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D:\PROJECTS\VART Infracon PVT LTD\Copper Chimney Pune\BOQ\MEP\Final\"/>
    </mc:Choice>
  </mc:AlternateContent>
  <xr:revisionPtr revIDLastSave="0" documentId="13_ncr:1_{28760593-A8D6-4868-98AA-B8C1E605DC90}" xr6:coauthVersionLast="36" xr6:coauthVersionMax="36" xr10:uidLastSave="{00000000-0000-0000-0000-000000000000}"/>
  <bookViews>
    <workbookView xWindow="0" yWindow="0" windowWidth="23040" windowHeight="8424" tabRatio="696" activeTab="3" xr2:uid="{00000000-000D-0000-FFFF-FFFF00000000}"/>
  </bookViews>
  <sheets>
    <sheet name="Summary" sheetId="14" r:id="rId1"/>
    <sheet name="TENDER BOQ" sheetId="15" r:id="rId2"/>
    <sheet name="M Sheet " sheetId="16" r:id="rId3"/>
    <sheet name="EXTRA ITEM BOQ" sheetId="17" r:id="rId4"/>
    <sheet name="EXTRA ITEM M. SHEET" sheetId="18" r:id="rId5"/>
  </sheets>
  <definedNames>
    <definedName name="_xlnm._FilterDatabase" localSheetId="1" hidden="1">'TENDER BOQ'!$A$3:$J$347</definedName>
    <definedName name="_xlnm.Print_Area" localSheetId="1">'TENDER BOQ'!$A$1:$D$313</definedName>
    <definedName name="_xlnm.Print_Titles" localSheetId="1">'TENDER BOQ'!$3:$3</definedName>
    <definedName name="Z_C9D3A0C1_A0FD_11D9_AA7E_0008A1326893_.wvu.PrintArea" localSheetId="0" hidden="1">Summary!$A$1:$B$16</definedName>
  </definedNames>
  <calcPr calcId="191029"/>
</workbook>
</file>

<file path=xl/calcChain.xml><?xml version="1.0" encoding="utf-8"?>
<calcChain xmlns="http://schemas.openxmlformats.org/spreadsheetml/2006/main">
  <c r="G90" i="17" l="1"/>
  <c r="G88" i="17" l="1"/>
  <c r="G76" i="17" l="1"/>
  <c r="G86" i="17" l="1"/>
  <c r="G84" i="17" l="1"/>
  <c r="G82" i="17"/>
  <c r="G80" i="17"/>
  <c r="J122" i="18" l="1"/>
  <c r="J123" i="18" s="1"/>
  <c r="D78" i="17" s="1"/>
  <c r="G78" i="17" s="1"/>
  <c r="J119" i="18"/>
  <c r="J120" i="18" s="1"/>
  <c r="D74" i="17" s="1"/>
  <c r="G74" i="17" s="1"/>
  <c r="J116" i="18"/>
  <c r="J117" i="18" s="1"/>
  <c r="D72" i="17" s="1"/>
  <c r="G72" i="17" s="1"/>
  <c r="J114" i="18"/>
  <c r="J113" i="18"/>
  <c r="J110" i="18"/>
  <c r="J111" i="18" s="1"/>
  <c r="J108" i="18"/>
  <c r="J107" i="18"/>
  <c r="J104" i="18"/>
  <c r="J105" i="18" s="1"/>
  <c r="D62" i="17" s="1"/>
  <c r="G62" i="17" s="1"/>
  <c r="J103" i="18"/>
  <c r="J100" i="18"/>
  <c r="J99" i="18"/>
  <c r="J98" i="18"/>
  <c r="J101" i="18" s="1"/>
  <c r="D60" i="17" s="1"/>
  <c r="G60" i="17" s="1"/>
  <c r="J93" i="18"/>
  <c r="J94" i="18" s="1"/>
  <c r="D58" i="17" s="1"/>
  <c r="G58" i="17" s="1"/>
  <c r="J91" i="18"/>
  <c r="J90" i="18"/>
  <c r="J89" i="18"/>
  <c r="J88" i="18"/>
  <c r="J86" i="18"/>
  <c r="D54" i="17" s="1"/>
  <c r="G54" i="17" s="1"/>
  <c r="J85" i="18"/>
  <c r="J84" i="18"/>
  <c r="J83" i="18"/>
  <c r="J78" i="18"/>
  <c r="J80" i="18" s="1"/>
  <c r="D52" i="17" s="1"/>
  <c r="G52" i="17" s="1"/>
  <c r="J75" i="18"/>
  <c r="J76" i="18" s="1"/>
  <c r="D50" i="17" s="1"/>
  <c r="G50" i="17" s="1"/>
  <c r="J72" i="18"/>
  <c r="J73" i="18" s="1"/>
  <c r="D48" i="17" s="1"/>
  <c r="G48" i="17" s="1"/>
  <c r="J70" i="18"/>
  <c r="D46" i="17" s="1"/>
  <c r="G46" i="17" s="1"/>
  <c r="J69" i="18"/>
  <c r="J68" i="18"/>
  <c r="J65" i="18"/>
  <c r="J64" i="18"/>
  <c r="J63" i="18"/>
  <c r="J66" i="18" s="1"/>
  <c r="D44" i="17" s="1"/>
  <c r="G44" i="17" s="1"/>
  <c r="J61" i="18"/>
  <c r="J60" i="18"/>
  <c r="J57" i="18"/>
  <c r="J56" i="18"/>
  <c r="J55" i="18"/>
  <c r="J52" i="18"/>
  <c r="J51" i="18"/>
  <c r="J50" i="18"/>
  <c r="J47" i="18"/>
  <c r="J48" i="18" s="1"/>
  <c r="D36" i="17" s="1"/>
  <c r="G36" i="17" s="1"/>
  <c r="J45" i="18"/>
  <c r="D34" i="17" s="1"/>
  <c r="G34" i="17" s="1"/>
  <c r="J44" i="18"/>
  <c r="J43" i="18"/>
  <c r="J40" i="18"/>
  <c r="J41" i="18" s="1"/>
  <c r="D32" i="17" s="1"/>
  <c r="G32" i="17" s="1"/>
  <c r="J38" i="18"/>
  <c r="D24" i="17" s="1"/>
  <c r="G24" i="17" s="1"/>
  <c r="J37" i="18"/>
  <c r="J35" i="18"/>
  <c r="D22" i="17" s="1"/>
  <c r="G22" i="17" s="1"/>
  <c r="J34" i="18"/>
  <c r="J31" i="18"/>
  <c r="J32" i="18" s="1"/>
  <c r="D20" i="17" s="1"/>
  <c r="G20" i="17" s="1"/>
  <c r="J28" i="18"/>
  <c r="J27" i="18"/>
  <c r="J26" i="18"/>
  <c r="J25" i="18"/>
  <c r="J24" i="18"/>
  <c r="J23" i="18"/>
  <c r="J29" i="18" s="1"/>
  <c r="D18" i="17" s="1"/>
  <c r="G18" i="17" s="1"/>
  <c r="J20" i="18"/>
  <c r="J21" i="18" s="1"/>
  <c r="D16" i="17" s="1"/>
  <c r="G16" i="17" s="1"/>
  <c r="J17" i="18"/>
  <c r="J18" i="18" s="1"/>
  <c r="D14" i="17" s="1"/>
  <c r="G14" i="17" s="1"/>
  <c r="J14" i="18"/>
  <c r="J15" i="18" s="1"/>
  <c r="D12" i="17" s="1"/>
  <c r="G12" i="17" s="1"/>
  <c r="J12" i="18"/>
  <c r="D10" i="17" s="1"/>
  <c r="G10" i="17" s="1"/>
  <c r="J11" i="18"/>
  <c r="J8" i="18"/>
  <c r="J9" i="18" s="1"/>
  <c r="D8" i="17" s="1"/>
  <c r="G8" i="17" s="1"/>
  <c r="J5" i="18"/>
  <c r="J6" i="18" s="1"/>
  <c r="D6" i="17" s="1"/>
  <c r="G6" i="17" s="1"/>
  <c r="D70" i="17"/>
  <c r="G70" i="17" s="1"/>
  <c r="G68" i="17"/>
  <c r="G66" i="17"/>
  <c r="D64" i="17"/>
  <c r="G64" i="17" s="1"/>
  <c r="D56" i="17"/>
  <c r="G56" i="17" s="1"/>
  <c r="D42" i="17"/>
  <c r="G42" i="17" s="1"/>
  <c r="G30" i="17"/>
  <c r="G28" i="17"/>
  <c r="G26" i="17"/>
  <c r="P847" i="16"/>
  <c r="P846" i="16"/>
  <c r="P845" i="16"/>
  <c r="P844" i="16"/>
  <c r="P848" i="16" s="1"/>
  <c r="S344" i="15" s="1"/>
  <c r="U344" i="15" s="1"/>
  <c r="P843" i="16"/>
  <c r="P842" i="16"/>
  <c r="J839" i="16"/>
  <c r="J838" i="16"/>
  <c r="J837" i="16"/>
  <c r="J836" i="16"/>
  <c r="J835" i="16"/>
  <c r="J840" i="16" s="1"/>
  <c r="J831" i="16"/>
  <c r="J832" i="16" s="1"/>
  <c r="O342" i="15" s="1"/>
  <c r="Q342" i="15" s="1"/>
  <c r="J830" i="16"/>
  <c r="J828" i="16"/>
  <c r="J827" i="16"/>
  <c r="J826" i="16"/>
  <c r="J825" i="16"/>
  <c r="J821" i="16"/>
  <c r="J822" i="16" s="1"/>
  <c r="O339" i="15" s="1"/>
  <c r="Q339" i="15" s="1"/>
  <c r="J816" i="16"/>
  <c r="J815" i="16"/>
  <c r="J814" i="16"/>
  <c r="J817" i="16" s="1"/>
  <c r="O337" i="15" s="1"/>
  <c r="J810" i="16"/>
  <c r="J809" i="16"/>
  <c r="J811" i="16" s="1"/>
  <c r="O336" i="15" s="1"/>
  <c r="Q336" i="15" s="1"/>
  <c r="J808" i="16"/>
  <c r="J805" i="16"/>
  <c r="J806" i="16" s="1"/>
  <c r="J786" i="16"/>
  <c r="J787" i="16" s="1"/>
  <c r="O317" i="15" s="1"/>
  <c r="Q317" i="15" s="1"/>
  <c r="J778" i="16"/>
  <c r="J779" i="16" s="1"/>
  <c r="O311" i="15" s="1"/>
  <c r="Q311" i="15" s="1"/>
  <c r="J771" i="16"/>
  <c r="J772" i="16" s="1"/>
  <c r="O306" i="15" s="1"/>
  <c r="Q306" i="15" s="1"/>
  <c r="Q313" i="15" s="1"/>
  <c r="F14" i="14" s="1"/>
  <c r="J770" i="16"/>
  <c r="J769" i="16"/>
  <c r="J768" i="16"/>
  <c r="J767" i="16"/>
  <c r="J766" i="16"/>
  <c r="D766" i="16"/>
  <c r="J757" i="16"/>
  <c r="J756" i="16"/>
  <c r="J755" i="16"/>
  <c r="J754" i="16"/>
  <c r="J753" i="16"/>
  <c r="J752" i="16"/>
  <c r="J751" i="16"/>
  <c r="J750" i="16"/>
  <c r="J749" i="16"/>
  <c r="J748" i="16"/>
  <c r="J747" i="16"/>
  <c r="J746" i="16"/>
  <c r="J745" i="16"/>
  <c r="J744" i="16"/>
  <c r="J743" i="16"/>
  <c r="D743" i="16"/>
  <c r="P728" i="16"/>
  <c r="P729" i="16" s="1"/>
  <c r="S287" i="15" s="1"/>
  <c r="U287" i="15" s="1"/>
  <c r="U288" i="15" s="1"/>
  <c r="H12" i="14" s="1"/>
  <c r="P717" i="16"/>
  <c r="P718" i="16" s="1"/>
  <c r="P716" i="16"/>
  <c r="P705" i="16"/>
  <c r="P704" i="16"/>
  <c r="P703" i="16"/>
  <c r="P702" i="16"/>
  <c r="P701" i="16"/>
  <c r="P700" i="16"/>
  <c r="P699" i="16"/>
  <c r="P698" i="16"/>
  <c r="P706" i="16" s="1"/>
  <c r="S269" i="15" s="1"/>
  <c r="U269" i="15" s="1"/>
  <c r="P697" i="16"/>
  <c r="J695" i="16"/>
  <c r="O269" i="15" s="1"/>
  <c r="Q269" i="15" s="1"/>
  <c r="J694" i="16"/>
  <c r="P679" i="16"/>
  <c r="P678" i="16"/>
  <c r="P677" i="16"/>
  <c r="P676" i="16"/>
  <c r="P675" i="16"/>
  <c r="P674" i="16"/>
  <c r="P673" i="16"/>
  <c r="P672" i="16"/>
  <c r="P671" i="16"/>
  <c r="P680" i="16" s="1"/>
  <c r="S258" i="15" s="1"/>
  <c r="U258" i="15" s="1"/>
  <c r="J668" i="16"/>
  <c r="J667" i="16"/>
  <c r="J666" i="16"/>
  <c r="J669" i="16" s="1"/>
  <c r="O258" i="15" s="1"/>
  <c r="Q258" i="15" s="1"/>
  <c r="D666" i="16"/>
  <c r="D659" i="16"/>
  <c r="D684" i="16" s="1"/>
  <c r="D645" i="16"/>
  <c r="D637" i="16"/>
  <c r="J627" i="16"/>
  <c r="J626" i="16"/>
  <c r="J625" i="16"/>
  <c r="J628" i="16" s="1"/>
  <c r="O221" i="15" s="1"/>
  <c r="Q221" i="15" s="1"/>
  <c r="J624" i="16"/>
  <c r="J623" i="16"/>
  <c r="J622" i="16"/>
  <c r="D622" i="16"/>
  <c r="J612" i="16"/>
  <c r="J611" i="16"/>
  <c r="J607" i="16"/>
  <c r="J608" i="16" s="1"/>
  <c r="J603" i="16"/>
  <c r="J604" i="16" s="1"/>
  <c r="S211" i="15" s="1"/>
  <c r="U211" i="15" s="1"/>
  <c r="J599" i="16"/>
  <c r="J600" i="16" s="1"/>
  <c r="J596" i="16"/>
  <c r="J597" i="16" s="1"/>
  <c r="J593" i="16"/>
  <c r="J594" i="16" s="1"/>
  <c r="O208" i="15" s="1"/>
  <c r="Q208" i="15" s="1"/>
  <c r="J590" i="16"/>
  <c r="S207" i="15" s="1"/>
  <c r="U207" i="15" s="1"/>
  <c r="J589" i="16"/>
  <c r="J585" i="16"/>
  <c r="J586" i="16" s="1"/>
  <c r="S206" i="15" s="1"/>
  <c r="U206" i="15" s="1"/>
  <c r="J582" i="16"/>
  <c r="J581" i="16"/>
  <c r="J577" i="16"/>
  <c r="J578" i="16" s="1"/>
  <c r="S204" i="15" s="1"/>
  <c r="J574" i="16"/>
  <c r="J573" i="16"/>
  <c r="J575" i="16" s="1"/>
  <c r="S203" i="15" s="1"/>
  <c r="U203" i="15" s="1"/>
  <c r="J570" i="16"/>
  <c r="J571" i="16" s="1"/>
  <c r="J569" i="16"/>
  <c r="J565" i="16"/>
  <c r="J566" i="16" s="1"/>
  <c r="J558" i="16"/>
  <c r="J557" i="16"/>
  <c r="J556" i="16"/>
  <c r="J559" i="16" s="1"/>
  <c r="O195" i="15" s="1"/>
  <c r="Q195" i="15" s="1"/>
  <c r="J553" i="16"/>
  <c r="J552" i="16"/>
  <c r="J551" i="16"/>
  <c r="J550" i="16"/>
  <c r="J549" i="16"/>
  <c r="J554" i="16" s="1"/>
  <c r="O194" i="15" s="1"/>
  <c r="Q194" i="15" s="1"/>
  <c r="P546" i="16"/>
  <c r="P547" i="16" s="1"/>
  <c r="P542" i="16"/>
  <c r="P541" i="16"/>
  <c r="P540" i="16"/>
  <c r="P543" i="16" s="1"/>
  <c r="S192" i="15" s="1"/>
  <c r="U192" i="15" s="1"/>
  <c r="J527" i="16"/>
  <c r="J528" i="16" s="1"/>
  <c r="J521" i="16"/>
  <c r="J522" i="16" s="1"/>
  <c r="O177" i="15" s="1"/>
  <c r="Q177" i="15" s="1"/>
  <c r="P514" i="16"/>
  <c r="P513" i="16"/>
  <c r="P512" i="16"/>
  <c r="P511" i="16"/>
  <c r="P510" i="16"/>
  <c r="P509" i="16"/>
  <c r="P508" i="16"/>
  <c r="P515" i="16" s="1"/>
  <c r="S175" i="15" s="1"/>
  <c r="U175" i="15" s="1"/>
  <c r="P507" i="16"/>
  <c r="P506" i="16"/>
  <c r="P505" i="16"/>
  <c r="P489" i="16"/>
  <c r="P490" i="16" s="1"/>
  <c r="S161" i="15" s="1"/>
  <c r="U161" i="15" s="1"/>
  <c r="P486" i="16"/>
  <c r="P487" i="16" s="1"/>
  <c r="S160" i="15" s="1"/>
  <c r="U160" i="15" s="1"/>
  <c r="P484" i="16"/>
  <c r="P483" i="16"/>
  <c r="P485" i="16" s="1"/>
  <c r="S159" i="15" s="1"/>
  <c r="U159" i="15" s="1"/>
  <c r="J477" i="16"/>
  <c r="J476" i="16"/>
  <c r="J475" i="16"/>
  <c r="J474" i="16"/>
  <c r="J473" i="16"/>
  <c r="J478" i="16" s="1"/>
  <c r="J470" i="16"/>
  <c r="J469" i="16"/>
  <c r="J468" i="16"/>
  <c r="J467" i="16"/>
  <c r="J466" i="16"/>
  <c r="J465" i="16"/>
  <c r="J464" i="16"/>
  <c r="J463" i="16"/>
  <c r="J462" i="16"/>
  <c r="J461" i="16"/>
  <c r="J460" i="16"/>
  <c r="J459" i="16"/>
  <c r="J458" i="16"/>
  <c r="J457" i="16"/>
  <c r="J456" i="16"/>
  <c r="J455" i="16"/>
  <c r="J454" i="16"/>
  <c r="J452" i="16"/>
  <c r="J451" i="16"/>
  <c r="J449" i="16"/>
  <c r="J448" i="16"/>
  <c r="J447" i="16"/>
  <c r="J446" i="16"/>
  <c r="J445" i="16"/>
  <c r="J444" i="16"/>
  <c r="D444" i="16"/>
  <c r="P439" i="16"/>
  <c r="P440" i="16" s="1"/>
  <c r="S154" i="15" s="1"/>
  <c r="U154" i="15" s="1"/>
  <c r="P438" i="16"/>
  <c r="P437" i="16"/>
  <c r="P436" i="16"/>
  <c r="P435" i="16"/>
  <c r="P434" i="16"/>
  <c r="P433" i="16"/>
  <c r="P432" i="16"/>
  <c r="P431" i="16"/>
  <c r="P430" i="16"/>
  <c r="P429" i="16"/>
  <c r="P424" i="16"/>
  <c r="P425" i="16" s="1"/>
  <c r="S153" i="15" s="1"/>
  <c r="U153" i="15" s="1"/>
  <c r="D424" i="16"/>
  <c r="P420" i="16"/>
  <c r="P419" i="16"/>
  <c r="P418" i="16"/>
  <c r="P417" i="16"/>
  <c r="P421" i="16" s="1"/>
  <c r="P411" i="16"/>
  <c r="P412" i="16" s="1"/>
  <c r="P398" i="16"/>
  <c r="P397" i="16"/>
  <c r="P396" i="16"/>
  <c r="P395" i="16"/>
  <c r="P394" i="16"/>
  <c r="P393" i="16"/>
  <c r="P392" i="16"/>
  <c r="P391" i="16"/>
  <c r="P390" i="16"/>
  <c r="P389" i="16"/>
  <c r="P388" i="16"/>
  <c r="P387" i="16"/>
  <c r="P386" i="16"/>
  <c r="P385" i="16"/>
  <c r="P384" i="16"/>
  <c r="P383" i="16"/>
  <c r="P381" i="16"/>
  <c r="P380" i="16"/>
  <c r="P379" i="16"/>
  <c r="P378" i="16"/>
  <c r="P377" i="16"/>
  <c r="P376" i="16"/>
  <c r="P372" i="16"/>
  <c r="P371" i="16"/>
  <c r="P370" i="16"/>
  <c r="P369" i="16"/>
  <c r="P368" i="16"/>
  <c r="P367" i="16"/>
  <c r="P366" i="16"/>
  <c r="P365" i="16"/>
  <c r="P364" i="16"/>
  <c r="P363" i="16"/>
  <c r="P362" i="16"/>
  <c r="P361" i="16"/>
  <c r="P360" i="16"/>
  <c r="P359" i="16"/>
  <c r="P358" i="16"/>
  <c r="P357" i="16"/>
  <c r="P355" i="16"/>
  <c r="P354" i="16"/>
  <c r="P353" i="16"/>
  <c r="P373" i="16" s="1"/>
  <c r="S136" i="15" s="1"/>
  <c r="U136" i="15" s="1"/>
  <c r="P352" i="16"/>
  <c r="P351" i="16"/>
  <c r="P350" i="16"/>
  <c r="P340" i="16"/>
  <c r="P339" i="16"/>
  <c r="P338" i="16"/>
  <c r="P337" i="16"/>
  <c r="P336" i="16"/>
  <c r="P335" i="16"/>
  <c r="P334" i="16"/>
  <c r="P333" i="16"/>
  <c r="P332" i="16"/>
  <c r="P331" i="16"/>
  <c r="P330" i="16"/>
  <c r="P329" i="16"/>
  <c r="P328" i="16"/>
  <c r="P327" i="16"/>
  <c r="P326" i="16"/>
  <c r="P325" i="16"/>
  <c r="P324" i="16"/>
  <c r="P323" i="16"/>
  <c r="P322" i="16"/>
  <c r="P318" i="16"/>
  <c r="S128" i="15" s="1"/>
  <c r="U128" i="15" s="1"/>
  <c r="P317" i="16"/>
  <c r="P316" i="16"/>
  <c r="P315" i="16"/>
  <c r="P314" i="16"/>
  <c r="P313" i="16"/>
  <c r="P312" i="16"/>
  <c r="P311" i="16"/>
  <c r="P310" i="16"/>
  <c r="P309" i="16"/>
  <c r="P308" i="16"/>
  <c r="P307" i="16"/>
  <c r="P306" i="16"/>
  <c r="P305" i="16"/>
  <c r="P304" i="16"/>
  <c r="P303" i="16"/>
  <c r="P302" i="16"/>
  <c r="P301" i="16"/>
  <c r="P300" i="16"/>
  <c r="P299" i="16"/>
  <c r="P283" i="16"/>
  <c r="P282" i="16"/>
  <c r="P281" i="16"/>
  <c r="P280" i="16"/>
  <c r="P285" i="16" s="1"/>
  <c r="S115" i="15" s="1"/>
  <c r="U115" i="15" s="1"/>
  <c r="P279" i="16"/>
  <c r="P278" i="16"/>
  <c r="J275" i="16"/>
  <c r="J274" i="16"/>
  <c r="J273" i="16"/>
  <c r="J272" i="16"/>
  <c r="J271" i="16"/>
  <c r="J270" i="16"/>
  <c r="J269" i="16"/>
  <c r="J268" i="16"/>
  <c r="J267" i="16"/>
  <c r="J266" i="16"/>
  <c r="J265" i="16"/>
  <c r="J264" i="16"/>
  <c r="J263" i="16"/>
  <c r="J262" i="16"/>
  <c r="J261" i="16"/>
  <c r="J260" i="16"/>
  <c r="J259" i="16"/>
  <c r="J258" i="16"/>
  <c r="P253" i="16"/>
  <c r="P252" i="16"/>
  <c r="P255" i="16" s="1"/>
  <c r="S114" i="15" s="1"/>
  <c r="U114" i="15" s="1"/>
  <c r="P251" i="16"/>
  <c r="P250" i="16"/>
  <c r="P249" i="16"/>
  <c r="P248" i="16"/>
  <c r="J244" i="16"/>
  <c r="J243" i="16"/>
  <c r="J242" i="16"/>
  <c r="J241" i="16"/>
  <c r="J240" i="16"/>
  <c r="J239" i="16"/>
  <c r="J238" i="16"/>
  <c r="J237" i="16"/>
  <c r="J236" i="16"/>
  <c r="J235" i="16"/>
  <c r="J234" i="16"/>
  <c r="J233" i="16"/>
  <c r="J232" i="16"/>
  <c r="J231" i="16"/>
  <c r="J230" i="16"/>
  <c r="J229" i="16"/>
  <c r="J228" i="16"/>
  <c r="J227" i="16"/>
  <c r="J226" i="16"/>
  <c r="J246" i="16" s="1"/>
  <c r="O114" i="15" s="1"/>
  <c r="Q114" i="15" s="1"/>
  <c r="J225" i="16"/>
  <c r="J221" i="16"/>
  <c r="J220" i="16"/>
  <c r="J219" i="16"/>
  <c r="J218" i="16"/>
  <c r="J217" i="16"/>
  <c r="J216" i="16"/>
  <c r="J215" i="16"/>
  <c r="J214" i="16"/>
  <c r="J213" i="16"/>
  <c r="J212" i="16"/>
  <c r="J211" i="16"/>
  <c r="J210" i="16"/>
  <c r="J209" i="16"/>
  <c r="J208" i="16"/>
  <c r="J207" i="16"/>
  <c r="J206" i="16"/>
  <c r="J205" i="16"/>
  <c r="J204" i="16"/>
  <c r="B195" i="16"/>
  <c r="B194" i="16"/>
  <c r="P190" i="16"/>
  <c r="P191" i="16" s="1"/>
  <c r="S102" i="15" s="1"/>
  <c r="U102" i="15" s="1"/>
  <c r="B190" i="16"/>
  <c r="D189" i="16"/>
  <c r="B189" i="16"/>
  <c r="B188" i="16"/>
  <c r="P186" i="16"/>
  <c r="S99" i="15" s="1"/>
  <c r="P185" i="16"/>
  <c r="P184" i="16"/>
  <c r="P183" i="16"/>
  <c r="P182" i="16"/>
  <c r="B182" i="16"/>
  <c r="P177" i="16"/>
  <c r="P176" i="16"/>
  <c r="J173" i="16"/>
  <c r="J174" i="16" s="1"/>
  <c r="O98" i="15" s="1"/>
  <c r="Q98" i="15" s="1"/>
  <c r="D173" i="16"/>
  <c r="B173" i="16"/>
  <c r="B172" i="16"/>
  <c r="B171" i="16"/>
  <c r="B170" i="16"/>
  <c r="P168" i="16"/>
  <c r="P166" i="16"/>
  <c r="P165" i="16"/>
  <c r="P164" i="16"/>
  <c r="P163" i="16"/>
  <c r="J160" i="16"/>
  <c r="J159" i="16"/>
  <c r="J158" i="16"/>
  <c r="J157" i="16"/>
  <c r="J156" i="16"/>
  <c r="J161" i="16" s="1"/>
  <c r="O94" i="15" s="1"/>
  <c r="Q94" i="15" s="1"/>
  <c r="B156" i="16"/>
  <c r="B155" i="16"/>
  <c r="B154" i="16"/>
  <c r="J151" i="16"/>
  <c r="J150" i="16"/>
  <c r="J149" i="16"/>
  <c r="J148" i="16"/>
  <c r="J152" i="16" s="1"/>
  <c r="O91" i="15" s="1"/>
  <c r="Q91" i="15" s="1"/>
  <c r="D148" i="16"/>
  <c r="B148" i="16"/>
  <c r="B147" i="16"/>
  <c r="B146" i="16"/>
  <c r="B145" i="16"/>
  <c r="B144" i="16"/>
  <c r="B143" i="16"/>
  <c r="B142" i="16"/>
  <c r="B141" i="16"/>
  <c r="B140" i="16"/>
  <c r="B139" i="16"/>
  <c r="B138" i="16"/>
  <c r="B137" i="16"/>
  <c r="P127" i="16"/>
  <c r="S74" i="15" s="1"/>
  <c r="U74" i="15" s="1"/>
  <c r="P126" i="16"/>
  <c r="P121" i="16"/>
  <c r="P120" i="16"/>
  <c r="P119" i="16"/>
  <c r="P118" i="16"/>
  <c r="D118" i="16"/>
  <c r="P114" i="16"/>
  <c r="P113" i="16"/>
  <c r="P115" i="16" s="1"/>
  <c r="J110" i="16"/>
  <c r="J111" i="16" s="1"/>
  <c r="D110" i="16"/>
  <c r="P101" i="16"/>
  <c r="P100" i="16"/>
  <c r="P99" i="16"/>
  <c r="P98" i="16"/>
  <c r="P103" i="16" s="1"/>
  <c r="S66" i="15" s="1"/>
  <c r="U66" i="15" s="1"/>
  <c r="J96" i="16"/>
  <c r="O66" i="15" s="1"/>
  <c r="Q66" i="15" s="1"/>
  <c r="J95" i="16"/>
  <c r="J94" i="16"/>
  <c r="J93" i="16"/>
  <c r="J92" i="16"/>
  <c r="J91" i="16"/>
  <c r="D91" i="16"/>
  <c r="J86" i="16"/>
  <c r="J85" i="16"/>
  <c r="J84" i="16"/>
  <c r="J83" i="16"/>
  <c r="J87" i="16" s="1"/>
  <c r="O63" i="15" s="1"/>
  <c r="Q63" i="15" s="1"/>
  <c r="D83" i="16"/>
  <c r="J53" i="16"/>
  <c r="J52" i="16"/>
  <c r="J54" i="16" s="1"/>
  <c r="O36" i="15" s="1"/>
  <c r="Q36" i="15" s="1"/>
  <c r="P48" i="16"/>
  <c r="P49" i="16" s="1"/>
  <c r="J44" i="16"/>
  <c r="J45" i="16" s="1"/>
  <c r="J32" i="16"/>
  <c r="J33" i="16" s="1"/>
  <c r="O22" i="15" s="1"/>
  <c r="Q22" i="15" s="1"/>
  <c r="J29" i="16"/>
  <c r="J30" i="16" s="1"/>
  <c r="J27" i="16"/>
  <c r="J26" i="16"/>
  <c r="J23" i="16"/>
  <c r="J24" i="16" s="1"/>
  <c r="O19" i="15" s="1"/>
  <c r="Q19" i="15" s="1"/>
  <c r="J20" i="16"/>
  <c r="J21" i="16" s="1"/>
  <c r="O18" i="15" s="1"/>
  <c r="Q18" i="15" s="1"/>
  <c r="J17" i="16"/>
  <c r="J18" i="16" s="1"/>
  <c r="U346" i="15"/>
  <c r="Q346" i="15"/>
  <c r="M346" i="15"/>
  <c r="J346" i="15"/>
  <c r="G346" i="15"/>
  <c r="O344" i="15"/>
  <c r="Q344" i="15" s="1"/>
  <c r="M344" i="15"/>
  <c r="J344" i="15"/>
  <c r="G344" i="15"/>
  <c r="U342" i="15"/>
  <c r="S342" i="15"/>
  <c r="M342" i="15"/>
  <c r="J342" i="15"/>
  <c r="G342" i="15"/>
  <c r="S340" i="15"/>
  <c r="U340" i="15" s="1"/>
  <c r="O340" i="15"/>
  <c r="Q340" i="15" s="1"/>
  <c r="M340" i="15"/>
  <c r="J340" i="15"/>
  <c r="G340" i="15"/>
  <c r="S339" i="15"/>
  <c r="U339" i="15" s="1"/>
  <c r="M339" i="15"/>
  <c r="J339" i="15"/>
  <c r="G339" i="15"/>
  <c r="U338" i="15"/>
  <c r="Q338" i="15"/>
  <c r="M338" i="15"/>
  <c r="J338" i="15"/>
  <c r="G338" i="15"/>
  <c r="S337" i="15"/>
  <c r="U337" i="15" s="1"/>
  <c r="Q337" i="15"/>
  <c r="M337" i="15"/>
  <c r="J337" i="15"/>
  <c r="G337" i="15"/>
  <c r="U336" i="15"/>
  <c r="S336" i="15"/>
  <c r="M336" i="15"/>
  <c r="J336" i="15"/>
  <c r="G336" i="15"/>
  <c r="U334" i="15"/>
  <c r="S334" i="15"/>
  <c r="O334" i="15"/>
  <c r="Q334" i="15" s="1"/>
  <c r="M334" i="15"/>
  <c r="J334" i="15"/>
  <c r="G334" i="15"/>
  <c r="U333" i="15"/>
  <c r="Q333" i="15"/>
  <c r="U329" i="15"/>
  <c r="Q329" i="15"/>
  <c r="S317" i="15"/>
  <c r="U317" i="15" s="1"/>
  <c r="M317" i="15"/>
  <c r="M347" i="15" s="1"/>
  <c r="E15" i="14" s="1"/>
  <c r="J317" i="15"/>
  <c r="J347" i="15" s="1"/>
  <c r="D15" i="14" s="1"/>
  <c r="G317" i="15"/>
  <c r="G347" i="15" s="1"/>
  <c r="C15" i="14" s="1"/>
  <c r="S311" i="15"/>
  <c r="U311" i="15" s="1"/>
  <c r="M311" i="15"/>
  <c r="J311" i="15"/>
  <c r="G311" i="15"/>
  <c r="U310" i="15"/>
  <c r="Q310" i="15"/>
  <c r="U309" i="15"/>
  <c r="Q309" i="15"/>
  <c r="M309" i="15"/>
  <c r="J309" i="15"/>
  <c r="G309" i="15"/>
  <c r="U308" i="15"/>
  <c r="Q308" i="15"/>
  <c r="M308" i="15"/>
  <c r="J308" i="15"/>
  <c r="G308" i="15"/>
  <c r="U307" i="15"/>
  <c r="U313" i="15" s="1"/>
  <c r="H14" i="14" s="1"/>
  <c r="Q307" i="15"/>
  <c r="M307" i="15"/>
  <c r="J307" i="15"/>
  <c r="G307" i="15"/>
  <c r="S306" i="15"/>
  <c r="U306" i="15" s="1"/>
  <c r="M306" i="15"/>
  <c r="M313" i="15" s="1"/>
  <c r="E14" i="14" s="1"/>
  <c r="D306" i="15"/>
  <c r="J306" i="15" s="1"/>
  <c r="J313" i="15" s="1"/>
  <c r="D14" i="14" s="1"/>
  <c r="U300" i="15"/>
  <c r="S300" i="15"/>
  <c r="M300" i="15"/>
  <c r="M302" i="15" s="1"/>
  <c r="E13" i="14" s="1"/>
  <c r="J300" i="15"/>
  <c r="J302" i="15" s="1"/>
  <c r="D13" i="14" s="1"/>
  <c r="G300" i="15"/>
  <c r="G302" i="15" s="1"/>
  <c r="D300" i="15"/>
  <c r="U299" i="15"/>
  <c r="Q299" i="15"/>
  <c r="U298" i="15"/>
  <c r="Q298" i="15"/>
  <c r="U297" i="15"/>
  <c r="Q297" i="15"/>
  <c r="U296" i="15"/>
  <c r="Q296" i="15"/>
  <c r="U295" i="15"/>
  <c r="Q295" i="15"/>
  <c r="U294" i="15"/>
  <c r="Q294" i="15"/>
  <c r="U293" i="15"/>
  <c r="Q293" i="15"/>
  <c r="U292" i="15"/>
  <c r="Q292" i="15"/>
  <c r="U291" i="15"/>
  <c r="U302" i="15" s="1"/>
  <c r="H13" i="14" s="1"/>
  <c r="Q291" i="15"/>
  <c r="Q288" i="15"/>
  <c r="F12" i="14" s="1"/>
  <c r="M288" i="15"/>
  <c r="E12" i="14" s="1"/>
  <c r="J288" i="15"/>
  <c r="D12" i="14" s="1"/>
  <c r="G288" i="15"/>
  <c r="C12" i="14" s="1"/>
  <c r="Q287" i="15"/>
  <c r="M287" i="15"/>
  <c r="J287" i="15"/>
  <c r="G287" i="15"/>
  <c r="U281" i="15"/>
  <c r="Q281" i="15"/>
  <c r="M281" i="15"/>
  <c r="J281" i="15"/>
  <c r="G281" i="15"/>
  <c r="U280" i="15"/>
  <c r="Q280" i="15"/>
  <c r="U279" i="15"/>
  <c r="Q279" i="15"/>
  <c r="M279" i="15"/>
  <c r="M284" i="15" s="1"/>
  <c r="E11" i="14" s="1"/>
  <c r="J279" i="15"/>
  <c r="J284" i="15" s="1"/>
  <c r="D11" i="14" s="1"/>
  <c r="G279" i="15"/>
  <c r="S278" i="15"/>
  <c r="U278" i="15" s="1"/>
  <c r="Q278" i="15"/>
  <c r="M278" i="15"/>
  <c r="J278" i="15"/>
  <c r="G278" i="15"/>
  <c r="U277" i="15"/>
  <c r="Q277" i="15"/>
  <c r="M277" i="15"/>
  <c r="J277" i="15"/>
  <c r="G277" i="15"/>
  <c r="G284" i="15" s="1"/>
  <c r="C11" i="14" s="1"/>
  <c r="U276" i="15"/>
  <c r="Q276" i="15"/>
  <c r="U275" i="15"/>
  <c r="Q275" i="15"/>
  <c r="M269" i="15"/>
  <c r="J269" i="15"/>
  <c r="G269" i="15"/>
  <c r="U265" i="15"/>
  <c r="Q265" i="15"/>
  <c r="U264" i="15"/>
  <c r="Q264" i="15"/>
  <c r="U263" i="15"/>
  <c r="Q263" i="15"/>
  <c r="U262" i="15"/>
  <c r="Q262" i="15"/>
  <c r="U261" i="15"/>
  <c r="Q261" i="15"/>
  <c r="U260" i="15"/>
  <c r="U259" i="15"/>
  <c r="Q259" i="15"/>
  <c r="D258" i="15"/>
  <c r="J258" i="15" s="1"/>
  <c r="U257" i="15"/>
  <c r="Q257" i="15"/>
  <c r="U256" i="15"/>
  <c r="Q256" i="15"/>
  <c r="U253" i="15"/>
  <c r="Q253" i="15"/>
  <c r="U252" i="15"/>
  <c r="Q252" i="15"/>
  <c r="U251" i="15"/>
  <c r="Q251" i="15"/>
  <c r="M251" i="15"/>
  <c r="J251" i="15"/>
  <c r="J271" i="15" s="1"/>
  <c r="D10" i="14" s="1"/>
  <c r="G251" i="15"/>
  <c r="D251" i="15"/>
  <c r="D259" i="15" s="1"/>
  <c r="U250" i="15"/>
  <c r="Q250" i="15"/>
  <c r="U249" i="15"/>
  <c r="Q249" i="15"/>
  <c r="U248" i="15"/>
  <c r="Q248" i="15"/>
  <c r="U247" i="15"/>
  <c r="Q247" i="15"/>
  <c r="U246" i="15"/>
  <c r="Q246" i="15"/>
  <c r="U240" i="15"/>
  <c r="Q240" i="15"/>
  <c r="M240" i="15"/>
  <c r="J240" i="15"/>
  <c r="G240" i="15"/>
  <c r="U239" i="15"/>
  <c r="Q239" i="15"/>
  <c r="U238" i="15"/>
  <c r="U242" i="15" s="1"/>
  <c r="H9" i="14" s="1"/>
  <c r="Q238" i="15"/>
  <c r="M238" i="15"/>
  <c r="J238" i="15"/>
  <c r="G238" i="15"/>
  <c r="U237" i="15"/>
  <c r="Q237" i="15"/>
  <c r="Q242" i="15" s="1"/>
  <c r="F9" i="14" s="1"/>
  <c r="D237" i="15"/>
  <c r="M237" i="15" s="1"/>
  <c r="M242" i="15" s="1"/>
  <c r="U231" i="15"/>
  <c r="Q231" i="15"/>
  <c r="M231" i="15"/>
  <c r="J231" i="15"/>
  <c r="G231" i="15"/>
  <c r="U229" i="15"/>
  <c r="Q229" i="15"/>
  <c r="M229" i="15"/>
  <c r="J229" i="15"/>
  <c r="D229" i="15"/>
  <c r="G229" i="15" s="1"/>
  <c r="U225" i="15"/>
  <c r="Q225" i="15"/>
  <c r="M225" i="15"/>
  <c r="J225" i="15"/>
  <c r="G225" i="15"/>
  <c r="U223" i="15"/>
  <c r="Q223" i="15"/>
  <c r="M223" i="15"/>
  <c r="J223" i="15"/>
  <c r="G223" i="15"/>
  <c r="S221" i="15"/>
  <c r="U221" i="15" s="1"/>
  <c r="G221" i="15"/>
  <c r="D221" i="15"/>
  <c r="J221" i="15" s="1"/>
  <c r="U217" i="15"/>
  <c r="U233" i="15" s="1"/>
  <c r="H8" i="14" s="1"/>
  <c r="Q217" i="15"/>
  <c r="Q233" i="15" s="1"/>
  <c r="F8" i="14" s="1"/>
  <c r="M217" i="15"/>
  <c r="J217" i="15"/>
  <c r="J233" i="15" s="1"/>
  <c r="D8" i="14" s="1"/>
  <c r="G217" i="15"/>
  <c r="M215" i="15"/>
  <c r="J215" i="15"/>
  <c r="D7" i="14" s="1"/>
  <c r="G215" i="15"/>
  <c r="S213" i="15"/>
  <c r="U213" i="15" s="1"/>
  <c r="Q213" i="15"/>
  <c r="S212" i="15"/>
  <c r="U212" i="15" s="1"/>
  <c r="Q212" i="15"/>
  <c r="Q211" i="15"/>
  <c r="S210" i="15"/>
  <c r="U210" i="15" s="1"/>
  <c r="O210" i="15"/>
  <c r="Q210" i="15" s="1"/>
  <c r="S209" i="15"/>
  <c r="U209" i="15" s="1"/>
  <c r="Q209" i="15"/>
  <c r="Q207" i="15"/>
  <c r="Q206" i="15"/>
  <c r="S205" i="15"/>
  <c r="U205" i="15" s="1"/>
  <c r="Q205" i="15"/>
  <c r="U204" i="15"/>
  <c r="Q204" i="15"/>
  <c r="Q203" i="15"/>
  <c r="S202" i="15"/>
  <c r="U202" i="15" s="1"/>
  <c r="Q202" i="15"/>
  <c r="S201" i="15"/>
  <c r="U201" i="15" s="1"/>
  <c r="Q201" i="15"/>
  <c r="U195" i="15"/>
  <c r="S195" i="15"/>
  <c r="M195" i="15"/>
  <c r="J195" i="15"/>
  <c r="G195" i="15"/>
  <c r="U194" i="15"/>
  <c r="S194" i="15"/>
  <c r="M194" i="15"/>
  <c r="J194" i="15"/>
  <c r="G194" i="15"/>
  <c r="S193" i="15"/>
  <c r="U193" i="15" s="1"/>
  <c r="Q193" i="15"/>
  <c r="M193" i="15"/>
  <c r="J193" i="15"/>
  <c r="G193" i="15"/>
  <c r="G196" i="15" s="1"/>
  <c r="Q192" i="15"/>
  <c r="M192" i="15"/>
  <c r="J192" i="15"/>
  <c r="G192" i="15"/>
  <c r="S181" i="15"/>
  <c r="U181" i="15" s="1"/>
  <c r="O181" i="15"/>
  <c r="Q181" i="15" s="1"/>
  <c r="M181" i="15"/>
  <c r="J181" i="15"/>
  <c r="G181" i="15"/>
  <c r="U179" i="15"/>
  <c r="Q179" i="15"/>
  <c r="S177" i="15"/>
  <c r="U177" i="15" s="1"/>
  <c r="Q175" i="15"/>
  <c r="M175" i="15"/>
  <c r="J175" i="15"/>
  <c r="J196" i="15" s="1"/>
  <c r="D6" i="14" s="1"/>
  <c r="G175" i="15"/>
  <c r="U172" i="15"/>
  <c r="Q172" i="15"/>
  <c r="U170" i="15"/>
  <c r="Q170" i="15"/>
  <c r="U167" i="15"/>
  <c r="Q167" i="15"/>
  <c r="Q161" i="15"/>
  <c r="Q160" i="15"/>
  <c r="Q159" i="15"/>
  <c r="M159" i="15"/>
  <c r="J159" i="15"/>
  <c r="G159" i="15"/>
  <c r="U158" i="15"/>
  <c r="Q158" i="15"/>
  <c r="U157" i="15"/>
  <c r="Q157" i="15"/>
  <c r="U156" i="15"/>
  <c r="S156" i="15"/>
  <c r="Q156" i="15"/>
  <c r="O156" i="15"/>
  <c r="M156" i="15"/>
  <c r="J156" i="15"/>
  <c r="G156" i="15"/>
  <c r="U155" i="15"/>
  <c r="S155" i="15"/>
  <c r="D155" i="15"/>
  <c r="J155" i="15" s="1"/>
  <c r="Q154" i="15"/>
  <c r="M154" i="15"/>
  <c r="J154" i="15"/>
  <c r="G154" i="15"/>
  <c r="Q153" i="15"/>
  <c r="D153" i="15"/>
  <c r="J153" i="15" s="1"/>
  <c r="U152" i="15"/>
  <c r="Q152" i="15"/>
  <c r="U151" i="15"/>
  <c r="S151" i="15"/>
  <c r="Q151" i="15"/>
  <c r="M151" i="15"/>
  <c r="J151" i="15"/>
  <c r="G151" i="15"/>
  <c r="U148" i="15"/>
  <c r="Q148" i="15"/>
  <c r="M148" i="15"/>
  <c r="J148" i="15"/>
  <c r="G148" i="15"/>
  <c r="S147" i="15"/>
  <c r="U147" i="15" s="1"/>
  <c r="Q147" i="15"/>
  <c r="U143" i="15"/>
  <c r="Q143" i="15"/>
  <c r="M143" i="15"/>
  <c r="J143" i="15"/>
  <c r="G143" i="15"/>
  <c r="U142" i="15"/>
  <c r="Q142" i="15"/>
  <c r="Q138" i="15"/>
  <c r="U137" i="15"/>
  <c r="Q137" i="15"/>
  <c r="Q136" i="15"/>
  <c r="M136" i="15"/>
  <c r="J136" i="15"/>
  <c r="G136" i="15"/>
  <c r="Q130" i="15"/>
  <c r="M130" i="15"/>
  <c r="J130" i="15"/>
  <c r="G130" i="15"/>
  <c r="U129" i="15"/>
  <c r="Q129" i="15"/>
  <c r="Q128" i="15"/>
  <c r="M128" i="15"/>
  <c r="J128" i="15"/>
  <c r="G128" i="15"/>
  <c r="U122" i="15"/>
  <c r="Q122" i="15"/>
  <c r="U121" i="15"/>
  <c r="Q121" i="15"/>
  <c r="M115" i="15"/>
  <c r="J115" i="15"/>
  <c r="G115" i="15"/>
  <c r="M114" i="15"/>
  <c r="J114" i="15"/>
  <c r="G114" i="15"/>
  <c r="S113" i="15"/>
  <c r="U113" i="15" s="1"/>
  <c r="M113" i="15"/>
  <c r="J113" i="15"/>
  <c r="J163" i="15" s="1"/>
  <c r="D5" i="14" s="1"/>
  <c r="G113" i="15"/>
  <c r="U104" i="15"/>
  <c r="Q104" i="15"/>
  <c r="M104" i="15"/>
  <c r="J104" i="15"/>
  <c r="G104" i="15"/>
  <c r="B104" i="15"/>
  <c r="U103" i="15"/>
  <c r="Q103" i="15"/>
  <c r="M103" i="15"/>
  <c r="J103" i="15"/>
  <c r="G103" i="15"/>
  <c r="B103" i="15"/>
  <c r="Q102" i="15"/>
  <c r="B102" i="15"/>
  <c r="U101" i="15"/>
  <c r="Q101" i="15"/>
  <c r="D101" i="15"/>
  <c r="J101" i="15" s="1"/>
  <c r="B101" i="15"/>
  <c r="U100" i="15"/>
  <c r="Q100" i="15"/>
  <c r="B100" i="15"/>
  <c r="U99" i="15"/>
  <c r="Q99" i="15"/>
  <c r="M99" i="15"/>
  <c r="J99" i="15"/>
  <c r="G99" i="15"/>
  <c r="B99" i="15"/>
  <c r="D98" i="15"/>
  <c r="J98" i="15" s="1"/>
  <c r="B98" i="15"/>
  <c r="U97" i="15"/>
  <c r="Q97" i="15"/>
  <c r="B97" i="15"/>
  <c r="U96" i="15"/>
  <c r="Q96" i="15"/>
  <c r="B96" i="15"/>
  <c r="U95" i="15"/>
  <c r="Q95" i="15"/>
  <c r="B95" i="15"/>
  <c r="S94" i="15"/>
  <c r="U94" i="15" s="1"/>
  <c r="M94" i="15"/>
  <c r="J94" i="15"/>
  <c r="G94" i="15"/>
  <c r="B94" i="15"/>
  <c r="U93" i="15"/>
  <c r="Q93" i="15"/>
  <c r="B93" i="15"/>
  <c r="U92" i="15"/>
  <c r="Q92" i="15"/>
  <c r="B92" i="15"/>
  <c r="U91" i="15"/>
  <c r="S91" i="15"/>
  <c r="M91" i="15"/>
  <c r="J91" i="15"/>
  <c r="G91" i="15"/>
  <c r="D91" i="15"/>
  <c r="B91" i="15"/>
  <c r="U90" i="15"/>
  <c r="Q90" i="15"/>
  <c r="B90" i="15"/>
  <c r="U89" i="15"/>
  <c r="Q89" i="15"/>
  <c r="B89" i="15"/>
  <c r="U88" i="15"/>
  <c r="Q88" i="15"/>
  <c r="B88" i="15"/>
  <c r="U87" i="15"/>
  <c r="Q87" i="15"/>
  <c r="M87" i="15"/>
  <c r="J87" i="15"/>
  <c r="G87" i="15"/>
  <c r="B87" i="15"/>
  <c r="U86" i="15"/>
  <c r="Q86" i="15"/>
  <c r="B86" i="15"/>
  <c r="U85" i="15"/>
  <c r="Q85" i="15"/>
  <c r="B85" i="15"/>
  <c r="U84" i="15"/>
  <c r="Q84" i="15"/>
  <c r="B84" i="15"/>
  <c r="U83" i="15"/>
  <c r="Q83" i="15"/>
  <c r="B83" i="15"/>
  <c r="U82" i="15"/>
  <c r="Q82" i="15"/>
  <c r="B82" i="15"/>
  <c r="U81" i="15"/>
  <c r="Q81" i="15"/>
  <c r="B81" i="15"/>
  <c r="U80" i="15"/>
  <c r="Q80" i="15"/>
  <c r="B80" i="15"/>
  <c r="U76" i="15"/>
  <c r="Q76" i="15"/>
  <c r="M76" i="15"/>
  <c r="J76" i="15"/>
  <c r="G76" i="15"/>
  <c r="U75" i="15"/>
  <c r="Q75" i="15"/>
  <c r="M75" i="15"/>
  <c r="J75" i="15"/>
  <c r="G75" i="15"/>
  <c r="Q74" i="15"/>
  <c r="U73" i="15"/>
  <c r="Q73" i="15"/>
  <c r="M73" i="15"/>
  <c r="J73" i="15"/>
  <c r="G73" i="15"/>
  <c r="U72" i="15"/>
  <c r="Q72" i="15"/>
  <c r="Q71" i="15"/>
  <c r="J71" i="15"/>
  <c r="D71" i="15"/>
  <c r="S70" i="15"/>
  <c r="U70" i="15" s="1"/>
  <c r="O70" i="15"/>
  <c r="Q70" i="15" s="1"/>
  <c r="M70" i="15"/>
  <c r="J70" i="15"/>
  <c r="G70" i="15"/>
  <c r="D70" i="15"/>
  <c r="U69" i="15"/>
  <c r="Q69" i="15"/>
  <c r="U68" i="15"/>
  <c r="Q68" i="15"/>
  <c r="U67" i="15"/>
  <c r="Q67" i="15"/>
  <c r="D66" i="15"/>
  <c r="U65" i="15"/>
  <c r="Q65" i="15"/>
  <c r="U64" i="15"/>
  <c r="Q64" i="15"/>
  <c r="U63" i="15"/>
  <c r="S63" i="15"/>
  <c r="D63" i="15"/>
  <c r="U62" i="15"/>
  <c r="Q62" i="15"/>
  <c r="U61" i="15"/>
  <c r="Q61" i="15"/>
  <c r="U60" i="15"/>
  <c r="Q60" i="15"/>
  <c r="U59" i="15"/>
  <c r="Q59" i="15"/>
  <c r="M59" i="15"/>
  <c r="J59" i="15"/>
  <c r="G59" i="15"/>
  <c r="U58" i="15"/>
  <c r="Q58" i="15"/>
  <c r="U57" i="15"/>
  <c r="Q57" i="15"/>
  <c r="U56" i="15"/>
  <c r="Q56" i="15"/>
  <c r="U55" i="15"/>
  <c r="Q55" i="15"/>
  <c r="Q105" i="15" s="1"/>
  <c r="F4" i="14" s="1"/>
  <c r="U54" i="15"/>
  <c r="Q54" i="15"/>
  <c r="U53" i="15"/>
  <c r="Q53" i="15"/>
  <c r="U52" i="15"/>
  <c r="Q52" i="15"/>
  <c r="M48" i="15"/>
  <c r="E3" i="14" s="1"/>
  <c r="J48" i="15"/>
  <c r="D3" i="14" s="1"/>
  <c r="U46" i="15"/>
  <c r="Q46" i="15"/>
  <c r="U44" i="15"/>
  <c r="Q44" i="15"/>
  <c r="M44" i="15"/>
  <c r="J44" i="15"/>
  <c r="G44" i="15"/>
  <c r="U42" i="15"/>
  <c r="Q42" i="15"/>
  <c r="U40" i="15"/>
  <c r="Q40" i="15"/>
  <c r="U38" i="15"/>
  <c r="Q38" i="15"/>
  <c r="S36" i="15"/>
  <c r="U36" i="15" s="1"/>
  <c r="M36" i="15"/>
  <c r="J36" i="15"/>
  <c r="G36" i="15"/>
  <c r="U34" i="15"/>
  <c r="S34" i="15"/>
  <c r="Q34" i="15"/>
  <c r="M34" i="15"/>
  <c r="J34" i="15"/>
  <c r="G34" i="15"/>
  <c r="U32" i="15"/>
  <c r="S32" i="15"/>
  <c r="O32" i="15"/>
  <c r="Q32" i="15" s="1"/>
  <c r="M32" i="15"/>
  <c r="J32" i="15"/>
  <c r="G32" i="15"/>
  <c r="U22" i="15"/>
  <c r="S22" i="15"/>
  <c r="M22" i="15"/>
  <c r="J22" i="15"/>
  <c r="G22" i="15"/>
  <c r="S21" i="15"/>
  <c r="U21" i="15" s="1"/>
  <c r="M21" i="15"/>
  <c r="J21" i="15"/>
  <c r="G21" i="15"/>
  <c r="U20" i="15"/>
  <c r="S20" i="15"/>
  <c r="M20" i="15"/>
  <c r="J20" i="15"/>
  <c r="G20" i="15"/>
  <c r="S19" i="15"/>
  <c r="U19" i="15" s="1"/>
  <c r="M19" i="15"/>
  <c r="J19" i="15"/>
  <c r="G19" i="15"/>
  <c r="S18" i="15"/>
  <c r="U18" i="15" s="1"/>
  <c r="M18" i="15"/>
  <c r="J18" i="15"/>
  <c r="G18" i="15"/>
  <c r="G48" i="15" s="1"/>
  <c r="C3" i="14" s="1"/>
  <c r="U17" i="15"/>
  <c r="U48" i="15" s="1"/>
  <c r="H3" i="14" s="1"/>
  <c r="O17" i="15"/>
  <c r="Q17" i="15" s="1"/>
  <c r="M17" i="15"/>
  <c r="J17" i="15"/>
  <c r="G17" i="15"/>
  <c r="B15" i="14"/>
  <c r="B14" i="14"/>
  <c r="C13" i="14"/>
  <c r="B13" i="14"/>
  <c r="B12" i="14"/>
  <c r="B11" i="14"/>
  <c r="B10" i="14"/>
  <c r="E9" i="14"/>
  <c r="B9" i="14"/>
  <c r="B8" i="14"/>
  <c r="E7" i="14"/>
  <c r="C7" i="14"/>
  <c r="B7" i="14"/>
  <c r="C6" i="14"/>
  <c r="B6" i="14"/>
  <c r="B5" i="14"/>
  <c r="B4" i="14"/>
  <c r="B3" i="14"/>
  <c r="U196" i="15" l="1"/>
  <c r="H6" i="14" s="1"/>
  <c r="O20" i="15"/>
  <c r="Q20" i="15" s="1"/>
  <c r="Q48" i="15" s="1"/>
  <c r="F3" i="14" s="1"/>
  <c r="F16" i="14" s="1"/>
  <c r="O21" i="15"/>
  <c r="Q21" i="15" s="1"/>
  <c r="U347" i="15"/>
  <c r="H15" i="14" s="1"/>
  <c r="U215" i="15"/>
  <c r="H7" i="14" s="1"/>
  <c r="Q347" i="15"/>
  <c r="F15" i="14" s="1"/>
  <c r="M66" i="15"/>
  <c r="J66" i="15"/>
  <c r="G66" i="15"/>
  <c r="G258" i="15"/>
  <c r="G271" i="15" s="1"/>
  <c r="C10" i="14" s="1"/>
  <c r="M101" i="15"/>
  <c r="G153" i="15"/>
  <c r="G163" i="15" s="1"/>
  <c r="C5" i="14" s="1"/>
  <c r="Q215" i="15"/>
  <c r="F7" i="14" s="1"/>
  <c r="Q302" i="15"/>
  <c r="F13" i="14" s="1"/>
  <c r="P178" i="16"/>
  <c r="S98" i="15" s="1"/>
  <c r="U98" i="15" s="1"/>
  <c r="J471" i="16"/>
  <c r="O155" i="15" s="1"/>
  <c r="Q155" i="15" s="1"/>
  <c r="G101" i="15"/>
  <c r="U284" i="15"/>
  <c r="H11" i="14" s="1"/>
  <c r="J758" i="16"/>
  <c r="O300" i="15" s="1"/>
  <c r="Q300" i="15" s="1"/>
  <c r="Q196" i="15"/>
  <c r="F6" i="14" s="1"/>
  <c r="S208" i="15"/>
  <c r="U208" i="15" s="1"/>
  <c r="M221" i="15"/>
  <c r="M155" i="15"/>
  <c r="G155" i="15"/>
  <c r="M233" i="15"/>
  <c r="E8" i="14" s="1"/>
  <c r="M258" i="15"/>
  <c r="M271" i="15" s="1"/>
  <c r="E10" i="14" s="1"/>
  <c r="J277" i="16"/>
  <c r="O115" i="15" s="1"/>
  <c r="Q115" i="15" s="1"/>
  <c r="M71" i="15"/>
  <c r="G71" i="15"/>
  <c r="G237" i="15"/>
  <c r="G242" i="15" s="1"/>
  <c r="C9" i="14" s="1"/>
  <c r="G306" i="15"/>
  <c r="G313" i="15" s="1"/>
  <c r="C14" i="14" s="1"/>
  <c r="J223" i="16"/>
  <c r="O113" i="15" s="1"/>
  <c r="Q113" i="15" s="1"/>
  <c r="Q163" i="15" s="1"/>
  <c r="F5" i="14" s="1"/>
  <c r="J237" i="15"/>
  <c r="J242" i="15" s="1"/>
  <c r="D9" i="14" s="1"/>
  <c r="P399" i="16"/>
  <c r="S138" i="15" s="1"/>
  <c r="U138" i="15" s="1"/>
  <c r="U163" i="15" s="1"/>
  <c r="H5" i="14" s="1"/>
  <c r="J53" i="18"/>
  <c r="D38" i="17" s="1"/>
  <c r="G38" i="17" s="1"/>
  <c r="G92" i="17" s="1"/>
  <c r="M196" i="15"/>
  <c r="E6" i="14" s="1"/>
  <c r="P341" i="16"/>
  <c r="S130" i="15" s="1"/>
  <c r="U130" i="15" s="1"/>
  <c r="M63" i="15"/>
  <c r="G63" i="15"/>
  <c r="G105" i="15" s="1"/>
  <c r="C4" i="14" s="1"/>
  <c r="C16" i="14" s="1"/>
  <c r="J63" i="15"/>
  <c r="J105" i="15" s="1"/>
  <c r="D4" i="14" s="1"/>
  <c r="D16" i="14" s="1"/>
  <c r="M98" i="15"/>
  <c r="G98" i="15"/>
  <c r="Q271" i="15"/>
  <c r="F10" i="14" s="1"/>
  <c r="P122" i="16"/>
  <c r="S71" i="15" s="1"/>
  <c r="U71" i="15" s="1"/>
  <c r="U105" i="15" s="1"/>
  <c r="H4" i="14" s="1"/>
  <c r="H16" i="14" s="1"/>
  <c r="U271" i="15"/>
  <c r="H10" i="14" s="1"/>
  <c r="Q284" i="15"/>
  <c r="F11" i="14" s="1"/>
  <c r="M153" i="15"/>
  <c r="M163" i="15" s="1"/>
  <c r="E5" i="14" s="1"/>
  <c r="G233" i="15"/>
  <c r="C8" i="14" s="1"/>
  <c r="J58" i="18"/>
  <c r="D40" i="17" s="1"/>
  <c r="G40" i="17" s="1"/>
  <c r="M105" i="15" l="1"/>
  <c r="E4" i="14" s="1"/>
  <c r="E16" i="14" s="1"/>
</calcChain>
</file>

<file path=xl/sharedStrings.xml><?xml version="1.0" encoding="utf-8"?>
<sst xmlns="http://schemas.openxmlformats.org/spreadsheetml/2006/main" count="2399" uniqueCount="694">
  <si>
    <t>SUMMARY OF  COST OF INTERIOR &amp; EXTERNAL-ELECTRICAL &amp; ELV  WORK - CC - PUNE WAKAD</t>
  </si>
  <si>
    <t>SR NO.</t>
  </si>
  <si>
    <t>DESCRIPTION</t>
  </si>
  <si>
    <t>Vart Infra</t>
  </si>
  <si>
    <t>Target Amount</t>
  </si>
  <si>
    <t>Vart Infra Final Offer</t>
  </si>
  <si>
    <t>As Per Measurment RA1</t>
  </si>
  <si>
    <t>As Per Measurment RA2</t>
  </si>
  <si>
    <t xml:space="preserve"> TOTAL </t>
  </si>
  <si>
    <t>NOTE:-</t>
  </si>
  <si>
    <t>GST Extra</t>
  </si>
  <si>
    <t>Exclusions:</t>
  </si>
  <si>
    <t>1. Passive data network devices and active networking components are excluded.</t>
  </si>
  <si>
    <t>2. Epabx &amp; Telephone instruments are excluded.</t>
  </si>
  <si>
    <t>3. SERVER is excluded.</t>
  </si>
  <si>
    <t>4. Light Fixture- Supply Excluded.</t>
  </si>
  <si>
    <t>BILL OF QUANTITY FOR ELECTRICAL WORK FOR CC - PUNE WAKAD</t>
  </si>
  <si>
    <t>TENDER BOQ. R0</t>
  </si>
  <si>
    <t>Vart
 Infra</t>
  </si>
  <si>
    <t>Final offer</t>
  </si>
  <si>
    <t xml:space="preserve">RA1 BILL </t>
  </si>
  <si>
    <t xml:space="preserve">RA2 BILL </t>
  </si>
  <si>
    <t>SR.</t>
  </si>
  <si>
    <t>DESCRIPTION OF ITEM</t>
  </si>
  <si>
    <t>UNIT</t>
  </si>
  <si>
    <t>QTY</t>
  </si>
  <si>
    <t>Supply Rate</t>
  </si>
  <si>
    <t>Installtion Rate</t>
  </si>
  <si>
    <t>Amount</t>
  </si>
  <si>
    <t>RA1 QTY</t>
  </si>
  <si>
    <t>RA1 AMOUNT</t>
  </si>
  <si>
    <t>RA2 QTY</t>
  </si>
  <si>
    <t>RA2 AMOUNT</t>
  </si>
  <si>
    <t>PANELS / DBs</t>
  </si>
  <si>
    <t xml:space="preserve">Supply and Installation of main LT panel,genarally conforming to IS  8623/IS-13947/IEC-439 front operated, dead back floor mounted , totally enclosed, compartmentalised, vermin proof,indoor, non-drawout type,power panel, fabricated out of 2mm thick CRCA sheets, fully powder coated after seven tank treatment, having gasketed &amp; hinged cover on each cubicle with insulated door knob, incorporating horizontal and vertical copper  busbars complete with all internal wiring, danger sign board,  earth-bus and lugs, cable chamber, busbar chamber,aluminium anodized name plates etc.as required, including 2 nos. of  6" dia  instrument  cooling fan with switch and ventilation louvres with  wire mesh,housing below mentioned switchgears / meters. 9W fitting with CFL lamp, switch shall be provided in each vertical section,:(Panel should conform to Form- 3b of IEC- 439) (GA drawing of the panel to be got approved from the Consultant  before taking up fabrication and all panels to be factory inspected before despatch) </t>
  </si>
  <si>
    <t xml:space="preserve">Notes: 1. All MCCBs  shall have rotary handle  </t>
  </si>
  <si>
    <t>2. All MCCBs shall have phase spreader assembly on</t>
  </si>
  <si>
    <t xml:space="preserve">both Line &amp; Load ends. </t>
  </si>
  <si>
    <t>3. All MCCB shall have Minimum Ics=16KA)</t>
  </si>
  <si>
    <t>4. Incomer  shall have auxilliary ON/OFF &amp; TRIP status contacts and the same shall be wired up</t>
  </si>
  <si>
    <t>electronic trip setting to Metering Compartment)</t>
  </si>
  <si>
    <t>5. The panel shall conform to Form-3b as per IEC-439</t>
  </si>
  <si>
    <t>6. All MCCB to be of Schneider/ABB make</t>
  </si>
  <si>
    <t xml:space="preserve">7. All MCCB to be current limiting type, LSIG </t>
  </si>
  <si>
    <t>8. Incomer MCCB to be shunt trip facility</t>
  </si>
  <si>
    <t xml:space="preserve">Refer: SLD </t>
  </si>
  <si>
    <t>1.1.1</t>
  </si>
  <si>
    <t>MAIN PANEL</t>
  </si>
  <si>
    <t xml:space="preserve">Set </t>
  </si>
  <si>
    <t>1.1.2</t>
  </si>
  <si>
    <t xml:space="preserve">KITCHEN DB </t>
  </si>
  <si>
    <t>1.1.3</t>
  </si>
  <si>
    <t>BAR DB (4WAY TPN - 7 SEGMENT)</t>
  </si>
  <si>
    <t>1.1.4</t>
  </si>
  <si>
    <t>KPDB (8WAY TPN - 7 SEGMENT)</t>
  </si>
  <si>
    <t>1.1.5</t>
  </si>
  <si>
    <t>LDB (8WAY TPN - 7 SEGMENT)</t>
  </si>
  <si>
    <t>1.1.6</t>
  </si>
  <si>
    <t>PDB (8WAY TPN - 7 SEGMENT)</t>
  </si>
  <si>
    <t xml:space="preserve">Suply and installation of  Four -Tier, Multi-Way, TPN,  </t>
  </si>
  <si>
    <t xml:space="preserve"> Distribution Board for Lighting &amp; Power distribution, surface</t>
  </si>
  <si>
    <t xml:space="preserve"> mounted on wall, sheet metal fabricated,powder coated,  </t>
  </si>
  <si>
    <t xml:space="preserve">having dust-proof and vermin 'proof, gasketed and hinged </t>
  </si>
  <si>
    <t xml:space="preserve">acrylic door with all internals such as DIN rails, neutral-link, </t>
  </si>
  <si>
    <t xml:space="preserve">interconnected wiring complete with earthing lugs housing  </t>
  </si>
  <si>
    <t xml:space="preserve">switchgears: (IP-43 with Metal Door) 
Refer: SLD &amp; DB Schedule </t>
  </si>
  <si>
    <t>(Make: Legrand-Ekinoxe /Schneider)</t>
  </si>
  <si>
    <t>1.2.1</t>
  </si>
  <si>
    <t>UPS SPN DB (16WAY SPN)</t>
  </si>
  <si>
    <t>S &amp; I of 32A,DP,MCB +20A NO/NC CONTACTOR, in powder coated sheet metal box for terminating UPS TO UPSDB etc.</t>
  </si>
  <si>
    <t>Nos</t>
  </si>
  <si>
    <t xml:space="preserve">S &amp; I of 32A, TP, MCB + 32A,415 V, Metal clad,Power socket in powder coated  metal box for supplying power to Kitchen equipment  etc. </t>
  </si>
  <si>
    <t xml:space="preserve">S &amp; I of 32A,FP,MCB type Isolator, in powder coated sheet metal box for terminating power to  equipment etc. </t>
  </si>
  <si>
    <t>RO</t>
  </si>
  <si>
    <t xml:space="preserve">S &amp; I of 63A,,FP,MCB type Isolator, in powder coated sheet metal box for terminating power to  equipment etc. </t>
  </si>
  <si>
    <t>S &amp; I of 32A 3Pin Socket &amp; 32A DP MCB with MS enclosure IP44</t>
  </si>
  <si>
    <t>Set</t>
  </si>
  <si>
    <t xml:space="preserve">S &amp; I of 32A 4P ELMCB 300mA, Metal clad,Power socket  in powder coated  metal box for supplying power to  AC &amp; Kitchen equipment etc. </t>
  </si>
  <si>
    <t xml:space="preserve">S &amp; I of 32/63A ELMCB 100mA, Metal clad,Power socket  in powder coated  metal box for supplying power to  equipment etc. </t>
  </si>
  <si>
    <t>Sub Total of 1.0</t>
  </si>
  <si>
    <t>CABLES :</t>
  </si>
  <si>
    <t xml:space="preserve">Supply and laying, effecting proper connections, testing &amp; commissioning of the following sizes of 1.1 KV  XLPE armoured/ unarmoured  PVC insulated PVC sheathed aluminium /copper conductor cables conforming to IS :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</si>
  <si>
    <t>2.1.1</t>
  </si>
  <si>
    <t>3.5C x 400 Sq.mm. AL XLPE Cable</t>
  </si>
  <si>
    <t>R.M</t>
  </si>
  <si>
    <t>2.1.2</t>
  </si>
  <si>
    <t>3.5C x 300 Sq.mm. AL XLPE Cable</t>
  </si>
  <si>
    <t>2.1.3</t>
  </si>
  <si>
    <t>3.5C x 240 Sq.mm. AL XLPE Cable</t>
  </si>
  <si>
    <t>2.1.4</t>
  </si>
  <si>
    <t>3.5C x 185 Sq.mm. AL XLPE Cable</t>
  </si>
  <si>
    <t>2.1.5</t>
  </si>
  <si>
    <t>3.5C x 150 Sq.mm. AL XLPE Cable</t>
  </si>
  <si>
    <t>2.1.6</t>
  </si>
  <si>
    <t>3.5C x 120 Sq.mm. AL XLPE Cable</t>
  </si>
  <si>
    <t>2.1.7</t>
  </si>
  <si>
    <t>3.5C x 95 Sq.mm. AL XLPE Cable</t>
  </si>
  <si>
    <t>2.1.8</t>
  </si>
  <si>
    <t>3.5C x 70 Sq.mm. AL XLPE Cable- MAIN PANEL</t>
  </si>
  <si>
    <t>2.1.9</t>
  </si>
  <si>
    <t>3.5C x 50 Sq.mm. AL XLPE Cable</t>
  </si>
  <si>
    <t>2.1.10</t>
  </si>
  <si>
    <t xml:space="preserve">3.5C x 35 Sq.mm. AL XLPE Cable </t>
  </si>
  <si>
    <t>2.1.11</t>
  </si>
  <si>
    <t>3.5C x 25 Sq.mm. AL XLPE Cable</t>
  </si>
  <si>
    <t>2.1.12</t>
  </si>
  <si>
    <t>4C x 16 Sq.mm. AL XLPE Cable - PDB, KPDB, KDB, BAR DB &amp; DISHWASHER</t>
  </si>
  <si>
    <t>2.1.13</t>
  </si>
  <si>
    <t>4C x 10 Sq.mm. CU XLPE Cable</t>
  </si>
  <si>
    <t>2.1.14</t>
  </si>
  <si>
    <t xml:space="preserve">4C x 6 Sq.mm. CU XLPE Cable </t>
  </si>
  <si>
    <t>2.1.15</t>
  </si>
  <si>
    <t>4C x 4 Sq.mm. CU XLPE Cable - AHU, LDB &amp; PULVERISER</t>
  </si>
  <si>
    <t>2.1.16</t>
  </si>
  <si>
    <t>4C x 2.5 Sq.mm. CU XLPE Cable</t>
  </si>
  <si>
    <t>2.1.17</t>
  </si>
  <si>
    <t>3C x 16 Sq.mm. CU XLPE Cable</t>
  </si>
  <si>
    <t>2.1.18</t>
  </si>
  <si>
    <t>3C X 6sq.mm CU XLPE Cable</t>
  </si>
  <si>
    <t>2.1.19</t>
  </si>
  <si>
    <t>3C X 4sq.mm CU XLPE Cable - UPS &amp; UPS DB, REFRIG., FRESH AIR &amp; EXHAUST</t>
  </si>
  <si>
    <t>2.1.20</t>
  </si>
  <si>
    <t>3C x 2.5 Sq.mm. CU PVC Cable - UPS O/G</t>
  </si>
  <si>
    <t>2.1.21</t>
  </si>
  <si>
    <t>3C X 4sq.mm CU PVC  Cable</t>
  </si>
  <si>
    <t>2.1.22</t>
  </si>
  <si>
    <t>3C X 1.5sq.mm CU PVC  Cable-SIGNAGE</t>
  </si>
  <si>
    <t>2.1.23</t>
  </si>
  <si>
    <t>1C x 70 Sq.mm, Copper, Flexible, Bunched together</t>
  </si>
  <si>
    <t>Mtr.</t>
  </si>
  <si>
    <t>2.1.24</t>
  </si>
  <si>
    <t>1C x 4 Sq.mm, Copper, Flexible, Bunched together -UPS</t>
  </si>
  <si>
    <t>2.1.25</t>
  </si>
  <si>
    <t>2C X 2.5sq.mm CU Cable - Kill switch UPS</t>
  </si>
  <si>
    <t>CABLE TERMINATION</t>
  </si>
  <si>
    <t>Making cable and terminations including brass single compression glands and crimping type copper lugs for cable sizes mentioned below for aluminium or copper.</t>
  </si>
  <si>
    <t>2.2.1</t>
  </si>
  <si>
    <t>Nos.</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</si>
  <si>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</si>
  <si>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</si>
  <si>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</si>
  <si>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</si>
  <si>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</si>
  <si>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</si>
  <si>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</si>
  <si>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</si>
  <si>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</si>
  <si>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</si>
  <si>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</si>
  <si>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</si>
  <si>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</si>
  <si>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</si>
  <si>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</si>
  <si>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</si>
  <si>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</si>
  <si>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</si>
  <si>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</si>
  <si>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</si>
  <si>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</si>
  <si>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</si>
  <si>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</si>
  <si>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Sub Total of 2</t>
  </si>
  <si>
    <t>POINT WIRING :</t>
  </si>
  <si>
    <t>LIGHT POINT</t>
  </si>
  <si>
    <r>
      <rPr>
        <sz val="9"/>
        <rFont val="Calibri"/>
        <family val="2"/>
        <scheme val="minor"/>
      </rPr>
      <t>Sub mains / Pre-Primary wiring i.e. from DB to room switch board shall be carried out for Pre-primary point using 1.5 sqmm copper stranded. All lighting fixture, wiring shall be carried out for primary point using 1.5 sqmm copper stranded &amp; for secondary wiring 1.5sqmm copper stranded conductor 660/1100V  grade PVC FRLS insulated wire in "</t>
    </r>
    <r>
      <rPr>
        <b/>
        <sz val="9"/>
        <rFont val="Calibri"/>
        <family val="2"/>
        <scheme val="minor"/>
      </rPr>
      <t>MS Conduits</t>
    </r>
    <r>
      <rPr>
        <sz val="9"/>
        <rFont val="Calibri"/>
        <family val="2"/>
        <scheme val="minor"/>
      </rPr>
      <t>" (including flexible conduits for drops to light fittings)".  Individual junction / inspection boxes shall be provided for each lighting fitting for the purpose of looping from fitting to fitting.</t>
    </r>
  </si>
  <si>
    <t>also including insulated green color copper earth wire for each circuit and providing modular grid plate  type switches,sockets etc. as required. Each light point to be terminated using 5A connector or 5A two pin female socket (for cove lighting) as directed at site. Each circuit feeding not more than 12-8 points/800 watts as per following configuration:(LDBs located at two locations  as shown) (The Switch Socket cost shall be paid separately.)</t>
  </si>
  <si>
    <t xml:space="preserve">From distribution board to switch board will be termed as Pre-primary point, average wiring length for Pre-primary point to be considered as 15 metres. From switch board to first light fitting and switch board to switch board will be termed as primary point, average wiring length for  primary point to be considered as 3 metres and First fitting to subsequent fitting on the same circuit shall be  termed as secondary point, average wiring length for secondary point to be considered as 5 metres. Light point wiring shall be included submains wiring from D.B. to room switch board. </t>
  </si>
  <si>
    <t>Note: Length may vary as per actual site condition. Vendor shall be crossverify before bidding.</t>
  </si>
  <si>
    <t>3.1.1</t>
  </si>
  <si>
    <t>Pre-Primary point (sub mains point)</t>
  </si>
  <si>
    <t>3.1.2</t>
  </si>
  <si>
    <t xml:space="preserve">Primary point </t>
  </si>
  <si>
    <t>3.1.3</t>
  </si>
  <si>
    <t xml:space="preserve">Secondary Point </t>
  </si>
  <si>
    <t>LIGHT POINT For Automation</t>
  </si>
  <si>
    <r>
      <rPr>
        <sz val="9"/>
        <rFont val="Calibri"/>
        <family val="2"/>
        <scheme val="minor"/>
      </rPr>
      <t>All lighting fixture, wiring shall be carried out for primary point using 1.5 sqmm copper stranded &amp; for secondary wiring 1.5sqmm copper stranded conductor 660/1100V  grade PVC FRLS insulated wire in "</t>
    </r>
    <r>
      <rPr>
        <b/>
        <sz val="9"/>
        <rFont val="Calibri"/>
        <family val="2"/>
        <scheme val="minor"/>
      </rPr>
      <t>MS Conduits</t>
    </r>
    <r>
      <rPr>
        <sz val="9"/>
        <rFont val="Calibri"/>
        <family val="2"/>
        <scheme val="minor"/>
      </rPr>
      <t>" &amp; 1 pair 1.5sqmm jacketed cable in Separate Conduit (including flexible conduits for drops to light fittings)".  Individual junction / inspection boxes shall be provided for each lighting fitting for the purpose of looping from fitting to fitting.</t>
    </r>
  </si>
  <si>
    <r>
      <rPr>
        <sz val="9"/>
        <rFont val="Calibri"/>
        <family val="2"/>
        <scheme val="minor"/>
      </rPr>
      <t xml:space="preserve">From DB to first light fitting/driver will be termed as primary point, average wiring length for  primary point to be considered as </t>
    </r>
    <r>
      <rPr>
        <b/>
        <sz val="9"/>
        <rFont val="Calibri"/>
        <family val="2"/>
        <scheme val="minor"/>
      </rPr>
      <t xml:space="preserve">25 metres </t>
    </r>
    <r>
      <rPr>
        <sz val="9"/>
        <rFont val="Calibri"/>
        <family val="2"/>
        <scheme val="minor"/>
      </rPr>
      <t xml:space="preserve">and First fitting to subsequent fitting on the same circuit shall be  termed as secondary point, average wiring length for secondary point to be considered as 5 metres. Light point wiring shall be included submains wiring from D.B. to room lights/Driver. </t>
    </r>
  </si>
  <si>
    <t>3.2.1</t>
  </si>
  <si>
    <t>3.2.2</t>
  </si>
  <si>
    <t>Power Point (Utility)</t>
  </si>
  <si>
    <r>
      <rPr>
        <sz val="9"/>
        <rFont val="Calibri"/>
        <family val="2"/>
        <scheme val="minor"/>
      </rPr>
      <t>Primary wiring i.e. from DB to first power point shall be carried out for primary point using 3R x 2.5 sqmm copper stranded. Secondary wiring 2.5sqmm copper stranded conductor 660/1100V  grade PVC FRLS insulated wire in "</t>
    </r>
    <r>
      <rPr>
        <b/>
        <sz val="9"/>
        <rFont val="Calibri"/>
        <family val="2"/>
        <scheme val="minor"/>
      </rPr>
      <t>MS Conduit</t>
    </r>
    <r>
      <rPr>
        <sz val="9"/>
        <rFont val="Calibri"/>
        <family val="2"/>
        <scheme val="minor"/>
      </rPr>
      <t>".  Individual junction/inspection boxes shall be provided for each power point to loop from power point to a power point. Only 4 points looped in one circuit) From DB to First Socket.</t>
    </r>
  </si>
  <si>
    <t xml:space="preserve">From distribution board to first power point will be termed as primary point, average wiring length for primary point to be considered as 18 metres. First power point to subsequent power point on the same circuit shall be  termed as secondary point, average wiring length for secondary point to be considered as 8 metres. Power point wiring shall be included wiring from D.B. to room indivisual power point. </t>
  </si>
  <si>
    <t>3.3.1</t>
  </si>
  <si>
    <t>Primary point</t>
  </si>
  <si>
    <t>Primary point ( Distance between Switch &amp; socket Will be Average Length 2.5 Mtr. )</t>
  </si>
  <si>
    <t>3.3.2</t>
  </si>
  <si>
    <t>Power Point (Kitchen &amp; BAR)</t>
  </si>
  <si>
    <r>
      <rPr>
        <sz val="9"/>
        <rFont val="Calibri"/>
        <family val="2"/>
        <scheme val="minor"/>
      </rPr>
      <t>Primary wiring i.e. from DB to first power point shall be carried out for primary point using 3R x 4 sqmm copper stranded. Secondary wiring 4sqmm copper stranded conductor 660/1100V  grade PVC FRLS insulated wire in "</t>
    </r>
    <r>
      <rPr>
        <b/>
        <sz val="9"/>
        <rFont val="Calibri"/>
        <family val="2"/>
        <scheme val="minor"/>
      </rPr>
      <t>MS Conduit</t>
    </r>
    <r>
      <rPr>
        <sz val="9"/>
        <rFont val="Calibri"/>
        <family val="2"/>
        <scheme val="minor"/>
      </rPr>
      <t>".  Individual junction/inspection boxes shall be provided for each power point to loop from power point to a power point. Only 4 points looped in one circuit) From DB to First Socket.</t>
    </r>
  </si>
  <si>
    <t xml:space="preserve">From distribution board to first power point will be termed as primary point, average wiring length for primary point to be considered as 12 metres. First power point to subsequent power point on the same circuit shall be  termed as secondary point, average wiring length for secondary point to be considered as 2 metres. Power point wiring shall be included wiring from D.B. to room indivisual power point. </t>
  </si>
  <si>
    <t>3.4.1</t>
  </si>
  <si>
    <t>3.4.2</t>
  </si>
  <si>
    <t>3.4.3</t>
  </si>
  <si>
    <r>
      <rPr>
        <sz val="9"/>
        <rFont val="Calibri"/>
        <family val="2"/>
        <scheme val="minor"/>
      </rPr>
      <t xml:space="preserve">S &amp; I of </t>
    </r>
    <r>
      <rPr>
        <b/>
        <sz val="9"/>
        <rFont val="Calibri"/>
        <family val="2"/>
        <scheme val="minor"/>
      </rPr>
      <t>MS conduits</t>
    </r>
    <r>
      <rPr>
        <sz val="9"/>
        <rFont val="Calibri"/>
        <family val="2"/>
        <scheme val="minor"/>
      </rPr>
      <t xml:space="preserve"> including all accessories, clamps, spacers, bends, tee, cross etc. as required at site for miscellaneous use in following sizes:</t>
    </r>
  </si>
  <si>
    <t>3.5.1</t>
  </si>
  <si>
    <t xml:space="preserve">20mm dia </t>
  </si>
  <si>
    <t xml:space="preserve"> Mtr</t>
  </si>
  <si>
    <t>3.5.2</t>
  </si>
  <si>
    <t xml:space="preserve">25mm dia </t>
  </si>
  <si>
    <t>S &amp; I of flexible GI conduits including all accessories, clamps, spacers, end adopters (Glands) etc. as required at site in following sizes:</t>
  </si>
  <si>
    <t>3.6.1</t>
  </si>
  <si>
    <t>3.6.2</t>
  </si>
  <si>
    <t>25mm dia (COMMON)</t>
  </si>
  <si>
    <t>Supply, Installation testing and commission of 240V-AC, wiring devices and its accessories such as modular type switch socket outlets with modular front plate, modular box, G.I. back box and all required accessories etc. Supply &amp; Installation scope includes all civil works related to this job such as chiselling , making good with concrete and plaster, supply of fixing screw / wall plugs and other necessary hardware, marking identification numbers of circuits &amp; interconnections of  the switch /sockets as per standard drawing, complete as per site requirement. Switches and sockets may be individual or combined with bigger lighting switchboards, contractor to refer drawings to understand exact scope of work. LEGRAND</t>
  </si>
  <si>
    <t>3.7.1</t>
  </si>
  <si>
    <t>6A One way plate type switch</t>
  </si>
  <si>
    <t>3.7.2</t>
  </si>
  <si>
    <t>6A Two way plate type switch</t>
  </si>
  <si>
    <t>3.7.3</t>
  </si>
  <si>
    <t xml:space="preserve">6/16A SOCKET &amp;  SWITCH </t>
  </si>
  <si>
    <t>3.7.4</t>
  </si>
  <si>
    <t xml:space="preserve">2Nos. 6/16A SOCKET &amp;  SWITCH  </t>
  </si>
  <si>
    <t>Sets</t>
  </si>
  <si>
    <t>3.7.5</t>
  </si>
  <si>
    <t>6/16A SOCKET &amp;  SWITCH  - Kitchen</t>
  </si>
  <si>
    <t>3.7.6</t>
  </si>
  <si>
    <t>20A switch &amp; socket outlet - Kitchen</t>
  </si>
  <si>
    <t>3.7.7</t>
  </si>
  <si>
    <t>20A Socket -AC</t>
  </si>
  <si>
    <t>3.7.8</t>
  </si>
  <si>
    <t>20A Industrial Socket (Outdoor IP65)-AC</t>
  </si>
  <si>
    <t>3.7.9</t>
  </si>
  <si>
    <t>data cum telephone back GI BACK box 2”x2”  suitable for data socket</t>
  </si>
  <si>
    <t>3.7.10</t>
  </si>
  <si>
    <t>Bell Push Switch</t>
  </si>
  <si>
    <t>3.7.11</t>
  </si>
  <si>
    <t>Buzzer Indication Set for 5/6 Bell Push</t>
  </si>
  <si>
    <t>Sub Total of 3.0</t>
  </si>
  <si>
    <t>RACEWAYS, CABLE TRAYS &amp; JUNCTION BOX</t>
  </si>
  <si>
    <t>S &amp; I of PVC trunking same as above but of size 100mm x 40mm x1.6 mm for power cables.(Electrical Room)</t>
  </si>
  <si>
    <t>Mtr</t>
  </si>
  <si>
    <t>(PROFAB/ASIAN/Approved equivalent)</t>
  </si>
  <si>
    <t xml:space="preserve">S &amp; I of trunking same as above but of size 85mm x 38mm x1.6 mm  thick for power/data cables. </t>
  </si>
  <si>
    <t xml:space="preserve">S &amp; I of trunking same as above but of size 65mm x 38mm x1.6 mm  thick for power/data cables. </t>
  </si>
  <si>
    <r>
      <rPr>
        <sz val="9"/>
        <rFont val="Calibri"/>
        <family val="2"/>
        <scheme val="minor"/>
      </rPr>
      <t xml:space="preserve">S &amp; I of 1 Run x 25mm dia, </t>
    </r>
    <r>
      <rPr>
        <b/>
        <sz val="9"/>
        <rFont val="Calibri"/>
        <family val="2"/>
        <scheme val="minor"/>
      </rPr>
      <t>MS Conduit</t>
    </r>
    <r>
      <rPr>
        <sz val="9"/>
        <rFont val="Calibri"/>
        <family val="2"/>
        <scheme val="minor"/>
      </rPr>
      <t xml:space="preserve"> in Floor.</t>
    </r>
  </si>
  <si>
    <r>
      <rPr>
        <sz val="9"/>
        <rFont val="Calibri"/>
        <family val="2"/>
        <scheme val="minor"/>
      </rPr>
      <t xml:space="preserve">S &amp; I of floor junction boxes similar to above but size </t>
    </r>
    <r>
      <rPr>
        <b/>
        <sz val="9"/>
        <rFont val="Calibri"/>
        <family val="2"/>
        <scheme val="minor"/>
      </rPr>
      <t xml:space="preserve"> 350mm x 350mm x 60 mm</t>
    </r>
  </si>
  <si>
    <t xml:space="preserve">  Nos</t>
  </si>
  <si>
    <r>
      <rPr>
        <sz val="9"/>
        <rFont val="Calibri"/>
        <family val="2"/>
        <scheme val="minor"/>
      </rPr>
      <t xml:space="preserve">S &amp; I of floor junction boxes similar to above but size </t>
    </r>
    <r>
      <rPr>
        <b/>
        <sz val="9"/>
        <rFont val="Calibri"/>
        <family val="2"/>
        <scheme val="minor"/>
      </rPr>
      <t xml:space="preserve"> 250mm x 250mm x 60 mm</t>
    </r>
  </si>
  <si>
    <r>
      <rPr>
        <sz val="9"/>
        <rFont val="Calibri"/>
        <family val="2"/>
        <scheme val="minor"/>
      </rPr>
      <t xml:space="preserve">S &amp; I of floor junction boxes similar to above but size </t>
    </r>
    <r>
      <rPr>
        <b/>
        <sz val="9"/>
        <rFont val="Calibri"/>
        <family val="2"/>
        <scheme val="minor"/>
      </rPr>
      <t xml:space="preserve"> 150mm x 150mm x 60 mm</t>
    </r>
  </si>
  <si>
    <r>
      <rPr>
        <sz val="9"/>
        <rFont val="Calibri"/>
        <family val="2"/>
        <scheme val="minor"/>
      </rPr>
      <t xml:space="preserve">S &amp; I of  GI Pregalvanizd </t>
    </r>
    <r>
      <rPr>
        <b/>
        <sz val="9"/>
        <rFont val="Calibri"/>
        <family val="2"/>
        <scheme val="minor"/>
      </rPr>
      <t>Perforated type Cable Tay</t>
    </r>
  </si>
  <si>
    <t>of following sizes suspended from ceiling or fixed</t>
  </si>
  <si>
    <t xml:space="preserve">vertically on wall/column as per route directed at site </t>
  </si>
  <si>
    <t>including all necessary bends, tees, crosses and also</t>
  </si>
  <si>
    <t>including all necessary supporting arrangement.</t>
  </si>
  <si>
    <t xml:space="preserve">All supporting hardware including nuts, bolts etc. </t>
  </si>
  <si>
    <t>shall be also of galvanised M.S. as approved</t>
  </si>
  <si>
    <t>(PROFAB/INDIANA/ASIAN/approved equivalent)</t>
  </si>
  <si>
    <t>4.7.1</t>
  </si>
  <si>
    <t>100mm x 50mm x 1.6mm</t>
  </si>
  <si>
    <t>4.7.2</t>
  </si>
  <si>
    <t>150mm x 50mm x 1.6mm</t>
  </si>
  <si>
    <t>4.7.3</t>
  </si>
  <si>
    <t xml:space="preserve">300mm x 50mm x 1.6mm </t>
  </si>
  <si>
    <t>4.7.4</t>
  </si>
  <si>
    <t xml:space="preserve">450mm x 50mm x 2.0mm </t>
  </si>
  <si>
    <t>Sub Total of 4.0</t>
  </si>
  <si>
    <t>LIGHT FIXTURES INSTALLATION</t>
  </si>
  <si>
    <r>
      <rPr>
        <sz val="9"/>
        <rFont val="Calibri"/>
        <family val="2"/>
        <scheme val="minor"/>
      </rPr>
      <t xml:space="preserve">Installation of lighting fixtures </t>
    </r>
    <r>
      <rPr>
        <b/>
        <sz val="9"/>
        <rFont val="Calibri"/>
        <family val="2"/>
        <scheme val="minor"/>
      </rPr>
      <t>with lamps</t>
    </r>
    <r>
      <rPr>
        <sz val="9"/>
        <rFont val="Calibri"/>
        <family val="2"/>
        <scheme val="minor"/>
      </rPr>
      <t xml:space="preserve"> as per the details below including necessary hardware such as clamps, nuts, bolts, nails screws and suspension rods as  required for fixing the fixtures in position as directed by architect / consultant at site. </t>
    </r>
  </si>
  <si>
    <t>5.1.1</t>
  </si>
  <si>
    <t>SPOT LIGHT (LT1a)</t>
  </si>
  <si>
    <t>5.1.2</t>
  </si>
  <si>
    <t>SPOT LIGHT (LT1b)</t>
  </si>
  <si>
    <t>5.1.3</t>
  </si>
  <si>
    <t>SPOT LIGHT (LT2)</t>
  </si>
  <si>
    <t>5.1.4</t>
  </si>
  <si>
    <t>SUSPENDED LIGHT (LT3)</t>
  </si>
  <si>
    <t>5.1.5</t>
  </si>
  <si>
    <t>HANGING LIGHT (LT4)</t>
  </si>
  <si>
    <t>5.1.6</t>
  </si>
  <si>
    <t>HANGING LIGHT (LT5)</t>
  </si>
  <si>
    <t>5.1.7</t>
  </si>
  <si>
    <t>WALL MOUNTED  (LT6)</t>
  </si>
  <si>
    <t>5.1.8</t>
  </si>
  <si>
    <t>2 X 2 CEILING MOUNT LIGHT (LT7a)</t>
  </si>
  <si>
    <t>5.1.9</t>
  </si>
  <si>
    <t>2 X 2 CEILING MOUNT LIGHT (LT7b)</t>
  </si>
  <si>
    <t>5.1.10</t>
  </si>
  <si>
    <t>BULB LIGHT (LT8)</t>
  </si>
  <si>
    <t>5.1.11</t>
  </si>
  <si>
    <t>LED COVE LIGHT (LT9)</t>
  </si>
  <si>
    <t>MTR</t>
  </si>
  <si>
    <t>5.1.12</t>
  </si>
  <si>
    <t>TRACK LIGHT-900MM (TL1)</t>
  </si>
  <si>
    <t>5.1.13</t>
  </si>
  <si>
    <t>PALM LEAF CEILING FAN (CF1)</t>
  </si>
  <si>
    <t>Sub Total of 5.0</t>
  </si>
  <si>
    <t>EARTHING :</t>
  </si>
  <si>
    <t>S &amp; I of earth pit comprising of specially  designed SEE/Ashlok brand  Earth Electrode system 3.00 meter long  including necessary materials like side fill compound etc. as required with standard brick masonary chamber  with hinged cover and watering arrangement model SEE-60/C with SFC-20/Equivalent ASHLOK MODEL T39 HD (50MM DIA. 3 MTR)</t>
  </si>
  <si>
    <t>S &amp; I of copper /GI earthing wires/strips in following sizes</t>
  </si>
  <si>
    <t>8 SWG GI bare wire</t>
  </si>
  <si>
    <t>25mm x 3mm thick GI strip welded &amp; painted green</t>
  </si>
  <si>
    <t>25mm x 3mm thick CU strip welded &amp; painted green</t>
  </si>
  <si>
    <t>S &amp; I of isolated/dedicated earthing / grounding system for computers etc.using insulated green-yellow copper earthing wire laid/fixed bare  on wall/ceiling from separately made earth pit to the equipment in following sizes The rate shall include termination also.</t>
  </si>
  <si>
    <t>6.6.1</t>
  </si>
  <si>
    <t xml:space="preserve">6 Sqmm copper, yellow-green/green insulation </t>
  </si>
  <si>
    <t>S &amp; I of Main bus for isolated earth comprising of 300mm x 25 mm x 3mm thick Tinned copper bar fixed on insulated support and having 10 nos of holes and nut bolts studs for clamping the earth leads,all contained in MS/PVC box  and having transparent acrylic cover as approved by the consultant</t>
  </si>
  <si>
    <t>Sub Total of 6.0</t>
  </si>
  <si>
    <t>Miscellaneous Item</t>
  </si>
  <si>
    <t>Supply &amp; Install. Of RG 6 TV Cable in 25mm MS Conduit</t>
  </si>
  <si>
    <t>Supply &amp; Laying of RG11 use for Main Cable TV</t>
  </si>
  <si>
    <t xml:space="preserve">Install. Of TV Stand - Only Installation </t>
  </si>
  <si>
    <t>4 WAY SPLITTER</t>
  </si>
  <si>
    <t>Sub Total of 7.0</t>
  </si>
  <si>
    <t>DATA DISTRIBUTION</t>
  </si>
  <si>
    <t>Supply, Installation, termination &amp; testing of data system:</t>
  </si>
  <si>
    <t>Main SERVER / ROUTER</t>
  </si>
  <si>
    <t>ROUTER</t>
  </si>
  <si>
    <t>SMART GIGABIT SWITCH 24 PORTS</t>
  </si>
  <si>
    <t>Loaded PATCH  PANEL for 24 Port</t>
  </si>
  <si>
    <t>LIU switch with Accessories. 
(Optional : if Fibre Optic Cable terminated)</t>
  </si>
  <si>
    <t>Job</t>
  </si>
  <si>
    <t>Supply &amp; Installation of I/O DATA Outlet (RJ-45)</t>
  </si>
  <si>
    <t>S &amp; I of Installation of Wi-Fi ceiling mounted Access Point,  managed by controller software</t>
  </si>
  <si>
    <t xml:space="preserve">Supply, installation, termination &amp; testing of all Terminations using Fluke Cable Analyser DTX 1800 for all CAT 6 Information Outlet including Information outlet </t>
  </si>
  <si>
    <t>Lot</t>
  </si>
  <si>
    <t xml:space="preserve">CABLES: </t>
  </si>
  <si>
    <t>8.9.1</t>
  </si>
  <si>
    <t>S&amp;I Optical Fiber Cable with 12 fibers, with core dia. 50/125 µm (OM3), suitable for 1GBps Ethernet distance at 850 nm of wavelength,</t>
  </si>
  <si>
    <t>8.9.2</t>
  </si>
  <si>
    <t>S&amp;I Optical Fiber Cable with 6 fibers, with core dia. 50/125 µm (OM3), suitable for 1GBps Ethernet distance at 850 nm of wavelength,</t>
  </si>
  <si>
    <t>8.9.3</t>
  </si>
  <si>
    <t>Supply &amp; providing of CAT 6 UTP cables in the laid raceways  /  Conduits including  terminations</t>
  </si>
  <si>
    <t>8.9.4</t>
  </si>
  <si>
    <t>Patch cord (2 mtr-user end)</t>
  </si>
  <si>
    <t>Each</t>
  </si>
  <si>
    <t>Supply, Installation, Testing &amp; Commissioning of Hardware Packets (20 Nos =1 Pkts)</t>
  </si>
  <si>
    <t>Pkts</t>
  </si>
  <si>
    <t>Supply, Installation, Testing &amp; Commissioning of Velcro Ties ( 22 Mtrs = 1 Roll)</t>
  </si>
  <si>
    <t>Roll</t>
  </si>
  <si>
    <t>Supply, Installation, Testing &amp; Commissioning of Cable Ties 200mm ( 100 Nos. Pkt)</t>
  </si>
  <si>
    <t>Pkt.</t>
  </si>
  <si>
    <t xml:space="preserve">Project Management including Freight &amp; Forwarding, Cable Bunching, Printed Numbering, tube type Ferruling both sides, Face plate, Patch panel &amp; patch cords both sides, Documentation etc.. </t>
  </si>
  <si>
    <t>Supplying and fixing 15U Rack Aluminium Frame - 600x600mm with 4 x FAN, Dual Split perforated Door at Front and Back Side, 2 x Vertical Cable Basket, 2 x 12 socket 5/15A PDU with MCB, side Panels of 2 nos and Heavy Duty Castors with break, 19" Reduced Channel - Loop Type (DATA+CCTV+PA)</t>
  </si>
  <si>
    <t>Supply &amp; installation of MS conduits with junction boxes, reducer etc. complete concealed/surface mounting as required.</t>
  </si>
  <si>
    <t>8.15.1</t>
  </si>
  <si>
    <t>25 dia conduit</t>
  </si>
  <si>
    <t>Sub Total of 8.0</t>
  </si>
  <si>
    <t>SUPPLY &amp; INSTALLATION OF SAFETY ITEMS</t>
  </si>
  <si>
    <t>Sand buckets with stand (set of 3 buckets)</t>
  </si>
  <si>
    <t>Caution boards (11kV) of standard Size</t>
  </si>
  <si>
    <t>Caution boards (415V) of std. Size</t>
  </si>
  <si>
    <t>Rubber mat at panel room 12mm thk. 1mtr. Wide</t>
  </si>
  <si>
    <t>Mtrs</t>
  </si>
  <si>
    <t>Shock treatment chart as per electricity board</t>
  </si>
  <si>
    <t>First aid box with standard items</t>
  </si>
  <si>
    <t>11  KV rating rubber hand gloves</t>
  </si>
  <si>
    <r>
      <rPr>
        <sz val="9"/>
        <rFont val="Calibri"/>
        <family val="2"/>
        <scheme val="minor"/>
      </rPr>
      <t xml:space="preserve">The contractor to submit all the </t>
    </r>
    <r>
      <rPr>
        <b/>
        <sz val="9"/>
        <rFont val="Calibri"/>
        <family val="2"/>
        <scheme val="minor"/>
      </rPr>
      <t>AS BUILT DRAWINGS</t>
    </r>
    <r>
      <rPr>
        <sz val="9"/>
        <rFont val="Calibri"/>
        <family val="2"/>
        <scheme val="minor"/>
      </rPr>
      <t xml:space="preserve"> after the completion of the project for Electrical &amp; ELV Services executed at site.</t>
    </r>
  </si>
  <si>
    <t>Part of Tender</t>
  </si>
  <si>
    <t>Sub Total of 9.0</t>
  </si>
  <si>
    <t>UPS/ INVERTER System:</t>
  </si>
  <si>
    <t>Supply /Install of 3 KVA on line Model UPS with inbuilt battery system (1 Phase In &amp; 1 Phase out)
Make: Emerson/APC/Consul Neowatt/Vivtar Electronics</t>
  </si>
  <si>
    <t>set</t>
  </si>
  <si>
    <t>Sub Total of 10</t>
  </si>
  <si>
    <t xml:space="preserve">CCTV </t>
  </si>
  <si>
    <t>Supply &amp; Installation of 2 Megapixel IR-20Mtr. IP Indoor Dome + Night vision. Camera Make: CP-PLUS</t>
  </si>
  <si>
    <t>Supply &amp; Installation of 2 Megapixel IR-20Mtr. IP Indoor Bullet Camera+ Night vision. Camera Make: CP-PLUS</t>
  </si>
  <si>
    <t>Supply &amp; Installation of 2 Megapixel IR-30Mtr. IP Outdoor Bullet Camera + Night vision. Camera Make: CP-PLUS</t>
  </si>
  <si>
    <t>Supply &amp; Installation of 16 Channel NVR with 4 Sata Hard Disk Slot (Make: Honeywell/CP PLUS)</t>
  </si>
  <si>
    <t>Supply &amp; Installation of 24 Channel NVR with 4 Sata Hard Disk Slot (Make: Honeywell/CP PLUS)</t>
  </si>
  <si>
    <t>Supply &amp; Installation of 8 Channel NVR with 2 Sata Hard Disk Slot (Make: Honeywell/CP PLUS)</t>
  </si>
  <si>
    <t>Supply &amp; Installation of 16Port PoE(NVR) Switch (Make: Systimax)</t>
  </si>
  <si>
    <t>4 TB HDD Hard Disk</t>
  </si>
  <si>
    <t>Monitor/PC system</t>
  </si>
  <si>
    <t>Supply &amp; Installation of CAT-6 Cable for Camera Signal</t>
  </si>
  <si>
    <t>Sub Total of 11</t>
  </si>
  <si>
    <t>PA SYSTEM</t>
  </si>
  <si>
    <t>Supply &amp; Laying of 2 core 2.5 Sq.mm PVC insulated twisted copper conductor Speaker wires in trunking as required.</t>
  </si>
  <si>
    <t>RM</t>
  </si>
  <si>
    <t xml:space="preserve">Control Unit (with volume and on/off switch)  ( Smooth stepless control, but the control shall be through dimmer switch, the make of which will be same as the make of light control switches ) </t>
  </si>
  <si>
    <t>Supply &amp; Installation of 6W Ceiling Speaker with box- Bosch</t>
  </si>
  <si>
    <t>Voice Alarm Controller with in built 120W Amplifier &amp; Emergency Messaage Manager</t>
  </si>
  <si>
    <t>Supply of Voice Command Centre consisting of Electronics for Audio Control and shall include Amplifiers, Audio Message Generator, Microphone, table top mic etc.</t>
  </si>
  <si>
    <t>Set.</t>
  </si>
  <si>
    <t>Supply &amp; Installation of MS Conduit.</t>
  </si>
  <si>
    <t>Sub Total of 12</t>
  </si>
  <si>
    <t>FIRE ALARM SYSTEM (MAKE: HONEYWELL/EST)</t>
  </si>
  <si>
    <r>
      <rPr>
        <sz val="9"/>
        <rFont val="Calibri"/>
        <family val="2"/>
        <scheme val="minor"/>
      </rPr>
      <t xml:space="preserve">Single Loop Analog Addressable Fire Alarm Control panel (Expandable upto 1 Loop) with battery back up for 4 hours normal operation and 15 minutes alarm operation. The control panel per Loop Capacity 250 Detectrs and Devices, battery charger etc., 8.5" Touch Screen LCD Display, TCP/IP Connectivity, 10000 Event Log, Keyless Log on Using RFID Cards. </t>
    </r>
    <r>
      <rPr>
        <b/>
        <sz val="9"/>
        <rFont val="Calibri"/>
        <family val="2"/>
        <scheme val="minor"/>
      </rPr>
      <t>The panel shall be UL listed and preferably FM approved with response time less than 10sec. Installation of fire alarm system shall be done as per IS 2189 or relevant NFPA standard.</t>
    </r>
    <r>
      <rPr>
        <sz val="9"/>
        <rFont val="Calibri"/>
        <family val="2"/>
        <scheme val="minor"/>
      </rPr>
      <t xml:space="preserve">The panel shall have the web enabled facility which can able to send or receive e-mails with memory of 1000 events recording.Note:The vendor shall provide panel UL 9th edition listing certificate. </t>
    </r>
    <r>
      <rPr>
        <b/>
        <sz val="9"/>
        <rFont val="Calibri"/>
        <family val="2"/>
        <scheme val="minor"/>
      </rPr>
      <t>(Make: Edwards / Honeywell)</t>
    </r>
  </si>
  <si>
    <t xml:space="preserve">PARESH </t>
  </si>
  <si>
    <t>i) Each loop with Min. 99 Devices + 99 Detectors  modules connection capability of Addressable FACP) 1 Loop Pannel.</t>
  </si>
  <si>
    <t>ii) FACP with all in-built modules &amp; displays.</t>
  </si>
  <si>
    <t>iii) 240 volts AC power supply, automatic battery charger, 24 volts sealed lead acid batteries sufficient for 4 hours normal working.</t>
  </si>
  <si>
    <t>iv) Programming &amp; setting up</t>
  </si>
  <si>
    <t xml:space="preserve">v) system to be capable of operating the system for 2 hours during an emergency condition including all necessary software for remote programming of fire alarm system through central control station.  </t>
  </si>
  <si>
    <t>vi) As the number of hooters are 43, additional power supplies to be provided as required.</t>
  </si>
  <si>
    <t>Necessary Integration Facility with BMS for following functions:-</t>
  </si>
  <si>
    <t xml:space="preserve">Alarm, Trouble condition,Supervisory alerts to  BMS </t>
  </si>
  <si>
    <t>Share Graphics of Security, Fire and HVAC</t>
  </si>
  <si>
    <t>13.1.1</t>
  </si>
  <si>
    <t>Fire alarm Addressable control panel (1 Loop)</t>
  </si>
  <si>
    <t>Active Repeater Panel with 8.5" Touch Screen TFT display with TCP/IP Eable Repeater Panel shall monitor and control (Scroll, Acknowledge, Reset &amp; Mute) all the events of the FACP to which it is connected and it shall have Port Vectoring / Event Filtering capability of showing only ALARMS, TROUBLES or SUPERVISORY or customized combinations of user selected events.</t>
  </si>
  <si>
    <t>13.2.1</t>
  </si>
  <si>
    <t>Supply installation and testing of  signal loop components in a suitable galvanised steel junction box.</t>
  </si>
  <si>
    <t>Detectors and Devices</t>
  </si>
  <si>
    <t>13.3.1</t>
  </si>
  <si>
    <t>Supply,Installation,Testing &amp; Commissioning of  Analogue Addressable Monitor module  having Rotary, decimal addressing system for monitoring the field devices &amp; shall be capable of providing DPDTcontact rated at 24V DC, 2A.</t>
  </si>
  <si>
    <t>13.3.2</t>
  </si>
  <si>
    <t>Supply,Installation,Testing &amp; Commissioning of  Analogue Addressable Relay module  having Rotary, decimal addressing system for AHU tripping and shall be capable of providing DPDTcontact rated at 24v DC, 2A.</t>
  </si>
  <si>
    <t>(For all AHU's, Fans &amp; Acess Control)</t>
  </si>
  <si>
    <t>13.3.3</t>
  </si>
  <si>
    <t>Supply,Installation,Testing &amp; Commissioning of  Horn / Strobe rated at 82 dBA @ 3m for Audible annunciation and 75cd flashing at 1 Hz for visual indication with Control modules and necessary accessories including back box.</t>
  </si>
  <si>
    <t>13.3.4</t>
  </si>
  <si>
    <r>
      <rPr>
        <sz val="9"/>
        <rFont val="Calibri"/>
        <family val="2"/>
        <scheme val="minor"/>
      </rPr>
      <t xml:space="preserve">Supply,Installation,Testing &amp; Commissioning of Analogue Addressable Flash scan Type </t>
    </r>
    <r>
      <rPr>
        <b/>
        <sz val="9"/>
        <rFont val="Calibri"/>
        <family val="2"/>
        <scheme val="minor"/>
      </rPr>
      <t xml:space="preserve">Photoelectric smoke detectors( Below False Ceiling) </t>
    </r>
    <r>
      <rPr>
        <sz val="9"/>
        <rFont val="Calibri"/>
        <family val="2"/>
        <scheme val="minor"/>
      </rPr>
      <t xml:space="preserve"> having Rotary, decimal addressing system with standard base,</t>
    </r>
    <r>
      <rPr>
        <b/>
        <sz val="9"/>
        <rFont val="Calibri"/>
        <family val="2"/>
        <scheme val="minor"/>
      </rPr>
      <t xml:space="preserve"> built in isolation</t>
    </r>
    <r>
      <rPr>
        <sz val="9"/>
        <rFont val="Calibri"/>
        <family val="2"/>
        <scheme val="minor"/>
      </rPr>
      <t xml:space="preserve"> function and junction box. The detector shall be capable to address in the range of 1-159. The detector shall be with Visible bi-color LEDs for 360 deg viewing and shall  blink green every time the detector is addressed, and illuminate steady red on alarm.</t>
    </r>
  </si>
  <si>
    <t>13.3.5</t>
  </si>
  <si>
    <r>
      <rPr>
        <sz val="9"/>
        <rFont val="Calibri"/>
        <family val="2"/>
        <scheme val="minor"/>
      </rPr>
      <t xml:space="preserve">Supply,Installation,Testing &amp; Commissioning of Analogue Addressable Flash scan Type </t>
    </r>
    <r>
      <rPr>
        <b/>
        <sz val="9"/>
        <rFont val="Calibri"/>
        <family val="2"/>
        <scheme val="minor"/>
      </rPr>
      <t>Photoelectric smoke detectors (Above False Ceiling)</t>
    </r>
    <r>
      <rPr>
        <sz val="9"/>
        <rFont val="Calibri"/>
        <family val="2"/>
        <scheme val="minor"/>
      </rPr>
      <t xml:space="preserve"> having Rotary, decimal addressing system with standard base,</t>
    </r>
    <r>
      <rPr>
        <b/>
        <sz val="9"/>
        <rFont val="Calibri"/>
        <family val="2"/>
        <scheme val="minor"/>
      </rPr>
      <t xml:space="preserve"> built in isolation</t>
    </r>
    <r>
      <rPr>
        <sz val="9"/>
        <rFont val="Calibri"/>
        <family val="2"/>
        <scheme val="minor"/>
      </rPr>
      <t xml:space="preserve"> function and junction box. The detector shall be capable to address in the range of 1-159. The detector shall be with Visible bi-color LEDs for 360 deg viewing and shall  blink green every time the detector is addressed, and illuminate steady red on alarm.</t>
    </r>
  </si>
  <si>
    <t>13.3.6</t>
  </si>
  <si>
    <r>
      <rPr>
        <sz val="9"/>
        <rFont val="Calibri"/>
        <family val="2"/>
        <scheme val="minor"/>
      </rPr>
      <t xml:space="preserve">Supply,Installation,Testing &amp; Commissioning of Analogue Addressable Flash scan Type </t>
    </r>
    <r>
      <rPr>
        <b/>
        <sz val="9"/>
        <rFont val="Calibri"/>
        <family val="2"/>
        <scheme val="minor"/>
      </rPr>
      <t xml:space="preserve">Heat Detector </t>
    </r>
    <r>
      <rPr>
        <sz val="9"/>
        <rFont val="Calibri"/>
        <family val="2"/>
        <scheme val="minor"/>
      </rPr>
      <t>having Rotary, decimal addressing system with standard base,</t>
    </r>
    <r>
      <rPr>
        <b/>
        <sz val="9"/>
        <rFont val="Calibri"/>
        <family val="2"/>
        <scheme val="minor"/>
      </rPr>
      <t xml:space="preserve"> built in isolation </t>
    </r>
    <r>
      <rPr>
        <sz val="9"/>
        <rFont val="Calibri"/>
        <family val="2"/>
        <scheme val="minor"/>
      </rPr>
      <t>function and junction box. The detector shall be capable to address in the range of 1-159. The detector shall be with Visible bi-color LEDs for 360 deg viewing and shall  blink green every time the detector is addressed, and illuminate steady red on alarm.</t>
    </r>
  </si>
  <si>
    <t>13.3.7</t>
  </si>
  <si>
    <t>Supply,Installation,Testing &amp; Commissioning of  Addressable Break Glass Manual Call Point   having Rotary, decimal addressing system and having an integrally mounted addressable module that monitors and reports contact status.</t>
  </si>
  <si>
    <t>SITC of Fault Isolator.</t>
  </si>
  <si>
    <t>SITC of 2Cx1.5sq.mm multistranded Armoured FRLS RED Colour,Mylan Shielded Screened  cable</t>
  </si>
  <si>
    <t>Response indicator.</t>
  </si>
  <si>
    <t>Sub Total of 13</t>
  </si>
  <si>
    <t>RA 1 BILL QTY</t>
  </si>
  <si>
    <t>RA 2 BILL QTY</t>
  </si>
  <si>
    <t>LOCATION</t>
  </si>
  <si>
    <t>FROM</t>
  </si>
  <si>
    <t>TO</t>
  </si>
  <si>
    <t>RUN</t>
  </si>
  <si>
    <t>TOTAL QTY</t>
  </si>
  <si>
    <t>REMARK</t>
  </si>
  <si>
    <t xml:space="preserve">NEAR MAIN ENTRANCE </t>
  </si>
  <si>
    <t>NEAR STAFF LOCKER</t>
  </si>
  <si>
    <t>BELOW KITCHEN PANEL (FOR UPS)</t>
  </si>
  <si>
    <t>FOR DISHWASHER IN DISH WASH AREA</t>
  </si>
  <si>
    <t>FOR PULVERISER IN KITCHEN AREA</t>
  </si>
  <si>
    <t xml:space="preserve">MAIN PANEL </t>
  </si>
  <si>
    <t>KITCHEN PANEL</t>
  </si>
  <si>
    <t>KITCHEN POWER PANEL</t>
  </si>
  <si>
    <t>BAR DB</t>
  </si>
  <si>
    <t>PDB</t>
  </si>
  <si>
    <t>LDB</t>
  </si>
  <si>
    <t>AHU (FOH)</t>
  </si>
  <si>
    <t xml:space="preserve">MAIN KITCHEN PANEL </t>
  </si>
  <si>
    <t>AHU (BOH)</t>
  </si>
  <si>
    <t>CHILLER</t>
  </si>
  <si>
    <t>SCRUBBER</t>
  </si>
  <si>
    <t>STARTER PANEL 1</t>
  </si>
  <si>
    <t>STARTER PANEL 2</t>
  </si>
  <si>
    <t>UDB</t>
  </si>
  <si>
    <t>UPS</t>
  </si>
  <si>
    <t>MOTOR</t>
  </si>
  <si>
    <t xml:space="preserve">UPS DB </t>
  </si>
  <si>
    <t>FIRE PANEL</t>
  </si>
  <si>
    <t>KITCHEN EQUIPMENT</t>
  </si>
  <si>
    <t>KITCHEN SOCKET</t>
  </si>
  <si>
    <t xml:space="preserve">BUILDER TAP OFF </t>
  </si>
  <si>
    <t xml:space="preserve">BUOLDER TAP OFF </t>
  </si>
  <si>
    <t>LDB - R1</t>
  </si>
  <si>
    <t xml:space="preserve">LDB </t>
  </si>
  <si>
    <t xml:space="preserve">KITCHEN &amp; TANDOOR SWITCH BOARD </t>
  </si>
  <si>
    <t>LDB - R2</t>
  </si>
  <si>
    <t>FOH AREA</t>
  </si>
  <si>
    <t>LDB - R3</t>
  </si>
  <si>
    <t>LDB - R4</t>
  </si>
  <si>
    <t>LDB - R5</t>
  </si>
  <si>
    <t>LDB - R6</t>
  </si>
  <si>
    <t>LDB - Y1</t>
  </si>
  <si>
    <t>LDB - Y2</t>
  </si>
  <si>
    <t>LDB - Y3</t>
  </si>
  <si>
    <t>LDB - Y4</t>
  </si>
  <si>
    <t>LDB - Y5</t>
  </si>
  <si>
    <t>LDB - Y6</t>
  </si>
  <si>
    <t>LDB - B1</t>
  </si>
  <si>
    <t>LIQUOR STORE</t>
  </si>
  <si>
    <t>LDB - B2</t>
  </si>
  <si>
    <t>LDB - B3</t>
  </si>
  <si>
    <t>LDB - B4</t>
  </si>
  <si>
    <t>LDB - B5</t>
  </si>
  <si>
    <t>LDB - B6</t>
  </si>
  <si>
    <t>KITCHEN SB</t>
  </si>
  <si>
    <t>TANDOOR SB</t>
  </si>
  <si>
    <t xml:space="preserve">LIGHT POINT </t>
  </si>
  <si>
    <t>FAN POINT</t>
  </si>
  <si>
    <t>LIQUOR STORE SB</t>
  </si>
  <si>
    <t>BAR SB</t>
  </si>
  <si>
    <t>FOH AREA UDB</t>
  </si>
  <si>
    <t xml:space="preserve">TANDOOR AREA </t>
  </si>
  <si>
    <t>CHIMNEY LIGHT</t>
  </si>
  <si>
    <t>KITCHEN  AREA</t>
  </si>
  <si>
    <t xml:space="preserve">FAN POINT </t>
  </si>
  <si>
    <t>BAR AREA</t>
  </si>
  <si>
    <t xml:space="preserve">TANDOOR SECTION </t>
  </si>
  <si>
    <t>KITCHEN AREA</t>
  </si>
  <si>
    <t>PDB R1</t>
  </si>
  <si>
    <t xml:space="preserve">POWER POINT </t>
  </si>
  <si>
    <t>PDB R2</t>
  </si>
  <si>
    <t>PDB R3</t>
  </si>
  <si>
    <t>PDB R4</t>
  </si>
  <si>
    <t>PDB R5</t>
  </si>
  <si>
    <t>PDB R6</t>
  </si>
  <si>
    <t>PDB Y1</t>
  </si>
  <si>
    <t>PDB Y2</t>
  </si>
  <si>
    <t>PDB Y3</t>
  </si>
  <si>
    <t>PDB Y4</t>
  </si>
  <si>
    <t>PDB Y5</t>
  </si>
  <si>
    <t>PDB Y6</t>
  </si>
  <si>
    <t>PDB B1</t>
  </si>
  <si>
    <t>PDB B2</t>
  </si>
  <si>
    <t>PDB B3</t>
  </si>
  <si>
    <t>PDB B4</t>
  </si>
  <si>
    <t>PDB B5</t>
  </si>
  <si>
    <t>UDB C1</t>
  </si>
  <si>
    <t>UDB C2</t>
  </si>
  <si>
    <t>BAR DB R1</t>
  </si>
  <si>
    <t>BAR DB R2</t>
  </si>
  <si>
    <t>BAR DB Y1</t>
  </si>
  <si>
    <t>BAR DB Y2</t>
  </si>
  <si>
    <t>BAR DB Y3</t>
  </si>
  <si>
    <t>BAR DB B1</t>
  </si>
  <si>
    <t>KPDB R1</t>
  </si>
  <si>
    <t>KPDB R2</t>
  </si>
  <si>
    <t>KPDB R3</t>
  </si>
  <si>
    <t>KPDB R4</t>
  </si>
  <si>
    <t>KPDB R5</t>
  </si>
  <si>
    <t>KPDB Y1</t>
  </si>
  <si>
    <t>KPDB Y2</t>
  </si>
  <si>
    <t>KPDB Y3</t>
  </si>
  <si>
    <t>KPDB Y4</t>
  </si>
  <si>
    <t>KPDB Y5</t>
  </si>
  <si>
    <t>KPDB B1</t>
  </si>
  <si>
    <t>KPDB B2</t>
  </si>
  <si>
    <t>KPDB B3</t>
  </si>
  <si>
    <t>KPDB B4</t>
  </si>
  <si>
    <t>KPDB B5</t>
  </si>
  <si>
    <t>KPDB B7</t>
  </si>
  <si>
    <t>HANGING LIGHT ROPE</t>
  </si>
  <si>
    <t>FOH AREA BELOW COUNTER (FOR LED STRIP)</t>
  </si>
  <si>
    <t xml:space="preserve">FOH AREA </t>
  </si>
  <si>
    <t>NEAR LDB \ PDB</t>
  </si>
  <si>
    <t xml:space="preserve">BILLING COUNTER </t>
  </si>
  <si>
    <t xml:space="preserve">SERVICE TABLE </t>
  </si>
  <si>
    <t>NEAR KITCHEN PANEL</t>
  </si>
  <si>
    <t>NEAR SERVER RACK</t>
  </si>
  <si>
    <t xml:space="preserve">KITCHEN AREA DISPLAY </t>
  </si>
  <si>
    <t>KITCHEN AREA FRIDGE</t>
  </si>
  <si>
    <t>DISH WASH AREA</t>
  </si>
  <si>
    <t xml:space="preserve">ABOVE TANDDOR DOOR </t>
  </si>
  <si>
    <t>KITCHEN AREA BELOW TRAY</t>
  </si>
  <si>
    <t>ICE CUBE MACHINE (BAR AREA)</t>
  </si>
  <si>
    <t>BACK BAR COOLE (BAR AREA)</t>
  </si>
  <si>
    <t>COFFE MACHINE &amp; GRINDER (BAR AREA)</t>
  </si>
  <si>
    <t>CHILLING MACHINE (BAR AREA)</t>
  </si>
  <si>
    <t>BLENDER (BAR AREA)</t>
  </si>
  <si>
    <t>BAR COOLER (BAR AREA)</t>
  </si>
  <si>
    <t>REFRIGERATOR (TANDOOR SECTION)</t>
  </si>
  <si>
    <t>EXHAUST LIGHT  (TANDOOR SECTION)</t>
  </si>
  <si>
    <t>WATER COOLER (KITCHEN AREA)</t>
  </si>
  <si>
    <t>VEER REFER &amp; FREEZER (KITCHEN AREA)</t>
  </si>
  <si>
    <t>COMPUTER (KITCHEN AREA)</t>
  </si>
  <si>
    <t>REFRIGERATOR &amp; POS (KITCHEN AREA)</t>
  </si>
  <si>
    <t>BAIN MARIE (KITCHEN AREA)</t>
  </si>
  <si>
    <t>EXHAUST LIGHT (KITCHEN AREA)</t>
  </si>
  <si>
    <t>REFRIGERATOR (KITCHEN AREA)</t>
  </si>
  <si>
    <t>MEAT MINCER (KITCHEN AREA)</t>
  </si>
  <si>
    <t>VISICOOLER (KITCHEN AREA)</t>
  </si>
  <si>
    <t>DEEP FREEZER (KITCHEN AREA)</t>
  </si>
  <si>
    <t xml:space="preserve">AIR CURTAIN (KITCHEN ENTRY DOOR </t>
  </si>
  <si>
    <t>INDUCTION (FOH AREA)</t>
  </si>
  <si>
    <t>FOR DEEP FAT FRYER IN KITCHEN AREA</t>
  </si>
  <si>
    <t>FOR STEP IN (KITCHEN AREA)</t>
  </si>
  <si>
    <t>FOR GEYSER IN KITCHEN AREA</t>
  </si>
  <si>
    <t>FOR GEYSER IN DISH WASH AREA</t>
  </si>
  <si>
    <t>FOR GLASS WASHER IN BAR AREA</t>
  </si>
  <si>
    <t>JB 1</t>
  </si>
  <si>
    <t>JB 2</t>
  </si>
  <si>
    <t>JB 3</t>
  </si>
  <si>
    <t>JB 4</t>
  </si>
  <si>
    <t>JB 5</t>
  </si>
  <si>
    <t>JB 6</t>
  </si>
  <si>
    <t>JB 7</t>
  </si>
  <si>
    <t>JB 8</t>
  </si>
  <si>
    <t>JB 9</t>
  </si>
  <si>
    <t>JB 10</t>
  </si>
  <si>
    <t>FOH AREA (BELOW PDB)</t>
  </si>
  <si>
    <t xml:space="preserve">KITCHEN AREA </t>
  </si>
  <si>
    <t>ABOVE LDB \ PDB</t>
  </si>
  <si>
    <t>VERTICAL DROP BAR DB</t>
  </si>
  <si>
    <t>MAIN ENTRANCE</t>
  </si>
  <si>
    <t>KITCHEN</t>
  </si>
  <si>
    <t>LDB/PDB</t>
  </si>
  <si>
    <t>VERTICAL DROP</t>
  </si>
  <si>
    <t xml:space="preserve">MAN PANEL </t>
  </si>
  <si>
    <t>ABOVE PULVERISER</t>
  </si>
  <si>
    <t>DATA RACK</t>
  </si>
  <si>
    <t>BAR COUNTER</t>
  </si>
  <si>
    <t>BOH AREA</t>
  </si>
  <si>
    <t xml:space="preserve">LV RACK </t>
  </si>
  <si>
    <t>WIFI 1 (NEAR MAIN ENTRY)</t>
  </si>
  <si>
    <t>WIFI 2 (FOH AREA)</t>
  </si>
  <si>
    <t>WIFI 3 (NEAR KITCHEN ENTRY)</t>
  </si>
  <si>
    <t>KITCHEN DESKTOP</t>
  </si>
  <si>
    <t>DISHWASHER</t>
  </si>
  <si>
    <t>ATTENDANCE MACHINE</t>
  </si>
  <si>
    <t xml:space="preserve">FOH AREA DISPLAY </t>
  </si>
  <si>
    <t>TANDOOR AREA</t>
  </si>
  <si>
    <t xml:space="preserve">WIFI </t>
  </si>
  <si>
    <t>MAIN LT PANEL</t>
  </si>
  <si>
    <t>BELOW KITCHEN PANEL</t>
  </si>
  <si>
    <t>NVR</t>
  </si>
  <si>
    <t>CAMERA 1 (NEAR NVR RACK)</t>
  </si>
  <si>
    <t>CAMERA 2 (NEAR PULVERISER)</t>
  </si>
  <si>
    <t>CAMERA 3 (NEAR STEP IN)</t>
  </si>
  <si>
    <t>CAMERA 4 (BAR COUNTER)</t>
  </si>
  <si>
    <t>CAMERA 5 (LIQUOR STORE)</t>
  </si>
  <si>
    <t>CAMERA 6 (STAFF LOCKER)</t>
  </si>
  <si>
    <t>CAMERA 7 (TANDOOR SECTION)</t>
  </si>
  <si>
    <t>CAMERA 8 (KITCHEN AREA)</t>
  </si>
  <si>
    <t>CAMERA 9 (DISH WASH)</t>
  </si>
  <si>
    <t>CAMERA 10 (FOH AREA KITCHEN ENTRY)</t>
  </si>
  <si>
    <t>CAMERA 11 (FOH NEAR SHAFT)</t>
  </si>
  <si>
    <t>CAMERA 12 (FOH MIDDLE COLUMN)</t>
  </si>
  <si>
    <t>CAMERA 13 (FOH MIDDLE COLUMN)</t>
  </si>
  <si>
    <t>CAMERA 14 (NEAR MAIN PANEL)</t>
  </si>
  <si>
    <t>CAMERA 15 (NEAR PDB)</t>
  </si>
  <si>
    <t xml:space="preserve"> </t>
  </si>
  <si>
    <t xml:space="preserve">RECEPTION </t>
  </si>
  <si>
    <t xml:space="preserve">SPEAKER 1 </t>
  </si>
  <si>
    <t>SPEAKER 2</t>
  </si>
  <si>
    <t>SPEAKER 3</t>
  </si>
  <si>
    <t>SPEAKER 4</t>
  </si>
  <si>
    <t>SPEAKER 5</t>
  </si>
  <si>
    <t>SPEAKER 6</t>
  </si>
  <si>
    <t xml:space="preserve">NEAR RECEPTION </t>
  </si>
  <si>
    <t>KITCHEN ENTRY</t>
  </si>
  <si>
    <t>BOH AREA (KITCHEN)</t>
  </si>
  <si>
    <t>FAP</t>
  </si>
  <si>
    <t>HOOTER LOOPING CABLE</t>
  </si>
  <si>
    <t xml:space="preserve">SMOKE DECTOR LOOPING CABLE </t>
  </si>
  <si>
    <t xml:space="preserve">GAS DECTOR LOOPING CABLE </t>
  </si>
  <si>
    <t xml:space="preserve">SMOKE DECTOR </t>
  </si>
  <si>
    <t>MCP LOOPING CABLE</t>
  </si>
  <si>
    <t>MALL FAP</t>
  </si>
  <si>
    <t xml:space="preserve">FIRE SUPPRESSION SYSTEM </t>
  </si>
  <si>
    <t>AC PANEL</t>
  </si>
  <si>
    <t xml:space="preserve">AC PANEL </t>
  </si>
  <si>
    <t xml:space="preserve">INDICATOR </t>
  </si>
  <si>
    <t xml:space="preserve">MAIN LT PANEL </t>
  </si>
  <si>
    <t>ABOVE CEILING</t>
  </si>
  <si>
    <t>SR. NO.</t>
  </si>
  <si>
    <t>Laying, testing &amp; commissioning of 3.5C x 300 Sq.mm. AL XLPE Cable.</t>
  </si>
  <si>
    <t>MTR.</t>
  </si>
  <si>
    <t>Supply Laying, testing &amp; commissioning of 4C x 16 Sq.mm. CU XLPE Cable.</t>
  </si>
  <si>
    <t xml:space="preserve">Supply, Installation testing and commission of 4C x 16 Sq.mm. CU XLPE Cable termination </t>
  </si>
  <si>
    <t>NOS</t>
  </si>
  <si>
    <t>Supply Laying, testing &amp; commissioning of 1C x 1.5 Sq.mm. CU wire.</t>
  </si>
  <si>
    <r>
      <rPr>
        <sz val="9"/>
        <color theme="1"/>
        <rFont val="Calibri"/>
        <family val="2"/>
        <scheme val="minor"/>
      </rPr>
      <t>Supply, Installation testing and commission of</t>
    </r>
    <r>
      <rPr>
        <b/>
        <sz val="9"/>
        <color theme="1"/>
        <rFont val="Calibri"/>
        <family val="2"/>
        <scheme val="minor"/>
      </rPr>
      <t xml:space="preserve"> USB SOCKET </t>
    </r>
  </si>
  <si>
    <r>
      <rPr>
        <sz val="9"/>
        <color theme="1"/>
        <rFont val="Calibri"/>
        <family val="2"/>
        <scheme val="minor"/>
      </rPr>
      <t xml:space="preserve">Supply, Installation testing and commission of </t>
    </r>
    <r>
      <rPr>
        <b/>
        <sz val="9"/>
        <color theme="1"/>
        <rFont val="Calibri"/>
        <family val="2"/>
        <scheme val="minor"/>
      </rPr>
      <t>3 PIN TOP</t>
    </r>
  </si>
  <si>
    <r>
      <rPr>
        <sz val="9"/>
        <color theme="1"/>
        <rFont val="Calibri"/>
        <family val="2"/>
        <scheme val="minor"/>
      </rPr>
      <t xml:space="preserve">Supply, Installation testing and commission of </t>
    </r>
    <r>
      <rPr>
        <b/>
        <sz val="9"/>
        <color theme="1"/>
        <rFont val="Calibri"/>
        <family val="2"/>
        <scheme val="minor"/>
      </rPr>
      <t>16A 1SWITCH &amp; 1 SOCKET 3M PVC BACK BOX WITH PLATE.</t>
    </r>
  </si>
  <si>
    <r>
      <rPr>
        <sz val="9"/>
        <color theme="1"/>
        <rFont val="Calibri"/>
        <family val="2"/>
        <scheme val="minor"/>
      </rPr>
      <t xml:space="preserve">Supply, Installation testing and commission of </t>
    </r>
    <r>
      <rPr>
        <b/>
        <sz val="9"/>
        <color theme="1"/>
        <rFont val="Calibri"/>
        <family val="2"/>
        <scheme val="minor"/>
      </rPr>
      <t>16A 4SWITCH &amp; 4 SOCKET 12M PVC BACK BOX WITH PLATE.</t>
    </r>
  </si>
  <si>
    <t xml:space="preserve">Supply &amp; Installation of 40A,FP,MCB, in powder coated sheet metal box for terminating power to equipment etc. </t>
  </si>
  <si>
    <t xml:space="preserve">Supply &amp; Installation of 40A,FP,ELCB, in powder coated sheet metal box for terminating power to equipment etc. </t>
  </si>
  <si>
    <t>JOB</t>
  </si>
  <si>
    <t>Removing &amp; refixing of 4C x 16 Sq.mm. AL XLPE Cable.</t>
  </si>
  <si>
    <r>
      <rPr>
        <sz val="9"/>
        <color theme="1"/>
        <rFont val="Calibri"/>
        <family val="2"/>
        <scheme val="minor"/>
      </rPr>
      <t xml:space="preserve">Supply &amp; Installation of  </t>
    </r>
    <r>
      <rPr>
        <b/>
        <sz val="9"/>
        <color theme="1"/>
        <rFont val="Calibri"/>
        <family val="2"/>
        <scheme val="minor"/>
      </rPr>
      <t xml:space="preserve">AUTOMATION SYSTEM FOR FOH AREA </t>
    </r>
  </si>
  <si>
    <r>
      <rPr>
        <sz val="9"/>
        <color theme="1"/>
        <rFont val="Calibri"/>
        <family val="2"/>
        <scheme val="minor"/>
      </rPr>
      <t xml:space="preserve">Supply &amp; Installation of  </t>
    </r>
    <r>
      <rPr>
        <b/>
        <sz val="9"/>
        <color theme="1"/>
        <rFont val="Calibri"/>
        <family val="2"/>
        <scheme val="minor"/>
      </rPr>
      <t xml:space="preserve">4FIT 40W LED TUBE LIGHT FIXTURE. </t>
    </r>
  </si>
  <si>
    <r>
      <rPr>
        <sz val="9"/>
        <color theme="1"/>
        <rFont val="Calibri"/>
        <family val="2"/>
        <scheme val="minor"/>
      </rPr>
      <t xml:space="preserve">Supply &amp; Installation of </t>
    </r>
    <r>
      <rPr>
        <b/>
        <sz val="9"/>
        <color theme="1"/>
        <rFont val="Calibri"/>
        <family val="2"/>
        <scheme val="minor"/>
      </rPr>
      <t>5W/MTR LED STRIP.</t>
    </r>
  </si>
  <si>
    <t xml:space="preserve">Removing of Relay Module </t>
  </si>
  <si>
    <t xml:space="preserve">Removing of Hooter </t>
  </si>
  <si>
    <t xml:space="preserve">Removing of Smoke Detector </t>
  </si>
  <si>
    <t xml:space="preserve">Removing of Heat Detector </t>
  </si>
  <si>
    <t xml:space="preserve">Removing of Manual Call Point </t>
  </si>
  <si>
    <t>Removing of Fault Isolator</t>
  </si>
  <si>
    <t>Supply of Addressable single loop Fire Alaram system panel. (Make - Honeybell) Model NFS 320</t>
  </si>
  <si>
    <t>Installation, Programming, Testing &amp; Commisioning of Addressable single loop Fire Alaram system panel. (Make - Honeybell) Model NFS 320</t>
  </si>
  <si>
    <t xml:space="preserve">Supply, Installation testing and commission of Relay Module UL &amp; FM Approved. (Make - Notifier) </t>
  </si>
  <si>
    <t xml:space="preserve">Supply, Installation testing and commission of Horn Cum Strober UL &amp; FM Approved.  (Make - Notifier) </t>
  </si>
  <si>
    <t xml:space="preserve">Supply, Installation testing and commission of Smoke Detector UL &amp; FM Approved.  (Make - Notifier) </t>
  </si>
  <si>
    <t xml:space="preserve">Supply, Installation testing and commission of Heat Detector UL &amp; FM Approved.  (Make - Notifier) </t>
  </si>
  <si>
    <t xml:space="preserve">Supply, Installation testing and commission of Manual call point UL &amp; FM Approved.  (Make - Notifier) </t>
  </si>
  <si>
    <t xml:space="preserve">Supply, Installation testing and commission of Fault Isolator UL &amp; FM Approved.  (Make - Notifier) </t>
  </si>
  <si>
    <t xml:space="preserve">Supply, Installation testing and commission of Monitor Module UL &amp; FM Approved.  (Make - Notifier) </t>
  </si>
  <si>
    <t>Installation, Integration &amp; commissioning of fire alarm system with all required modules, relays, SMPS with modular Extinguishers.</t>
  </si>
  <si>
    <t xml:space="preserve">Supply, Installation testing and commission of Fire Exit Signages </t>
  </si>
  <si>
    <t xml:space="preserve">Supply, Installation testing and commission of Fire Extinguisher Signages </t>
  </si>
  <si>
    <t>Supply, Installation testing and commission of Fire Extinguisher Stand</t>
  </si>
  <si>
    <t xml:space="preserve">Supply, Installation testing and commission of Danger Signages </t>
  </si>
  <si>
    <t>Addition &amp; Modification Fire Sprinkler Drain Valve, Pressure Guage, Flow Switch etc.</t>
  </si>
  <si>
    <t xml:space="preserve">Supply, Installation testing and commission of Addressable Smoke Detectors  (Make - Notifier) </t>
  </si>
  <si>
    <t xml:space="preserve">GRAND TOTAL AMOUNT </t>
  </si>
  <si>
    <t xml:space="preserve">EXTRA ITEM </t>
  </si>
  <si>
    <t xml:space="preserve">FLOOR TAP OFF </t>
  </si>
  <si>
    <t>EM. PUSH BUTTON</t>
  </si>
  <si>
    <t>FOR KITCHEN EQUIPMENT</t>
  </si>
  <si>
    <t xml:space="preserve">DISHWASHER </t>
  </si>
  <si>
    <t xml:space="preserve">EM. EXIT DOOR </t>
  </si>
  <si>
    <t xml:space="preserve">FOH AREA TABLE </t>
  </si>
  <si>
    <t xml:space="preserve">FOH &amp; BOH AREA </t>
  </si>
  <si>
    <t>FOH &amp; BOH AREA</t>
  </si>
  <si>
    <t>Replacement of hood lights</t>
  </si>
  <si>
    <t>Supply &amp; Installation of wall mount fan in dish wash area</t>
  </si>
  <si>
    <t>Load balancing certificate</t>
  </si>
  <si>
    <t>Replacement of hanging light cable</t>
  </si>
  <si>
    <t>Removing &amp; refixing of HANGING LIGHT. with flexible</t>
  </si>
  <si>
    <t>Supply &amp; Installation 30mA RCCB at main DB in kitchen passage</t>
  </si>
  <si>
    <t>Installation &amp; Commission of UPS &amp; stebilizer for battery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</si>
</sst>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43" formatCode="_ * #,##0.00_ ;_ * \-#,##0.00_ ;_ * &quot;-&quot;??_ ;_ @_ "/>
    <numFmt numFmtId="164" formatCode="_(* #,##0.00_);_(* \(#,##0.00\);_(* \-??_);_(@_)"/>
    <numFmt numFmtId="165" formatCode="_-&quot;$&quot;* #,##0.00_-;&quot;-$&quot;* #,##0.00_-;_-&quot;$&quot;* \-??_-;_-@_-"/>
    <numFmt numFmtId="166" formatCode="_ * #,##0.00_)&quot; $&quot;_ ;_ * \(#,##0.00&quot;) $&quot;_ ;_ * \-??_)&quot; $&quot;_ ;_ @_ "/>
    <numFmt numFmtId="167" formatCode="0###0"/>
    <numFmt numFmtId="168" formatCode="_-&quot;£&quot;* #,##0_-;&quot;-£&quot;* #,##0_-;_-&quot;£&quot;* \-_-;_-@_-"/>
    <numFmt numFmtId="169" formatCode="#,##0.00&quot; F&quot;;[Red]\-#,##0.00&quot; F&quot;"/>
    <numFmt numFmtId="170" formatCode="_-&quot;$&quot;* #,##0_-;&quot;-$&quot;* #,##0_-;_-&quot;$&quot;* \-_-;_-@_-"/>
    <numFmt numFmtId="171" formatCode="_(&quot;$&quot;* #,##0.00_);_(&quot;$&quot;* \(#,##0.00\);_(&quot;$&quot;* \-??_);_(@_)"/>
    <numFmt numFmtId="172" formatCode="_ * #,##0_)&quot; $&quot;_ ;_ * \(#,##0&quot;) $&quot;_ ;_ * \-_)&quot; $&quot;_ ;_ @_ "/>
    <numFmt numFmtId="173" formatCode="_ * #,##0_ ;_ * \-#,##0_ ;_ * &quot;-&quot;??_ ;_ @_ "/>
    <numFmt numFmtId="174" formatCode="_(&quot;₹&quot;\ * #,##0.00_);_(&quot;₹&quot;\ * \(#,##0.00\);_(&quot;₹&quot;\ * &quot;-&quot;??_);_(@_)"/>
    <numFmt numFmtId="175" formatCode="_ * #,##0.00_ ;_ * \-#,##0.00_ ;_ * \-??_ ;_ @_ "/>
    <numFmt numFmtId="176" formatCode="&quot;Rs. &quot;#,###,##0_);&quot;(Rs. &quot;#,###,##0\)"/>
    <numFmt numFmtId="177" formatCode="_ * #,##0_ ;_ * \-#,##0_ ;_ * \-_ ;_ @_ "/>
    <numFmt numFmtId="178" formatCode="0.00;[Red]0.00"/>
    <numFmt numFmtId="179" formatCode="0##0"/>
    <numFmt numFmtId="180" formatCode="_-* #,##0.00_-;\-* #,##0.00_-;_-* \-??_-;_-@_-"/>
    <numFmt numFmtId="181" formatCode="&quot;$&quot;#,##0.00"/>
    <numFmt numFmtId="182" formatCode="#,##0.00\ ;&quot; (&quot;#,##0.00\);&quot; -&quot;#\ ;@\ "/>
    <numFmt numFmtId="183" formatCode="_-* #,##0.00_-;\-* #,##0.00_-;_-* &quot;-&quot;??_-;_-@_-"/>
    <numFmt numFmtId="184" formatCode="&quot;Rs.&quot;#,##0.00_);&quot;(Rs.&quot;#,##0.00\)"/>
    <numFmt numFmtId="185" formatCode="_(&quot;Rs.&quot;* #,##0_);_(&quot;Rs.&quot;* \(#,##0\);_(&quot;Rs.&quot;* \-??_);_(@_)"/>
    <numFmt numFmtId="186" formatCode="#,##0\ ;\-#,##0\ ;&quot; - &quot;;@\ "/>
    <numFmt numFmtId="187" formatCode="0.0"/>
    <numFmt numFmtId="188" formatCode="[$$-409]#,##0.00;[Red]\-[$$-409]#,##0.00"/>
    <numFmt numFmtId="189" formatCode="#,##0.0"/>
    <numFmt numFmtId="190" formatCode="_(* #,##0.00_);_(* \(#,##0.00\);_(* &quot;-&quot;??_);_(@_)"/>
    <numFmt numFmtId="191" formatCode="0.00_)"/>
    <numFmt numFmtId="192" formatCode="#."/>
    <numFmt numFmtId="193" formatCode="_-* #,##0_-;\-* #,##0_-;_-* \-_-;_-@_-"/>
    <numFmt numFmtId="194" formatCode="_-* #,##0.00\ [$€-1]_-;\-* #,##0.00\ [$€-1]_-;_-* \-??\ [$€-1]_-"/>
    <numFmt numFmtId="195" formatCode="&quot;$&quot;##,##0.00_);&quot;($&quot;##,##0.00\)"/>
    <numFmt numFmtId="196" formatCode="\##,##0;[Red]&quot;\-&quot;#,##0"/>
    <numFmt numFmtId="197" formatCode="&quot;£ &quot;#,##0.00;&quot;-£ &quot;#,##0.00"/>
    <numFmt numFmtId="198" formatCode="_([$€]* #,##0.00_);_([$€]* \(#,##0.00\);_([$€]* \-??_);_(@_)"/>
    <numFmt numFmtId="199" formatCode="#,##0.0000_);&quot;( &quot;#,##0.0000\)"/>
    <numFmt numFmtId="200" formatCode="_ &quot;Rs. &quot;* #,##0_ ;_ &quot;Rs. &quot;* \-#,##0_ ;_ &quot;Rs. &quot;* \-_ ;_ @_ "/>
    <numFmt numFmtId="201" formatCode="&quot;L. &quot;#,##0;[Red]&quot;-L. &quot;#,##0"/>
    <numFmt numFmtId="202" formatCode="General\ ;[Red]\(General\)"/>
    <numFmt numFmtId="203" formatCode="&quot;Rs.&quot;##,##0.00_);&quot;(Rs.&quot;##,##0.00\)"/>
    <numFmt numFmtId="204" formatCode="#,##0\ ;[Red]\(#,##0\)"/>
    <numFmt numFmtId="205" formatCode="_-* #,##0.00\ _F_-;\-* #,##0.00\ _F_-;_-* \-??\ _F_-;_-@_-"/>
    <numFmt numFmtId="206" formatCode="#,##0_);[Red]\(#,##0\);;@"/>
    <numFmt numFmtId="207" formatCode="&quot;₹ &quot;#,##0;[Red]&quot;₹ -&quot;#,##0"/>
    <numFmt numFmtId="208" formatCode="&quot;$&quot;#,##0_);[Red]&quot;($&quot;#,##0\)"/>
    <numFmt numFmtId="209" formatCode="_-* #,##0\ _F_-;\-* #,##0\ _F_-;_-* &quot;- &quot;_F_-;_-@_-"/>
    <numFmt numFmtId="210" formatCode="_(* #,##0_);_(* \(#,##0\);_(* \-??_);_(@_)"/>
    <numFmt numFmtId="211" formatCode="General_)"/>
  </numFmts>
  <fonts count="90">
    <font>
      <sz val="11"/>
      <color theme="1"/>
      <name val="Calibri"/>
      <charset val="134"/>
      <scheme val="minor"/>
    </font>
    <font>
      <sz val="9"/>
      <color theme="1"/>
      <name val="Calibri"/>
      <family val="2"/>
      <scheme val="minor"/>
    </font>
    <font>
      <b/>
      <sz val="9"/>
      <name val="Calibri"/>
      <family val="2"/>
      <scheme val="minor"/>
    </font>
    <font>
      <sz val="9"/>
      <name val="Calibri"/>
      <family val="2"/>
      <scheme val="minor"/>
    </font>
    <font>
      <sz val="9"/>
      <name val="Calibri"/>
      <family val="2"/>
      <scheme val="minor"/>
    </font>
    <font>
      <b/>
      <sz val="9"/>
      <color rgb="FFC00000"/>
      <name val="Calibri"/>
      <family val="2"/>
      <scheme val="minor"/>
    </font>
    <font>
      <b/>
      <sz val="9"/>
      <color theme="1"/>
      <name val="Calibri"/>
      <family val="2"/>
      <scheme val="minor"/>
    </font>
    <font>
      <b/>
      <u/>
      <sz val="9"/>
      <name val="Calibri"/>
      <family val="2"/>
      <scheme val="minor"/>
    </font>
    <font>
      <sz val="9"/>
      <color rgb="FFC00000"/>
      <name val="Calibri"/>
      <family val="2"/>
      <scheme val="minor"/>
    </font>
    <font>
      <b/>
      <sz val="10"/>
      <name val="Calibri"/>
      <family val="2"/>
      <scheme val="minor"/>
    </font>
    <font>
      <sz val="10"/>
      <name val="Calibri"/>
      <family val="2"/>
      <scheme val="minor"/>
    </font>
    <font>
      <b/>
      <sz val="10"/>
      <color indexed="8"/>
      <name val="Calibri"/>
      <family val="2"/>
      <scheme val="minor"/>
    </font>
    <font>
      <sz val="10"/>
      <color indexed="8"/>
      <name val="Calibri"/>
      <family val="2"/>
      <scheme val="minor"/>
    </font>
    <font>
      <b/>
      <sz val="15"/>
      <color indexed="56"/>
      <name val="Calibri"/>
      <family val="2"/>
    </font>
    <font>
      <sz val="11"/>
      <color indexed="8"/>
      <name val="Calibri"/>
      <family val="2"/>
    </font>
    <font>
      <sz val="10"/>
      <name val="Arial"/>
      <family val="2"/>
    </font>
    <font>
      <b/>
      <sz val="11"/>
      <color indexed="52"/>
      <name val="Calibri"/>
      <family val="2"/>
    </font>
    <font>
      <sz val="10"/>
      <name val="Arial"/>
      <family val="2"/>
    </font>
    <font>
      <sz val="24"/>
      <color indexed="13"/>
      <name val="Arial"/>
      <family val="2"/>
    </font>
    <font>
      <sz val="11"/>
      <color indexed="20"/>
      <name val="Calibri"/>
      <family val="2"/>
    </font>
    <font>
      <sz val="11"/>
      <color indexed="9"/>
      <name val="Calibri"/>
      <family val="2"/>
    </font>
    <font>
      <b/>
      <sz val="11"/>
      <color indexed="63"/>
      <name val="Calibri"/>
      <family val="2"/>
    </font>
    <font>
      <sz val="8"/>
      <name val="Arial"/>
      <family val="2"/>
    </font>
    <font>
      <sz val="11"/>
      <color indexed="62"/>
      <name val="Calibri"/>
      <family val="2"/>
    </font>
    <font>
      <sz val="12"/>
      <name val="Times New Roman"/>
      <family val="1"/>
    </font>
    <font>
      <sz val="10"/>
      <color indexed="8"/>
      <name val="Arial1"/>
      <charset val="134"/>
    </font>
    <font>
      <sz val="11"/>
      <color indexed="8"/>
      <name val="Calibri"/>
      <family val="2"/>
    </font>
    <font>
      <sz val="10"/>
      <color rgb="FF000000"/>
      <name val="Times New Roman"/>
      <family val="1"/>
    </font>
    <font>
      <b/>
      <sz val="11"/>
      <color indexed="9"/>
      <name val="Calibri"/>
      <family val="2"/>
    </font>
    <font>
      <sz val="11"/>
      <color indexed="60"/>
      <name val="Calibri"/>
      <family val="2"/>
    </font>
    <font>
      <sz val="10"/>
      <color indexed="8"/>
      <name val="Times New Roman"/>
      <family val="1"/>
    </font>
    <font>
      <b/>
      <i/>
      <sz val="16"/>
      <color indexed="8"/>
      <name val="Calibri"/>
      <family val="2"/>
    </font>
    <font>
      <sz val="10"/>
      <color indexed="8"/>
      <name val="Arial"/>
      <family val="2"/>
    </font>
    <font>
      <b/>
      <sz val="1"/>
      <color indexed="16"/>
      <name val="Courier New"/>
      <family val="3"/>
    </font>
    <font>
      <sz val="11"/>
      <color indexed="10"/>
      <name val="Calibri"/>
      <family val="2"/>
    </font>
    <font>
      <u/>
      <sz val="11"/>
      <color indexed="12"/>
      <name val="Calibri"/>
      <family val="2"/>
    </font>
    <font>
      <sz val="12"/>
      <color theme="1"/>
      <name val="Calibri"/>
      <family val="2"/>
      <scheme val="minor"/>
    </font>
    <font>
      <sz val="11"/>
      <color indexed="60"/>
      <name val="Book Antiqua"/>
      <family val="1"/>
    </font>
    <font>
      <b/>
      <sz val="18"/>
      <color indexed="56"/>
      <name val="Cambria"/>
      <family val="1"/>
    </font>
    <font>
      <sz val="12"/>
      <name val="HP-TIMES"/>
      <charset val="134"/>
    </font>
    <font>
      <b/>
      <sz val="11"/>
      <color indexed="56"/>
      <name val="Calibri"/>
      <family val="2"/>
    </font>
    <font>
      <sz val="10"/>
      <color indexed="8"/>
      <name val="Arial1"/>
      <charset val="1"/>
    </font>
    <font>
      <sz val="10"/>
      <name val="Helv"/>
      <charset val="204"/>
    </font>
    <font>
      <sz val="10"/>
      <name val="Mangal"/>
      <family val="1"/>
    </font>
    <font>
      <sz val="1"/>
      <color indexed="16"/>
      <name val="Courier New"/>
      <family val="3"/>
    </font>
    <font>
      <b/>
      <sz val="11"/>
      <name val="Times New Roman"/>
      <family val="1"/>
    </font>
    <font>
      <sz val="14"/>
      <name val="Terminal"/>
      <charset val="128"/>
    </font>
    <font>
      <sz val="11"/>
      <color indexed="52"/>
      <name val="Calibri"/>
      <family val="2"/>
    </font>
    <font>
      <u/>
      <sz val="9.35"/>
      <color indexed="12"/>
      <name val="Calibri"/>
      <family val="2"/>
    </font>
    <font>
      <b/>
      <sz val="11"/>
      <color indexed="8"/>
      <name val="Calibri"/>
      <family val="2"/>
    </font>
    <font>
      <b/>
      <i/>
      <sz val="16"/>
      <name val="Arial"/>
      <family val="2"/>
    </font>
    <font>
      <sz val="10"/>
      <name val="Times New Roman"/>
      <family val="1"/>
    </font>
    <font>
      <i/>
      <sz val="11"/>
      <color indexed="23"/>
      <name val="Calibri"/>
      <family val="2"/>
    </font>
    <font>
      <b/>
      <i/>
      <sz val="9"/>
      <name val="Times New Roman"/>
      <family val="1"/>
    </font>
    <font>
      <b/>
      <sz val="12"/>
      <name val="Arial"/>
      <family val="2"/>
    </font>
    <font>
      <sz val="10"/>
      <name val="Times New Roman"/>
      <family val="1"/>
    </font>
    <font>
      <b/>
      <i/>
      <u/>
      <sz val="11"/>
      <color indexed="8"/>
      <name val="Calibri"/>
      <family val="2"/>
    </font>
    <font>
      <u/>
      <sz val="10"/>
      <color indexed="12"/>
      <name val="Arial"/>
      <family val="2"/>
    </font>
    <font>
      <sz val="10"/>
      <name val="Geneva"/>
      <charset val="134"/>
    </font>
    <font>
      <i/>
      <sz val="9"/>
      <name val="Times New Roman"/>
      <family val="1"/>
    </font>
    <font>
      <sz val="10"/>
      <name val="Helv"/>
      <charset val="134"/>
    </font>
    <font>
      <sz val="10"/>
      <name val="Century Gothic"/>
      <family val="2"/>
    </font>
    <font>
      <b/>
      <sz val="13"/>
      <color indexed="56"/>
      <name val="Calibri"/>
      <family val="2"/>
    </font>
    <font>
      <sz val="10"/>
      <color indexed="8"/>
      <name val="MS Sans Serif"/>
      <charset val="134"/>
    </font>
    <font>
      <sz val="10"/>
      <color rgb="FF000000"/>
      <name val="Arial"/>
      <family val="2"/>
    </font>
    <font>
      <sz val="9"/>
      <name val="Times New Roman"/>
      <family val="1"/>
    </font>
    <font>
      <sz val="10"/>
      <name val="MS Sans Serif"/>
      <charset val="134"/>
    </font>
    <font>
      <b/>
      <sz val="12"/>
      <name val="Times New Roman"/>
      <family val="1"/>
    </font>
    <font>
      <b/>
      <sz val="18"/>
      <name val="Times New Roman"/>
      <family val="1"/>
    </font>
    <font>
      <sz val="12"/>
      <name val="Univers (WN)"/>
      <charset val="134"/>
    </font>
    <font>
      <sz val="12"/>
      <color indexed="8"/>
      <name val="Calibri"/>
      <family val="2"/>
    </font>
    <font>
      <sz val="10"/>
      <name val="ＭＳ ゴシック"/>
      <charset val="128"/>
    </font>
    <font>
      <b/>
      <sz val="14"/>
      <name val="HP-TIMES"/>
      <charset val="134"/>
    </font>
    <font>
      <sz val="11"/>
      <color indexed="17"/>
      <name val="Calibri"/>
      <family val="2"/>
    </font>
    <font>
      <sz val="10"/>
      <name val="Arial"/>
      <family val="2"/>
    </font>
    <font>
      <sz val="11"/>
      <name val="돋움"/>
      <charset val="129"/>
    </font>
    <font>
      <i/>
      <sz val="1"/>
      <color indexed="16"/>
      <name val="Courier New"/>
      <family val="3"/>
    </font>
    <font>
      <b/>
      <u/>
      <sz val="11"/>
      <name val="Times New Roman"/>
      <family val="1"/>
    </font>
    <font>
      <sz val="10"/>
      <color theme="1"/>
      <name val="Arial"/>
      <family val="2"/>
    </font>
    <font>
      <sz val="10"/>
      <name val="Mangal"/>
      <family val="1"/>
    </font>
    <font>
      <b/>
      <sz val="10"/>
      <name val="Century Gothic"/>
      <family val="2"/>
    </font>
    <font>
      <b/>
      <sz val="13"/>
      <color indexed="56"/>
      <name val="Book Antiqua"/>
      <family val="1"/>
    </font>
    <font>
      <u/>
      <sz val="11"/>
      <color indexed="12"/>
      <name val="Calibri"/>
      <family val="2"/>
    </font>
    <font>
      <b/>
      <sz val="9"/>
      <name val="Arial"/>
      <family val="2"/>
    </font>
    <font>
      <sz val="9"/>
      <name val="Arial"/>
      <family val="2"/>
    </font>
    <font>
      <b/>
      <sz val="12"/>
      <color indexed="18"/>
      <name val="Times New Roman"/>
      <family val="1"/>
    </font>
    <font>
      <b/>
      <i/>
      <sz val="12"/>
      <name val="Times New Roman"/>
      <family val="1"/>
    </font>
    <font>
      <sz val="11"/>
      <color theme="1"/>
      <name val="Calibri"/>
      <family val="2"/>
      <scheme val="minor"/>
    </font>
    <font>
      <sz val="9"/>
      <color theme="1"/>
      <name val="Calibri"/>
      <family val="2"/>
      <scheme val="minor"/>
    </font>
    <font>
      <b/>
      <sz val="9"/>
      <color theme="1"/>
      <name val="Calibri"/>
      <family val="2"/>
      <scheme val="minor"/>
    </font>
  </fonts>
  <fills count="57">
    <fill>
      <patternFill patternType="none"/>
    </fill>
    <fill>
      <patternFill patternType="gray125"/>
    </fill>
    <fill>
      <patternFill patternType="solid">
        <fgColor theme="0"/>
        <bgColor indexed="64"/>
      </patternFill>
    </fill>
    <fill>
      <patternFill patternType="solid">
        <fgColor theme="3" tint="0.79995117038483843"/>
        <bgColor indexed="64"/>
      </patternFill>
    </fill>
    <fill>
      <patternFill patternType="solid">
        <fgColor theme="9" tint="0.79995117038483843"/>
        <bgColor indexed="64"/>
      </patternFill>
    </fill>
    <fill>
      <patternFill patternType="solid">
        <fgColor rgb="FFFFFF00"/>
        <bgColor indexed="64"/>
      </patternFill>
    </fill>
    <fill>
      <patternFill patternType="solid">
        <fgColor rgb="FFFF0000"/>
        <bgColor indexed="64"/>
      </patternFill>
    </fill>
    <fill>
      <patternFill patternType="solid">
        <fgColor indexed="47"/>
        <bgColor indexed="22"/>
      </patternFill>
    </fill>
    <fill>
      <patternFill patternType="solid">
        <fgColor indexed="22"/>
        <bgColor indexed="31"/>
      </patternFill>
    </fill>
    <fill>
      <patternFill patternType="solid">
        <fgColor indexed="12"/>
        <bgColor indexed="39"/>
      </patternFill>
    </fill>
    <fill>
      <patternFill patternType="solid">
        <fgColor indexed="29"/>
        <bgColor indexed="45"/>
      </patternFill>
    </fill>
    <fill>
      <patternFill patternType="solid">
        <fgColor indexed="45"/>
        <bgColor indexed="29"/>
      </patternFill>
    </fill>
    <fill>
      <patternFill patternType="solid">
        <fgColor indexed="46"/>
        <bgColor indexed="24"/>
      </patternFill>
    </fill>
    <fill>
      <patternFill patternType="solid">
        <fgColor indexed="57"/>
        <bgColor indexed="64"/>
      </patternFill>
    </fill>
    <fill>
      <patternFill patternType="solid">
        <fgColor indexed="11"/>
        <bgColor indexed="49"/>
      </patternFill>
    </fill>
    <fill>
      <patternFill patternType="solid">
        <fgColor indexed="22"/>
        <bgColor indexed="64"/>
      </patternFill>
    </fill>
    <fill>
      <patternFill patternType="solid">
        <fgColor indexed="9"/>
        <bgColor indexed="26"/>
      </patternFill>
    </fill>
    <fill>
      <patternFill patternType="solid">
        <fgColor indexed="45"/>
        <bgColor indexed="64"/>
      </patternFill>
    </fill>
    <fill>
      <patternFill patternType="solid">
        <fgColor indexed="53"/>
        <bgColor indexed="64"/>
      </patternFill>
    </fill>
    <fill>
      <patternFill patternType="solid">
        <fgColor indexed="47"/>
        <bgColor indexed="64"/>
      </patternFill>
    </fill>
    <fill>
      <patternFill patternType="solid">
        <fgColor indexed="46"/>
        <bgColor indexed="64"/>
      </patternFill>
    </fill>
    <fill>
      <patternFill patternType="solid">
        <fgColor indexed="31"/>
        <bgColor indexed="41"/>
      </patternFill>
    </fill>
    <fill>
      <patternFill patternType="solid">
        <fgColor indexed="55"/>
        <bgColor indexed="23"/>
      </patternFill>
    </fill>
    <fill>
      <patternFill patternType="solid">
        <fgColor indexed="26"/>
        <bgColor indexed="64"/>
      </patternFill>
    </fill>
    <fill>
      <patternFill patternType="solid">
        <fgColor indexed="52"/>
        <bgColor indexed="51"/>
      </patternFill>
    </fill>
    <fill>
      <patternFill patternType="solid">
        <fgColor indexed="43"/>
        <bgColor indexed="64"/>
      </patternFill>
    </fill>
    <fill>
      <patternFill patternType="solid">
        <fgColor indexed="10"/>
        <bgColor indexed="64"/>
      </patternFill>
    </fill>
    <fill>
      <patternFill patternType="solid">
        <fgColor indexed="43"/>
        <bgColor indexed="26"/>
      </patternFill>
    </fill>
    <fill>
      <patternFill patternType="solid">
        <fgColor indexed="29"/>
        <bgColor indexed="64"/>
      </patternFill>
    </fill>
    <fill>
      <patternFill patternType="solid">
        <fgColor indexed="47"/>
        <bgColor indexed="34"/>
      </patternFill>
    </fill>
    <fill>
      <patternFill patternType="solid">
        <fgColor indexed="11"/>
        <bgColor indexed="64"/>
      </patternFill>
    </fill>
    <fill>
      <patternFill patternType="solid">
        <fgColor indexed="26"/>
        <bgColor indexed="9"/>
      </patternFill>
    </fill>
    <fill>
      <patternFill patternType="solid">
        <fgColor indexed="42"/>
        <bgColor indexed="27"/>
      </patternFill>
    </fill>
    <fill>
      <patternFill patternType="solid">
        <fgColor indexed="30"/>
        <bgColor indexed="64"/>
      </patternFill>
    </fill>
    <fill>
      <patternFill patternType="solid">
        <fgColor indexed="57"/>
        <bgColor indexed="21"/>
      </patternFill>
    </fill>
    <fill>
      <patternFill patternType="solid">
        <fgColor indexed="49"/>
        <bgColor indexed="64"/>
      </patternFill>
    </fill>
    <fill>
      <patternFill patternType="solid">
        <fgColor indexed="36"/>
        <bgColor indexed="64"/>
      </patternFill>
    </fill>
    <fill>
      <patternFill patternType="solid">
        <fgColor indexed="27"/>
        <bgColor indexed="41"/>
      </patternFill>
    </fill>
    <fill>
      <patternFill patternType="solid">
        <fgColor indexed="55"/>
        <bgColor indexed="64"/>
      </patternFill>
    </fill>
    <fill>
      <patternFill patternType="solid">
        <fgColor indexed="62"/>
        <bgColor indexed="64"/>
      </patternFill>
    </fill>
    <fill>
      <patternFill patternType="solid">
        <fgColor indexed="51"/>
        <bgColor indexed="64"/>
      </patternFill>
    </fill>
    <fill>
      <patternFill patternType="solid">
        <fgColor indexed="31"/>
        <bgColor indexed="22"/>
      </patternFill>
    </fill>
    <fill>
      <patternFill patternType="solid">
        <fgColor indexed="42"/>
        <bgColor indexed="64"/>
      </patternFill>
    </fill>
    <fill>
      <patternFill patternType="solid">
        <fgColor indexed="20"/>
        <bgColor indexed="36"/>
      </patternFill>
    </fill>
    <fill>
      <patternFill patternType="solid">
        <fgColor indexed="44"/>
        <bgColor indexed="22"/>
      </patternFill>
    </fill>
    <fill>
      <patternFill patternType="solid">
        <fgColor indexed="53"/>
        <bgColor indexed="52"/>
      </patternFill>
    </fill>
    <fill>
      <patternFill patternType="solid">
        <fgColor indexed="51"/>
        <bgColor indexed="13"/>
      </patternFill>
    </fill>
    <fill>
      <patternFill patternType="solid">
        <fgColor indexed="27"/>
        <bgColor indexed="64"/>
      </patternFill>
    </fill>
    <fill>
      <patternFill patternType="solid">
        <fgColor indexed="49"/>
        <bgColor indexed="40"/>
      </patternFill>
    </fill>
    <fill>
      <patternFill patternType="solid">
        <fgColor indexed="44"/>
        <bgColor indexed="64"/>
      </patternFill>
    </fill>
    <fill>
      <patternFill patternType="solid">
        <fgColor indexed="31"/>
        <bgColor indexed="64"/>
      </patternFill>
    </fill>
    <fill>
      <patternFill patternType="solid">
        <fgColor indexed="52"/>
        <bgColor indexed="64"/>
      </patternFill>
    </fill>
    <fill>
      <patternFill patternType="solid">
        <fgColor indexed="30"/>
        <bgColor indexed="21"/>
      </patternFill>
    </fill>
    <fill>
      <patternFill patternType="solid">
        <fgColor indexed="10"/>
        <bgColor indexed="60"/>
      </patternFill>
    </fill>
    <fill>
      <patternFill patternType="solid">
        <fgColor indexed="44"/>
        <bgColor indexed="31"/>
      </patternFill>
    </fill>
    <fill>
      <patternFill patternType="solid">
        <fgColor indexed="13"/>
        <bgColor indexed="34"/>
      </patternFill>
    </fill>
    <fill>
      <patternFill patternType="solid">
        <fgColor indexed="62"/>
        <bgColor indexed="56"/>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right/>
      <top style="thin">
        <color indexed="8"/>
      </top>
      <bottom style="thin">
        <color indexed="8"/>
      </bottom>
      <diagonal/>
    </border>
    <border>
      <left/>
      <right/>
      <top/>
      <bottom style="thick">
        <color indexed="22"/>
      </bottom>
      <diagonal/>
    </border>
    <border>
      <left/>
      <right/>
      <top style="hair">
        <color indexed="8"/>
      </top>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top style="thin">
        <color indexed="8"/>
      </top>
      <bottom style="thin">
        <color indexed="8"/>
      </bottom>
      <diagonal/>
    </border>
    <border>
      <left/>
      <right/>
      <top style="medium">
        <color indexed="8"/>
      </top>
      <bottom/>
      <diagonal/>
    </border>
    <border>
      <left style="thin">
        <color indexed="8"/>
      </left>
      <right style="thin">
        <color indexed="8"/>
      </right>
      <top style="double">
        <color indexed="8"/>
      </top>
      <bottom style="thin">
        <color indexed="8"/>
      </bottom>
      <diagonal/>
    </border>
  </borders>
  <cellStyleXfs count="1505">
    <xf numFmtId="0" fontId="0" fillId="0" borderId="0"/>
    <xf numFmtId="43" fontId="87" fillId="0" borderId="0" applyFont="0" applyFill="0" applyBorder="0" applyAlignment="0" applyProtection="0"/>
    <xf numFmtId="0" fontId="20" fillId="13" borderId="0" applyNumberFormat="0" applyBorder="0" applyAlignment="0" applyProtection="0"/>
    <xf numFmtId="0" fontId="17" fillId="0" borderId="0"/>
    <xf numFmtId="0" fontId="15" fillId="0" borderId="0"/>
    <xf numFmtId="0" fontId="15" fillId="0" borderId="0"/>
    <xf numFmtId="0" fontId="15" fillId="0" borderId="0"/>
    <xf numFmtId="176" fontId="15" fillId="16" borderId="0"/>
    <xf numFmtId="0" fontId="15" fillId="0" borderId="0"/>
    <xf numFmtId="174" fontId="15" fillId="0" borderId="0" applyFont="0" applyFill="0" applyBorder="0" applyAlignment="0" applyProtection="0"/>
    <xf numFmtId="0" fontId="15" fillId="0" borderId="0"/>
    <xf numFmtId="0" fontId="15" fillId="0" borderId="0"/>
    <xf numFmtId="0" fontId="25" fillId="0" borderId="0"/>
    <xf numFmtId="0" fontId="15" fillId="0" borderId="0"/>
    <xf numFmtId="0" fontId="15" fillId="0" borderId="0"/>
    <xf numFmtId="171" fontId="15" fillId="0" borderId="0" applyFill="0" applyBorder="0" applyAlignment="0" applyProtection="0"/>
    <xf numFmtId="0" fontId="15" fillId="0" borderId="0"/>
    <xf numFmtId="0" fontId="17" fillId="0" borderId="0"/>
    <xf numFmtId="0" fontId="15" fillId="0" borderId="0"/>
    <xf numFmtId="0" fontId="15" fillId="0" borderId="0"/>
    <xf numFmtId="0" fontId="15" fillId="0" borderId="0"/>
    <xf numFmtId="164" fontId="15" fillId="0" borderId="0" applyFill="0" applyBorder="0" applyAlignment="0" applyProtection="0"/>
    <xf numFmtId="0" fontId="15" fillId="0" borderId="0"/>
    <xf numFmtId="0" fontId="21" fillId="15" borderId="14" applyNumberFormat="0" applyAlignment="0" applyProtection="0"/>
    <xf numFmtId="0" fontId="15" fillId="0" borderId="0"/>
    <xf numFmtId="0" fontId="17" fillId="0" borderId="0"/>
    <xf numFmtId="0" fontId="15" fillId="0" borderId="0"/>
    <xf numFmtId="0" fontId="15" fillId="0" borderId="0"/>
    <xf numFmtId="0" fontId="20" fillId="30" borderId="0" applyNumberFormat="0" applyBorder="0" applyAlignment="0" applyProtection="0"/>
    <xf numFmtId="0" fontId="19" fillId="11" borderId="0" applyNumberFormat="0" applyBorder="0" applyAlignment="0" applyProtection="0"/>
    <xf numFmtId="184" fontId="15" fillId="0" borderId="0" applyProtection="0">
      <alignment horizontal="center"/>
    </xf>
    <xf numFmtId="164" fontId="15" fillId="0" borderId="0" applyFill="0" applyBorder="0" applyProtection="0"/>
    <xf numFmtId="0" fontId="15" fillId="0" borderId="0"/>
    <xf numFmtId="164" fontId="15" fillId="0" borderId="0" applyFill="0" applyBorder="0" applyAlignment="0" applyProtection="0"/>
    <xf numFmtId="0" fontId="16" fillId="15" borderId="13" applyNumberFormat="0" applyAlignment="0" applyProtection="0"/>
    <xf numFmtId="0" fontId="15" fillId="0" borderId="0" applyNumberFormat="0" applyFill="0" applyBorder="0" applyAlignment="0" applyProtection="0"/>
    <xf numFmtId="0" fontId="15" fillId="0" borderId="0"/>
    <xf numFmtId="164" fontId="15" fillId="0" borderId="0" applyFill="0" applyBorder="0" applyProtection="0"/>
    <xf numFmtId="0" fontId="15" fillId="0" borderId="0"/>
    <xf numFmtId="0" fontId="15" fillId="0" borderId="0"/>
    <xf numFmtId="0" fontId="15" fillId="0" borderId="0"/>
    <xf numFmtId="0" fontId="17" fillId="0" borderId="0"/>
    <xf numFmtId="0" fontId="15" fillId="0" borderId="0" applyNumberFormat="0" applyFill="0" applyBorder="0" applyAlignment="0" applyProtection="0"/>
    <xf numFmtId="0" fontId="14" fillId="0" borderId="0"/>
    <xf numFmtId="0" fontId="23" fillId="19" borderId="13" applyNumberFormat="0" applyAlignment="0" applyProtection="0"/>
    <xf numFmtId="0" fontId="17" fillId="0" borderId="0"/>
    <xf numFmtId="0" fontId="15" fillId="0" borderId="0"/>
    <xf numFmtId="0" fontId="14" fillId="32" borderId="0" applyNumberFormat="0" applyBorder="0" applyAlignment="0" applyProtection="0"/>
    <xf numFmtId="185" fontId="15" fillId="0" borderId="0" applyFill="0" applyBorder="0" applyProtection="0"/>
    <xf numFmtId="0" fontId="15" fillId="0" borderId="0"/>
    <xf numFmtId="0" fontId="17" fillId="0" borderId="0"/>
    <xf numFmtId="0" fontId="14" fillId="32" borderId="0" applyNumberFormat="0" applyBorder="0" applyAlignment="0" applyProtection="0"/>
    <xf numFmtId="0" fontId="15" fillId="0" borderId="0"/>
    <xf numFmtId="0" fontId="15" fillId="0" borderId="0"/>
    <xf numFmtId="196" fontId="32" fillId="0" borderId="0" applyFill="0" applyBorder="0" applyAlignment="0" applyProtection="0"/>
    <xf numFmtId="0" fontId="15" fillId="0" borderId="0"/>
    <xf numFmtId="0" fontId="15" fillId="0" borderId="0"/>
    <xf numFmtId="0" fontId="15" fillId="0" borderId="0"/>
    <xf numFmtId="0" fontId="38" fillId="0" borderId="0" applyNumberFormat="0" applyFill="0" applyBorder="0" applyAlignment="0" applyProtection="0"/>
    <xf numFmtId="0" fontId="15" fillId="0" borderId="0"/>
    <xf numFmtId="0" fontId="39" fillId="0" borderId="0"/>
    <xf numFmtId="0" fontId="15" fillId="0" borderId="0"/>
    <xf numFmtId="0" fontId="15" fillId="0" borderId="0"/>
    <xf numFmtId="0" fontId="15" fillId="0" borderId="0"/>
    <xf numFmtId="0" fontId="15" fillId="0" borderId="0"/>
    <xf numFmtId="0" fontId="15" fillId="0" borderId="0"/>
    <xf numFmtId="0" fontId="17" fillId="0" borderId="0"/>
    <xf numFmtId="0" fontId="15" fillId="0" borderId="0"/>
    <xf numFmtId="0" fontId="15" fillId="0" borderId="0"/>
    <xf numFmtId="0" fontId="15" fillId="0" borderId="0"/>
    <xf numFmtId="164" fontId="15" fillId="0" borderId="0" applyFill="0" applyBorder="0" applyAlignment="0" applyProtection="0"/>
    <xf numFmtId="0" fontId="20" fillId="34" borderId="0" applyNumberFormat="0" applyBorder="0" applyAlignment="0" applyProtection="0"/>
    <xf numFmtId="0" fontId="15" fillId="0" borderId="0"/>
    <xf numFmtId="0" fontId="15" fillId="0" borderId="0"/>
    <xf numFmtId="0" fontId="15" fillId="0" borderId="0"/>
    <xf numFmtId="199" fontId="22" fillId="0" borderId="0" applyFill="0" applyAlignment="0"/>
    <xf numFmtId="0" fontId="20" fillId="14" borderId="0" applyNumberFormat="0" applyBorder="0" applyAlignment="0" applyProtection="0"/>
    <xf numFmtId="0" fontId="17" fillId="0" borderId="0"/>
    <xf numFmtId="0" fontId="45" fillId="37" borderId="17">
      <alignment horizontal="left" vertical="center"/>
    </xf>
    <xf numFmtId="0" fontId="17" fillId="0" borderId="0"/>
    <xf numFmtId="0" fontId="15" fillId="0" borderId="0"/>
    <xf numFmtId="0" fontId="15" fillId="0" borderId="0"/>
    <xf numFmtId="0" fontId="15" fillId="0" borderId="0"/>
    <xf numFmtId="9" fontId="14"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xf numFmtId="0" fontId="15" fillId="0" borderId="0"/>
    <xf numFmtId="0" fontId="15" fillId="0" borderId="0"/>
    <xf numFmtId="0" fontId="15" fillId="0" borderId="0"/>
    <xf numFmtId="0" fontId="17" fillId="0" borderId="0"/>
    <xf numFmtId="191" fontId="50" fillId="0" borderId="0"/>
    <xf numFmtId="164" fontId="17" fillId="0" borderId="0" applyFill="0" applyBorder="0" applyAlignment="0" applyProtection="0"/>
    <xf numFmtId="0" fontId="15" fillId="0" borderId="0"/>
    <xf numFmtId="164" fontId="15" fillId="0" borderId="0" applyFill="0" applyBorder="0" applyAlignment="0" applyProtection="0"/>
    <xf numFmtId="0" fontId="15" fillId="0" borderId="0"/>
    <xf numFmtId="0" fontId="15" fillId="0" borderId="0"/>
    <xf numFmtId="0" fontId="15" fillId="0" borderId="0"/>
    <xf numFmtId="0" fontId="20" fillId="43" borderId="0" applyNumberFormat="0" applyBorder="0" applyAlignment="0" applyProtection="0"/>
    <xf numFmtId="0" fontId="38" fillId="0" borderId="0" applyNumberFormat="0" applyFill="0" applyBorder="0" applyAlignment="0" applyProtection="0"/>
    <xf numFmtId="0" fontId="15" fillId="0" borderId="0"/>
    <xf numFmtId="0" fontId="20" fillId="26" borderId="0" applyNumberFormat="0" applyBorder="0" applyAlignment="0" applyProtection="0"/>
    <xf numFmtId="0" fontId="25" fillId="0" borderId="0"/>
    <xf numFmtId="0" fontId="46" fillId="0" borderId="0"/>
    <xf numFmtId="0" fontId="53" fillId="0" borderId="0">
      <alignment horizontal="left" vertical="top"/>
    </xf>
    <xf numFmtId="190" fontId="15" fillId="0" borderId="0" applyFont="0" applyFill="0" applyBorder="0" applyAlignment="0" applyProtection="0"/>
    <xf numFmtId="0" fontId="15" fillId="0" borderId="0"/>
    <xf numFmtId="0" fontId="17" fillId="0" borderId="0"/>
    <xf numFmtId="201" fontId="15" fillId="0" borderId="0" applyFill="0" applyBorder="0" applyAlignment="0" applyProtection="0"/>
    <xf numFmtId="189" fontId="15" fillId="0" borderId="0" applyFill="0" applyBorder="0" applyAlignment="0" applyProtection="0"/>
    <xf numFmtId="186" fontId="25" fillId="0" borderId="0"/>
    <xf numFmtId="0" fontId="14" fillId="41" borderId="0" applyNumberFormat="0" applyBorder="0" applyAlignment="0" applyProtection="0"/>
    <xf numFmtId="0" fontId="15" fillId="0" borderId="0"/>
    <xf numFmtId="0" fontId="15" fillId="0" borderId="0"/>
    <xf numFmtId="196" fontId="32" fillId="0" borderId="0" applyFill="0" applyBorder="0" applyAlignment="0" applyProtection="0"/>
    <xf numFmtId="0" fontId="15" fillId="0" borderId="0"/>
    <xf numFmtId="0" fontId="20" fillId="14" borderId="0" applyNumberFormat="0" applyBorder="0" applyAlignment="0" applyProtection="0"/>
    <xf numFmtId="0" fontId="15" fillId="0" borderId="0"/>
    <xf numFmtId="40" fontId="15" fillId="0" borderId="0" applyFill="0" applyBorder="0" applyAlignment="0" applyProtection="0"/>
    <xf numFmtId="38" fontId="15" fillId="0" borderId="0" applyFill="0" applyBorder="0" applyAlignment="0" applyProtection="0"/>
    <xf numFmtId="0" fontId="17" fillId="0" borderId="0"/>
    <xf numFmtId="0" fontId="25" fillId="0" borderId="0"/>
    <xf numFmtId="0" fontId="17" fillId="0" borderId="0"/>
    <xf numFmtId="0" fontId="17" fillId="0" borderId="0"/>
    <xf numFmtId="0" fontId="17" fillId="0" borderId="0"/>
    <xf numFmtId="0" fontId="17" fillId="0" borderId="0"/>
    <xf numFmtId="190" fontId="15" fillId="0" borderId="0" applyFont="0" applyFill="0" applyBorder="0" applyAlignment="0" applyProtection="0"/>
    <xf numFmtId="0" fontId="17" fillId="0" borderId="0"/>
    <xf numFmtId="43" fontId="15" fillId="0" borderId="0" applyFont="0" applyFill="0" applyBorder="0" applyAlignment="0" applyProtection="0"/>
    <xf numFmtId="9" fontId="15" fillId="0" borderId="0" applyFill="0" applyBorder="0" applyAlignment="0" applyProtection="0"/>
    <xf numFmtId="0" fontId="15" fillId="0" borderId="0"/>
    <xf numFmtId="0" fontId="17" fillId="0" borderId="0"/>
    <xf numFmtId="0" fontId="17" fillId="0" borderId="0"/>
    <xf numFmtId="0" fontId="17" fillId="0" borderId="0"/>
    <xf numFmtId="0" fontId="15" fillId="0" borderId="0"/>
    <xf numFmtId="0" fontId="15" fillId="0" borderId="0"/>
    <xf numFmtId="164" fontId="15" fillId="0" borderId="0" applyFill="0" applyBorder="0" applyAlignment="0" applyProtection="0"/>
    <xf numFmtId="0" fontId="25" fillId="0" borderId="0"/>
    <xf numFmtId="0" fontId="15" fillId="0" borderId="0"/>
    <xf numFmtId="164" fontId="15" fillId="0" borderId="0" applyFill="0" applyBorder="0" applyAlignment="0" applyProtection="0"/>
    <xf numFmtId="0" fontId="15" fillId="0" borderId="0"/>
    <xf numFmtId="0" fontId="17" fillId="0" borderId="0"/>
    <xf numFmtId="0" fontId="17" fillId="0" borderId="0"/>
    <xf numFmtId="0" fontId="15" fillId="0" borderId="0"/>
    <xf numFmtId="0" fontId="17" fillId="0" borderId="0"/>
    <xf numFmtId="0" fontId="17" fillId="0" borderId="0"/>
    <xf numFmtId="0" fontId="17" fillId="0" borderId="0"/>
    <xf numFmtId="0" fontId="25" fillId="0" borderId="0"/>
    <xf numFmtId="0" fontId="15" fillId="0" borderId="0"/>
    <xf numFmtId="190" fontId="15" fillId="0" borderId="0" applyFont="0" applyFill="0" applyBorder="0" applyAlignment="0" applyProtection="0"/>
    <xf numFmtId="0" fontId="17" fillId="0" borderId="0"/>
    <xf numFmtId="0" fontId="15" fillId="0" borderId="0"/>
    <xf numFmtId="0" fontId="17" fillId="0" borderId="0"/>
    <xf numFmtId="0" fontId="15" fillId="0" borderId="0"/>
    <xf numFmtId="0" fontId="57" fillId="0" borderId="0" applyNumberFormat="0" applyFill="0" applyBorder="0" applyAlignment="0" applyProtection="0"/>
    <xf numFmtId="0" fontId="17" fillId="0" borderId="0"/>
    <xf numFmtId="0" fontId="57" fillId="0" borderId="0" applyNumberFormat="0" applyFill="0" applyBorder="0" applyAlignment="0" applyProtection="0">
      <alignment vertical="top"/>
      <protection locked="0"/>
    </xf>
    <xf numFmtId="0" fontId="17" fillId="0" borderId="0"/>
    <xf numFmtId="0" fontId="15" fillId="0" borderId="0"/>
    <xf numFmtId="0" fontId="15" fillId="0" borderId="0"/>
    <xf numFmtId="0" fontId="15" fillId="0" borderId="0"/>
    <xf numFmtId="0" fontId="25" fillId="0" borderId="0"/>
    <xf numFmtId="164" fontId="15" fillId="0" borderId="0" applyFill="0" applyBorder="0" applyAlignment="0" applyProtection="0"/>
    <xf numFmtId="0" fontId="15" fillId="0" borderId="0"/>
    <xf numFmtId="0" fontId="17" fillId="0" borderId="0"/>
    <xf numFmtId="0" fontId="15" fillId="0" borderId="0"/>
    <xf numFmtId="0" fontId="17" fillId="0" borderId="0"/>
    <xf numFmtId="0" fontId="17" fillId="0" borderId="0"/>
    <xf numFmtId="190" fontId="15" fillId="0" borderId="0" applyFont="0" applyFill="0" applyBorder="0" applyAlignment="0" applyProtection="0"/>
    <xf numFmtId="0" fontId="17" fillId="0" borderId="0"/>
    <xf numFmtId="0" fontId="15" fillId="0" borderId="0"/>
    <xf numFmtId="0" fontId="20" fillId="13" borderId="0" applyNumberFormat="0" applyBorder="0" applyAlignment="0" applyProtection="0"/>
    <xf numFmtId="0" fontId="17" fillId="0" borderId="0"/>
    <xf numFmtId="0" fontId="15" fillId="0" borderId="0"/>
    <xf numFmtId="0" fontId="17" fillId="0" borderId="0"/>
    <xf numFmtId="0" fontId="25" fillId="0" borderId="0"/>
    <xf numFmtId="0" fontId="15" fillId="0" borderId="0"/>
    <xf numFmtId="0" fontId="17" fillId="0" borderId="0"/>
    <xf numFmtId="0" fontId="15" fillId="0" borderId="0"/>
    <xf numFmtId="0" fontId="25" fillId="0" borderId="0"/>
    <xf numFmtId="0" fontId="15" fillId="0" borderId="0"/>
    <xf numFmtId="0" fontId="17" fillId="0" borderId="0"/>
    <xf numFmtId="0" fontId="15" fillId="0" borderId="0"/>
    <xf numFmtId="0" fontId="14" fillId="44" borderId="0" applyNumberFormat="0" applyBorder="0" applyAlignment="0" applyProtection="0"/>
    <xf numFmtId="0" fontId="15" fillId="0" borderId="0"/>
    <xf numFmtId="0" fontId="15" fillId="0" borderId="0"/>
    <xf numFmtId="0" fontId="14" fillId="0" borderId="0"/>
    <xf numFmtId="0" fontId="25" fillId="0" borderId="0"/>
    <xf numFmtId="0" fontId="15" fillId="0" borderId="0"/>
    <xf numFmtId="0" fontId="17" fillId="0" borderId="0"/>
    <xf numFmtId="164" fontId="15" fillId="0" borderId="0" applyFill="0" applyBorder="0" applyAlignment="0" applyProtection="0"/>
    <xf numFmtId="0" fontId="15" fillId="0" borderId="0"/>
    <xf numFmtId="43" fontId="15" fillId="0" borderId="0" applyFont="0" applyFill="0" applyBorder="0" applyAlignment="0" applyProtection="0"/>
    <xf numFmtId="0" fontId="15" fillId="0" borderId="0"/>
    <xf numFmtId="164" fontId="15" fillId="0" borderId="0" applyFill="0" applyBorder="0" applyAlignment="0" applyProtection="0"/>
    <xf numFmtId="164" fontId="15" fillId="0" borderId="0" applyFill="0" applyBorder="0" applyAlignment="0" applyProtection="0"/>
    <xf numFmtId="0" fontId="24" fillId="0" borderId="0"/>
    <xf numFmtId="0" fontId="15" fillId="0" borderId="0"/>
    <xf numFmtId="0" fontId="14" fillId="10" borderId="0" applyNumberFormat="0" applyBorder="0" applyAlignment="0" applyProtection="0"/>
    <xf numFmtId="164" fontId="15" fillId="0" borderId="0" applyFill="0" applyBorder="0" applyAlignment="0" applyProtection="0"/>
    <xf numFmtId="0" fontId="15" fillId="0" borderId="0"/>
    <xf numFmtId="164" fontId="15" fillId="0" borderId="0" applyFill="0" applyBorder="0" applyAlignment="0" applyProtection="0"/>
    <xf numFmtId="0" fontId="15" fillId="0" borderId="0"/>
    <xf numFmtId="0" fontId="15" fillId="0" borderId="0"/>
    <xf numFmtId="0" fontId="15" fillId="0" borderId="0"/>
    <xf numFmtId="0" fontId="15" fillId="0" borderId="0"/>
    <xf numFmtId="175" fontId="14" fillId="0" borderId="0" applyFill="0" applyBorder="0" applyProtection="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0" fontId="40" fillId="0" borderId="20" applyNumberFormat="0" applyFill="0" applyAlignment="0" applyProtection="0"/>
    <xf numFmtId="0" fontId="15" fillId="0" borderId="0"/>
    <xf numFmtId="0" fontId="15" fillId="0" borderId="0"/>
    <xf numFmtId="0" fontId="28" fillId="38" borderId="15" applyNumberFormat="0" applyAlignment="0" applyProtection="0"/>
    <xf numFmtId="0" fontId="15" fillId="0" borderId="0"/>
    <xf numFmtId="190" fontId="15" fillId="0" borderId="0" applyFont="0" applyFill="0" applyBorder="0" applyAlignment="0" applyProtection="0"/>
    <xf numFmtId="0" fontId="15" fillId="0" borderId="0"/>
    <xf numFmtId="0" fontId="15" fillId="0" borderId="0"/>
    <xf numFmtId="0" fontId="15" fillId="0" borderId="0"/>
    <xf numFmtId="0" fontId="15" fillId="0" borderId="0"/>
    <xf numFmtId="0" fontId="14" fillId="49" borderId="0" applyNumberFormat="0" applyBorder="0" applyAlignment="0" applyProtection="0"/>
    <xf numFmtId="0" fontId="15" fillId="0" borderId="0"/>
    <xf numFmtId="0" fontId="15" fillId="0" borderId="0"/>
    <xf numFmtId="0" fontId="17" fillId="0" borderId="0"/>
    <xf numFmtId="0" fontId="41" fillId="0" borderId="0" applyBorder="0" applyProtection="0"/>
    <xf numFmtId="0" fontId="17" fillId="0" borderId="0"/>
    <xf numFmtId="43" fontId="15" fillId="0" borderId="0" applyFont="0" applyFill="0" applyBorder="0" applyAlignment="0" applyProtection="0"/>
    <xf numFmtId="0" fontId="17" fillId="0" borderId="0"/>
    <xf numFmtId="0" fontId="15" fillId="0" borderId="0"/>
    <xf numFmtId="0" fontId="17" fillId="0" borderId="0"/>
    <xf numFmtId="43" fontId="15" fillId="0" borderId="0" applyFont="0" applyFill="0" applyBorder="0" applyAlignment="0" applyProtection="0"/>
    <xf numFmtId="0" fontId="23" fillId="7" borderId="13" applyNumberFormat="0" applyAlignment="0" applyProtection="0"/>
    <xf numFmtId="0" fontId="15" fillId="0" borderId="0"/>
    <xf numFmtId="0" fontId="15" fillId="0" borderId="0"/>
    <xf numFmtId="0" fontId="15" fillId="0" borderId="0"/>
    <xf numFmtId="0" fontId="15" fillId="0" borderId="0"/>
    <xf numFmtId="0" fontId="15" fillId="0" borderId="0"/>
    <xf numFmtId="0" fontId="14" fillId="14"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164" fontId="15" fillId="0" borderId="0" applyFill="0" applyBorder="0" applyAlignment="0" applyProtection="0"/>
    <xf numFmtId="0" fontId="15" fillId="0" borderId="0"/>
    <xf numFmtId="0" fontId="14" fillId="50" borderId="0" applyNumberFormat="0" applyBorder="0" applyAlignment="0" applyProtection="0"/>
    <xf numFmtId="0" fontId="15"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xf numFmtId="0" fontId="15" fillId="0" borderId="0"/>
    <xf numFmtId="204" fontId="15" fillId="0" borderId="0" applyFill="0" applyBorder="0" applyAlignment="0" applyProtection="0"/>
    <xf numFmtId="0" fontId="28" fillId="22" borderId="15" applyNumberFormat="0" applyAlignment="0" applyProtection="0"/>
    <xf numFmtId="0" fontId="15" fillId="0" borderId="0"/>
    <xf numFmtId="0" fontId="15" fillId="0" borderId="0"/>
    <xf numFmtId="0" fontId="14" fillId="30" borderId="0" applyNumberFormat="0" applyBorder="0" applyAlignment="0" applyProtection="0"/>
    <xf numFmtId="0" fontId="15" fillId="0" borderId="0"/>
    <xf numFmtId="0" fontId="15" fillId="0" borderId="0"/>
    <xf numFmtId="43" fontId="15" fillId="0" borderId="0" applyFont="0" applyFill="0" applyBorder="0" applyAlignment="0" applyProtection="0"/>
    <xf numFmtId="0" fontId="17" fillId="0" borderId="0"/>
    <xf numFmtId="0" fontId="17" fillId="0" borderId="0"/>
    <xf numFmtId="164" fontId="15" fillId="0" borderId="0" applyFill="0" applyBorder="0" applyProtection="0"/>
    <xf numFmtId="0" fontId="17" fillId="0" borderId="0"/>
    <xf numFmtId="0" fontId="17" fillId="0" borderId="0"/>
    <xf numFmtId="0" fontId="17" fillId="0" borderId="0"/>
    <xf numFmtId="43" fontId="15" fillId="0" borderId="0" applyFont="0" applyFill="0" applyBorder="0" applyAlignment="0" applyProtection="0"/>
    <xf numFmtId="183" fontId="87" fillId="0" borderId="0" applyFont="0" applyFill="0" applyBorder="0" applyAlignment="0" applyProtection="0"/>
    <xf numFmtId="164" fontId="14" fillId="0" borderId="0" applyFill="0" applyBorder="0" applyAlignment="0" applyProtection="0"/>
    <xf numFmtId="0" fontId="15" fillId="0" borderId="0"/>
    <xf numFmtId="0" fontId="14" fillId="0" borderId="0"/>
    <xf numFmtId="0" fontId="15" fillId="0" borderId="0"/>
    <xf numFmtId="43" fontId="15" fillId="0" borderId="0" applyFont="0" applyFill="0" applyBorder="0" applyAlignment="0" applyProtection="0"/>
    <xf numFmtId="0" fontId="62" fillId="0" borderId="22" applyNumberFormat="0" applyFill="0" applyAlignment="0" applyProtection="0"/>
    <xf numFmtId="0" fontId="15" fillId="0" borderId="0"/>
    <xf numFmtId="0" fontId="15" fillId="0" borderId="0"/>
    <xf numFmtId="0" fontId="20" fillId="35" borderId="0" applyNumberFormat="0" applyBorder="0" applyAlignment="0" applyProtection="0"/>
    <xf numFmtId="0" fontId="23" fillId="19" borderId="13" applyNumberFormat="0" applyAlignment="0" applyProtection="0"/>
    <xf numFmtId="0" fontId="40" fillId="0" borderId="20" applyNumberFormat="0" applyFill="0" applyAlignment="0" applyProtection="0"/>
    <xf numFmtId="0" fontId="15" fillId="0" borderId="0"/>
    <xf numFmtId="0" fontId="15" fillId="0" borderId="0"/>
    <xf numFmtId="0" fontId="15" fillId="0" borderId="0"/>
    <xf numFmtId="43" fontId="15" fillId="0" borderId="0" applyFont="0" applyFill="0" applyBorder="0" applyAlignment="0" applyProtection="0"/>
    <xf numFmtId="0" fontId="15" fillId="0" borderId="0"/>
    <xf numFmtId="0" fontId="22" fillId="8" borderId="0" applyNumberFormat="0" applyBorder="0" applyAlignment="0" applyProtection="0"/>
    <xf numFmtId="0" fontId="17" fillId="0" borderId="0"/>
    <xf numFmtId="0" fontId="15" fillId="0" borderId="0"/>
    <xf numFmtId="0" fontId="15" fillId="0" borderId="0"/>
    <xf numFmtId="0" fontId="15" fillId="0" borderId="0"/>
    <xf numFmtId="0" fontId="17" fillId="0" borderId="0"/>
    <xf numFmtId="0" fontId="15" fillId="0" borderId="0"/>
    <xf numFmtId="0" fontId="14" fillId="44" borderId="0" applyNumberFormat="0" applyBorder="0" applyAlignment="0" applyProtection="0"/>
    <xf numFmtId="0" fontId="14" fillId="0" borderId="0"/>
    <xf numFmtId="0" fontId="15" fillId="0" borderId="0"/>
    <xf numFmtId="206" fontId="15" fillId="0" borderId="0"/>
    <xf numFmtId="0" fontId="17" fillId="0" borderId="0"/>
    <xf numFmtId="0" fontId="15" fillId="0" borderId="0"/>
    <xf numFmtId="0" fontId="15" fillId="0" borderId="0"/>
    <xf numFmtId="0" fontId="15" fillId="0" borderId="0"/>
    <xf numFmtId="0" fontId="15" fillId="0" borderId="0"/>
    <xf numFmtId="0" fontId="15" fillId="0" borderId="0"/>
    <xf numFmtId="0" fontId="17" fillId="0" borderId="0"/>
    <xf numFmtId="0" fontId="20" fillId="36" borderId="0" applyNumberFormat="0" applyBorder="0" applyAlignment="0" applyProtection="0"/>
    <xf numFmtId="0" fontId="42" fillId="0" borderId="0"/>
    <xf numFmtId="194" fontId="32" fillId="0" borderId="0" applyFill="0" applyBorder="0" applyAlignment="0" applyProtection="0"/>
    <xf numFmtId="0" fontId="15" fillId="0" borderId="0"/>
    <xf numFmtId="0" fontId="17" fillId="0" borderId="0"/>
    <xf numFmtId="0" fontId="15" fillId="0" borderId="0"/>
    <xf numFmtId="0" fontId="17" fillId="0" borderId="0"/>
    <xf numFmtId="182" fontId="43" fillId="0" borderId="0" applyFill="0" applyBorder="0" applyProtection="0"/>
    <xf numFmtId="0" fontId="15" fillId="0" borderId="0"/>
    <xf numFmtId="0" fontId="15" fillId="0" borderId="0"/>
    <xf numFmtId="164" fontId="15" fillId="0" borderId="0" applyFill="0" applyBorder="0" applyAlignment="0" applyProtection="0"/>
    <xf numFmtId="0" fontId="15" fillId="0" borderId="0"/>
    <xf numFmtId="0" fontId="14" fillId="7" borderId="0" applyNumberFormat="0" applyBorder="0" applyAlignment="0" applyProtection="0"/>
    <xf numFmtId="0" fontId="63" fillId="0" borderId="0"/>
    <xf numFmtId="0" fontId="15" fillId="0" borderId="0"/>
    <xf numFmtId="0" fontId="17" fillId="0" borderId="0"/>
    <xf numFmtId="0" fontId="15" fillId="0" borderId="0"/>
    <xf numFmtId="0" fontId="15" fillId="0" borderId="0"/>
    <xf numFmtId="0" fontId="27" fillId="0" borderId="0"/>
    <xf numFmtId="0" fontId="15" fillId="0" borderId="0"/>
    <xf numFmtId="0" fontId="15" fillId="0" borderId="0"/>
    <xf numFmtId="0" fontId="15" fillId="0" borderId="0"/>
    <xf numFmtId="0" fontId="15" fillId="0" borderId="0"/>
    <xf numFmtId="0" fontId="20" fillId="28" borderId="0" applyNumberFormat="0" applyBorder="0" applyAlignment="0" applyProtection="0"/>
    <xf numFmtId="0" fontId="17" fillId="0" borderId="0"/>
    <xf numFmtId="43" fontId="24" fillId="0" borderId="0" applyFont="0" applyFill="0" applyBorder="0" applyAlignment="0" applyProtection="0">
      <alignment vertical="center"/>
    </xf>
    <xf numFmtId="0" fontId="15" fillId="0" borderId="0"/>
    <xf numFmtId="0" fontId="15" fillId="0" borderId="0"/>
    <xf numFmtId="0" fontId="15" fillId="0" borderId="0"/>
    <xf numFmtId="0" fontId="15" fillId="0" borderId="0"/>
    <xf numFmtId="0" fontId="24" fillId="0" borderId="0"/>
    <xf numFmtId="178" fontId="64" fillId="0" borderId="0"/>
    <xf numFmtId="43" fontId="87" fillId="0" borderId="0" applyFont="0" applyFill="0" applyBorder="0" applyAlignment="0" applyProtection="0"/>
    <xf numFmtId="0" fontId="15" fillId="0" borderId="0"/>
    <xf numFmtId="0" fontId="15" fillId="0" borderId="0"/>
    <xf numFmtId="164" fontId="15" fillId="0" borderId="0" applyFill="0" applyBorder="0" applyAlignment="0" applyProtection="0"/>
    <xf numFmtId="0" fontId="15" fillId="0" borderId="0"/>
    <xf numFmtId="0" fontId="15" fillId="0" borderId="0"/>
    <xf numFmtId="182" fontId="14" fillId="0" borderId="0" applyFill="0" applyBorder="0" applyAlignment="0" applyProtection="0"/>
    <xf numFmtId="0" fontId="17" fillId="0" borderId="0"/>
    <xf numFmtId="0" fontId="15" fillId="0" borderId="0"/>
    <xf numFmtId="0" fontId="15" fillId="0" borderId="0"/>
    <xf numFmtId="0" fontId="15" fillId="0" borderId="0"/>
    <xf numFmtId="0" fontId="15" fillId="0" borderId="0"/>
    <xf numFmtId="0" fontId="17" fillId="0" borderId="0"/>
    <xf numFmtId="0" fontId="15" fillId="0" borderId="0"/>
    <xf numFmtId="0" fontId="15" fillId="0" borderId="0"/>
    <xf numFmtId="0" fontId="15" fillId="0" borderId="0"/>
    <xf numFmtId="0" fontId="15" fillId="0" borderId="0"/>
    <xf numFmtId="0" fontId="17" fillId="0" borderId="0"/>
    <xf numFmtId="0" fontId="14" fillId="49" borderId="0" applyNumberFormat="0" applyBorder="0" applyAlignment="0" applyProtection="0"/>
    <xf numFmtId="0" fontId="15" fillId="0" borderId="0"/>
    <xf numFmtId="0" fontId="27" fillId="0" borderId="0"/>
    <xf numFmtId="164" fontId="15" fillId="0" borderId="0" applyFill="0" applyBorder="0" applyAlignment="0" applyProtection="0"/>
    <xf numFmtId="0" fontId="15" fillId="0" borderId="0"/>
    <xf numFmtId="0" fontId="15" fillId="0" borderId="0"/>
    <xf numFmtId="164" fontId="15" fillId="0" borderId="0" applyFill="0" applyBorder="0" applyAlignment="0" applyProtection="0"/>
    <xf numFmtId="0" fontId="15" fillId="0" borderId="0"/>
    <xf numFmtId="0" fontId="17" fillId="0" borderId="0"/>
    <xf numFmtId="0" fontId="15" fillId="0" borderId="0"/>
    <xf numFmtId="164" fontId="15" fillId="0" borderId="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30" fillId="0" borderId="0" applyFont="0" applyFill="0" applyBorder="0" applyAlignment="0" applyProtection="0"/>
    <xf numFmtId="0" fontId="17" fillId="0" borderId="0"/>
    <xf numFmtId="0" fontId="15" fillId="0" borderId="0"/>
    <xf numFmtId="0" fontId="20" fillId="51" borderId="0" applyNumberFormat="0" applyBorder="0" applyAlignment="0" applyProtection="0"/>
    <xf numFmtId="0" fontId="40" fillId="0" borderId="0" applyNumberFormat="0" applyFill="0" applyBorder="0" applyAlignment="0" applyProtection="0"/>
    <xf numFmtId="174" fontId="15"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5" fillId="0" borderId="0"/>
    <xf numFmtId="0" fontId="14" fillId="44" borderId="0" applyNumberFormat="0" applyBorder="0" applyAlignment="0" applyProtection="0"/>
    <xf numFmtId="0" fontId="15" fillId="0" borderId="0"/>
    <xf numFmtId="0" fontId="15" fillId="0" borderId="0"/>
    <xf numFmtId="0" fontId="17" fillId="0" borderId="0"/>
    <xf numFmtId="0" fontId="17" fillId="0" borderId="0"/>
    <xf numFmtId="190" fontId="15" fillId="0" borderId="0" applyFont="0" applyFill="0" applyBorder="0" applyAlignment="0" applyProtection="0"/>
    <xf numFmtId="0" fontId="15" fillId="0" borderId="0"/>
    <xf numFmtId="0" fontId="35" fillId="0" borderId="0" applyNumberFormat="0" applyFill="0" applyBorder="0" applyProtection="0"/>
    <xf numFmtId="0" fontId="17" fillId="0" borderId="0"/>
    <xf numFmtId="0" fontId="15" fillId="0" borderId="0"/>
    <xf numFmtId="0" fontId="15" fillId="0" borderId="0"/>
    <xf numFmtId="0" fontId="15" fillId="0" borderId="0"/>
    <xf numFmtId="0" fontId="14" fillId="14" borderId="0" applyNumberFormat="0" applyBorder="0" applyAlignment="0" applyProtection="0"/>
    <xf numFmtId="0" fontId="17" fillId="0" borderId="0"/>
    <xf numFmtId="0" fontId="15" fillId="0" borderId="0"/>
    <xf numFmtId="0" fontId="15" fillId="0" borderId="0"/>
    <xf numFmtId="0" fontId="15" fillId="0" borderId="0"/>
    <xf numFmtId="0" fontId="15" fillId="0" borderId="0"/>
    <xf numFmtId="0" fontId="17" fillId="0" borderId="0"/>
    <xf numFmtId="0" fontId="15" fillId="0" borderId="0"/>
    <xf numFmtId="0" fontId="15" fillId="0" borderId="0"/>
    <xf numFmtId="0" fontId="17" fillId="0" borderId="0"/>
    <xf numFmtId="0" fontId="15" fillId="0" borderId="0"/>
    <xf numFmtId="0" fontId="15" fillId="0" borderId="0"/>
    <xf numFmtId="0" fontId="15" fillId="0" borderId="0"/>
    <xf numFmtId="0" fontId="15" fillId="0" borderId="0"/>
    <xf numFmtId="0" fontId="15" fillId="0" borderId="0"/>
    <xf numFmtId="0" fontId="24" fillId="0" borderId="0"/>
    <xf numFmtId="0" fontId="15" fillId="0" borderId="0"/>
    <xf numFmtId="0" fontId="14" fillId="44" borderId="0" applyNumberFormat="0" applyBorder="0" applyAlignment="0" applyProtection="0"/>
    <xf numFmtId="0" fontId="15" fillId="0" borderId="0"/>
    <xf numFmtId="0" fontId="14" fillId="0" borderId="0"/>
    <xf numFmtId="0" fontId="15" fillId="0" borderId="0"/>
    <xf numFmtId="0" fontId="15" fillId="0" borderId="0"/>
    <xf numFmtId="0" fontId="15" fillId="0" borderId="0"/>
    <xf numFmtId="0" fontId="15" fillId="0" borderId="0"/>
    <xf numFmtId="164" fontId="15" fillId="0" borderId="0" applyFill="0" applyBorder="0" applyAlignment="0" applyProtection="0"/>
    <xf numFmtId="0" fontId="15" fillId="0" borderId="0"/>
    <xf numFmtId="0" fontId="15" fillId="0" borderId="0"/>
    <xf numFmtId="0" fontId="42" fillId="0" borderId="0"/>
    <xf numFmtId="0" fontId="23" fillId="19" borderId="13" applyNumberFormat="0" applyAlignment="0" applyProtection="0"/>
    <xf numFmtId="0" fontId="15" fillId="0" borderId="0"/>
    <xf numFmtId="192" fontId="44" fillId="0" borderId="0">
      <protection locked="0"/>
    </xf>
    <xf numFmtId="0" fontId="15" fillId="0" borderId="0"/>
    <xf numFmtId="0" fontId="15" fillId="0" borderId="0"/>
    <xf numFmtId="43" fontId="15" fillId="0" borderId="0" applyFont="0" applyFill="0" applyBorder="0" applyAlignment="0" applyProtection="0"/>
    <xf numFmtId="0" fontId="17" fillId="0" borderId="0"/>
    <xf numFmtId="0" fontId="15" fillId="0" borderId="0"/>
    <xf numFmtId="0" fontId="15" fillId="0" borderId="0"/>
    <xf numFmtId="0" fontId="17" fillId="0" borderId="0"/>
    <xf numFmtId="0" fontId="29" fillId="25" borderId="0" applyNumberFormat="0" applyBorder="0" applyAlignment="0" applyProtection="0"/>
    <xf numFmtId="0" fontId="15" fillId="0" borderId="0"/>
    <xf numFmtId="190" fontId="87" fillId="0" borderId="0" applyFont="0" applyFill="0" applyBorder="0" applyAlignment="0" applyProtection="0"/>
    <xf numFmtId="0" fontId="14" fillId="0" borderId="0"/>
    <xf numFmtId="0" fontId="17" fillId="0" borderId="0"/>
    <xf numFmtId="0" fontId="15" fillId="0" borderId="0"/>
    <xf numFmtId="0" fontId="17" fillId="0" borderId="0"/>
    <xf numFmtId="0" fontId="15" fillId="0" borderId="0"/>
    <xf numFmtId="0" fontId="15" fillId="0" borderId="0"/>
    <xf numFmtId="0" fontId="15" fillId="0" borderId="0"/>
    <xf numFmtId="0" fontId="17" fillId="0" borderId="0"/>
    <xf numFmtId="0" fontId="52" fillId="0" borderId="0" applyNumberFormat="0" applyFill="0" applyBorder="0" applyAlignment="0" applyProtection="0"/>
    <xf numFmtId="0" fontId="15" fillId="0" borderId="0"/>
    <xf numFmtId="0" fontId="15" fillId="0" borderId="0"/>
    <xf numFmtId="0" fontId="17" fillId="0" borderId="0"/>
    <xf numFmtId="0" fontId="15" fillId="0" borderId="0"/>
    <xf numFmtId="190" fontId="15" fillId="0" borderId="0" applyFont="0" applyFill="0" applyBorder="0" applyAlignment="0" applyProtection="0"/>
    <xf numFmtId="0" fontId="17" fillId="0" borderId="0"/>
    <xf numFmtId="0" fontId="15" fillId="0" borderId="0"/>
    <xf numFmtId="0" fontId="34" fillId="0" borderId="0" applyNumberFormat="0" applyFill="0" applyBorder="0" applyAlignment="0" applyProtection="0"/>
    <xf numFmtId="0" fontId="17" fillId="0" borderId="0"/>
    <xf numFmtId="0" fontId="15" fillId="0" borderId="0"/>
    <xf numFmtId="0" fontId="20" fillId="35" borderId="0" applyNumberFormat="0" applyBorder="0" applyAlignment="0" applyProtection="0"/>
    <xf numFmtId="0" fontId="15" fillId="0" borderId="0"/>
    <xf numFmtId="0" fontId="15" fillId="0" borderId="0"/>
    <xf numFmtId="0" fontId="15" fillId="0" borderId="0"/>
    <xf numFmtId="0" fontId="15" fillId="0" borderId="0"/>
    <xf numFmtId="0" fontId="17" fillId="0" borderId="0"/>
    <xf numFmtId="0" fontId="15" fillId="0" borderId="0"/>
    <xf numFmtId="164" fontId="15" fillId="0" borderId="0" applyFill="0" applyBorder="0" applyAlignment="0" applyProtection="0"/>
    <xf numFmtId="0" fontId="15" fillId="0" borderId="0"/>
    <xf numFmtId="0" fontId="15" fillId="0" borderId="0"/>
    <xf numFmtId="0" fontId="15" fillId="0" borderId="0"/>
    <xf numFmtId="207" fontId="15" fillId="0" borderId="0" applyFill="0" applyBorder="0" applyAlignment="0" applyProtection="0"/>
    <xf numFmtId="0" fontId="17" fillId="0" borderId="0"/>
    <xf numFmtId="0" fontId="48" fillId="0" borderId="0" applyNumberFormat="0" applyFill="0" applyBorder="0" applyAlignment="0" applyProtection="0"/>
    <xf numFmtId="0" fontId="15" fillId="0" borderId="0"/>
    <xf numFmtId="0" fontId="15" fillId="0" borderId="0"/>
    <xf numFmtId="0" fontId="17" fillId="0" borderId="0"/>
    <xf numFmtId="0" fontId="15" fillId="0" borderId="0"/>
    <xf numFmtId="0" fontId="15" fillId="0" borderId="0"/>
    <xf numFmtId="0" fontId="15" fillId="0" borderId="0"/>
    <xf numFmtId="0" fontId="15" fillId="0" borderId="0"/>
    <xf numFmtId="9" fontId="15" fillId="0" borderId="0" applyFill="0" applyBorder="0" applyAlignment="0" applyProtection="0"/>
    <xf numFmtId="0" fontId="15" fillId="0" borderId="0"/>
    <xf numFmtId="0" fontId="15" fillId="0" borderId="0"/>
    <xf numFmtId="0" fontId="17" fillId="0" borderId="0"/>
    <xf numFmtId="0" fontId="15" fillId="0" borderId="0"/>
    <xf numFmtId="0" fontId="23" fillId="19" borderId="13" applyNumberFormat="0" applyAlignment="0" applyProtection="0"/>
    <xf numFmtId="190" fontId="15" fillId="0" borderId="0" applyFont="0" applyFill="0" applyBorder="0" applyAlignment="0" applyProtection="0"/>
    <xf numFmtId="164" fontId="17" fillId="0" borderId="0" applyFill="0" applyBorder="0" applyAlignment="0" applyProtection="0"/>
    <xf numFmtId="0" fontId="87" fillId="0" borderId="0"/>
    <xf numFmtId="0" fontId="15" fillId="0" borderId="0"/>
    <xf numFmtId="0" fontId="17" fillId="0" borderId="0"/>
    <xf numFmtId="0" fontId="15" fillId="0" borderId="0"/>
    <xf numFmtId="0" fontId="14" fillId="28" borderId="0" applyNumberFormat="0" applyBorder="0" applyAlignment="0" applyProtection="0"/>
    <xf numFmtId="0" fontId="15" fillId="0" borderId="0"/>
    <xf numFmtId="0" fontId="15" fillId="0" borderId="0"/>
    <xf numFmtId="43" fontId="24" fillId="0" borderId="0" applyFont="0" applyFill="0" applyBorder="0" applyAlignment="0" applyProtection="0">
      <alignment vertical="center"/>
    </xf>
    <xf numFmtId="0" fontId="15" fillId="0" borderId="0"/>
    <xf numFmtId="0" fontId="15" fillId="0" borderId="0"/>
    <xf numFmtId="0" fontId="15" fillId="0" borderId="0"/>
    <xf numFmtId="0" fontId="26" fillId="0" borderId="0"/>
    <xf numFmtId="0" fontId="15" fillId="0" borderId="0"/>
    <xf numFmtId="0" fontId="17" fillId="0" borderId="0"/>
    <xf numFmtId="0" fontId="15" fillId="0" borderId="0"/>
    <xf numFmtId="0" fontId="15" fillId="0" borderId="0"/>
    <xf numFmtId="0" fontId="14" fillId="17" borderId="0" applyNumberFormat="0" applyBorder="0" applyAlignment="0" applyProtection="0"/>
    <xf numFmtId="0" fontId="15" fillId="0" borderId="0"/>
    <xf numFmtId="0" fontId="16" fillId="8" borderId="13" applyNumberFormat="0" applyAlignment="0" applyProtection="0"/>
    <xf numFmtId="0" fontId="15" fillId="0" borderId="0"/>
    <xf numFmtId="0" fontId="15" fillId="0" borderId="0"/>
    <xf numFmtId="0" fontId="15" fillId="0" borderId="0"/>
    <xf numFmtId="0" fontId="14" fillId="0" borderId="0"/>
    <xf numFmtId="0" fontId="15" fillId="0" borderId="0"/>
    <xf numFmtId="0" fontId="20" fillId="35" borderId="0" applyNumberFormat="0" applyBorder="0" applyAlignment="0" applyProtection="0"/>
    <xf numFmtId="0" fontId="15" fillId="0" borderId="0"/>
    <xf numFmtId="0" fontId="15" fillId="0" borderId="0"/>
    <xf numFmtId="0" fontId="17" fillId="0" borderId="0"/>
    <xf numFmtId="0" fontId="15" fillId="0" borderId="0"/>
    <xf numFmtId="202" fontId="15" fillId="0" borderId="0">
      <protection locked="0"/>
    </xf>
    <xf numFmtId="0" fontId="15" fillId="0" borderId="0"/>
    <xf numFmtId="0" fontId="15" fillId="0" borderId="0"/>
    <xf numFmtId="0" fontId="15" fillId="0" borderId="0"/>
    <xf numFmtId="192" fontId="33" fillId="0" borderId="0">
      <protection locked="0"/>
    </xf>
    <xf numFmtId="0" fontId="17" fillId="0" borderId="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164" fontId="15" fillId="0" borderId="0" applyFill="0" applyBorder="0" applyAlignment="0" applyProtection="0"/>
    <xf numFmtId="164" fontId="15" fillId="0" borderId="0" applyFill="0" applyBorder="0" applyAlignment="0" applyProtection="0"/>
    <xf numFmtId="0" fontId="17" fillId="0" borderId="0"/>
    <xf numFmtId="0" fontId="39" fillId="0" borderId="0"/>
    <xf numFmtId="0" fontId="14" fillId="0" borderId="0"/>
    <xf numFmtId="0" fontId="15" fillId="0" borderId="0"/>
    <xf numFmtId="0" fontId="15" fillId="0" borderId="0"/>
    <xf numFmtId="0" fontId="15" fillId="0" borderId="0"/>
    <xf numFmtId="0" fontId="17" fillId="0" borderId="0"/>
    <xf numFmtId="0" fontId="17" fillId="0" borderId="0"/>
    <xf numFmtId="0" fontId="17" fillId="0" borderId="0"/>
    <xf numFmtId="0" fontId="20" fillId="45" borderId="0" applyNumberFormat="0" applyBorder="0" applyAlignment="0" applyProtection="0"/>
    <xf numFmtId="0" fontId="17" fillId="0" borderId="0"/>
    <xf numFmtId="0" fontId="20" fillId="36" borderId="0" applyNumberFormat="0" applyBorder="0" applyAlignment="0" applyProtection="0"/>
    <xf numFmtId="0" fontId="15" fillId="0" borderId="0"/>
    <xf numFmtId="0" fontId="15" fillId="0" borderId="0"/>
    <xf numFmtId="0" fontId="17" fillId="0" borderId="0"/>
    <xf numFmtId="0" fontId="14" fillId="19" borderId="0" applyNumberFormat="0" applyBorder="0" applyAlignment="0" applyProtection="0"/>
    <xf numFmtId="164" fontId="15" fillId="0" borderId="0" applyFill="0" applyBorder="0" applyAlignment="0" applyProtection="0"/>
    <xf numFmtId="0" fontId="15" fillId="0" borderId="0"/>
    <xf numFmtId="0" fontId="15" fillId="0" borderId="0"/>
    <xf numFmtId="0" fontId="14" fillId="44" borderId="0" applyNumberFormat="0" applyBorder="0" applyAlignment="0" applyProtection="0"/>
    <xf numFmtId="0" fontId="17" fillId="0" borderId="0"/>
    <xf numFmtId="0" fontId="17" fillId="0" borderId="0"/>
    <xf numFmtId="0" fontId="15" fillId="0" borderId="0"/>
    <xf numFmtId="0" fontId="22" fillId="31" borderId="0" applyNumberFormat="0" applyBorder="0" applyAlignment="0" applyProtection="0"/>
    <xf numFmtId="0" fontId="17" fillId="0" borderId="0"/>
    <xf numFmtId="0" fontId="15" fillId="0" borderId="0"/>
    <xf numFmtId="0" fontId="15" fillId="0" borderId="0"/>
    <xf numFmtId="0" fontId="15" fillId="0" borderId="0"/>
    <xf numFmtId="0" fontId="15" fillId="0" borderId="0"/>
    <xf numFmtId="0" fontId="15" fillId="0" borderId="0"/>
    <xf numFmtId="190" fontId="15" fillId="0" borderId="0" applyFont="0" applyFill="0" applyBorder="0" applyAlignment="0" applyProtection="0"/>
    <xf numFmtId="0" fontId="15" fillId="0" borderId="0"/>
    <xf numFmtId="0" fontId="15" fillId="0" borderId="0" applyNumberFormat="0" applyFill="0" applyBorder="0" applyAlignment="0" applyProtection="0"/>
    <xf numFmtId="0" fontId="15" fillId="0" borderId="0"/>
    <xf numFmtId="0" fontId="15" fillId="0" borderId="0" applyNumberFormat="0" applyFill="0" applyBorder="0" applyAlignment="0" applyProtection="0"/>
    <xf numFmtId="164" fontId="15" fillId="0" borderId="0" applyFill="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4" fillId="0" borderId="0"/>
    <xf numFmtId="0" fontId="24" fillId="0" borderId="0"/>
    <xf numFmtId="0" fontId="15" fillId="0" borderId="0" applyNumberFormat="0" applyFill="0" applyBorder="0" applyAlignment="0" applyProtection="0"/>
    <xf numFmtId="0" fontId="15" fillId="0" borderId="0"/>
    <xf numFmtId="0" fontId="17" fillId="0" borderId="0"/>
    <xf numFmtId="0" fontId="15" fillId="0" borderId="0"/>
    <xf numFmtId="182" fontId="43" fillId="0" borderId="0" applyFill="0" applyBorder="0" applyAlignment="0" applyProtection="0"/>
    <xf numFmtId="164" fontId="15" fillId="0" borderId="0" applyFill="0" applyBorder="0" applyAlignment="0" applyProtection="0"/>
    <xf numFmtId="0" fontId="15" fillId="0" borderId="0"/>
    <xf numFmtId="0" fontId="23" fillId="29" borderId="13" applyNumberFormat="0" applyAlignment="0" applyProtection="0"/>
    <xf numFmtId="0" fontId="15" fillId="0" borderId="0"/>
    <xf numFmtId="43" fontId="15" fillId="0" borderId="0" applyFont="0" applyFill="0" applyBorder="0" applyAlignment="0" applyProtection="0"/>
    <xf numFmtId="0" fontId="15" fillId="0" borderId="0"/>
    <xf numFmtId="0" fontId="15" fillId="0" borderId="0"/>
    <xf numFmtId="0" fontId="17" fillId="0" borderId="0"/>
    <xf numFmtId="0" fontId="17" fillId="0" borderId="0"/>
    <xf numFmtId="0" fontId="17" fillId="0" borderId="0"/>
    <xf numFmtId="0" fontId="15" fillId="0" borderId="0"/>
    <xf numFmtId="0" fontId="15" fillId="0" borderId="0"/>
    <xf numFmtId="170" fontId="15" fillId="0" borderId="0" applyFill="0" applyBorder="0" applyAlignment="0" applyProtection="0"/>
    <xf numFmtId="0" fontId="17" fillId="0" borderId="0"/>
    <xf numFmtId="0" fontId="14" fillId="20" borderId="0" applyNumberFormat="0" applyBorder="0" applyAlignment="0" applyProtection="0"/>
    <xf numFmtId="0" fontId="17" fillId="0" borderId="0"/>
    <xf numFmtId="0" fontId="17" fillId="0" borderId="0"/>
    <xf numFmtId="0" fontId="15" fillId="31" borderId="16" applyNumberFormat="0" applyAlignment="0" applyProtection="0"/>
    <xf numFmtId="0" fontId="17" fillId="0" borderId="0"/>
    <xf numFmtId="0" fontId="15" fillId="0" borderId="0"/>
    <xf numFmtId="0" fontId="15" fillId="0" borderId="0"/>
    <xf numFmtId="0" fontId="24" fillId="0" borderId="0"/>
    <xf numFmtId="0" fontId="15" fillId="0" borderId="0"/>
    <xf numFmtId="0" fontId="15" fillId="0" borderId="0"/>
    <xf numFmtId="0" fontId="15" fillId="0" borderId="0"/>
    <xf numFmtId="0" fontId="20" fillId="30" borderId="0" applyNumberFormat="0" applyBorder="0" applyAlignment="0" applyProtection="0"/>
    <xf numFmtId="0" fontId="15" fillId="0" borderId="0"/>
    <xf numFmtId="0" fontId="15" fillId="0" borderId="0"/>
    <xf numFmtId="0" fontId="20" fillId="35" borderId="0" applyNumberFormat="0" applyBorder="0" applyAlignment="0" applyProtection="0"/>
    <xf numFmtId="164" fontId="15" fillId="0" borderId="0" applyFill="0" applyBorder="0" applyAlignment="0" applyProtection="0"/>
    <xf numFmtId="0" fontId="14" fillId="11" borderId="0" applyNumberFormat="0" applyBorder="0" applyAlignment="0" applyProtection="0"/>
    <xf numFmtId="164" fontId="15" fillId="0" borderId="0" applyFill="0" applyBorder="0" applyAlignment="0" applyProtection="0"/>
    <xf numFmtId="0" fontId="15" fillId="0" borderId="0"/>
    <xf numFmtId="0" fontId="15" fillId="0" borderId="0"/>
    <xf numFmtId="0" fontId="15" fillId="0" borderId="0"/>
    <xf numFmtId="0" fontId="15" fillId="0" borderId="0"/>
    <xf numFmtId="0" fontId="20" fillId="28"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182" fontId="14" fillId="0" borderId="0" applyFill="0" applyBorder="0" applyAlignment="0" applyProtection="0"/>
    <xf numFmtId="0" fontId="15" fillId="0" borderId="0"/>
    <xf numFmtId="0" fontId="15" fillId="0" borderId="0"/>
    <xf numFmtId="0" fontId="15" fillId="0" borderId="0"/>
    <xf numFmtId="0" fontId="14" fillId="20" borderId="0" applyNumberFormat="0" applyBorder="0" applyAlignment="0" applyProtection="0"/>
    <xf numFmtId="0" fontId="15" fillId="0" borderId="0"/>
    <xf numFmtId="0" fontId="15" fillId="0" borderId="0"/>
    <xf numFmtId="0" fontId="15" fillId="0" borderId="0"/>
    <xf numFmtId="0" fontId="15" fillId="0" borderId="0"/>
    <xf numFmtId="0" fontId="20" fillId="52" borderId="0" applyNumberFormat="0" applyBorder="0" applyAlignment="0" applyProtection="0"/>
    <xf numFmtId="206" fontId="67" fillId="0" borderId="23">
      <alignment vertical="center"/>
    </xf>
    <xf numFmtId="0" fontId="15" fillId="0" borderId="0"/>
    <xf numFmtId="0" fontId="15" fillId="0" borderId="0"/>
    <xf numFmtId="0" fontId="15" fillId="0" borderId="0"/>
    <xf numFmtId="0" fontId="20" fillId="48" borderId="0" applyNumberFormat="0" applyBorder="0" applyAlignment="0" applyProtection="0"/>
    <xf numFmtId="0" fontId="15" fillId="0" borderId="0"/>
    <xf numFmtId="0" fontId="15" fillId="0" borderId="0"/>
    <xf numFmtId="0" fontId="15" fillId="0" borderId="0"/>
    <xf numFmtId="164" fontId="15" fillId="0" borderId="0" applyFill="0" applyBorder="0" applyAlignment="0" applyProtection="0"/>
    <xf numFmtId="0" fontId="20" fillId="53" borderId="0" applyNumberFormat="0" applyBorder="0" applyAlignment="0" applyProtection="0"/>
    <xf numFmtId="0" fontId="15" fillId="0" borderId="0"/>
    <xf numFmtId="0" fontId="15" fillId="0" borderId="0"/>
    <xf numFmtId="0" fontId="17" fillId="0" borderId="0"/>
    <xf numFmtId="0" fontId="20" fillId="43" borderId="0" applyNumberFormat="0" applyBorder="0" applyAlignment="0" applyProtection="0"/>
    <xf numFmtId="192" fontId="44" fillId="0" borderId="0">
      <protection locked="0"/>
    </xf>
    <xf numFmtId="0" fontId="14" fillId="42" borderId="0" applyNumberFormat="0" applyBorder="0" applyAlignment="0" applyProtection="0"/>
    <xf numFmtId="0" fontId="23" fillId="19" borderId="13" applyNumberFormat="0" applyAlignment="0" applyProtection="0"/>
    <xf numFmtId="0" fontId="40" fillId="0" borderId="20" applyNumberFormat="0" applyFill="0" applyAlignment="0" applyProtection="0"/>
    <xf numFmtId="0" fontId="15" fillId="0" borderId="0"/>
    <xf numFmtId="0" fontId="17" fillId="0" borderId="0"/>
    <xf numFmtId="43" fontId="15" fillId="0" borderId="0" applyFont="0" applyFill="0" applyBorder="0" applyAlignment="0" applyProtection="0"/>
    <xf numFmtId="0" fontId="15" fillId="0" borderId="0"/>
    <xf numFmtId="43" fontId="87" fillId="0" borderId="0" applyFont="0" applyFill="0" applyBorder="0" applyAlignment="0" applyProtection="0"/>
    <xf numFmtId="0" fontId="87" fillId="0" borderId="0"/>
    <xf numFmtId="0" fontId="15" fillId="0" borderId="0"/>
    <xf numFmtId="0" fontId="17" fillId="0" borderId="0"/>
    <xf numFmtId="0" fontId="15" fillId="0" borderId="0"/>
    <xf numFmtId="0" fontId="15" fillId="0" borderId="0"/>
    <xf numFmtId="0" fontId="17" fillId="0" borderId="0"/>
    <xf numFmtId="164" fontId="15" fillId="0" borderId="0" applyFill="0" applyBorder="0" applyAlignment="0" applyProtection="0"/>
    <xf numFmtId="0" fontId="17" fillId="0" borderId="0"/>
    <xf numFmtId="164" fontId="15" fillId="0" borderId="0" applyFill="0" applyBorder="0" applyAlignment="0" applyProtection="0"/>
    <xf numFmtId="164" fontId="15" fillId="0" borderId="0" applyFill="0" applyBorder="0" applyAlignment="0" applyProtection="0"/>
    <xf numFmtId="0" fontId="15" fillId="0" borderId="0"/>
    <xf numFmtId="0" fontId="20" fillId="48" borderId="0" applyNumberFormat="0" applyBorder="0" applyAlignment="0" applyProtection="0"/>
    <xf numFmtId="0" fontId="15" fillId="0" borderId="0"/>
    <xf numFmtId="0" fontId="20" fillId="30" borderId="0" applyNumberFormat="0" applyBorder="0" applyAlignment="0" applyProtection="0"/>
    <xf numFmtId="0" fontId="19" fillId="11" borderId="0" applyNumberFormat="0" applyBorder="0" applyAlignment="0" applyProtection="0"/>
    <xf numFmtId="0" fontId="15" fillId="0" borderId="0"/>
    <xf numFmtId="0" fontId="60" fillId="0" borderId="0"/>
    <xf numFmtId="0" fontId="23" fillId="7" borderId="13" applyNumberFormat="0" applyAlignment="0" applyProtection="0"/>
    <xf numFmtId="0" fontId="15" fillId="0" borderId="0"/>
    <xf numFmtId="190" fontId="27" fillId="0" borderId="0" applyFont="0" applyFill="0" applyBorder="0" applyAlignment="0" applyProtection="0"/>
    <xf numFmtId="0" fontId="15" fillId="0" borderId="0"/>
    <xf numFmtId="0" fontId="15" fillId="0" borderId="0"/>
    <xf numFmtId="0" fontId="15" fillId="0" borderId="0"/>
    <xf numFmtId="0" fontId="21" fillId="15" borderId="14" applyNumberFormat="0" applyAlignment="0" applyProtection="0"/>
    <xf numFmtId="0" fontId="17" fillId="0" borderId="0"/>
    <xf numFmtId="0" fontId="17" fillId="0" borderId="0"/>
    <xf numFmtId="0" fontId="19" fillId="17" borderId="0" applyNumberFormat="0" applyBorder="0" applyAlignment="0" applyProtection="0"/>
    <xf numFmtId="0" fontId="15" fillId="0" borderId="0"/>
    <xf numFmtId="164" fontId="15" fillId="0" borderId="0" applyFill="0" applyBorder="0" applyAlignment="0" applyProtection="0"/>
    <xf numFmtId="0" fontId="17" fillId="0" borderId="0"/>
    <xf numFmtId="0" fontId="15" fillId="0" borderId="0"/>
    <xf numFmtId="0" fontId="17" fillId="0" borderId="0"/>
    <xf numFmtId="0" fontId="14" fillId="40" borderId="0" applyNumberFormat="0" applyBorder="0" applyAlignment="0" applyProtection="0"/>
    <xf numFmtId="0" fontId="26" fillId="0" borderId="0"/>
    <xf numFmtId="164" fontId="15" fillId="0" borderId="0" applyFill="0" applyBorder="0" applyAlignment="0" applyProtection="0"/>
    <xf numFmtId="0" fontId="15" fillId="0" borderId="0"/>
    <xf numFmtId="0" fontId="14" fillId="47" borderId="0" applyNumberFormat="0" applyBorder="0" applyAlignment="0" applyProtection="0"/>
    <xf numFmtId="167" fontId="15" fillId="0" borderId="0" applyFill="0" applyBorder="0">
      <alignment horizontal="left"/>
    </xf>
    <xf numFmtId="164" fontId="15" fillId="0" borderId="0" applyFill="0" applyBorder="0" applyAlignment="0" applyProtection="0"/>
    <xf numFmtId="164" fontId="15" fillId="0" borderId="0" applyFill="0" applyBorder="0" applyAlignment="0" applyProtection="0"/>
    <xf numFmtId="0" fontId="58" fillId="0" borderId="0"/>
    <xf numFmtId="0" fontId="15" fillId="0" borderId="0"/>
    <xf numFmtId="0" fontId="27" fillId="0" borderId="0"/>
    <xf numFmtId="0" fontId="15" fillId="0" borderId="0"/>
    <xf numFmtId="0" fontId="15" fillId="0" borderId="0"/>
    <xf numFmtId="164" fontId="15" fillId="0" borderId="0" applyFill="0" applyBorder="0" applyAlignment="0" applyProtection="0"/>
    <xf numFmtId="0" fontId="68" fillId="41" borderId="0">
      <alignment horizontal="center" vertical="center"/>
    </xf>
    <xf numFmtId="0" fontId="15" fillId="0" borderId="0"/>
    <xf numFmtId="164" fontId="15" fillId="0" borderId="0" applyFill="0" applyBorder="0" applyAlignment="0" applyProtection="0"/>
    <xf numFmtId="0" fontId="15" fillId="0" borderId="0"/>
    <xf numFmtId="164" fontId="15" fillId="0" borderId="0" applyFill="0" applyBorder="0" applyAlignment="0" applyProtection="0"/>
    <xf numFmtId="0" fontId="15" fillId="0" borderId="0"/>
    <xf numFmtId="177" fontId="15" fillId="0" borderId="0" applyFill="0" applyBorder="0" applyAlignment="0" applyProtection="0"/>
    <xf numFmtId="0" fontId="20" fillId="39" borderId="0" applyNumberFormat="0" applyBorder="0" applyAlignment="0" applyProtection="0"/>
    <xf numFmtId="0" fontId="14" fillId="0" borderId="0"/>
    <xf numFmtId="0" fontId="15" fillId="0" borderId="0"/>
    <xf numFmtId="0" fontId="15" fillId="0" borderId="0"/>
    <xf numFmtId="0" fontId="17" fillId="0" borderId="0"/>
    <xf numFmtId="0" fontId="15" fillId="0" borderId="0"/>
    <xf numFmtId="0" fontId="15" fillId="0" borderId="0"/>
    <xf numFmtId="0" fontId="17" fillId="0" borderId="0"/>
    <xf numFmtId="0" fontId="17" fillId="0" borderId="0"/>
    <xf numFmtId="188" fontId="56" fillId="0" borderId="0"/>
    <xf numFmtId="0" fontId="15" fillId="0" borderId="0"/>
    <xf numFmtId="0" fontId="17" fillId="0" borderId="0"/>
    <xf numFmtId="0" fontId="17" fillId="0" borderId="0"/>
    <xf numFmtId="0" fontId="15" fillId="0" borderId="0"/>
    <xf numFmtId="0" fontId="15" fillId="0" borderId="0"/>
    <xf numFmtId="0" fontId="15" fillId="0" borderId="0"/>
    <xf numFmtId="0" fontId="17" fillId="0" borderId="0"/>
    <xf numFmtId="0" fontId="17" fillId="0" borderId="0"/>
    <xf numFmtId="0" fontId="15" fillId="0" borderId="0"/>
    <xf numFmtId="0" fontId="15" fillId="0" borderId="0"/>
    <xf numFmtId="0" fontId="15" fillId="0" borderId="0"/>
    <xf numFmtId="0" fontId="54" fillId="0" borderId="21">
      <alignment horizontal="left" vertical="center"/>
    </xf>
    <xf numFmtId="0" fontId="15" fillId="0" borderId="0"/>
    <xf numFmtId="164" fontId="15" fillId="0" borderId="0" applyFill="0" applyBorder="0" applyAlignment="0" applyProtection="0"/>
    <xf numFmtId="0" fontId="15" fillId="0" borderId="0"/>
    <xf numFmtId="0" fontId="14" fillId="21" borderId="0" applyNumberFormat="0" applyBorder="0" applyAlignment="0" applyProtection="0"/>
    <xf numFmtId="0" fontId="15" fillId="0" borderId="0"/>
    <xf numFmtId="164" fontId="15" fillId="0" borderId="0" applyFill="0" applyBorder="0" applyAlignment="0" applyProtection="0"/>
    <xf numFmtId="0" fontId="15" fillId="0" borderId="0"/>
    <xf numFmtId="0" fontId="15" fillId="0" borderId="0"/>
    <xf numFmtId="0" fontId="15" fillId="0" borderId="0"/>
    <xf numFmtId="0" fontId="14" fillId="54" borderId="0" applyNumberFormat="0" applyBorder="0" applyAlignment="0" applyProtection="0"/>
    <xf numFmtId="0" fontId="15" fillId="0" borderId="0"/>
    <xf numFmtId="0" fontId="65" fillId="0" borderId="0">
      <alignment horizontal="left" vertical="top"/>
    </xf>
    <xf numFmtId="0" fontId="15" fillId="0" borderId="0"/>
    <xf numFmtId="190" fontId="15" fillId="0" borderId="0" applyFont="0" applyFill="0" applyBorder="0" applyAlignment="0" applyProtection="0"/>
    <xf numFmtId="0" fontId="15" fillId="0" borderId="0"/>
    <xf numFmtId="43" fontId="15" fillId="0" borderId="0" applyFont="0" applyFill="0" applyBorder="0" applyAlignment="0" applyProtection="0"/>
    <xf numFmtId="0" fontId="14" fillId="49" borderId="0" applyNumberFormat="0" applyBorder="0" applyAlignment="0" applyProtection="0"/>
    <xf numFmtId="0" fontId="15" fillId="0" borderId="0"/>
    <xf numFmtId="0" fontId="24" fillId="0" borderId="0"/>
    <xf numFmtId="0" fontId="14" fillId="49" borderId="0" applyNumberFormat="0" applyBorder="0" applyAlignment="0" applyProtection="0"/>
    <xf numFmtId="0" fontId="17" fillId="0" borderId="0"/>
    <xf numFmtId="0" fontId="17" fillId="0" borderId="0"/>
    <xf numFmtId="0" fontId="24" fillId="0" borderId="0"/>
    <xf numFmtId="2" fontId="15" fillId="0" borderId="0" applyFill="0" applyBorder="0" applyAlignment="0" applyProtection="0"/>
    <xf numFmtId="0" fontId="17" fillId="0" borderId="0"/>
    <xf numFmtId="0" fontId="15" fillId="0" borderId="0"/>
    <xf numFmtId="0" fontId="14" fillId="19" borderId="0" applyNumberFormat="0" applyBorder="0" applyAlignment="0" applyProtection="0"/>
    <xf numFmtId="0" fontId="15" fillId="0" borderId="0"/>
    <xf numFmtId="0" fontId="15" fillId="0" borderId="0"/>
    <xf numFmtId="0" fontId="17" fillId="0" borderId="0"/>
    <xf numFmtId="0" fontId="15" fillId="0" borderId="0"/>
    <xf numFmtId="0" fontId="20" fillId="13" borderId="0" applyNumberFormat="0" applyBorder="0" applyAlignment="0" applyProtection="0"/>
    <xf numFmtId="0" fontId="15" fillId="0" borderId="0"/>
    <xf numFmtId="0" fontId="15" fillId="0" borderId="0"/>
    <xf numFmtId="0" fontId="15" fillId="0" borderId="0"/>
    <xf numFmtId="0" fontId="15" fillId="0" borderId="0"/>
    <xf numFmtId="164" fontId="15" fillId="0" borderId="0" applyFill="0" applyBorder="0" applyAlignment="0" applyProtection="0"/>
    <xf numFmtId="0" fontId="20" fillId="36" borderId="0" applyNumberFormat="0" applyBorder="0" applyAlignment="0" applyProtection="0"/>
    <xf numFmtId="0" fontId="15" fillId="0" borderId="0"/>
    <xf numFmtId="164" fontId="15" fillId="0" borderId="0" applyFill="0" applyBorder="0" applyAlignment="0" applyProtection="0"/>
    <xf numFmtId="0" fontId="15" fillId="0" borderId="0">
      <protection locked="0"/>
    </xf>
    <xf numFmtId="0" fontId="17" fillId="0" borderId="0"/>
    <xf numFmtId="43" fontId="70" fillId="0" borderId="0" applyFont="0" applyFill="0" applyBorder="0" applyAlignment="0" applyProtection="0"/>
    <xf numFmtId="0" fontId="17" fillId="0" borderId="0"/>
    <xf numFmtId="0" fontId="15" fillId="0" borderId="0"/>
    <xf numFmtId="0" fontId="15" fillId="0" borderId="0"/>
    <xf numFmtId="164" fontId="15" fillId="0" borderId="0" applyFill="0" applyBorder="0" applyAlignment="0" applyProtection="0"/>
    <xf numFmtId="0" fontId="32" fillId="0" borderId="0"/>
    <xf numFmtId="0" fontId="15" fillId="0" borderId="0"/>
    <xf numFmtId="0" fontId="15" fillId="0" borderId="0"/>
    <xf numFmtId="0" fontId="15" fillId="0" borderId="0"/>
    <xf numFmtId="40" fontId="15" fillId="0" borderId="0" applyFill="0" applyBorder="0" applyAlignment="0" applyProtection="0"/>
    <xf numFmtId="0" fontId="15" fillId="0" borderId="0"/>
    <xf numFmtId="164" fontId="15" fillId="0" borderId="0" applyFill="0" applyBorder="0" applyProtection="0"/>
    <xf numFmtId="164" fontId="15" fillId="0" borderId="0" applyFill="0" applyBorder="0" applyAlignment="0" applyProtection="0"/>
    <xf numFmtId="0" fontId="15" fillId="0" borderId="0"/>
    <xf numFmtId="164" fontId="15" fillId="0" borderId="0" applyFill="0" applyBorder="0" applyAlignment="0" applyProtection="0"/>
    <xf numFmtId="164" fontId="15" fillId="0" borderId="0" applyFill="0" applyBorder="0" applyAlignment="0" applyProtection="0"/>
    <xf numFmtId="164" fontId="15" fillId="0" borderId="0" applyFill="0" applyBorder="0" applyAlignment="0" applyProtection="0"/>
    <xf numFmtId="0" fontId="54" fillId="0" borderId="24" applyNumberFormat="0" applyAlignment="0" applyProtection="0"/>
    <xf numFmtId="0" fontId="15" fillId="0" borderId="0"/>
    <xf numFmtId="0" fontId="17" fillId="0" borderId="0"/>
    <xf numFmtId="0" fontId="17" fillId="0" borderId="0"/>
    <xf numFmtId="0" fontId="15" fillId="0" borderId="0"/>
    <xf numFmtId="0" fontId="15" fillId="0" borderId="0"/>
    <xf numFmtId="0" fontId="17" fillId="0" borderId="0"/>
    <xf numFmtId="0" fontId="15" fillId="0" borderId="0"/>
    <xf numFmtId="190" fontId="15" fillId="0" borderId="0" applyFont="0" applyFill="0" applyBorder="0" applyAlignment="0" applyProtection="0"/>
    <xf numFmtId="0" fontId="15" fillId="0" borderId="0"/>
    <xf numFmtId="0" fontId="14" fillId="28" borderId="0" applyNumberFormat="0" applyBorder="0" applyAlignment="0" applyProtection="0"/>
    <xf numFmtId="0" fontId="15" fillId="0" borderId="0"/>
    <xf numFmtId="0" fontId="14" fillId="12" borderId="0" applyNumberFormat="0" applyBorder="0" applyAlignment="0" applyProtection="0"/>
    <xf numFmtId="0" fontId="14" fillId="0" borderId="0"/>
    <xf numFmtId="43" fontId="30" fillId="0" borderId="0" applyFont="0" applyFill="0" applyBorder="0" applyAlignment="0" applyProtection="0"/>
    <xf numFmtId="0" fontId="15" fillId="0" borderId="0"/>
    <xf numFmtId="0" fontId="28" fillId="38" borderId="15" applyNumberFormat="0" applyAlignment="0" applyProtection="0"/>
    <xf numFmtId="0" fontId="15" fillId="0" borderId="0"/>
    <xf numFmtId="0" fontId="17" fillId="0" borderId="0"/>
    <xf numFmtId="0" fontId="17" fillId="0" borderId="0"/>
    <xf numFmtId="0" fontId="17" fillId="0" borderId="0"/>
    <xf numFmtId="0" fontId="60" fillId="0" borderId="0"/>
    <xf numFmtId="0" fontId="17" fillId="0" borderId="0"/>
    <xf numFmtId="0" fontId="15" fillId="0" borderId="0"/>
    <xf numFmtId="164" fontId="15" fillId="0" borderId="0" applyFill="0" applyBorder="0" applyAlignment="0" applyProtection="0"/>
    <xf numFmtId="0" fontId="15" fillId="0" borderId="0"/>
    <xf numFmtId="40" fontId="15" fillId="0" borderId="0">
      <protection locked="0"/>
    </xf>
    <xf numFmtId="0" fontId="17" fillId="0" borderId="0"/>
    <xf numFmtId="0" fontId="14" fillId="54" borderId="0" applyNumberFormat="0" applyBorder="0" applyAlignment="0" applyProtection="0"/>
    <xf numFmtId="0" fontId="47" fillId="0" borderId="18" applyNumberFormat="0" applyFill="0" applyAlignment="0" applyProtection="0"/>
    <xf numFmtId="0" fontId="15" fillId="0" borderId="0"/>
    <xf numFmtId="0" fontId="15" fillId="0" borderId="0"/>
    <xf numFmtId="0" fontId="15" fillId="0" borderId="0"/>
    <xf numFmtId="0" fontId="15" fillId="0" borderId="0"/>
    <xf numFmtId="0" fontId="15" fillId="0" borderId="0"/>
    <xf numFmtId="0" fontId="38" fillId="0" borderId="0" applyNumberFormat="0" applyFill="0" applyBorder="0" applyAlignment="0" applyProtection="0"/>
    <xf numFmtId="0" fontId="15" fillId="0" borderId="0"/>
    <xf numFmtId="0" fontId="15" fillId="0" borderId="0"/>
    <xf numFmtId="0" fontId="15" fillId="0" borderId="0"/>
    <xf numFmtId="164" fontId="15" fillId="0" borderId="0" applyFill="0" applyBorder="0" applyAlignment="0" applyProtection="0"/>
    <xf numFmtId="0" fontId="15" fillId="0" borderId="0"/>
    <xf numFmtId="0" fontId="14" fillId="20" borderId="0" applyNumberFormat="0" applyBorder="0" applyAlignment="0" applyProtection="0"/>
    <xf numFmtId="0" fontId="15" fillId="0" borderId="0"/>
    <xf numFmtId="0" fontId="72" fillId="55" borderId="17"/>
    <xf numFmtId="164" fontId="15" fillId="0" borderId="0" applyFill="0" applyBorder="0" applyAlignment="0" applyProtection="0"/>
    <xf numFmtId="9" fontId="15" fillId="0" borderId="0" applyFill="0" applyBorder="0" applyProtection="0"/>
    <xf numFmtId="0" fontId="15" fillId="0" borderId="0"/>
    <xf numFmtId="164" fontId="15" fillId="0" borderId="0" applyFill="0" applyBorder="0" applyAlignment="0" applyProtection="0"/>
    <xf numFmtId="0" fontId="15" fillId="0" borderId="0"/>
    <xf numFmtId="0" fontId="17" fillId="0" borderId="0"/>
    <xf numFmtId="164" fontId="15" fillId="0" borderId="0" applyFill="0" applyBorder="0" applyAlignment="0" applyProtection="0"/>
    <xf numFmtId="0" fontId="15" fillId="0" borderId="0"/>
    <xf numFmtId="164" fontId="15" fillId="0" borderId="0" applyFill="0" applyBorder="0" applyAlignment="0" applyProtection="0"/>
    <xf numFmtId="190" fontId="15" fillId="0" borderId="0" applyFont="0" applyFill="0" applyBorder="0" applyAlignment="0" applyProtection="0"/>
    <xf numFmtId="167" fontId="15" fillId="0" borderId="0" applyFill="0" applyBorder="0">
      <alignment horizontal="left"/>
    </xf>
    <xf numFmtId="0" fontId="15" fillId="0" borderId="0"/>
    <xf numFmtId="0" fontId="15" fillId="0" borderId="0"/>
    <xf numFmtId="0" fontId="14" fillId="30" borderId="0" applyNumberFormat="0" applyBorder="0" applyAlignment="0" applyProtection="0"/>
    <xf numFmtId="0" fontId="87" fillId="0" borderId="0"/>
    <xf numFmtId="43" fontId="27" fillId="0" borderId="0" applyFont="0" applyFill="0" applyBorder="0" applyAlignment="0" applyProtection="0"/>
    <xf numFmtId="0" fontId="15" fillId="0" borderId="0"/>
    <xf numFmtId="0" fontId="15" fillId="0" borderId="0"/>
    <xf numFmtId="189" fontId="15" fillId="0" borderId="0" applyFill="0" applyBorder="0" applyAlignment="0" applyProtection="0"/>
    <xf numFmtId="0" fontId="15" fillId="0" borderId="0"/>
    <xf numFmtId="0" fontId="17" fillId="0" borderId="0"/>
    <xf numFmtId="0" fontId="15" fillId="0" borderId="0"/>
    <xf numFmtId="0" fontId="15" fillId="0" borderId="0"/>
    <xf numFmtId="0" fontId="24" fillId="0" borderId="0"/>
    <xf numFmtId="180" fontId="15" fillId="0" borderId="0" applyFill="0" applyBorder="0" applyAlignment="0" applyProtection="0"/>
    <xf numFmtId="0" fontId="17" fillId="0" borderId="0"/>
    <xf numFmtId="0" fontId="15" fillId="0" borderId="0"/>
    <xf numFmtId="0" fontId="15" fillId="0" borderId="0"/>
    <xf numFmtId="0" fontId="14" fillId="49" borderId="0" applyNumberFormat="0" applyBorder="0" applyAlignment="0" applyProtection="0"/>
    <xf numFmtId="0" fontId="17" fillId="0" borderId="0"/>
    <xf numFmtId="0" fontId="17" fillId="0" borderId="0"/>
    <xf numFmtId="0" fontId="15" fillId="0" borderId="0"/>
    <xf numFmtId="164" fontId="15" fillId="0" borderId="0" applyFill="0" applyBorder="0" applyAlignment="0" applyProtection="0"/>
    <xf numFmtId="164" fontId="15" fillId="0" borderId="0" applyFill="0" applyBorder="0" applyAlignment="0" applyProtection="0"/>
    <xf numFmtId="0" fontId="17" fillId="0" borderId="0"/>
    <xf numFmtId="0" fontId="15" fillId="0" borderId="0"/>
    <xf numFmtId="0" fontId="15" fillId="0" borderId="0"/>
    <xf numFmtId="164" fontId="15" fillId="0" borderId="0" applyFill="0" applyBorder="0" applyAlignment="0" applyProtection="0"/>
    <xf numFmtId="164" fontId="15" fillId="0" borderId="0" applyFill="0" applyBorder="0" applyAlignment="0" applyProtection="0"/>
    <xf numFmtId="0" fontId="15" fillId="0" borderId="0"/>
    <xf numFmtId="0" fontId="17" fillId="0" borderId="0"/>
    <xf numFmtId="0" fontId="15" fillId="0" borderId="0"/>
    <xf numFmtId="0" fontId="15" fillId="0" borderId="0"/>
    <xf numFmtId="164" fontId="15" fillId="0" borderId="0" applyFill="0" applyBorder="0" applyAlignment="0" applyProtection="0"/>
    <xf numFmtId="0" fontId="17" fillId="0" borderId="0"/>
    <xf numFmtId="0" fontId="20" fillId="13" borderId="0" applyNumberFormat="0" applyBorder="0" applyAlignment="0" applyProtection="0"/>
    <xf numFmtId="0" fontId="15" fillId="0" borderId="0"/>
    <xf numFmtId="0" fontId="28" fillId="22" borderId="15" applyNumberFormat="0" applyAlignment="0" applyProtection="0"/>
    <xf numFmtId="0" fontId="15" fillId="0" borderId="0"/>
    <xf numFmtId="0" fontId="24" fillId="0" borderId="0"/>
    <xf numFmtId="40" fontId="45" fillId="0" borderId="0"/>
    <xf numFmtId="164" fontId="15" fillId="0" borderId="0" applyFill="0" applyBorder="0" applyAlignment="0" applyProtection="0"/>
    <xf numFmtId="0" fontId="14" fillId="44" borderId="0" applyNumberFormat="0" applyBorder="0" applyAlignment="0" applyProtection="0"/>
    <xf numFmtId="164" fontId="15" fillId="0" borderId="0" applyFill="0" applyBorder="0" applyAlignment="0" applyProtection="0"/>
    <xf numFmtId="0" fontId="15" fillId="0" borderId="0"/>
    <xf numFmtId="0" fontId="74" fillId="0" borderId="0"/>
    <xf numFmtId="0" fontId="15" fillId="0" borderId="0"/>
    <xf numFmtId="0" fontId="15" fillId="0" borderId="0"/>
    <xf numFmtId="0" fontId="15" fillId="0" borderId="0"/>
    <xf numFmtId="0" fontId="15" fillId="0" borderId="0"/>
    <xf numFmtId="0" fontId="20" fillId="45" borderId="0" applyNumberFormat="0" applyBorder="0" applyAlignment="0" applyProtection="0"/>
    <xf numFmtId="0" fontId="20" fillId="36" borderId="0" applyNumberFormat="0" applyBorder="0" applyAlignment="0" applyProtection="0"/>
    <xf numFmtId="43" fontId="15" fillId="0" borderId="0" applyFont="0" applyFill="0" applyBorder="0" applyAlignment="0" applyProtection="0"/>
    <xf numFmtId="0" fontId="15" fillId="0" borderId="0"/>
    <xf numFmtId="0" fontId="15" fillId="0" borderId="0"/>
    <xf numFmtId="0" fontId="20" fillId="24" borderId="0" applyNumberFormat="0" applyBorder="0" applyAlignment="0" applyProtection="0"/>
    <xf numFmtId="0" fontId="15" fillId="0" borderId="0"/>
    <xf numFmtId="0" fontId="15" fillId="0" borderId="0"/>
    <xf numFmtId="0" fontId="15" fillId="0" borderId="0"/>
    <xf numFmtId="0" fontId="15" fillId="0" borderId="0"/>
    <xf numFmtId="0" fontId="14" fillId="0" borderId="0"/>
    <xf numFmtId="0" fontId="15" fillId="0" borderId="0"/>
    <xf numFmtId="0" fontId="16" fillId="15" borderId="13" applyNumberFormat="0" applyAlignment="0" applyProtection="0"/>
    <xf numFmtId="0" fontId="15" fillId="0" borderId="0"/>
    <xf numFmtId="0" fontId="17" fillId="0" borderId="0"/>
    <xf numFmtId="0" fontId="17" fillId="0" borderId="0"/>
    <xf numFmtId="0" fontId="15" fillId="0" borderId="0" applyFill="0" applyBorder="0">
      <alignment vertical="center"/>
    </xf>
    <xf numFmtId="0" fontId="17" fillId="0" borderId="0"/>
    <xf numFmtId="0" fontId="14" fillId="28" borderId="0" applyNumberFormat="0" applyBorder="0" applyAlignment="0" applyProtection="0"/>
    <xf numFmtId="0" fontId="17" fillId="0" borderId="0"/>
    <xf numFmtId="0" fontId="15" fillId="0" borderId="0"/>
    <xf numFmtId="0" fontId="15" fillId="0" borderId="0"/>
    <xf numFmtId="0" fontId="15" fillId="0" borderId="0">
      <protection locked="0"/>
    </xf>
    <xf numFmtId="0" fontId="15" fillId="0" borderId="0"/>
    <xf numFmtId="43" fontId="14" fillId="0" borderId="0" applyFont="0" applyFill="0" applyBorder="0" applyAlignment="0" applyProtection="0"/>
    <xf numFmtId="0" fontId="15" fillId="0" borderId="0"/>
    <xf numFmtId="0" fontId="15" fillId="0" borderId="0"/>
    <xf numFmtId="0" fontId="15" fillId="0" borderId="0"/>
    <xf numFmtId="0" fontId="15" fillId="0" borderId="0"/>
    <xf numFmtId="0" fontId="14" fillId="21" borderId="0" applyNumberFormat="0" applyBorder="0" applyAlignment="0" applyProtection="0"/>
    <xf numFmtId="0" fontId="14" fillId="30" borderId="0" applyNumberFormat="0" applyBorder="0" applyAlignment="0" applyProtection="0"/>
    <xf numFmtId="0" fontId="15" fillId="0" borderId="0"/>
    <xf numFmtId="0" fontId="15" fillId="0" borderId="0"/>
    <xf numFmtId="0" fontId="17" fillId="0" borderId="0"/>
    <xf numFmtId="0" fontId="18" fillId="9" borderId="0"/>
    <xf numFmtId="0" fontId="15" fillId="0" borderId="0"/>
    <xf numFmtId="164" fontId="15" fillId="0" borderId="0" applyFill="0" applyBorder="0" applyAlignment="0" applyProtection="0"/>
    <xf numFmtId="164" fontId="15" fillId="0" borderId="0" applyFill="0" applyBorder="0" applyAlignment="0" applyProtection="0"/>
    <xf numFmtId="0" fontId="13" fillId="0" borderId="12" applyNumberFormat="0" applyFill="0" applyAlignment="0" applyProtection="0"/>
    <xf numFmtId="164" fontId="15" fillId="0" borderId="0" applyFill="0" applyBorder="0" applyAlignment="0" applyProtection="0"/>
    <xf numFmtId="0" fontId="17" fillId="0" borderId="0"/>
    <xf numFmtId="0" fontId="15" fillId="0" borderId="0"/>
    <xf numFmtId="0" fontId="20" fillId="39" borderId="0" applyNumberFormat="0" applyBorder="0" applyAlignment="0" applyProtection="0"/>
    <xf numFmtId="0" fontId="14" fillId="54" borderId="0" applyNumberFormat="0" applyBorder="0" applyAlignment="0" applyProtection="0"/>
    <xf numFmtId="0" fontId="15" fillId="0" borderId="0"/>
    <xf numFmtId="0" fontId="15" fillId="0" borderId="0"/>
    <xf numFmtId="169" fontId="15" fillId="0" borderId="0" applyFill="0" applyBorder="0" applyAlignment="0" applyProtection="0"/>
    <xf numFmtId="0" fontId="15" fillId="0" borderId="0"/>
    <xf numFmtId="0" fontId="15" fillId="0" borderId="0"/>
    <xf numFmtId="0" fontId="59" fillId="0" borderId="0">
      <alignment horizontal="left" vertical="top"/>
    </xf>
    <xf numFmtId="164" fontId="15" fillId="0" borderId="0" applyFill="0" applyBorder="0" applyAlignment="0" applyProtection="0"/>
    <xf numFmtId="164" fontId="15" fillId="0" borderId="0" applyFill="0" applyBorder="0" applyAlignment="0" applyProtection="0"/>
    <xf numFmtId="190" fontId="15" fillId="0" borderId="0" applyFont="0" applyFill="0" applyBorder="0" applyAlignment="0" applyProtection="0"/>
    <xf numFmtId="164" fontId="15" fillId="0" borderId="0" applyFill="0" applyBorder="0" applyAlignment="0" applyProtection="0"/>
    <xf numFmtId="0" fontId="17" fillId="0" borderId="0"/>
    <xf numFmtId="0" fontId="16" fillId="15" borderId="13" applyNumberFormat="0" applyAlignment="0" applyProtection="0"/>
    <xf numFmtId="0" fontId="24" fillId="0" borderId="0"/>
    <xf numFmtId="164" fontId="15" fillId="0" borderId="0" applyFill="0" applyBorder="0" applyAlignment="0" applyProtection="0"/>
    <xf numFmtId="0" fontId="15" fillId="0" borderId="0"/>
    <xf numFmtId="0" fontId="15" fillId="0" borderId="0"/>
    <xf numFmtId="0" fontId="25" fillId="0" borderId="0"/>
    <xf numFmtId="175" fontId="15" fillId="0" borderId="0" applyFill="0" applyBorder="0" applyProtection="0"/>
    <xf numFmtId="164" fontId="15" fillId="0" borderId="0" applyFill="0" applyBorder="0" applyAlignment="0" applyProtection="0"/>
    <xf numFmtId="201" fontId="15" fillId="0" borderId="0" applyFill="0" applyBorder="0" applyAlignment="0" applyProtection="0"/>
    <xf numFmtId="0" fontId="15" fillId="0" borderId="0"/>
    <xf numFmtId="0" fontId="14" fillId="29" borderId="0" applyNumberFormat="0" applyBorder="0" applyAlignment="0" applyProtection="0"/>
    <xf numFmtId="0" fontId="17" fillId="0" borderId="0"/>
    <xf numFmtId="0" fontId="17" fillId="0" borderId="0"/>
    <xf numFmtId="0" fontId="14" fillId="7" borderId="0" applyNumberFormat="0" applyBorder="0" applyAlignment="0" applyProtection="0"/>
    <xf numFmtId="0" fontId="17" fillId="0" borderId="0"/>
    <xf numFmtId="192" fontId="44" fillId="0" borderId="0">
      <protection locked="0"/>
    </xf>
    <xf numFmtId="0" fontId="15" fillId="0" borderId="0"/>
    <xf numFmtId="0" fontId="15" fillId="0" borderId="0"/>
    <xf numFmtId="0" fontId="15" fillId="0" borderId="0"/>
    <xf numFmtId="0" fontId="20" fillId="53" borderId="0" applyNumberFormat="0" applyBorder="0" applyAlignment="0" applyProtection="0"/>
    <xf numFmtId="0" fontId="15" fillId="0" borderId="0"/>
    <xf numFmtId="0" fontId="15" fillId="0" borderId="0"/>
    <xf numFmtId="0" fontId="15" fillId="0" borderId="0"/>
    <xf numFmtId="0" fontId="72" fillId="0" borderId="17"/>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xf numFmtId="0" fontId="20" fillId="33" borderId="0" applyNumberFormat="0" applyBorder="0" applyAlignment="0" applyProtection="0"/>
    <xf numFmtId="0" fontId="14" fillId="46" borderId="0" applyNumberFormat="0" applyBorder="0" applyAlignment="0" applyProtection="0"/>
    <xf numFmtId="0" fontId="17" fillId="0" borderId="0"/>
    <xf numFmtId="0" fontId="15" fillId="0" borderId="0"/>
    <xf numFmtId="0" fontId="17" fillId="0" borderId="0"/>
    <xf numFmtId="0" fontId="15" fillId="0" borderId="0"/>
    <xf numFmtId="0" fontId="17" fillId="0" borderId="0"/>
    <xf numFmtId="0" fontId="15" fillId="0" borderId="0"/>
    <xf numFmtId="0" fontId="75" fillId="0" borderId="0"/>
    <xf numFmtId="0" fontId="14" fillId="50" borderId="0" applyNumberFormat="0" applyBorder="0" applyAlignment="0" applyProtection="0"/>
    <xf numFmtId="0" fontId="14" fillId="50"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41" borderId="0" applyNumberFormat="0" applyBorder="0" applyAlignment="0" applyProtection="0"/>
    <xf numFmtId="0" fontId="14" fillId="50" borderId="0" applyNumberFormat="0" applyBorder="0" applyAlignment="0" applyProtection="0"/>
    <xf numFmtId="0" fontId="14" fillId="17" borderId="0" applyNumberFormat="0" applyBorder="0" applyAlignment="0" applyProtection="0"/>
    <xf numFmtId="0" fontId="14" fillId="11"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192" fontId="76" fillId="0" borderId="0">
      <protection locked="0"/>
    </xf>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12" borderId="0" applyNumberFormat="0" applyBorder="0" applyAlignment="0" applyProtection="0"/>
    <xf numFmtId="167" fontId="77" fillId="0" borderId="0" applyFill="0">
      <alignment horizontal="left" vertical="top"/>
      <protection locked="0"/>
    </xf>
    <xf numFmtId="0" fontId="14" fillId="20" borderId="0" applyNumberFormat="0" applyBorder="0" applyAlignment="0" applyProtection="0"/>
    <xf numFmtId="0" fontId="20" fillId="33" borderId="0" applyNumberFormat="0" applyBorder="0" applyAlignment="0" applyProtection="0"/>
    <xf numFmtId="0" fontId="14" fillId="3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37" borderId="0" applyNumberFormat="0" applyBorder="0" applyAlignment="0" applyProtection="0"/>
    <xf numFmtId="0" fontId="14" fillId="47" borderId="0" applyNumberFormat="0" applyBorder="0" applyAlignment="0" applyProtection="0"/>
    <xf numFmtId="0" fontId="14" fillId="29" borderId="0" applyNumberFormat="0" applyBorder="0" applyAlignment="0" applyProtection="0"/>
    <xf numFmtId="0" fontId="66" fillId="0" borderId="0"/>
    <xf numFmtId="0" fontId="14" fillId="29" borderId="0" applyNumberFormat="0" applyBorder="0" applyAlignment="0" applyProtection="0"/>
    <xf numFmtId="0" fontId="14" fillId="19" borderId="0" applyNumberFormat="0" applyBorder="0" applyAlignment="0" applyProtection="0"/>
    <xf numFmtId="0" fontId="14" fillId="29" borderId="0" applyNumberFormat="0" applyBorder="0" applyAlignment="0" applyProtection="0"/>
    <xf numFmtId="43" fontId="15" fillId="0" borderId="0" applyFont="0" applyFill="0" applyBorder="0" applyAlignment="0" applyProtection="0"/>
    <xf numFmtId="0" fontId="14" fillId="19" borderId="0" applyNumberFormat="0" applyBorder="0" applyAlignment="0" applyProtection="0"/>
    <xf numFmtId="0" fontId="14" fillId="49" borderId="0" applyNumberFormat="0" applyBorder="0" applyAlignment="0" applyProtection="0"/>
    <xf numFmtId="0" fontId="14" fillId="44" borderId="0" applyNumberFormat="0" applyBorder="0" applyAlignment="0" applyProtection="0"/>
    <xf numFmtId="0" fontId="14" fillId="28" borderId="0" applyNumberFormat="0" applyBorder="0" applyAlignment="0" applyProtection="0"/>
    <xf numFmtId="0" fontId="14" fillId="10" borderId="0" applyNumberFormat="0" applyBorder="0" applyAlignment="0" applyProtection="0"/>
    <xf numFmtId="0" fontId="14" fillId="30" borderId="0" applyNumberFormat="0" applyBorder="0" applyAlignment="0" applyProtection="0"/>
    <xf numFmtId="0" fontId="14" fillId="12" borderId="0" applyNumberFormat="0" applyBorder="0" applyAlignment="0" applyProtection="0"/>
    <xf numFmtId="9" fontId="15" fillId="0" borderId="0" applyFill="0" applyBorder="0" applyProtection="0"/>
    <xf numFmtId="0" fontId="14" fillId="20" borderId="0" applyNumberFormat="0" applyBorder="0" applyAlignment="0" applyProtection="0"/>
    <xf numFmtId="0" fontId="14" fillId="20" borderId="0" applyNumberFormat="0" applyBorder="0" applyAlignment="0" applyProtection="0"/>
    <xf numFmtId="9" fontId="87" fillId="0" borderId="0" applyFont="0" applyFill="0" applyBorder="0" applyAlignment="0" applyProtection="0"/>
    <xf numFmtId="0" fontId="14" fillId="20" borderId="0" applyNumberFormat="0" applyBorder="0" applyAlignment="0" applyProtection="0"/>
    <xf numFmtId="0" fontId="15" fillId="0" borderId="0"/>
    <xf numFmtId="0" fontId="14" fillId="20" borderId="0" applyNumberFormat="0" applyBorder="0" applyAlignment="0" applyProtection="0"/>
    <xf numFmtId="9" fontId="15" fillId="0" borderId="0" applyFill="0" applyBorder="0" applyAlignment="0" applyProtection="0"/>
    <xf numFmtId="0" fontId="14" fillId="12" borderId="0" applyNumberFormat="0" applyBorder="0" applyAlignment="0" applyProtection="0"/>
    <xf numFmtId="206" fontId="15" fillId="0" borderId="0">
      <alignment horizontal="left"/>
    </xf>
    <xf numFmtId="0" fontId="14" fillId="54" borderId="0" applyNumberFormat="0" applyBorder="0" applyAlignment="0" applyProtection="0"/>
    <xf numFmtId="0" fontId="14" fillId="44"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167" fontId="15" fillId="0" borderId="0">
      <alignment horizontal="left"/>
    </xf>
    <xf numFmtId="0" fontId="14" fillId="46" borderId="0" applyNumberFormat="0" applyBorder="0" applyAlignment="0" applyProtection="0"/>
    <xf numFmtId="0" fontId="14" fillId="40" borderId="0" applyNumberFormat="0" applyBorder="0" applyAlignment="0" applyProtection="0"/>
    <xf numFmtId="0" fontId="20" fillId="52"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10" borderId="0" applyNumberFormat="0" applyBorder="0" applyAlignment="0" applyProtection="0"/>
    <xf numFmtId="0" fontId="17" fillId="0" borderId="0"/>
    <xf numFmtId="0" fontId="20" fillId="28" borderId="0" applyNumberFormat="0" applyBorder="0" applyAlignment="0" applyProtection="0"/>
    <xf numFmtId="0" fontId="20" fillId="10" borderId="0" applyNumberFormat="0" applyBorder="0" applyAlignment="0" applyProtection="0"/>
    <xf numFmtId="0" fontId="20" fillId="28" borderId="0" applyNumberFormat="0" applyBorder="0" applyAlignment="0" applyProtection="0"/>
    <xf numFmtId="0" fontId="20" fillId="30" borderId="0" applyNumberFormat="0" applyBorder="0" applyAlignment="0" applyProtection="0"/>
    <xf numFmtId="0" fontId="20" fillId="36" borderId="0" applyNumberFormat="0" applyBorder="0" applyAlignment="0" applyProtection="0"/>
    <xf numFmtId="164" fontId="17" fillId="0" borderId="0" applyFill="0" applyBorder="0" applyAlignment="0" applyProtection="0"/>
    <xf numFmtId="0" fontId="20" fillId="36" borderId="0" applyNumberFormat="0" applyBorder="0" applyAlignment="0" applyProtection="0"/>
    <xf numFmtId="43" fontId="14" fillId="0" borderId="0" applyFont="0" applyFill="0" applyBorder="0" applyAlignment="0" applyProtection="0"/>
    <xf numFmtId="0" fontId="15" fillId="0" borderId="0"/>
    <xf numFmtId="167" fontId="15" fillId="0" borderId="0" applyFill="0" applyBorder="0">
      <alignment horizontal="left"/>
    </xf>
    <xf numFmtId="0" fontId="20" fillId="43" borderId="0" applyNumberFormat="0" applyBorder="0" applyAlignment="0" applyProtection="0"/>
    <xf numFmtId="0" fontId="20" fillId="36" borderId="0" applyNumberFormat="0" applyBorder="0" applyAlignment="0" applyProtection="0"/>
    <xf numFmtId="0" fontId="20" fillId="48" borderId="0" applyNumberFormat="0" applyBorder="0" applyAlignment="0" applyProtection="0"/>
    <xf numFmtId="43" fontId="15" fillId="0" borderId="0" applyFont="0" applyFill="0" applyBorder="0" applyAlignment="0" applyProtection="0"/>
    <xf numFmtId="0" fontId="17" fillId="0" borderId="0"/>
    <xf numFmtId="0" fontId="20" fillId="35" borderId="0" applyNumberFormat="0" applyBorder="0" applyAlignment="0" applyProtection="0"/>
    <xf numFmtId="0" fontId="20" fillId="35" borderId="0" applyNumberFormat="0" applyBorder="0" applyAlignment="0" applyProtection="0"/>
    <xf numFmtId="0" fontId="20" fillId="24" borderId="0" applyNumberFormat="0" applyBorder="0" applyAlignment="0" applyProtection="0"/>
    <xf numFmtId="0" fontId="20" fillId="51" borderId="0" applyNumberFormat="0" applyBorder="0" applyAlignment="0" applyProtection="0"/>
    <xf numFmtId="9" fontId="15" fillId="0" borderId="0" applyFill="0" applyBorder="0" applyAlignment="0" applyProtection="0"/>
    <xf numFmtId="43" fontId="15" fillId="0" borderId="0" applyFont="0" applyFill="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6" borderId="0" applyNumberFormat="0" applyBorder="0" applyAlignment="0" applyProtection="0"/>
    <xf numFmtId="0" fontId="20" fillId="39" borderId="0" applyNumberFormat="0" applyBorder="0" applyAlignment="0" applyProtection="0"/>
    <xf numFmtId="0" fontId="20" fillId="56" borderId="0" applyNumberFormat="0" applyBorder="0" applyAlignment="0" applyProtection="0"/>
    <xf numFmtId="0" fontId="20" fillId="39" borderId="0" applyNumberFormat="0" applyBorder="0" applyAlignment="0" applyProtection="0"/>
    <xf numFmtId="0" fontId="38" fillId="0" borderId="0" applyNumberFormat="0" applyFill="0" applyBorder="0" applyAlignment="0" applyProtection="0"/>
    <xf numFmtId="168" fontId="22" fillId="16" borderId="0"/>
    <xf numFmtId="0" fontId="73" fillId="42"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34" fillId="0" borderId="0" applyNumberFormat="0" applyFill="0" applyBorder="0" applyAlignment="0" applyProtection="0"/>
    <xf numFmtId="0" fontId="20" fillId="34" borderId="0" applyNumberFormat="0" applyBorder="0" applyAlignment="0" applyProtection="0"/>
    <xf numFmtId="0" fontId="20" fillId="43" borderId="0" applyNumberFormat="0" applyBorder="0" applyAlignment="0" applyProtection="0"/>
    <xf numFmtId="0" fontId="20" fillId="36" borderId="0" applyNumberFormat="0" applyBorder="0" applyAlignment="0" applyProtection="0"/>
    <xf numFmtId="0" fontId="20" fillId="35" borderId="0" applyNumberFormat="0" applyBorder="0" applyAlignment="0" applyProtection="0"/>
    <xf numFmtId="0" fontId="15" fillId="0" borderId="0"/>
    <xf numFmtId="0" fontId="20" fillId="48" borderId="0" applyNumberFormat="0" applyBorder="0" applyAlignment="0" applyProtection="0"/>
    <xf numFmtId="0" fontId="15" fillId="0" borderId="0"/>
    <xf numFmtId="0" fontId="15" fillId="0" borderId="0"/>
    <xf numFmtId="0" fontId="20" fillId="35" borderId="0" applyNumberFormat="0" applyBorder="0" applyAlignment="0" applyProtection="0"/>
    <xf numFmtId="0" fontId="15" fillId="0" borderId="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2" fillId="0" borderId="0" applyNumberFormat="0" applyAlignment="0"/>
    <xf numFmtId="0" fontId="15" fillId="0" borderId="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6" fillId="8" borderId="13" applyNumberFormat="0" applyAlignment="0" applyProtection="0"/>
    <xf numFmtId="0" fontId="16" fillId="15" borderId="13" applyNumberFormat="0" applyAlignment="0" applyProtection="0"/>
    <xf numFmtId="0" fontId="28" fillId="38" borderId="15" applyNumberFormat="0" applyAlignment="0" applyProtection="0"/>
    <xf numFmtId="0" fontId="28" fillId="38" borderId="15" applyNumberFormat="0" applyAlignment="0" applyProtection="0"/>
    <xf numFmtId="0" fontId="15" fillId="0" borderId="0"/>
    <xf numFmtId="0" fontId="29" fillId="27" borderId="0" applyNumberFormat="0" applyBorder="0" applyAlignment="0" applyProtection="0"/>
    <xf numFmtId="182" fontId="15" fillId="0" borderId="0" applyFill="0" applyBorder="0" applyAlignment="0" applyProtection="0"/>
    <xf numFmtId="0" fontId="87" fillId="0" borderId="0"/>
    <xf numFmtId="175" fontId="15" fillId="0" borderId="0" applyFill="0" applyBorder="0" applyProtection="0"/>
    <xf numFmtId="164" fontId="15" fillId="0" borderId="0" applyFill="0" applyBorder="0" applyAlignment="0" applyProtection="0"/>
    <xf numFmtId="190" fontId="15" fillId="0" borderId="0" applyFont="0" applyFill="0" applyBorder="0" applyAlignment="0" applyProtection="0"/>
    <xf numFmtId="175" fontId="15" fillId="0" borderId="0" applyFill="0" applyBorder="0" applyProtection="0"/>
    <xf numFmtId="0" fontId="29" fillId="25" borderId="0" applyNumberFormat="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90" fontId="15" fillId="0" borderId="0" applyFont="0" applyFill="0" applyBorder="0" applyAlignment="0" applyProtection="0"/>
    <xf numFmtId="43" fontId="87" fillId="0" borderId="0" applyFont="0" applyFill="0" applyBorder="0" applyAlignment="0" applyProtection="0"/>
    <xf numFmtId="43" fontId="36" fillId="0" borderId="0" applyFont="0" applyFill="0" applyBorder="0" applyAlignment="0" applyProtection="0"/>
    <xf numFmtId="43" fontId="70" fillId="0" borderId="0" applyFont="0" applyFill="0" applyBorder="0" applyAlignment="0" applyProtection="0"/>
    <xf numFmtId="0" fontId="15" fillId="0" borderId="0">
      <protection locked="0"/>
    </xf>
    <xf numFmtId="43" fontId="36" fillId="0" borderId="0" applyFont="0" applyFill="0" applyBorder="0" applyAlignment="0" applyProtection="0"/>
    <xf numFmtId="43" fontId="15" fillId="0" borderId="0" applyFont="0" applyFill="0" applyBorder="0" applyAlignment="0" applyProtection="0"/>
    <xf numFmtId="190" fontId="14" fillId="0" borderId="0" applyFont="0" applyFill="0" applyBorder="0" applyAlignment="0" applyProtection="0"/>
    <xf numFmtId="164" fontId="15" fillId="0" borderId="0" applyFill="0" applyBorder="0" applyAlignment="0" applyProtection="0"/>
    <xf numFmtId="0" fontId="68" fillId="41" borderId="25">
      <alignment horizontal="center" vertical="center"/>
    </xf>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82" fontId="43" fillId="0" borderId="0" applyFill="0" applyBorder="0" applyAlignment="0" applyProtection="0"/>
    <xf numFmtId="183" fontId="14" fillId="0" borderId="0" applyFont="0" applyFill="0" applyBorder="0" applyAlignment="0" applyProtection="0"/>
    <xf numFmtId="43" fontId="14" fillId="0" borderId="0" applyFont="0" applyFill="0" applyBorder="0" applyAlignment="0" applyProtection="0"/>
    <xf numFmtId="0" fontId="53" fillId="0" borderId="0">
      <alignment horizontal="center" vertical="top"/>
    </xf>
    <xf numFmtId="190"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82" fontId="79" fillId="0" borderId="0" applyFill="0" applyBorder="0" applyProtection="0"/>
    <xf numFmtId="182" fontId="79" fillId="0" borderId="0" applyFill="0" applyBorder="0" applyProtection="0"/>
    <xf numFmtId="200" fontId="15" fillId="0" borderId="0" applyFill="0" applyBorder="0" applyAlignment="0" applyProtection="0"/>
    <xf numFmtId="0" fontId="15" fillId="0" borderId="0"/>
    <xf numFmtId="175" fontId="26" fillId="0" borderId="0" applyFill="0" applyBorder="0" applyProtection="0"/>
    <xf numFmtId="43" fontId="15" fillId="0" borderId="0" applyFont="0" applyFill="0" applyBorder="0" applyAlignment="0" applyProtection="0"/>
    <xf numFmtId="190" fontId="15" fillId="0" borderId="0" applyFont="0" applyFill="0" applyBorder="0" applyAlignment="0" applyProtection="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190" fontId="15" fillId="0" borderId="0" applyFont="0" applyFill="0" applyBorder="0" applyAlignment="0" applyProtection="0"/>
    <xf numFmtId="0" fontId="15" fillId="0" borderId="0"/>
    <xf numFmtId="164" fontId="32" fillId="0" borderId="0" applyFill="0" applyBorder="0" applyAlignment="0" applyProtection="0"/>
    <xf numFmtId="0" fontId="41" fillId="0" borderId="0" applyBorder="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43" fontId="15" fillId="0" borderId="0" applyFon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43" fontId="15" fillId="0" borderId="0" applyFont="0" applyFill="0" applyBorder="0" applyAlignment="0" applyProtection="0"/>
    <xf numFmtId="167" fontId="15" fillId="0" borderId="0" applyFill="0" applyBorder="0">
      <alignment horizontal="left"/>
    </xf>
    <xf numFmtId="182" fontId="14" fillId="0" borderId="0" applyFill="0" applyBorder="0" applyAlignment="0" applyProtection="0"/>
    <xf numFmtId="164" fontId="15" fillId="0" borderId="0" applyFill="0" applyBorder="0" applyProtection="0"/>
    <xf numFmtId="164" fontId="15" fillId="0" borderId="0" applyFill="0" applyBorder="0" applyProtection="0"/>
    <xf numFmtId="43" fontId="15" fillId="0" borderId="0" applyFont="0" applyFill="0" applyBorder="0" applyAlignment="0" applyProtection="0"/>
    <xf numFmtId="43" fontId="15" fillId="0" borderId="0" applyFont="0" applyFill="0" applyBorder="0" applyAlignment="0" applyProtection="0"/>
    <xf numFmtId="164" fontId="15" fillId="0" borderId="0" applyFill="0" applyBorder="0" applyProtection="0"/>
    <xf numFmtId="190" fontId="27" fillId="0" borderId="0" applyFont="0" applyFill="0" applyBorder="0" applyAlignment="0" applyProtection="0"/>
    <xf numFmtId="0" fontId="87" fillId="0" borderId="0"/>
    <xf numFmtId="43" fontId="27" fillId="0" borderId="0" applyFont="0" applyFill="0" applyBorder="0" applyAlignment="0" applyProtection="0"/>
    <xf numFmtId="190" fontId="30" fillId="0" borderId="0" applyFont="0" applyFill="0" applyBorder="0" applyAlignment="0" applyProtection="0"/>
    <xf numFmtId="190" fontId="15" fillId="0" borderId="0" applyFont="0" applyFill="0" applyBorder="0" applyAlignment="0" applyProtection="0"/>
    <xf numFmtId="190" fontId="15" fillId="0" borderId="0" applyFont="0" applyFill="0" applyBorder="0" applyAlignment="0" applyProtection="0"/>
    <xf numFmtId="175" fontId="26" fillId="0" borderId="0" applyFill="0" applyBorder="0" applyProtection="0"/>
    <xf numFmtId="43" fontId="15" fillId="0" borderId="0" applyFont="0" applyFill="0" applyBorder="0" applyAlignment="0" applyProtection="0"/>
    <xf numFmtId="182" fontId="15" fillId="0" borderId="0" applyFill="0" applyBorder="0" applyProtection="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182" fontId="15" fillId="0" borderId="0" applyFill="0" applyBorder="0" applyProtection="0"/>
    <xf numFmtId="164" fontId="15"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90" fontId="30" fillId="0" borderId="0" applyFont="0" applyFill="0" applyBorder="0" applyAlignment="0" applyProtection="0"/>
    <xf numFmtId="183" fontId="78" fillId="0" borderId="0" applyFont="0" applyFill="0" applyBorder="0" applyAlignment="0" applyProtection="0"/>
    <xf numFmtId="43" fontId="24" fillId="0" borderId="0" applyFont="0" applyFill="0" applyBorder="0" applyAlignment="0" applyProtection="0">
      <alignment vertical="center"/>
    </xf>
    <xf numFmtId="190" fontId="87" fillId="0" borderId="0" applyFont="0" applyFill="0" applyBorder="0" applyAlignment="0" applyProtection="0"/>
    <xf numFmtId="164" fontId="15" fillId="0" borderId="0" applyFill="0" applyBorder="0" applyAlignment="0" applyProtection="0"/>
    <xf numFmtId="165" fontId="15" fillId="0" borderId="0" applyFill="0" applyBorder="0" applyAlignment="0" applyProtection="0"/>
    <xf numFmtId="182" fontId="15" fillId="0" borderId="0" applyFill="0" applyBorder="0" applyProtection="0">
      <alignment vertical="top" wrapText="1"/>
    </xf>
    <xf numFmtId="43" fontId="15" fillId="0" borderId="0" applyFont="0" applyFill="0" applyBorder="0" applyAlignment="0" applyProtection="0"/>
    <xf numFmtId="190" fontId="15" fillId="0" borderId="0" applyFont="0" applyFill="0" applyBorder="0" applyAlignment="0" applyProtection="0"/>
    <xf numFmtId="183" fontId="32" fillId="0" borderId="0" applyFont="0" applyFill="0" applyBorder="0" applyAlignment="0" applyProtection="0"/>
    <xf numFmtId="182" fontId="15" fillId="0" borderId="0" applyFill="0" applyBorder="0" applyAlignment="0" applyProtection="0"/>
    <xf numFmtId="164" fontId="17" fillId="0" borderId="0" applyFill="0" applyBorder="0" applyAlignment="0" applyProtection="0"/>
    <xf numFmtId="182" fontId="15" fillId="0" borderId="0" applyFill="0" applyBorder="0" applyProtection="0"/>
    <xf numFmtId="182" fontId="15" fillId="0" borderId="0" applyFill="0" applyBorder="0" applyProtection="0"/>
    <xf numFmtId="0" fontId="47" fillId="0" borderId="18" applyNumberFormat="0" applyFill="0" applyAlignment="0" applyProtection="0"/>
    <xf numFmtId="187" fontId="15" fillId="0" borderId="0">
      <alignment wrapText="1"/>
    </xf>
    <xf numFmtId="182" fontId="15" fillId="0" borderId="0" applyFill="0" applyBorder="0" applyProtection="0"/>
    <xf numFmtId="164" fontId="15" fillId="0" borderId="0" applyFill="0" applyBorder="0" applyProtection="0"/>
    <xf numFmtId="164" fontId="15" fillId="0" borderId="0" applyFill="0" applyBorder="0" applyProtection="0"/>
    <xf numFmtId="164" fontId="15" fillId="0" borderId="0" applyFill="0" applyBorder="0" applyAlignment="0" applyProtection="0"/>
    <xf numFmtId="182" fontId="15" fillId="0" borderId="0" applyFill="0" applyBorder="0" applyProtection="0"/>
    <xf numFmtId="182" fontId="15" fillId="0" borderId="0" applyFill="0" applyBorder="0" applyProtection="0"/>
    <xf numFmtId="190" fontId="14" fillId="0" borderId="0" applyFont="0" applyFill="0" applyBorder="0" applyAlignment="0" applyProtection="0"/>
    <xf numFmtId="182" fontId="15" fillId="0" borderId="0" applyFill="0" applyBorder="0" applyProtection="0"/>
    <xf numFmtId="0" fontId="31" fillId="0" borderId="0">
      <alignment horizontal="center" textRotation="90"/>
    </xf>
    <xf numFmtId="182" fontId="15" fillId="0" borderId="0" applyFill="0" applyBorder="0" applyProtection="0"/>
    <xf numFmtId="0" fontId="31" fillId="0" borderId="0">
      <alignment horizontal="center" textRotation="90"/>
    </xf>
    <xf numFmtId="182" fontId="15" fillId="0" borderId="0" applyFill="0" applyBorder="0" applyProtection="0"/>
    <xf numFmtId="0" fontId="15" fillId="0" borderId="0">
      <alignment vertical="center"/>
    </xf>
    <xf numFmtId="175" fontId="26" fillId="0" borderId="0" applyFill="0" applyBorder="0" applyProtection="0"/>
    <xf numFmtId="0" fontId="15" fillId="0" borderId="0">
      <alignment vertical="center"/>
    </xf>
    <xf numFmtId="175" fontId="14" fillId="0" borderId="0" applyFill="0" applyBorder="0" applyProtection="0"/>
    <xf numFmtId="210" fontId="15" fillId="0" borderId="0" applyFill="0" applyBorder="0" applyAlignment="0" applyProtection="0"/>
    <xf numFmtId="175" fontId="26" fillId="0" borderId="0" applyFill="0" applyBorder="0" applyProtection="0"/>
    <xf numFmtId="200" fontId="15" fillId="0" borderId="0" applyFill="0" applyBorder="0" applyAlignment="0" applyProtection="0"/>
    <xf numFmtId="174" fontId="15" fillId="0" borderId="0" applyFont="0" applyFill="0" applyBorder="0" applyAlignment="0" applyProtection="0"/>
    <xf numFmtId="0" fontId="40" fillId="0" borderId="0" applyNumberFormat="0" applyFill="0" applyBorder="0" applyAlignment="0" applyProtection="0"/>
    <xf numFmtId="174" fontId="15" fillId="0" borderId="0" applyFont="0" applyFill="0" applyBorder="0" applyAlignment="0" applyProtection="0"/>
    <xf numFmtId="0" fontId="14" fillId="0" borderId="0"/>
    <xf numFmtId="171" fontId="15" fillId="0" borderId="0" applyFill="0" applyBorder="0" applyAlignment="0" applyProtection="0"/>
    <xf numFmtId="174" fontId="15" fillId="0" borderId="0" applyFont="0" applyFill="0" applyBorder="0" applyAlignment="0" applyProtection="0"/>
    <xf numFmtId="174" fontId="15" fillId="0" borderId="0" applyFont="0" applyFill="0" applyBorder="0" applyAlignment="0" applyProtection="0"/>
    <xf numFmtId="174" fontId="15" fillId="0" borderId="0" applyFont="0" applyFill="0" applyBorder="0" applyAlignment="0" applyProtection="0"/>
    <xf numFmtId="0" fontId="39" fillId="0" borderId="17"/>
    <xf numFmtId="192" fontId="44" fillId="0" borderId="0">
      <protection locked="0"/>
    </xf>
    <xf numFmtId="0" fontId="17" fillId="0" borderId="0" applyNumberFormat="0" applyFill="0" applyBorder="0" applyAlignment="0" applyProtection="0"/>
    <xf numFmtId="206" fontId="15" fillId="0" borderId="0" applyFill="0" applyBorder="0">
      <alignment horizontal="left" vertical="top" wrapText="1"/>
      <protection locked="0"/>
    </xf>
    <xf numFmtId="208" fontId="22" fillId="16" borderId="0"/>
    <xf numFmtId="195" fontId="22" fillId="16" borderId="0"/>
    <xf numFmtId="198" fontId="15" fillId="0" borderId="0" applyFill="0" applyBorder="0" applyAlignment="0" applyProtection="0"/>
    <xf numFmtId="194" fontId="32" fillId="0" borderId="0" applyFill="0" applyBorder="0" applyAlignment="0" applyProtection="0"/>
    <xf numFmtId="198" fontId="15" fillId="0" borderId="0" applyFill="0" applyBorder="0" applyAlignment="0" applyProtection="0"/>
    <xf numFmtId="0" fontId="14" fillId="0" borderId="0"/>
    <xf numFmtId="0" fontId="15" fillId="0" borderId="0"/>
    <xf numFmtId="0" fontId="15" fillId="0" borderId="0"/>
    <xf numFmtId="0" fontId="14" fillId="0" borderId="0"/>
    <xf numFmtId="0" fontId="15" fillId="0" borderId="0"/>
    <xf numFmtId="0" fontId="26" fillId="0" borderId="0"/>
    <xf numFmtId="0" fontId="15" fillId="0" borderId="0"/>
    <xf numFmtId="0" fontId="15" fillId="0" borderId="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192" fontId="44" fillId="0" borderId="0">
      <protection locked="0"/>
    </xf>
    <xf numFmtId="192" fontId="44" fillId="0" borderId="0">
      <protection locked="0"/>
    </xf>
    <xf numFmtId="192" fontId="76" fillId="0" borderId="0">
      <protection locked="0"/>
    </xf>
    <xf numFmtId="192" fontId="44" fillId="0" borderId="0">
      <protection locked="0"/>
    </xf>
    <xf numFmtId="202" fontId="15" fillId="0" borderId="0">
      <alignment horizontal="left"/>
      <protection locked="0"/>
    </xf>
    <xf numFmtId="0" fontId="51" fillId="0" borderId="0" applyNumberFormat="0" applyFill="0" applyBorder="0" applyAlignment="0" applyProtection="0"/>
    <xf numFmtId="0" fontId="15" fillId="23" borderId="16" applyNumberFormat="0" applyFont="0" applyAlignment="0" applyProtection="0"/>
    <xf numFmtId="0" fontId="73" fillId="32" borderId="0" applyNumberFormat="0" applyBorder="0" applyAlignment="0" applyProtection="0"/>
    <xf numFmtId="0" fontId="38" fillId="0" borderId="0" applyNumberFormat="0" applyFill="0" applyBorder="0" applyAlignment="0" applyProtection="0"/>
    <xf numFmtId="0" fontId="73" fillId="42" borderId="0" applyNumberFormat="0" applyBorder="0" applyAlignment="0" applyProtection="0"/>
    <xf numFmtId="0" fontId="73" fillId="3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167" fontId="80" fillId="0" borderId="0">
      <alignment horizontal="left"/>
    </xf>
    <xf numFmtId="0" fontId="13" fillId="0" borderId="12" applyNumberFormat="0" applyFill="0" applyAlignment="0" applyProtection="0"/>
    <xf numFmtId="0" fontId="13" fillId="0" borderId="12" applyNumberFormat="0" applyFill="0" applyAlignment="0" applyProtection="0"/>
    <xf numFmtId="0" fontId="13" fillId="0" borderId="1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81" fillId="0" borderId="22" applyNumberFormat="0" applyFill="0" applyAlignment="0" applyProtection="0"/>
    <xf numFmtId="0" fontId="62" fillId="0" borderId="22" applyNumberFormat="0" applyFill="0" applyAlignment="0" applyProtection="0"/>
    <xf numFmtId="0" fontId="62" fillId="0" borderId="22" applyNumberFormat="0" applyFill="0" applyAlignment="0" applyProtection="0"/>
    <xf numFmtId="0" fontId="23" fillId="19" borderId="13" applyNumberFormat="0" applyAlignment="0" applyProtection="0"/>
    <xf numFmtId="0" fontId="40" fillId="0" borderId="20" applyNumberFormat="0" applyFill="0" applyAlignment="0" applyProtection="0"/>
    <xf numFmtId="0" fontId="15" fillId="0" borderId="0"/>
    <xf numFmtId="0" fontId="40" fillId="0" borderId="0" applyNumberFormat="0" applyFill="0" applyBorder="0" applyAlignment="0" applyProtection="0"/>
    <xf numFmtId="0" fontId="40" fillId="0" borderId="0" applyNumberFormat="0" applyFill="0" applyBorder="0" applyAlignment="0" applyProtection="0"/>
    <xf numFmtId="0" fontId="31" fillId="0" borderId="0">
      <alignment horizontal="center"/>
    </xf>
    <xf numFmtId="0" fontId="31" fillId="0" borderId="0">
      <alignment horizontal="center" textRotation="90"/>
    </xf>
    <xf numFmtId="0" fontId="82" fillId="0" borderId="0" applyNumberFormat="0" applyFill="0" applyBorder="0" applyProtection="0"/>
    <xf numFmtId="0" fontId="35" fillId="0" borderId="0" applyNumberFormat="0" applyFill="0" applyBorder="0" applyProtection="0"/>
    <xf numFmtId="0" fontId="15" fillId="23" borderId="16" applyNumberFormat="0" applyFont="0" applyAlignment="0" applyProtection="0"/>
    <xf numFmtId="0" fontId="48" fillId="0" borderId="0" applyNumberFormat="0" applyFill="0" applyBorder="0" applyAlignment="0" applyProtection="0"/>
    <xf numFmtId="0" fontId="71" fillId="0" borderId="0"/>
    <xf numFmtId="0" fontId="48" fillId="0" borderId="0"/>
    <xf numFmtId="0" fontId="17" fillId="0" borderId="0"/>
    <xf numFmtId="0" fontId="23" fillId="19" borderId="13" applyNumberFormat="0" applyAlignment="0" applyProtection="0"/>
    <xf numFmtId="0" fontId="23" fillId="19" borderId="13" applyNumberFormat="0" applyAlignment="0" applyProtection="0"/>
    <xf numFmtId="0" fontId="23" fillId="29" borderId="13" applyNumberFormat="0" applyAlignment="0" applyProtection="0"/>
    <xf numFmtId="0" fontId="23" fillId="19" borderId="13" applyNumberFormat="0" applyAlignment="0" applyProtection="0"/>
    <xf numFmtId="0" fontId="15" fillId="0" borderId="0"/>
    <xf numFmtId="0" fontId="23" fillId="19" borderId="13" applyNumberFormat="0" applyAlignment="0" applyProtection="0"/>
    <xf numFmtId="167" fontId="15" fillId="0" borderId="0">
      <alignment horizontal="left"/>
    </xf>
    <xf numFmtId="167" fontId="15" fillId="0" borderId="0">
      <alignment horizontal="left"/>
    </xf>
    <xf numFmtId="167" fontId="15" fillId="0" borderId="0">
      <alignment horizontal="left"/>
    </xf>
    <xf numFmtId="167" fontId="15" fillId="0" borderId="0" applyFill="0" applyBorder="0">
      <alignment horizontal="left"/>
    </xf>
    <xf numFmtId="40" fontId="15" fillId="0" borderId="0">
      <protection locked="0"/>
    </xf>
    <xf numFmtId="176" fontId="15" fillId="16" borderId="0"/>
    <xf numFmtId="0" fontId="47" fillId="0" borderId="18" applyNumberFormat="0" applyFill="0" applyAlignment="0" applyProtection="0"/>
    <xf numFmtId="0" fontId="47" fillId="0" borderId="18" applyNumberFormat="0" applyFill="0" applyAlignment="0" applyProtection="0"/>
    <xf numFmtId="167" fontId="15" fillId="0" borderId="0" applyFill="0" applyBorder="0">
      <alignment horizontal="left"/>
    </xf>
    <xf numFmtId="167" fontId="15" fillId="0" borderId="0" applyFill="0" applyBorder="0">
      <alignment horizontal="left"/>
    </xf>
    <xf numFmtId="167" fontId="15" fillId="0" borderId="0" applyFill="0" applyBorder="0">
      <alignment horizontal="left"/>
    </xf>
    <xf numFmtId="206" fontId="83" fillId="0" borderId="0">
      <alignment horizontal="left" vertical="top"/>
      <protection locked="0"/>
    </xf>
    <xf numFmtId="4" fontId="15" fillId="0" borderId="0" applyFill="0" applyBorder="0" applyAlignment="0" applyProtection="0"/>
    <xf numFmtId="209" fontId="15" fillId="0" borderId="0" applyFill="0" applyBorder="0" applyAlignment="0" applyProtection="0"/>
    <xf numFmtId="205" fontId="15" fillId="0" borderId="0" applyFill="0" applyBorder="0" applyAlignment="0" applyProtection="0"/>
    <xf numFmtId="172" fontId="15" fillId="0" borderId="0" applyFill="0" applyBorder="0" applyAlignment="0" applyProtection="0"/>
    <xf numFmtId="166" fontId="15" fillId="0" borderId="0" applyFill="0" applyBorder="0" applyAlignment="0" applyProtection="0"/>
    <xf numFmtId="167" fontId="15" fillId="0" borderId="0">
      <alignment horizontal="left"/>
    </xf>
    <xf numFmtId="167" fontId="15" fillId="0" borderId="0">
      <alignment horizontal="left"/>
    </xf>
    <xf numFmtId="0" fontId="29" fillId="27"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7" borderId="0" applyNumberFormat="0" applyBorder="0" applyAlignment="0" applyProtection="0"/>
    <xf numFmtId="0" fontId="37" fillId="27" borderId="0" applyNumberFormat="0" applyBorder="0" applyAlignment="0" applyProtection="0"/>
    <xf numFmtId="0" fontId="15" fillId="0" borderId="0"/>
    <xf numFmtId="0" fontId="15" fillId="0" borderId="0"/>
    <xf numFmtId="0" fontId="87" fillId="0" borderId="0"/>
    <xf numFmtId="0" fontId="36" fillId="0" borderId="0"/>
    <xf numFmtId="0" fontId="87" fillId="0" borderId="0"/>
    <xf numFmtId="0" fontId="15" fillId="0" borderId="0"/>
    <xf numFmtId="0" fontId="17" fillId="0" borderId="0"/>
    <xf numFmtId="0" fontId="17" fillId="0" borderId="0"/>
    <xf numFmtId="0" fontId="15" fillId="0" borderId="0"/>
    <xf numFmtId="0" fontId="15" fillId="0" borderId="0"/>
    <xf numFmtId="0" fontId="15" fillId="0" borderId="0"/>
    <xf numFmtId="0" fontId="32" fillId="0" borderId="0">
      <alignment vertical="center"/>
    </xf>
    <xf numFmtId="0" fontId="15" fillId="0" borderId="0"/>
    <xf numFmtId="0" fontId="15" fillId="0" borderId="0"/>
    <xf numFmtId="0" fontId="17" fillId="0" borderId="0"/>
    <xf numFmtId="0" fontId="15" fillId="0" borderId="0"/>
    <xf numFmtId="0" fontId="87" fillId="0" borderId="0"/>
    <xf numFmtId="0" fontId="17" fillId="0" borderId="0"/>
    <xf numFmtId="0" fontId="15" fillId="0" borderId="0"/>
    <xf numFmtId="0" fontId="15" fillId="0" borderId="0"/>
    <xf numFmtId="0" fontId="15" fillId="0" borderId="0"/>
    <xf numFmtId="0" fontId="15" fillId="0" borderId="0"/>
    <xf numFmtId="0" fontId="15" fillId="0" borderId="0"/>
    <xf numFmtId="0" fontId="87" fillId="0" borderId="0"/>
    <xf numFmtId="0" fontId="15" fillId="0" borderId="0"/>
    <xf numFmtId="0" fontId="87" fillId="0" borderId="0"/>
    <xf numFmtId="0" fontId="15" fillId="0" borderId="0"/>
    <xf numFmtId="0" fontId="15" fillId="0" borderId="0"/>
    <xf numFmtId="0" fontId="14" fillId="0" borderId="0"/>
    <xf numFmtId="0" fontId="15"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0" fontId="14" fillId="0" borderId="0"/>
    <xf numFmtId="0" fontId="63" fillId="0" borderId="0"/>
    <xf numFmtId="0" fontId="63" fillId="0" borderId="0"/>
    <xf numFmtId="0" fontId="15" fillId="0" borderId="0"/>
    <xf numFmtId="0" fontId="17" fillId="0" borderId="0"/>
    <xf numFmtId="0" fontId="15" fillId="0" borderId="0"/>
    <xf numFmtId="0" fontId="25" fillId="0" borderId="0"/>
    <xf numFmtId="0" fontId="15" fillId="0" borderId="0"/>
    <xf numFmtId="0" fontId="14" fillId="0" borderId="0"/>
    <xf numFmtId="0" fontId="25" fillId="0" borderId="0" applyBorder="0" applyProtection="0"/>
    <xf numFmtId="0" fontId="25" fillId="0" borderId="0" applyBorder="0" applyProtection="0"/>
    <xf numFmtId="0" fontId="63" fillId="0" borderId="0"/>
    <xf numFmtId="0" fontId="26" fillId="0" borderId="0"/>
    <xf numFmtId="0" fontId="27" fillId="0" borderId="0"/>
    <xf numFmtId="0" fontId="15" fillId="0" borderId="0"/>
    <xf numFmtId="206" fontId="61" fillId="0" borderId="0" applyFill="0" applyProtection="0"/>
    <xf numFmtId="0" fontId="14" fillId="0" borderId="0"/>
    <xf numFmtId="0" fontId="14" fillId="0" borderId="0"/>
    <xf numFmtId="0" fontId="14" fillId="0" borderId="0"/>
    <xf numFmtId="0" fontId="27" fillId="0" borderId="0"/>
    <xf numFmtId="0" fontId="15" fillId="0" borderId="0"/>
    <xf numFmtId="0" fontId="15" fillId="0" borderId="0"/>
    <xf numFmtId="0" fontId="87" fillId="0" borderId="0"/>
    <xf numFmtId="0" fontId="15" fillId="0" borderId="0"/>
    <xf numFmtId="0" fontId="14" fillId="0" borderId="0"/>
    <xf numFmtId="0" fontId="15" fillId="0" borderId="0"/>
    <xf numFmtId="0" fontId="87" fillId="0" borderId="0"/>
    <xf numFmtId="38" fontId="15" fillId="0" borderId="0" applyFill="0" applyBorder="0" applyAlignment="0" applyProtection="0"/>
    <xf numFmtId="0" fontId="15" fillId="0" borderId="0"/>
    <xf numFmtId="0" fontId="55" fillId="0" borderId="0" applyNumberFormat="0" applyFill="0" applyBorder="0" applyProtection="0">
      <alignment vertical="top" wrapText="1"/>
    </xf>
    <xf numFmtId="0" fontId="27" fillId="0" borderId="0"/>
    <xf numFmtId="0" fontId="55" fillId="0" borderId="0">
      <alignment vertical="top" wrapText="1"/>
    </xf>
    <xf numFmtId="0" fontId="14" fillId="0" borderId="0"/>
    <xf numFmtId="0" fontId="17" fillId="0" borderId="0"/>
    <xf numFmtId="0" fontId="26" fillId="0" borderId="0"/>
    <xf numFmtId="0" fontId="17" fillId="0" borderId="0"/>
    <xf numFmtId="0" fontId="26" fillId="0" borderId="0"/>
    <xf numFmtId="0" fontId="15" fillId="0" borderId="0"/>
    <xf numFmtId="188" fontId="56" fillId="0" borderId="0"/>
    <xf numFmtId="0" fontId="15" fillId="0" borderId="0"/>
    <xf numFmtId="0" fontId="14" fillId="0" borderId="0"/>
    <xf numFmtId="0" fontId="15" fillId="0" borderId="0"/>
    <xf numFmtId="181" fontId="65" fillId="0" borderId="0">
      <alignment horizontal="right" vertical="top"/>
    </xf>
    <xf numFmtId="0" fontId="14" fillId="0" borderId="0"/>
    <xf numFmtId="0" fontId="14" fillId="0" borderId="0"/>
    <xf numFmtId="0" fontId="26" fillId="0" borderId="0"/>
    <xf numFmtId="0" fontId="14" fillId="0" borderId="0"/>
    <xf numFmtId="0" fontId="14" fillId="0" borderId="0"/>
    <xf numFmtId="0" fontId="17" fillId="0" borderId="0"/>
    <xf numFmtId="0" fontId="26" fillId="0" borderId="0"/>
    <xf numFmtId="0" fontId="14" fillId="0" borderId="0"/>
    <xf numFmtId="0" fontId="87" fillId="0" borderId="0"/>
    <xf numFmtId="0" fontId="14" fillId="0" borderId="0"/>
    <xf numFmtId="0" fontId="14" fillId="0" borderId="0"/>
    <xf numFmtId="0" fontId="87" fillId="0" borderId="0"/>
    <xf numFmtId="0" fontId="87" fillId="0" borderId="0"/>
    <xf numFmtId="0" fontId="15" fillId="0" borderId="0"/>
    <xf numFmtId="0" fontId="87" fillId="0" borderId="0"/>
    <xf numFmtId="0" fontId="15" fillId="0" borderId="0"/>
    <xf numFmtId="0" fontId="87" fillId="0" borderId="0"/>
    <xf numFmtId="0" fontId="15" fillId="0" borderId="0"/>
    <xf numFmtId="0" fontId="87" fillId="0" borderId="0"/>
    <xf numFmtId="0" fontId="84" fillId="41" borderId="0" applyNumberFormat="0" applyAlignment="0"/>
    <xf numFmtId="0" fontId="17" fillId="0" borderId="0"/>
    <xf numFmtId="0" fontId="43" fillId="31" borderId="16" applyNumberFormat="0" applyAlignment="0" applyProtection="0"/>
    <xf numFmtId="0" fontId="43" fillId="31" borderId="16" applyNumberFormat="0" applyAlignment="0" applyProtection="0"/>
    <xf numFmtId="0" fontId="15" fillId="23" borderId="16" applyNumberFormat="0" applyFont="0" applyAlignment="0" applyProtection="0"/>
    <xf numFmtId="0" fontId="15" fillId="23" borderId="16" applyNumberFormat="0" applyFont="0" applyAlignment="0" applyProtection="0"/>
    <xf numFmtId="0" fontId="15" fillId="23" borderId="16" applyNumberFormat="0" applyFont="0" applyAlignment="0" applyProtection="0"/>
    <xf numFmtId="0" fontId="15" fillId="31" borderId="16" applyNumberFormat="0" applyAlignment="0" applyProtection="0"/>
    <xf numFmtId="0" fontId="32" fillId="31" borderId="16" applyNumberFormat="0" applyAlignment="0" applyProtection="0"/>
    <xf numFmtId="0" fontId="32" fillId="31" borderId="16" applyNumberFormat="0" applyAlignment="0" applyProtection="0"/>
    <xf numFmtId="0" fontId="15" fillId="23" borderId="16" applyNumberFormat="0" applyFont="0" applyAlignment="0" applyProtection="0"/>
    <xf numFmtId="0" fontId="38" fillId="0" borderId="0" applyNumberFormat="0" applyFill="0" applyBorder="0" applyAlignment="0" applyProtection="0"/>
    <xf numFmtId="0" fontId="21" fillId="8" borderId="14" applyNumberFormat="0" applyAlignment="0" applyProtection="0"/>
    <xf numFmtId="0" fontId="21" fillId="15" borderId="14" applyNumberFormat="0" applyAlignment="0" applyProtection="0"/>
    <xf numFmtId="0" fontId="21" fillId="8" borderId="14" applyNumberFormat="0" applyAlignment="0" applyProtection="0"/>
    <xf numFmtId="0" fontId="21" fillId="15" borderId="14" applyNumberFormat="0" applyAlignment="0" applyProtection="0"/>
    <xf numFmtId="10"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Protection="0"/>
    <xf numFmtId="9" fontId="15" fillId="0" borderId="0" applyFill="0" applyBorder="0" applyProtection="0"/>
    <xf numFmtId="9" fontId="15" fillId="0" borderId="0" applyFill="0" applyBorder="0" applyProtection="0"/>
    <xf numFmtId="9" fontId="15" fillId="0" borderId="0" applyFill="0" applyBorder="0" applyProtection="0"/>
    <xf numFmtId="0" fontId="15" fillId="0" borderId="0" applyNumberFormat="0" applyFont="0" applyFill="0" applyBorder="0" applyAlignment="0" applyProtection="0"/>
    <xf numFmtId="0" fontId="15" fillId="0" borderId="0" applyNumberFormat="0" applyFont="0" applyFill="0" applyBorder="0" applyAlignment="0" applyProtection="0"/>
    <xf numFmtId="0" fontId="15" fillId="0" borderId="0" applyNumberFormat="0" applyFont="0" applyFill="0" applyBorder="0" applyAlignment="0" applyProtection="0"/>
    <xf numFmtId="0" fontId="38" fillId="0" borderId="0" applyNumberFormat="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197" fontId="15" fillId="16" borderId="0"/>
    <xf numFmtId="0" fontId="67" fillId="37" borderId="26">
      <alignment horizontal="left"/>
    </xf>
    <xf numFmtId="0" fontId="38" fillId="0" borderId="0" applyNumberFormat="0" applyFill="0" applyBorder="0" applyAlignment="0" applyProtection="0"/>
    <xf numFmtId="0" fontId="65" fillId="0" borderId="0">
      <alignment horizontal="left" vertical="top"/>
    </xf>
    <xf numFmtId="40" fontId="15" fillId="0" borderId="0">
      <protection locked="0"/>
    </xf>
    <xf numFmtId="0" fontId="85" fillId="0" borderId="0" applyNumberFormat="0" applyProtection="0">
      <alignment wrapText="1"/>
    </xf>
    <xf numFmtId="0" fontId="56" fillId="0" borderId="0"/>
    <xf numFmtId="0" fontId="56" fillId="0" borderId="0"/>
    <xf numFmtId="0" fontId="56" fillId="0" borderId="0"/>
    <xf numFmtId="188" fontId="56" fillId="0" borderId="0"/>
    <xf numFmtId="203" fontId="22" fillId="16" borderId="0"/>
    <xf numFmtId="0" fontId="69" fillId="0" borderId="0"/>
    <xf numFmtId="0" fontId="17" fillId="0" borderId="0"/>
    <xf numFmtId="0" fontId="17" fillId="0" borderId="0"/>
    <xf numFmtId="0" fontId="60" fillId="0" borderId="0"/>
    <xf numFmtId="0" fontId="17" fillId="0" borderId="0"/>
    <xf numFmtId="0" fontId="15" fillId="0" borderId="0"/>
    <xf numFmtId="0" fontId="60" fillId="0" borderId="0"/>
    <xf numFmtId="0" fontId="17" fillId="0" borderId="0"/>
    <xf numFmtId="206" fontId="15" fillId="0" borderId="0">
      <protection locked="0"/>
    </xf>
    <xf numFmtId="0" fontId="39" fillId="0" borderId="17"/>
    <xf numFmtId="0" fontId="15"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86" fillId="0" borderId="27" applyNumberFormat="0" applyFill="0" applyProtection="0">
      <alignment horizontal="center"/>
    </xf>
    <xf numFmtId="0" fontId="49" fillId="0" borderId="19" applyNumberFormat="0" applyFill="0" applyAlignment="0" applyProtection="0"/>
    <xf numFmtId="0" fontId="49" fillId="0" borderId="19" applyNumberFormat="0" applyFill="0" applyAlignment="0" applyProtection="0"/>
    <xf numFmtId="0" fontId="49" fillId="0" borderId="19" applyNumberFormat="0" applyFill="0" applyAlignment="0" applyProtection="0"/>
    <xf numFmtId="0" fontId="49" fillId="0" borderId="19" applyNumberFormat="0" applyFill="0" applyAlignment="0" applyProtection="0"/>
    <xf numFmtId="206" fontId="80" fillId="0" borderId="0"/>
    <xf numFmtId="0" fontId="72" fillId="0" borderId="28"/>
    <xf numFmtId="193" fontId="15" fillId="0" borderId="0" applyFill="0" applyBorder="0" applyAlignment="0" applyProtection="0"/>
    <xf numFmtId="1" fontId="25" fillId="0" borderId="0">
      <alignment vertical="center"/>
    </xf>
    <xf numFmtId="179" fontId="61" fillId="0" borderId="0" applyFill="0">
      <alignment horizontal="center"/>
    </xf>
    <xf numFmtId="206" fontId="15" fillId="0" borderId="0">
      <alignment horizontal="center"/>
      <protection locked="0"/>
    </xf>
    <xf numFmtId="0" fontId="34" fillId="0" borderId="0" applyNumberFormat="0" applyFill="0" applyBorder="0" applyAlignment="0" applyProtection="0"/>
    <xf numFmtId="0" fontId="34" fillId="0" borderId="0" applyNumberFormat="0" applyFill="0" applyBorder="0" applyAlignment="0" applyProtection="0"/>
    <xf numFmtId="193" fontId="32" fillId="0" borderId="0" applyFill="0" applyBorder="0" applyAlignment="0" applyProtection="0"/>
    <xf numFmtId="0" fontId="15" fillId="0" borderId="0"/>
    <xf numFmtId="0" fontId="15" fillId="0" borderId="0"/>
  </cellStyleXfs>
  <cellXfs count="195">
    <xf numFmtId="0" fontId="0" fillId="0" borderId="0" xfId="0"/>
    <xf numFmtId="0" fontId="1" fillId="0" borderId="0" xfId="0" applyFont="1" applyAlignment="1">
      <alignment horizontal="center" vertical="center"/>
    </xf>
    <xf numFmtId="0" fontId="2" fillId="2" borderId="1" xfId="260" applyFont="1" applyFill="1" applyBorder="1" applyAlignment="1">
      <alignment horizontal="center" vertical="center"/>
    </xf>
    <xf numFmtId="173" fontId="2" fillId="2" borderId="1" xfId="1" applyNumberFormat="1" applyFont="1" applyFill="1" applyBorder="1" applyAlignment="1">
      <alignment horizontal="center" vertical="center"/>
    </xf>
    <xf numFmtId="0" fontId="3" fillId="2" borderId="1" xfId="260" applyFont="1" applyFill="1" applyBorder="1" applyAlignment="1">
      <alignment horizontal="center" vertical="center"/>
    </xf>
    <xf numFmtId="0" fontId="2" fillId="2" borderId="2" xfId="26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3" fillId="2" borderId="1" xfId="260" applyFont="1" applyFill="1" applyBorder="1" applyAlignment="1">
      <alignment horizontal="justify" vertical="top"/>
    </xf>
    <xf numFmtId="0" fontId="3" fillId="2" borderId="1" xfId="0" applyFont="1" applyFill="1" applyBorder="1" applyAlignment="1">
      <alignment horizontal="center" vertical="center"/>
    </xf>
    <xf numFmtId="0" fontId="2" fillId="2" borderId="4" xfId="260" applyFont="1" applyFill="1" applyBorder="1" applyAlignment="1">
      <alignment horizontal="center" vertical="center"/>
    </xf>
    <xf numFmtId="0" fontId="2" fillId="2" borderId="1" xfId="260" applyNumberFormat="1" applyFont="1" applyFill="1" applyBorder="1" applyAlignment="1">
      <alignment horizontal="center" vertical="center"/>
    </xf>
    <xf numFmtId="0" fontId="1" fillId="0" borderId="1" xfId="0" applyNumberFormat="1" applyFont="1" applyBorder="1" applyAlignment="1">
      <alignment horizontal="center" vertical="center"/>
    </xf>
    <xf numFmtId="0" fontId="3" fillId="2" borderId="1" xfId="260" applyNumberFormat="1" applyFont="1" applyFill="1" applyBorder="1" applyAlignment="1">
      <alignment horizontal="center" vertical="center"/>
    </xf>
    <xf numFmtId="0" fontId="4" fillId="2" borderId="1" xfId="0" applyFont="1" applyFill="1" applyBorder="1" applyAlignment="1">
      <alignment horizontal="center" vertical="center"/>
    </xf>
    <xf numFmtId="173" fontId="2" fillId="3" borderId="1" xfId="1" applyNumberFormat="1" applyFont="1" applyFill="1" applyBorder="1" applyAlignment="1" applyProtection="1">
      <alignment horizontal="center" vertical="center"/>
      <protection locked="0"/>
    </xf>
    <xf numFmtId="173" fontId="2" fillId="2" borderId="1" xfId="1" applyNumberFormat="1" applyFont="1" applyFill="1" applyBorder="1" applyAlignment="1" applyProtection="1">
      <alignment horizontal="center" vertical="center"/>
      <protection locked="0"/>
    </xf>
    <xf numFmtId="173" fontId="5" fillId="2" borderId="1" xfId="1" applyNumberFormat="1" applyFont="1" applyFill="1" applyBorder="1" applyAlignment="1" applyProtection="1">
      <alignment horizontal="center" vertical="center"/>
      <protection locked="0"/>
    </xf>
    <xf numFmtId="43" fontId="6" fillId="0" borderId="1" xfId="1" applyFont="1" applyBorder="1" applyAlignment="1">
      <alignment horizontal="center" vertical="center"/>
    </xf>
    <xf numFmtId="0" fontId="1" fillId="0" borderId="1" xfId="0" applyFont="1" applyBorder="1" applyAlignment="1">
      <alignment horizontal="center" vertical="center" wrapText="1"/>
    </xf>
    <xf numFmtId="0" fontId="2" fillId="2" borderId="0" xfId="260" applyFont="1" applyFill="1" applyAlignment="1">
      <alignment horizontal="center" vertical="top"/>
    </xf>
    <xf numFmtId="0" fontId="2" fillId="2" borderId="0" xfId="260" applyFont="1" applyFill="1" applyAlignment="1">
      <alignment vertical="top"/>
    </xf>
    <xf numFmtId="0" fontId="3" fillId="2" borderId="0" xfId="260" applyFont="1" applyFill="1" applyAlignment="1">
      <alignment vertical="top" wrapText="1"/>
    </xf>
    <xf numFmtId="0" fontId="3" fillId="2" borderId="0" xfId="0" applyFont="1" applyFill="1"/>
    <xf numFmtId="0" fontId="3" fillId="2" borderId="0" xfId="1382" applyFont="1" applyFill="1" applyAlignment="1">
      <alignment vertical="top"/>
    </xf>
    <xf numFmtId="0" fontId="3" fillId="2" borderId="0" xfId="260" applyFont="1" applyFill="1" applyAlignment="1">
      <alignment horizontal="center" vertical="center"/>
    </xf>
    <xf numFmtId="0" fontId="3" fillId="2" borderId="0" xfId="260" applyFont="1" applyFill="1" applyAlignment="1">
      <alignment horizontal="justify" vertical="top"/>
    </xf>
    <xf numFmtId="173" fontId="3" fillId="2" borderId="0" xfId="1" applyNumberFormat="1" applyFont="1" applyFill="1" applyAlignment="1">
      <alignment horizontal="center" vertical="center"/>
    </xf>
    <xf numFmtId="0" fontId="3" fillId="2" borderId="0" xfId="260" applyFont="1" applyFill="1" applyAlignment="1">
      <alignment vertical="top"/>
    </xf>
    <xf numFmtId="0" fontId="2" fillId="2" borderId="1" xfId="260" applyFont="1" applyFill="1" applyBorder="1" applyAlignment="1">
      <alignment vertical="top"/>
    </xf>
    <xf numFmtId="173" fontId="2" fillId="2" borderId="1" xfId="1" applyNumberFormat="1" applyFont="1" applyFill="1" applyBorder="1" applyAlignment="1">
      <alignment vertical="top"/>
    </xf>
    <xf numFmtId="0" fontId="2" fillId="2" borderId="1" xfId="260" applyFont="1" applyFill="1" applyBorder="1" applyAlignment="1">
      <alignment horizontal="center" vertical="top"/>
    </xf>
    <xf numFmtId="0" fontId="2" fillId="2" borderId="1" xfId="260" applyFont="1" applyFill="1" applyBorder="1" applyAlignment="1">
      <alignment vertical="center"/>
    </xf>
    <xf numFmtId="173" fontId="2" fillId="2" borderId="1" xfId="1" applyNumberFormat="1" applyFont="1" applyFill="1" applyBorder="1" applyAlignment="1">
      <alignment vertical="center"/>
    </xf>
    <xf numFmtId="187" fontId="2" fillId="2" borderId="1" xfId="260" applyNumberFormat="1" applyFont="1" applyFill="1" applyBorder="1" applyAlignment="1">
      <alignment horizontal="center" vertical="center"/>
    </xf>
    <xf numFmtId="0" fontId="2" fillId="2" borderId="1" xfId="260" applyFont="1" applyFill="1" applyBorder="1" applyAlignment="1">
      <alignment horizontal="justify" vertical="top"/>
    </xf>
    <xf numFmtId="0" fontId="3" fillId="2" borderId="1" xfId="523" applyFont="1" applyFill="1" applyBorder="1" applyAlignment="1">
      <alignment vertical="top" wrapText="1"/>
    </xf>
    <xf numFmtId="0" fontId="2" fillId="2" borderId="1" xfId="0" applyFont="1" applyFill="1" applyBorder="1" applyAlignment="1">
      <alignment vertical="top" wrapText="1"/>
    </xf>
    <xf numFmtId="187" fontId="3" fillId="2" borderId="1" xfId="260" applyNumberFormat="1" applyFont="1" applyFill="1" applyBorder="1" applyAlignment="1">
      <alignment horizontal="center" vertical="center"/>
    </xf>
    <xf numFmtId="0" fontId="3" fillId="2" borderId="1" xfId="0" applyFont="1" applyFill="1" applyBorder="1" applyAlignment="1">
      <alignment vertical="top" wrapText="1"/>
    </xf>
    <xf numFmtId="173" fontId="3" fillId="2" borderId="1" xfId="1" applyNumberFormat="1" applyFont="1" applyFill="1" applyBorder="1" applyAlignment="1">
      <alignment horizontal="center" vertical="center"/>
    </xf>
    <xf numFmtId="0" fontId="3" fillId="2" borderId="1" xfId="0" applyFont="1" applyFill="1" applyBorder="1" applyAlignment="1">
      <alignment horizontal="right" vertical="top"/>
    </xf>
    <xf numFmtId="0" fontId="2" fillId="2" borderId="1" xfId="260" applyFont="1" applyFill="1" applyBorder="1" applyAlignment="1">
      <alignment horizontal="justify" vertical="top" wrapText="1"/>
    </xf>
    <xf numFmtId="0" fontId="3" fillId="2" borderId="1" xfId="260" applyFont="1" applyFill="1" applyBorder="1" applyAlignment="1">
      <alignment horizontal="right" vertical="top"/>
    </xf>
    <xf numFmtId="2" fontId="3" fillId="2" borderId="1" xfId="260" applyNumberFormat="1" applyFont="1" applyFill="1" applyBorder="1" applyAlignment="1">
      <alignment horizontal="center" vertical="center"/>
    </xf>
    <xf numFmtId="0" fontId="3" fillId="2" borderId="1" xfId="260" applyFont="1" applyFill="1" applyBorder="1" applyAlignment="1">
      <alignment horizontal="center" vertical="center" wrapText="1"/>
    </xf>
    <xf numFmtId="187" fontId="3" fillId="2" borderId="1" xfId="260" applyNumberFormat="1" applyFont="1" applyFill="1" applyBorder="1" applyAlignment="1">
      <alignment horizontal="center" vertical="top"/>
    </xf>
    <xf numFmtId="0" fontId="3" fillId="2" borderId="1" xfId="260" applyFont="1" applyFill="1" applyBorder="1" applyAlignment="1" applyProtection="1">
      <alignment horizontal="center" vertical="center"/>
      <protection locked="0"/>
    </xf>
    <xf numFmtId="0" fontId="3" fillId="4" borderId="1" xfId="260" applyFont="1" applyFill="1" applyBorder="1" applyAlignment="1">
      <alignment horizontal="center" vertical="center"/>
    </xf>
    <xf numFmtId="0" fontId="2" fillId="4" borderId="1" xfId="260" applyFont="1" applyFill="1" applyBorder="1" applyAlignment="1">
      <alignment horizontal="right" vertical="top"/>
    </xf>
    <xf numFmtId="0" fontId="2" fillId="4" borderId="1" xfId="260" applyFont="1" applyFill="1" applyBorder="1" applyAlignment="1">
      <alignment horizontal="center" vertical="center"/>
    </xf>
    <xf numFmtId="173" fontId="2" fillId="4" borderId="1" xfId="1" applyNumberFormat="1" applyFont="1" applyFill="1" applyBorder="1" applyAlignment="1">
      <alignment horizontal="center" vertical="center"/>
    </xf>
    <xf numFmtId="0" fontId="2" fillId="2" borderId="1" xfId="260" applyFont="1" applyFill="1" applyBorder="1" applyAlignment="1">
      <alignment horizontal="right" vertical="top"/>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top" wrapText="1"/>
    </xf>
    <xf numFmtId="173" fontId="3" fillId="2" borderId="1" xfId="1" applyNumberFormat="1" applyFont="1" applyFill="1" applyBorder="1" applyAlignment="1">
      <alignment horizontal="center" vertical="center" wrapText="1"/>
    </xf>
    <xf numFmtId="12" fontId="3" fillId="2" borderId="1" xfId="260" applyNumberFormat="1" applyFont="1" applyFill="1" applyBorder="1" applyAlignment="1">
      <alignment horizontal="left" vertical="top"/>
    </xf>
    <xf numFmtId="0" fontId="3" fillId="2" borderId="2" xfId="260" applyFont="1" applyFill="1" applyBorder="1" applyAlignment="1">
      <alignment horizontal="center" vertical="center"/>
    </xf>
    <xf numFmtId="0" fontId="3" fillId="2" borderId="4" xfId="260" applyFont="1" applyFill="1" applyBorder="1" applyAlignment="1">
      <alignment horizontal="center" vertical="center"/>
    </xf>
    <xf numFmtId="0" fontId="3" fillId="4" borderId="1" xfId="0" applyFont="1" applyFill="1" applyBorder="1" applyAlignment="1">
      <alignment horizontal="center" vertical="center"/>
    </xf>
    <xf numFmtId="173" fontId="3" fillId="4" borderId="1" xfId="1" applyNumberFormat="1" applyFont="1" applyFill="1" applyBorder="1" applyAlignment="1">
      <alignment horizontal="center" vertical="center"/>
    </xf>
    <xf numFmtId="0" fontId="3" fillId="2" borderId="1" xfId="0" applyFont="1" applyFill="1" applyBorder="1" applyAlignment="1" applyProtection="1">
      <alignment horizontal="justify" vertical="top" wrapText="1"/>
      <protection locked="0"/>
    </xf>
    <xf numFmtId="0" fontId="3" fillId="2" borderId="1" xfId="260" applyFont="1" applyFill="1" applyBorder="1" applyAlignment="1">
      <alignment horizontal="left" vertical="top"/>
    </xf>
    <xf numFmtId="0" fontId="3" fillId="2" borderId="1" xfId="1329" applyFont="1" applyFill="1" applyBorder="1" applyAlignment="1">
      <alignment horizontal="center" vertical="center"/>
    </xf>
    <xf numFmtId="0" fontId="3" fillId="2" borderId="1" xfId="1329" applyFont="1" applyFill="1" applyBorder="1" applyAlignment="1">
      <alignment horizontal="justify" vertical="top" wrapText="1"/>
    </xf>
    <xf numFmtId="0" fontId="3" fillId="2" borderId="1" xfId="1338" applyFont="1" applyFill="1" applyBorder="1" applyAlignment="1" applyProtection="1">
      <alignment horizontal="justify" vertical="top" wrapText="1"/>
      <protection locked="0"/>
    </xf>
    <xf numFmtId="0" fontId="3" fillId="2" borderId="1" xfId="1338" applyFont="1" applyFill="1" applyBorder="1" applyAlignment="1" applyProtection="1">
      <alignment horizontal="center" vertical="center" wrapText="1"/>
      <protection locked="0"/>
    </xf>
    <xf numFmtId="0" fontId="3" fillId="2" borderId="1" xfId="1338" applyFont="1" applyFill="1" applyBorder="1" applyAlignment="1" applyProtection="1">
      <alignment horizontal="left" vertical="center" wrapText="1"/>
      <protection locked="0"/>
    </xf>
    <xf numFmtId="187" fontId="2" fillId="2" borderId="1" xfId="0" applyNumberFormat="1" applyFont="1" applyFill="1" applyBorder="1" applyAlignment="1">
      <alignment horizontal="center" vertical="center"/>
    </xf>
    <xf numFmtId="0" fontId="2" fillId="2" borderId="1" xfId="0" applyFont="1" applyFill="1" applyBorder="1" applyAlignment="1">
      <alignment horizontal="justify" vertical="top"/>
    </xf>
    <xf numFmtId="0" fontId="2" fillId="2" borderId="1" xfId="0" applyFont="1" applyFill="1" applyBorder="1" applyAlignment="1">
      <alignment horizontal="center" vertical="center"/>
    </xf>
    <xf numFmtId="187" fontId="3" fillId="2" borderId="1" xfId="0" applyNumberFormat="1" applyFont="1" applyFill="1" applyBorder="1" applyAlignment="1">
      <alignment horizontal="center" vertical="center" wrapText="1"/>
    </xf>
    <xf numFmtId="0" fontId="3" fillId="2" borderId="1" xfId="260" applyFont="1" applyFill="1" applyBorder="1" applyAlignment="1">
      <alignment vertical="top" wrapText="1"/>
    </xf>
    <xf numFmtId="187" fontId="3" fillId="2" borderId="1" xfId="0" applyNumberFormat="1" applyFont="1" applyFill="1" applyBorder="1" applyAlignment="1">
      <alignment horizontal="center" vertical="center"/>
    </xf>
    <xf numFmtId="0" fontId="3" fillId="2" borderId="1" xfId="260" applyFont="1" applyFill="1" applyBorder="1" applyAlignment="1">
      <alignment vertical="top"/>
    </xf>
    <xf numFmtId="0" fontId="3" fillId="2" borderId="1" xfId="260" applyFont="1" applyFill="1" applyBorder="1" applyAlignment="1">
      <alignment horizontal="justify" vertical="top" wrapText="1"/>
    </xf>
    <xf numFmtId="0" fontId="3" fillId="2" borderId="1" xfId="260" applyFont="1" applyFill="1" applyBorder="1" applyAlignment="1">
      <alignment horizontal="left" vertical="center" wrapText="1"/>
    </xf>
    <xf numFmtId="187" fontId="3" fillId="2" borderId="1" xfId="260" applyNumberFormat="1"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justify" vertical="center" wrapText="1"/>
      <protection locked="0"/>
    </xf>
    <xf numFmtId="2" fontId="3" fillId="2" borderId="1" xfId="260" applyNumberFormat="1" applyFont="1" applyFill="1" applyBorder="1" applyAlignment="1">
      <alignment horizontal="center" vertical="center" wrapText="1"/>
    </xf>
    <xf numFmtId="1" fontId="2" fillId="2" borderId="1" xfId="0" applyNumberFormat="1" applyFont="1" applyFill="1" applyBorder="1" applyAlignment="1" applyProtection="1">
      <alignment horizontal="center" vertical="center" wrapText="1"/>
      <protection locked="0"/>
    </xf>
    <xf numFmtId="211" fontId="7" fillId="2" borderId="1" xfId="0" applyNumberFormat="1" applyFont="1" applyFill="1" applyBorder="1" applyAlignment="1" applyProtection="1">
      <alignment vertical="top"/>
      <protection locked="0"/>
    </xf>
    <xf numFmtId="211" fontId="3" fillId="2" borderId="1" xfId="0" applyNumberFormat="1" applyFont="1" applyFill="1" applyBorder="1" applyAlignment="1" applyProtection="1">
      <alignment horizontal="center" vertical="center" wrapText="1"/>
      <protection locked="0"/>
    </xf>
    <xf numFmtId="211" fontId="3" fillId="2" borderId="1" xfId="0" applyNumberFormat="1" applyFont="1" applyFill="1" applyBorder="1" applyAlignment="1" applyProtection="1">
      <alignment vertical="top"/>
      <protection locked="0"/>
    </xf>
    <xf numFmtId="187" fontId="3" fillId="2" borderId="1" xfId="0" applyNumberFormat="1" applyFont="1" applyFill="1" applyBorder="1" applyAlignment="1" applyProtection="1">
      <alignment horizontal="center" vertical="center" wrapText="1"/>
      <protection locked="0"/>
    </xf>
    <xf numFmtId="211" fontId="3" fillId="2" borderId="1" xfId="0" applyNumberFormat="1" applyFont="1" applyFill="1" applyBorder="1" applyAlignment="1" applyProtection="1">
      <alignment vertical="top" wrapText="1"/>
      <protection locked="0"/>
    </xf>
    <xf numFmtId="0" fontId="3" fillId="2" borderId="1" xfId="0" applyFont="1" applyFill="1" applyBorder="1" applyAlignment="1">
      <alignment vertical="center" wrapText="1"/>
    </xf>
    <xf numFmtId="173" fontId="3" fillId="2" borderId="1" xfId="1" applyNumberFormat="1" applyFont="1" applyFill="1" applyBorder="1" applyAlignment="1" applyProtection="1">
      <alignment horizontal="center" vertical="center" wrapText="1"/>
      <protection locked="0"/>
    </xf>
    <xf numFmtId="211" fontId="3" fillId="2" borderId="1" xfId="0" applyNumberFormat="1" applyFont="1" applyFill="1" applyBorder="1" applyAlignment="1" applyProtection="1">
      <alignment horizontal="left" vertical="center" wrapText="1"/>
      <protection locked="0"/>
    </xf>
    <xf numFmtId="211" fontId="2" fillId="2" borderId="1" xfId="0" applyNumberFormat="1" applyFont="1" applyFill="1" applyBorder="1" applyAlignment="1" applyProtection="1">
      <alignment horizontal="center" vertical="center" wrapText="1"/>
      <protection locked="0"/>
    </xf>
    <xf numFmtId="0" fontId="2" fillId="2" borderId="1" xfId="260" applyFont="1" applyFill="1" applyBorder="1" applyAlignment="1">
      <alignment horizontal="justify" vertical="center" wrapText="1"/>
    </xf>
    <xf numFmtId="0" fontId="3" fillId="2" borderId="1" xfId="260" applyFont="1" applyFill="1" applyBorder="1" applyAlignment="1">
      <alignment horizontal="justify" vertical="center" wrapText="1"/>
    </xf>
    <xf numFmtId="2" fontId="3" fillId="2" borderId="1" xfId="0" applyNumberFormat="1" applyFont="1" applyFill="1" applyBorder="1" applyAlignment="1" applyProtection="1">
      <alignment horizontal="center" vertical="center" wrapText="1"/>
      <protection locked="0"/>
    </xf>
    <xf numFmtId="211" fontId="3" fillId="2" borderId="1" xfId="0" applyNumberFormat="1" applyFont="1" applyFill="1" applyBorder="1" applyAlignment="1" applyProtection="1">
      <alignment horizontal="left" vertical="top"/>
      <protection locked="0"/>
    </xf>
    <xf numFmtId="0" fontId="3" fillId="4" borderId="1" xfId="0" applyFont="1" applyFill="1" applyBorder="1" applyAlignment="1" applyProtection="1">
      <alignment horizontal="center" vertical="center"/>
      <protection locked="0"/>
    </xf>
    <xf numFmtId="187" fontId="2"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top" wrapText="1"/>
      <protection locked="0"/>
    </xf>
    <xf numFmtId="1" fontId="3" fillId="2" borderId="1" xfId="0" applyNumberFormat="1" applyFont="1" applyFill="1" applyBorder="1" applyAlignment="1" applyProtection="1">
      <alignment horizontal="center" vertical="center"/>
      <protection locked="0"/>
    </xf>
    <xf numFmtId="0" fontId="3" fillId="2" borderId="1" xfId="1329" applyFont="1" applyFill="1" applyBorder="1" applyAlignment="1" applyProtection="1">
      <alignment horizontal="justify" vertical="top"/>
      <protection locked="0"/>
    </xf>
    <xf numFmtId="0" fontId="3" fillId="2" borderId="1" xfId="1329" applyFont="1" applyFill="1" applyBorder="1" applyAlignment="1" applyProtection="1">
      <alignment horizontal="center" vertical="center"/>
      <protection locked="0"/>
    </xf>
    <xf numFmtId="0" fontId="3" fillId="2" borderId="1" xfId="1329" applyFont="1" applyFill="1" applyBorder="1" applyAlignment="1" applyProtection="1">
      <alignment horizontal="justify" vertical="top" wrapText="1"/>
      <protection locked="0"/>
    </xf>
    <xf numFmtId="0" fontId="3" fillId="2" borderId="1" xfId="1329"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top" wrapText="1"/>
      <protection locked="0"/>
    </xf>
    <xf numFmtId="173" fontId="3" fillId="2" borderId="1" xfId="1" applyNumberFormat="1" applyFont="1" applyFill="1" applyBorder="1" applyAlignment="1" applyProtection="1">
      <alignment horizontal="center" vertical="center"/>
      <protection locked="0"/>
    </xf>
    <xf numFmtId="0" fontId="3" fillId="2" borderId="1" xfId="1382" applyFont="1" applyFill="1" applyBorder="1" applyAlignment="1">
      <alignment horizontal="center" vertical="center"/>
    </xf>
    <xf numFmtId="187" fontId="3" fillId="4" borderId="1" xfId="1382" applyNumberFormat="1" applyFont="1" applyFill="1" applyBorder="1" applyAlignment="1" applyProtection="1">
      <alignment horizontal="center" vertical="center" wrapText="1"/>
      <protection locked="0"/>
    </xf>
    <xf numFmtId="0" fontId="3" fillId="4" borderId="1" xfId="1329" applyFont="1" applyFill="1" applyBorder="1" applyAlignment="1" applyProtection="1">
      <alignment horizontal="center" vertical="center"/>
      <protection locked="0"/>
    </xf>
    <xf numFmtId="173" fontId="3" fillId="4" borderId="1" xfId="1" applyNumberFormat="1" applyFont="1" applyFill="1" applyBorder="1" applyAlignment="1" applyProtection="1">
      <alignment horizontal="center" vertical="center"/>
      <protection locked="0"/>
    </xf>
    <xf numFmtId="187" fontId="3" fillId="2" borderId="1" xfId="1382" applyNumberFormat="1" applyFont="1" applyFill="1" applyBorder="1" applyAlignment="1" applyProtection="1">
      <alignment horizontal="center" vertical="center" wrapText="1"/>
      <protection locked="0"/>
    </xf>
    <xf numFmtId="187" fontId="2" fillId="2" borderId="1" xfId="1382" applyNumberFormat="1" applyFont="1" applyFill="1" applyBorder="1" applyAlignment="1" applyProtection="1">
      <alignment horizontal="center" vertical="center" wrapText="1"/>
      <protection locked="0"/>
    </xf>
    <xf numFmtId="0" fontId="3" fillId="2" borderId="1" xfId="1382" applyFont="1" applyFill="1" applyBorder="1" applyAlignment="1">
      <alignment vertical="top" wrapText="1"/>
    </xf>
    <xf numFmtId="2" fontId="3" fillId="2" borderId="1" xfId="1382" applyNumberFormat="1" applyFont="1" applyFill="1" applyBorder="1" applyAlignment="1" applyProtection="1">
      <alignment horizontal="center" vertical="center" wrapText="1"/>
      <protection locked="0"/>
    </xf>
    <xf numFmtId="0" fontId="3" fillId="2" borderId="1" xfId="260" applyFont="1" applyFill="1" applyBorder="1" applyAlignment="1">
      <alignment vertical="center" wrapText="1"/>
    </xf>
    <xf numFmtId="0" fontId="3" fillId="2" borderId="1" xfId="260" applyFont="1" applyFill="1" applyBorder="1" applyAlignment="1">
      <alignment vertical="center"/>
    </xf>
    <xf numFmtId="0" fontId="2" fillId="2" borderId="1" xfId="1409" applyFont="1" applyFill="1" applyBorder="1" applyAlignment="1" applyProtection="1">
      <alignment vertical="top" wrapText="1"/>
      <protection locked="0"/>
    </xf>
    <xf numFmtId="0" fontId="2" fillId="2" borderId="1" xfId="1255" applyFont="1" applyFill="1" applyBorder="1" applyAlignment="1">
      <alignment horizontal="center" vertical="center"/>
    </xf>
    <xf numFmtId="0" fontId="7" fillId="2" borderId="1" xfId="1255" applyFont="1" applyFill="1" applyBorder="1" applyAlignment="1">
      <alignment vertical="center"/>
    </xf>
    <xf numFmtId="0" fontId="3" fillId="2" borderId="1" xfId="1378" applyFont="1" applyFill="1" applyBorder="1" applyAlignment="1">
      <alignment horizontal="center" vertical="top" wrapText="1"/>
    </xf>
    <xf numFmtId="0" fontId="3" fillId="2" borderId="1" xfId="1378" applyFont="1" applyFill="1" applyBorder="1" applyAlignment="1">
      <alignment horizontal="center" vertical="center" wrapText="1"/>
    </xf>
    <xf numFmtId="0" fontId="2" fillId="4" borderId="1" xfId="1329" applyFont="1" applyFill="1" applyBorder="1" applyAlignment="1">
      <alignment horizontal="center" vertical="center"/>
    </xf>
    <xf numFmtId="0" fontId="3" fillId="5" borderId="0" xfId="260" applyFont="1" applyFill="1" applyAlignment="1">
      <alignment vertical="top"/>
    </xf>
    <xf numFmtId="173" fontId="8" fillId="2" borderId="0" xfId="1" applyNumberFormat="1" applyFont="1" applyFill="1" applyAlignment="1">
      <alignment horizontal="center" vertical="center"/>
    </xf>
    <xf numFmtId="0" fontId="2" fillId="2" borderId="5" xfId="260" applyFont="1" applyFill="1" applyBorder="1" applyAlignment="1">
      <alignment vertical="top"/>
    </xf>
    <xf numFmtId="173" fontId="2" fillId="2" borderId="5" xfId="1" applyNumberFormat="1" applyFont="1" applyFill="1" applyBorder="1" applyAlignment="1">
      <alignment vertical="top"/>
    </xf>
    <xf numFmtId="173" fontId="3" fillId="2" borderId="5" xfId="1" applyNumberFormat="1" applyFont="1" applyFill="1" applyBorder="1" applyAlignment="1">
      <alignment vertical="top"/>
    </xf>
    <xf numFmtId="173" fontId="8" fillId="2" borderId="5" xfId="1" applyNumberFormat="1" applyFont="1" applyFill="1" applyBorder="1" applyAlignment="1">
      <alignment vertical="top"/>
    </xf>
    <xf numFmtId="173" fontId="2" fillId="2" borderId="1" xfId="1" applyNumberFormat="1" applyFont="1" applyFill="1" applyBorder="1" applyAlignment="1" applyProtection="1">
      <alignment vertical="center"/>
      <protection locked="0"/>
    </xf>
    <xf numFmtId="173" fontId="5" fillId="2" borderId="1" xfId="1" applyNumberFormat="1" applyFont="1" applyFill="1" applyBorder="1" applyAlignment="1" applyProtection="1">
      <alignment vertical="center"/>
      <protection locked="0"/>
    </xf>
    <xf numFmtId="173" fontId="2" fillId="3" borderId="1" xfId="1" applyNumberFormat="1" applyFont="1" applyFill="1" applyBorder="1" applyAlignment="1" applyProtection="1">
      <alignment vertical="center"/>
      <protection locked="0"/>
    </xf>
    <xf numFmtId="173" fontId="8" fillId="2" borderId="1" xfId="1" applyNumberFormat="1" applyFont="1" applyFill="1" applyBorder="1" applyAlignment="1">
      <alignment horizontal="center" vertical="center"/>
    </xf>
    <xf numFmtId="173" fontId="8" fillId="6" borderId="1" xfId="1" applyNumberFormat="1" applyFont="1" applyFill="1" applyBorder="1" applyAlignment="1">
      <alignment horizontal="center" vertical="center"/>
    </xf>
    <xf numFmtId="173" fontId="8" fillId="2" borderId="1" xfId="1" applyNumberFormat="1" applyFont="1" applyFill="1" applyBorder="1" applyAlignment="1" applyProtection="1">
      <alignment horizontal="center" vertical="center"/>
      <protection locked="0"/>
    </xf>
    <xf numFmtId="173" fontId="8" fillId="4" borderId="1" xfId="1" applyNumberFormat="1" applyFont="1" applyFill="1" applyBorder="1" applyAlignment="1" applyProtection="1">
      <alignment horizontal="center" vertical="center"/>
      <protection locked="0"/>
    </xf>
    <xf numFmtId="0" fontId="2" fillId="2" borderId="0" xfId="260" applyFont="1" applyFill="1" applyAlignment="1">
      <alignment horizontal="center" vertical="center"/>
    </xf>
    <xf numFmtId="173" fontId="3" fillId="0" borderId="1" xfId="1" applyNumberFormat="1" applyFont="1" applyFill="1" applyBorder="1" applyAlignment="1" applyProtection="1">
      <alignment horizontal="center" vertical="center"/>
      <protection locked="0"/>
    </xf>
    <xf numFmtId="0" fontId="3" fillId="5" borderId="1" xfId="0" applyFont="1" applyFill="1" applyBorder="1" applyAlignment="1">
      <alignment horizontal="center" vertical="center"/>
    </xf>
    <xf numFmtId="12" fontId="3" fillId="5" borderId="1" xfId="260" applyNumberFormat="1" applyFont="1" applyFill="1" applyBorder="1" applyAlignment="1">
      <alignment horizontal="left" vertical="top"/>
    </xf>
    <xf numFmtId="0" fontId="3" fillId="5" borderId="1" xfId="260" applyFont="1" applyFill="1" applyBorder="1" applyAlignment="1">
      <alignment horizontal="center" vertical="center"/>
    </xf>
    <xf numFmtId="173" fontId="3" fillId="5" borderId="1" xfId="1" applyNumberFormat="1" applyFont="1" applyFill="1" applyBorder="1" applyAlignment="1">
      <alignment horizontal="center" vertical="center" wrapText="1"/>
    </xf>
    <xf numFmtId="173" fontId="3" fillId="5" borderId="1" xfId="1" applyNumberFormat="1" applyFont="1" applyFill="1" applyBorder="1" applyAlignment="1" applyProtection="1">
      <alignment horizontal="center" vertical="center"/>
      <protection locked="0"/>
    </xf>
    <xf numFmtId="173" fontId="8" fillId="5" borderId="1" xfId="1" applyNumberFormat="1" applyFont="1" applyFill="1" applyBorder="1" applyAlignment="1" applyProtection="1">
      <alignment horizontal="center" vertical="center"/>
      <protection locked="0"/>
    </xf>
    <xf numFmtId="0" fontId="3" fillId="5" borderId="1" xfId="0" applyFont="1" applyFill="1" applyBorder="1" applyAlignment="1">
      <alignment horizontal="justify" vertical="top" wrapText="1"/>
    </xf>
    <xf numFmtId="0" fontId="3" fillId="5" borderId="1" xfId="0" applyFont="1" applyFill="1" applyBorder="1" applyAlignment="1">
      <alignment horizontal="center" vertical="center" wrapText="1"/>
    </xf>
    <xf numFmtId="173" fontId="3" fillId="5" borderId="1" xfId="1" applyNumberFormat="1" applyFont="1" applyFill="1" applyBorder="1" applyAlignment="1">
      <alignment horizontal="center" vertical="center"/>
    </xf>
    <xf numFmtId="173" fontId="8" fillId="5" borderId="1" xfId="1" applyNumberFormat="1" applyFont="1" applyFill="1" applyBorder="1" applyAlignment="1">
      <alignment horizontal="center" vertical="center"/>
    </xf>
    <xf numFmtId="173" fontId="8" fillId="4" borderId="1" xfId="1" applyNumberFormat="1" applyFont="1" applyFill="1" applyBorder="1" applyAlignment="1">
      <alignment horizontal="center" vertical="center"/>
    </xf>
    <xf numFmtId="0" fontId="3" fillId="5" borderId="1" xfId="260" applyNumberFormat="1" applyFont="1" applyFill="1" applyBorder="1" applyAlignment="1">
      <alignment horizontal="center" vertical="center"/>
    </xf>
    <xf numFmtId="0" fontId="3" fillId="5" borderId="1" xfId="260" applyFont="1" applyFill="1" applyBorder="1" applyAlignment="1">
      <alignment horizontal="justify" vertical="top"/>
    </xf>
    <xf numFmtId="0" fontId="3" fillId="5" borderId="1" xfId="1329" applyFont="1" applyFill="1" applyBorder="1" applyAlignment="1">
      <alignment horizontal="center" vertical="center"/>
    </xf>
    <xf numFmtId="0" fontId="3" fillId="5" borderId="1" xfId="1338" applyFont="1" applyFill="1" applyBorder="1" applyAlignment="1" applyProtection="1">
      <alignment horizontal="justify" vertical="top" wrapText="1"/>
      <protection locked="0"/>
    </xf>
    <xf numFmtId="0" fontId="3" fillId="5" borderId="1" xfId="1338" applyFont="1" applyFill="1" applyBorder="1" applyAlignment="1" applyProtection="1">
      <alignment horizontal="center" vertical="center" wrapText="1"/>
      <protection locked="0"/>
    </xf>
    <xf numFmtId="173" fontId="3" fillId="5" borderId="1" xfId="1" applyNumberFormat="1" applyFont="1" applyFill="1" applyBorder="1" applyAlignment="1" applyProtection="1">
      <alignment horizontal="center" vertical="center" wrapText="1"/>
      <protection locked="0"/>
    </xf>
    <xf numFmtId="173" fontId="8" fillId="2" borderId="1" xfId="1" applyNumberFormat="1" applyFont="1" applyFill="1" applyBorder="1" applyAlignment="1">
      <alignment horizontal="center" vertical="center" wrapText="1"/>
    </xf>
    <xf numFmtId="0" fontId="3" fillId="5" borderId="1" xfId="0" applyFont="1" applyFill="1" applyBorder="1" applyAlignment="1">
      <alignment vertical="top" wrapText="1"/>
    </xf>
    <xf numFmtId="173" fontId="8" fillId="5" borderId="1" xfId="1" applyNumberFormat="1" applyFont="1" applyFill="1" applyBorder="1" applyAlignment="1">
      <alignment horizontal="center" vertical="center" wrapText="1"/>
    </xf>
    <xf numFmtId="0" fontId="3" fillId="2" borderId="1" xfId="260" applyNumberFormat="1" applyFont="1" applyFill="1" applyBorder="1" applyAlignment="1">
      <alignment horizontal="center" vertical="center" wrapText="1"/>
    </xf>
    <xf numFmtId="173" fontId="3" fillId="3" borderId="1" xfId="1" applyNumberFormat="1" applyFont="1" applyFill="1" applyBorder="1" applyAlignment="1">
      <alignment horizontal="center" vertical="center" wrapText="1"/>
    </xf>
    <xf numFmtId="173" fontId="3" fillId="3" borderId="1" xfId="1" applyNumberFormat="1" applyFont="1" applyFill="1" applyBorder="1" applyAlignment="1">
      <alignment horizontal="center" vertical="center"/>
    </xf>
    <xf numFmtId="0" fontId="3" fillId="2" borderId="1" xfId="1382"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5" borderId="0" xfId="0" applyFont="1" applyFill="1"/>
    <xf numFmtId="0" fontId="9" fillId="2" borderId="0" xfId="260" applyFont="1" applyFill="1" applyAlignment="1">
      <alignment horizontal="center" vertical="center"/>
    </xf>
    <xf numFmtId="0" fontId="10" fillId="2" borderId="0" xfId="260" applyFont="1" applyFill="1" applyAlignment="1">
      <alignment horizontal="center" vertical="center"/>
    </xf>
    <xf numFmtId="0" fontId="10" fillId="2" borderId="0" xfId="260" applyFont="1" applyFill="1"/>
    <xf numFmtId="0" fontId="11" fillId="2" borderId="11" xfId="260" applyFont="1" applyFill="1" applyBorder="1" applyAlignment="1">
      <alignment horizontal="center" vertical="center"/>
    </xf>
    <xf numFmtId="187" fontId="11" fillId="2" borderId="11" xfId="260" applyNumberFormat="1" applyFont="1" applyFill="1" applyBorder="1" applyAlignment="1">
      <alignment horizontal="center" vertical="center"/>
    </xf>
    <xf numFmtId="0" fontId="12" fillId="2" borderId="11" xfId="260" applyFont="1" applyFill="1" applyBorder="1" applyAlignment="1">
      <alignment vertical="center"/>
    </xf>
    <xf numFmtId="3" fontId="12" fillId="2" borderId="11" xfId="260" applyNumberFormat="1" applyFont="1" applyFill="1" applyBorder="1" applyAlignment="1">
      <alignment horizontal="right" vertical="center"/>
    </xf>
    <xf numFmtId="0" fontId="12" fillId="2" borderId="11" xfId="260" applyFont="1" applyFill="1" applyBorder="1" applyAlignment="1">
      <alignment horizontal="left" vertical="center"/>
    </xf>
    <xf numFmtId="0" fontId="12" fillId="2" borderId="11" xfId="260" applyFont="1" applyFill="1" applyBorder="1" applyAlignment="1">
      <alignment horizontal="justify" vertical="justify"/>
    </xf>
    <xf numFmtId="0" fontId="11" fillId="2" borderId="11" xfId="260" applyFont="1" applyFill="1" applyBorder="1" applyAlignment="1">
      <alignment horizontal="left" vertical="center"/>
    </xf>
    <xf numFmtId="3" fontId="11" fillId="2" borderId="11" xfId="260" applyNumberFormat="1" applyFont="1" applyFill="1" applyBorder="1" applyAlignment="1">
      <alignment horizontal="right" vertical="center"/>
    </xf>
    <xf numFmtId="0" fontId="9" fillId="2" borderId="0" xfId="260" applyFont="1" applyFill="1"/>
    <xf numFmtId="3" fontId="10" fillId="2" borderId="0" xfId="260" applyNumberFormat="1" applyFont="1" applyFill="1"/>
    <xf numFmtId="0" fontId="88" fillId="0" borderId="1" xfId="0" applyFont="1" applyBorder="1" applyAlignment="1">
      <alignment horizontal="center" vertical="center"/>
    </xf>
    <xf numFmtId="0" fontId="88" fillId="0" borderId="1" xfId="0" applyFont="1" applyBorder="1" applyAlignment="1">
      <alignment horizontal="left" vertical="center"/>
    </xf>
    <xf numFmtId="43" fontId="89" fillId="0" borderId="1" xfId="1" applyFont="1" applyBorder="1" applyAlignment="1">
      <alignment horizontal="center" vertical="center"/>
    </xf>
    <xf numFmtId="0" fontId="88" fillId="0" borderId="0" xfId="0" applyFont="1" applyAlignment="1">
      <alignment horizontal="center" vertical="center"/>
    </xf>
    <xf numFmtId="0" fontId="11" fillId="2" borderId="9" xfId="260" applyFont="1" applyFill="1" applyBorder="1" applyAlignment="1">
      <alignment horizontal="center" vertical="center"/>
    </xf>
    <xf numFmtId="0" fontId="11" fillId="2" borderId="10" xfId="260" applyFont="1" applyFill="1" applyBorder="1" applyAlignment="1">
      <alignment horizontal="center" vertical="center"/>
    </xf>
    <xf numFmtId="173" fontId="2" fillId="2" borderId="1" xfId="1" applyNumberFormat="1" applyFont="1" applyFill="1" applyBorder="1" applyAlignment="1">
      <alignment horizontal="center" vertical="top" wrapText="1"/>
    </xf>
    <xf numFmtId="0" fontId="2" fillId="2" borderId="1" xfId="260" applyFont="1" applyFill="1" applyBorder="1" applyAlignment="1">
      <alignment horizontal="center" vertical="center"/>
    </xf>
    <xf numFmtId="0" fontId="2" fillId="2" borderId="6" xfId="260" applyFont="1" applyFill="1" applyBorder="1" applyAlignment="1">
      <alignment horizontal="center" vertical="top"/>
    </xf>
    <xf numFmtId="0" fontId="2" fillId="2" borderId="7" xfId="260" applyFont="1" applyFill="1" applyBorder="1" applyAlignment="1">
      <alignment horizontal="center" vertical="top"/>
    </xf>
    <xf numFmtId="0" fontId="2" fillId="5" borderId="7" xfId="260" applyFont="1" applyFill="1" applyBorder="1" applyAlignment="1">
      <alignment horizontal="center" vertical="top"/>
    </xf>
    <xf numFmtId="0" fontId="2" fillId="2" borderId="8" xfId="260" applyFont="1" applyFill="1" applyBorder="1" applyAlignment="1">
      <alignment horizontal="center" vertical="top"/>
    </xf>
    <xf numFmtId="0" fontId="2" fillId="2" borderId="2" xfId="260" applyFont="1" applyFill="1" applyBorder="1" applyAlignment="1">
      <alignment horizontal="center" vertical="center"/>
    </xf>
    <xf numFmtId="0" fontId="2" fillId="2" borderId="3" xfId="260" applyFont="1" applyFill="1" applyBorder="1" applyAlignment="1">
      <alignment horizontal="center" vertical="center"/>
    </xf>
    <xf numFmtId="0" fontId="2" fillId="2" borderId="4" xfId="260" applyFont="1" applyFill="1" applyBorder="1" applyAlignment="1">
      <alignment horizontal="center" vertical="center"/>
    </xf>
    <xf numFmtId="173" fontId="2" fillId="2" borderId="1" xfId="1" applyNumberFormat="1" applyFont="1" applyFill="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cellXfs>
  <cellStyles count="1505">
    <cellStyle name="??" xfId="113" xr:uid="{00000000-0005-0000-0000-0000A0000000}"/>
    <cellStyle name="?? [0.00]_laroux" xfId="112" xr:uid="{00000000-0005-0000-0000-00009F000000}"/>
    <cellStyle name="?? [0]_ML_Maintenance_Quo_060628" xfId="114" xr:uid="{00000000-0005-0000-0000-0000A1000000}"/>
    <cellStyle name="?? 2" xfId="54" xr:uid="{00000000-0005-0000-0000-00004A000000}"/>
    <cellStyle name="?? 3" xfId="118" xr:uid="{00000000-0005-0000-0000-0000A5000000}"/>
    <cellStyle name="???? [0.00]_laroux" xfId="122" xr:uid="{00000000-0005-0000-0000-0000A9000000}"/>
    <cellStyle name="????_laroux" xfId="123" xr:uid="{00000000-0005-0000-0000-0000AA000000}"/>
    <cellStyle name="??_??" xfId="107" xr:uid="{00000000-0005-0000-0000-00009A000000}"/>
    <cellStyle name="??°ÿÿÿ?ÿÿÿ??" xfId="125" xr:uid="{00000000-0005-0000-0000-0000AC000000}"/>
    <cellStyle name="?_x0001__x0017_?°_x0001_ÿÿÿ?ÿÿÿ??" xfId="126" xr:uid="{00000000-0005-0000-0000-0000AD000000}"/>
    <cellStyle name="??°ÿÿÿ?ÿÿÿ?? 1" xfId="106" xr:uid="{00000000-0005-0000-0000-000099000000}"/>
    <cellStyle name="?_x0001__x0017_?°_x0001_ÿÿÿ?ÿÿÿ?? 1" xfId="128" xr:uid="{00000000-0005-0000-0000-0000AF000000}"/>
    <cellStyle name="?_x0001__x0017_?°_x0001_ÿÿÿ?ÿÿÿ?? 1 2" xfId="129" xr:uid="{00000000-0005-0000-0000-0000B0000000}"/>
    <cellStyle name="?_x0001__x0017_?°_x0001_ÿÿÿ?ÿÿÿ?? 1 3" xfId="131" xr:uid="{00000000-0005-0000-0000-0000B2000000}"/>
    <cellStyle name="??°ÿÿÿ?ÿÿÿ?? 2" xfId="12" xr:uid="{00000000-0005-0000-0000-00000F000000}"/>
    <cellStyle name="?_x0001__x0017_?°_x0001_ÿÿÿ?ÿÿÿ?? 2" xfId="135" xr:uid="{00000000-0005-0000-0000-0000B6000000}"/>
    <cellStyle name="?_x0001__x0017_?°_x0001_ÿÿÿ?ÿÿÿ?? 2 2" xfId="136" xr:uid="{00000000-0005-0000-0000-0000B7000000}"/>
    <cellStyle name="?_x0001__x0017_?°_x0001_ÿÿÿ?ÿÿÿ?? 2 3" xfId="137" xr:uid="{00000000-0005-0000-0000-0000B8000000}"/>
    <cellStyle name="??°ÿÿÿ?ÿÿÿ?? 3" xfId="141" xr:uid="{00000000-0005-0000-0000-0000BC000000}"/>
    <cellStyle name="?_x0001__x0017_?°_x0001_ÿÿÿ?ÿÿÿ?? 3" xfId="146" xr:uid="{00000000-0005-0000-0000-0000C1000000}"/>
    <cellStyle name="?_x0001__x0017_?°_x0001_ÿÿÿ?ÿÿÿ?? 3 2" xfId="148" xr:uid="{00000000-0005-0000-0000-0000C3000000}"/>
    <cellStyle name="?_x0001__x0017_?°_x0001_ÿÿÿ?ÿÿÿ?? 3 3" xfId="150" xr:uid="{00000000-0005-0000-0000-0000C5000000}"/>
    <cellStyle name="??°ÿÿÿ?ÿÿÿ?? 4" xfId="151" xr:uid="{00000000-0005-0000-0000-0000C6000000}"/>
    <cellStyle name="?_x0001__x0017_?°_x0001_ÿÿÿ?ÿÿÿ?? 4" xfId="156" xr:uid="{00000000-0005-0000-0000-0000CB000000}"/>
    <cellStyle name="?_x0001__x0017_?°_x0001_ÿÿÿ?ÿÿÿ?? 4 2" xfId="159" xr:uid="{00000000-0005-0000-0000-0000CE000000}"/>
    <cellStyle name="?_x0001__x0017_?°_x0001_ÿÿÿ?ÿÿÿ?? 4 3" xfId="161" xr:uid="{00000000-0005-0000-0000-0000D0000000}"/>
    <cellStyle name="??°ÿÿÿ?ÿÿÿ?? 5" xfId="165" xr:uid="{00000000-0005-0000-0000-0000D4000000}"/>
    <cellStyle name="?_x0001__x0017_?°_x0001_ÿÿÿ?ÿÿÿ?? 5" xfId="111" xr:uid="{00000000-0005-0000-0000-00009E000000}"/>
    <cellStyle name="?_x0001__x0017_?°_x0001_ÿÿÿ?ÿÿÿ?? 5 2" xfId="168" xr:uid="{00000000-0005-0000-0000-0000D7000000}"/>
    <cellStyle name="?_x0001__x0017_?°_x0001_ÿÿÿ?ÿÿÿ?? 5 3" xfId="173" xr:uid="{00000000-0005-0000-0000-0000DC000000}"/>
    <cellStyle name="??°ÿÿÿ?ÿÿÿ?? 6" xfId="179" xr:uid="{00000000-0005-0000-0000-0000E2000000}"/>
    <cellStyle name="?_x0001__x0017_?°_x0001_ÿÿÿ?ÿÿÿ?? 6" xfId="181" xr:uid="{00000000-0005-0000-0000-0000E4000000}"/>
    <cellStyle name="?_x0001__x0017_?°_x0001_ÿÿÿ?ÿÿÿ?? 7" xfId="171" xr:uid="{00000000-0005-0000-0000-0000DA000000}"/>
    <cellStyle name="?_x0001__x0017_?°_x0001_ÿÿÿ?ÿÿÿ?? 8" xfId="176" xr:uid="{00000000-0005-0000-0000-0000DF000000}"/>
    <cellStyle name="??°ÿÿÿ?ÿÿÿ??_BOQSummary Vedhas Sir" xfId="183" xr:uid="{00000000-0005-0000-0000-0000E6000000}"/>
    <cellStyle name="?_x0001__x0017_?°_x0001_ÿÿÿ?ÿÿÿ??_BOQSummary Vedhas Sir" xfId="45" xr:uid="{00000000-0005-0000-0000-00003E000000}"/>
    <cellStyle name="_~7900961" xfId="185" xr:uid="{00000000-0005-0000-0000-0000E8000000}"/>
    <cellStyle name="_06  E - Pricing Schedule BMS-TMS" xfId="191" xr:uid="{00000000-0005-0000-0000-0000EE000000}"/>
    <cellStyle name="_06  E - Pricing Schedule BMS-TMS 2" xfId="155" xr:uid="{00000000-0005-0000-0000-0000CA000000}"/>
    <cellStyle name="_06  E - Pricing Schedule BMS-TMS 3" xfId="110" xr:uid="{00000000-0005-0000-0000-00009D000000}"/>
    <cellStyle name="_3GS" xfId="193" xr:uid="{00000000-0005-0000-0000-0000F0000000}"/>
    <cellStyle name="_AAI Kolkatta - 04.06.08 - mail" xfId="197" xr:uid="{00000000-0005-0000-0000-0000F4000000}"/>
    <cellStyle name="_AAI Kolkatta - 04.06.08 - mail_AHU LOW SIDE BOQ-Working" xfId="201" xr:uid="{00000000-0005-0000-0000-0000F8000000}"/>
    <cellStyle name="_AAI Kolkatta - 04.06.08 - mail_Ducting Cost Sheet" xfId="204" xr:uid="{00000000-0005-0000-0000-0000FB000000}"/>
    <cellStyle name="_AAI-Kolkatta -BOQ -04.06.08-Mail" xfId="88" xr:uid="{00000000-0005-0000-0000-000079000000}"/>
    <cellStyle name="_AAI-Kolkatta -BOQ -04.06.08-Mail_AHU LOW SIDE BOQ-Working" xfId="208" xr:uid="{00000000-0005-0000-0000-0000FF000000}"/>
    <cellStyle name="_AAI-Kolkatta -BOQ -04.06.08-Mail_Ducting Cost Sheet" xfId="218" xr:uid="{00000000-0005-0000-0000-000009010000}"/>
    <cellStyle name="_AAI-Kolkatta -BOQ -7.5.08" xfId="223" xr:uid="{00000000-0005-0000-0000-00000E010000}"/>
    <cellStyle name="_AAI-Kolkatta -BOQ -7.5.08_AHU LOW SIDE BOQ-Working" xfId="227" xr:uid="{00000000-0005-0000-0000-000012010000}"/>
    <cellStyle name="_AAI-Kolkatta -BOQ -7.5.08_Ducting Cost Sheet" xfId="11" xr:uid="{00000000-0005-0000-0000-00000D000000}"/>
    <cellStyle name="_ABAN 61031" xfId="229" xr:uid="{00000000-0005-0000-0000-000014010000}"/>
    <cellStyle name="_Abhimaani Vasathi Hotel - 25.09.07" xfId="233" xr:uid="{00000000-0005-0000-0000-000018010000}"/>
    <cellStyle name="_ABN AMRO - CHN 30.05.06 R5 Final" xfId="235" xr:uid="{00000000-0005-0000-0000-00001A010000}"/>
    <cellStyle name="_ABN Amro@olympia R3 UP WO FT 30.5.06" xfId="239" xr:uid="{00000000-0005-0000-0000-00001E010000}"/>
    <cellStyle name="_ABN Amro@olympia R3 UP WO FT 30.5.06_AHU LOW SIDE BOQ-Working" xfId="242" xr:uid="{00000000-0005-0000-0000-000021010000}"/>
    <cellStyle name="_ABN Amro@olympia R3 UP WO FT 30.5.06_Ducting Cost Sheet" xfId="249" xr:uid="{00000000-0005-0000-0000-000028010000}"/>
    <cellStyle name="_ABN Amro@olympia UPWO FT R5 30.05.06" xfId="253" xr:uid="{00000000-0005-0000-0000-00002C010000}"/>
    <cellStyle name="_ABN Amro@olympia UPWO FT R5 30.05.06_AHU LOW SIDE BOQ-Working" xfId="256" xr:uid="{00000000-0005-0000-0000-00002F010000}"/>
    <cellStyle name="_ABN Amro@olympia UPWO FT R5 30.05.06_Ducting Cost Sheet" xfId="258" xr:uid="{00000000-0005-0000-0000-000031010000}"/>
    <cellStyle name="_ABN AMRO-31.05.067.5%inst" xfId="97" xr:uid="{00000000-0005-0000-0000-00008A000000}"/>
    <cellStyle name="_ABN AMRO-31.05.067.5%inst_AHU LOW SIDE BOQ-Working" xfId="104" xr:uid="{00000000-0005-0000-0000-000097000000}"/>
    <cellStyle name="_ABN AMRO-31.05.067.5%inst_Ducting Cost Sheet" xfId="262" xr:uid="{00000000-0005-0000-0000-000035010000}"/>
    <cellStyle name="_ABN SO 080307" xfId="101" xr:uid="{00000000-0005-0000-0000-000091000000}"/>
    <cellStyle name="_ABN SO 080307_AHU LOW SIDE BOQ-Working" xfId="265" xr:uid="{00000000-0005-0000-0000-000038010000}"/>
    <cellStyle name="_ABN SO 080307_Ducting Cost Sheet" xfId="266" xr:uid="{00000000-0005-0000-0000-000039010000}"/>
    <cellStyle name="_ABP ACS,AFS 02.09.06" xfId="170" xr:uid="{00000000-0005-0000-0000-0000D9000000}"/>
    <cellStyle name="_acs bb WIL 4 prices" xfId="271" xr:uid="{00000000-0005-0000-0000-00003E010000}"/>
    <cellStyle name="_ACS BOQ" xfId="89" xr:uid="{00000000-0005-0000-0000-00007B000000}"/>
    <cellStyle name="_ACS BOQ_AHU LOW SIDE BOQ-Working" xfId="212" xr:uid="{00000000-0005-0000-0000-000003010000}"/>
    <cellStyle name="_ACS BOQ_Ducting Cost Sheet" xfId="215" xr:uid="{00000000-0005-0000-0000-000006010000}"/>
    <cellStyle name="_acs sample M5E1" xfId="275" xr:uid="{00000000-0005-0000-0000-000042010000}"/>
    <cellStyle name="_Adani Hospital Mundra,ACS,CCTV - 14.4.08" xfId="282" xr:uid="{00000000-0005-0000-0000-000049010000}"/>
    <cellStyle name="_Adani Hospital Mundra,ACS,CCTV - 14.4.08_AHU LOW SIDE BOQ-Working" xfId="285" xr:uid="{00000000-0005-0000-0000-00004C010000}"/>
    <cellStyle name="_Adani Hospital Mundra,ACS,CCTV - 14.4.08_Ducting Cost Sheet" xfId="290" xr:uid="{00000000-0005-0000-0000-000051010000}"/>
    <cellStyle name="_Aditya Birla Data Center R1-12.07.06" xfId="209" xr:uid="{00000000-0005-0000-0000-000000010000}"/>
    <cellStyle name="_Aditya Birla Data Center R1-12.07.06_AHU LOW SIDE BOQ-Working" xfId="99" xr:uid="{00000000-0005-0000-0000-00008F000000}"/>
    <cellStyle name="_Aditya Birla Data Center R1-12.07.06_Ducting Cost Sheet" xfId="294" xr:uid="{00000000-0005-0000-0000-000055010000}"/>
    <cellStyle name="_Aircel Lighting  Mail 5.5.06 (2)" xfId="301" xr:uid="{00000000-0005-0000-0000-00005C010000}"/>
    <cellStyle name="_Aircel Lighting  Mail 5.5.06 (2)_AHU LOW SIDE BOQ-Working" xfId="304" xr:uid="{00000000-0005-0000-0000-00005F010000}"/>
    <cellStyle name="_Aircel Lighting  Mail 5.5.06 (2)_Ducting Cost Sheet" xfId="308" xr:uid="{00000000-0005-0000-0000-000063010000}"/>
    <cellStyle name="_Aircel Lighting 4.5.06" xfId="142" xr:uid="{00000000-0005-0000-0000-0000BD000000}"/>
    <cellStyle name="_Aircel Lighting 4.5.06_AHU LOW SIDE BOQ-Working" xfId="310" xr:uid="{00000000-0005-0000-0000-000065010000}"/>
    <cellStyle name="_Aircel Lighting 4.5.06_Ducting Cost Sheet" xfId="189" xr:uid="{00000000-0005-0000-0000-0000EC000000}"/>
    <cellStyle name="_Aircel Mail 28.4.06" xfId="311" xr:uid="{00000000-0005-0000-0000-000066010000}"/>
    <cellStyle name="_Aircel Mail 28.4.06_AHU LOW SIDE BOQ-Working" xfId="316" xr:uid="{00000000-0005-0000-0000-00006B010000}"/>
    <cellStyle name="_Aircel Mail 28.4.06_Ducting Cost Sheet" xfId="318" xr:uid="{00000000-0005-0000-0000-00006D010000}"/>
    <cellStyle name="_Airoli IT Park - 13.12.07" xfId="319" xr:uid="{00000000-0005-0000-0000-00006E010000}"/>
    <cellStyle name="_Airtel MSC_090325" xfId="93" xr:uid="{00000000-0005-0000-0000-000083000000}"/>
    <cellStyle name="_Airtel MSC_090325_AHU LOW SIDE BOQ-Working" xfId="174" xr:uid="{00000000-0005-0000-0000-0000DD000000}"/>
    <cellStyle name="_Airtel MSC_090325_Ducting Cost Sheet" xfId="322" xr:uid="{00000000-0005-0000-0000-000071010000}"/>
    <cellStyle name="_Airtel Msc-KOL-6.1.08" xfId="327" xr:uid="{00000000-0005-0000-0000-000076010000}"/>
    <cellStyle name="_Airtel Msc-KOL-6.1.08_AHU LOW SIDE BOQ-Working" xfId="329" xr:uid="{00000000-0005-0000-0000-000078010000}"/>
    <cellStyle name="_Airtel Msc-KOL-6.1.08_Ducting Cost Sheet" xfId="332" xr:uid="{00000000-0005-0000-0000-00007B010000}"/>
    <cellStyle name="_Airtel Whietfield, Dual pop - 13.09.06, as per engg" xfId="337" xr:uid="{00000000-0005-0000-0000-000080010000}"/>
    <cellStyle name="_Akola Bank Wipro 28.02.07" xfId="268" xr:uid="{00000000-0005-0000-0000-00003B010000}"/>
    <cellStyle name="_Akola Bank Wipro 28.02.07_AHU LOW SIDE BOQ-Working" xfId="339" xr:uid="{00000000-0005-0000-0000-000082010000}"/>
    <cellStyle name="_Akola Bank Wipro 28.02.07_Ducting Cost Sheet" xfId="341" xr:uid="{00000000-0005-0000-0000-000084010000}"/>
    <cellStyle name="_Alchemist Hospital - Chandigarh 15.05.06" xfId="346" xr:uid="{00000000-0005-0000-0000-000089010000}"/>
    <cellStyle name="_Alchemist Hospital - Chandigarh 15.05.06_AHU LOW SIDE BOQ-Working" xfId="349" xr:uid="{00000000-0005-0000-0000-00008C010000}"/>
    <cellStyle name="_Alchemist Hospital - Chandigarh 15.05.06_Ducting Cost Sheet" xfId="353" xr:uid="{00000000-0005-0000-0000-000090010000}"/>
    <cellStyle name="_AMC -BMS AAI BOQ only" xfId="357" xr:uid="{00000000-0005-0000-0000-000094010000}"/>
    <cellStyle name="_Amdocs - thane - FM200 - VESDA - 30.01.07" xfId="358" xr:uid="{00000000-0005-0000-0000-000095010000}"/>
    <cellStyle name="_Amdocs - thane - FM200 - VESDA - 30.01.07_AHU LOW SIDE BOQ-Working" xfId="359" xr:uid="{00000000-0005-0000-0000-000096010000}"/>
    <cellStyle name="_Amdocs - thane - FM200 - VESDA - 30.01.07_Ducting Cost Sheet" xfId="361" xr:uid="{00000000-0005-0000-0000-000098010000}"/>
    <cellStyle name="_Amrita Biomedical 80205 m" xfId="362" xr:uid="{00000000-0005-0000-0000-000099010000}"/>
    <cellStyle name="_Anand Residence 80303 pps" xfId="364" xr:uid="{00000000-0005-0000-0000-00009B010000}"/>
    <cellStyle name="_Anand Residence 80303 pps_AHU LOW SIDE BOQ-Working" xfId="368" xr:uid="{00000000-0005-0000-0000-00009F010000}"/>
    <cellStyle name="_Anand Residence 80303 pps_Ducting Cost Sheet" xfId="372" xr:uid="{00000000-0005-0000-0000-0000A3010000}"/>
    <cellStyle name="_Antelec BMS 05.09.07" xfId="22" xr:uid="{00000000-0005-0000-0000-00001E000000}"/>
    <cellStyle name="_Antelec BMS 05.09.07_AHU LOW SIDE BOQ-Working" xfId="147" xr:uid="{00000000-0005-0000-0000-0000C2000000}"/>
    <cellStyle name="_Antelec BMS 05.09.07_Ducting Cost Sheet" xfId="374" xr:uid="{00000000-0005-0000-0000-0000A5010000}"/>
    <cellStyle name="_AP Mahesh bank CFAS,CCTV,WLD,ROR 03.11.06" xfId="375" xr:uid="{00000000-0005-0000-0000-0000A6010000}"/>
    <cellStyle name="_AP Mahesh bank CFAS,CCTV,WLD,ROR 03.11.06_AHU LOW SIDE BOQ-Working" xfId="378" xr:uid="{00000000-0005-0000-0000-0000A9010000}"/>
    <cellStyle name="_AP Mahesh bank CFAS,CCTV,WLD,ROR 03.11.06_Ducting Cost Sheet" xfId="381" xr:uid="{00000000-0005-0000-0000-0000AC010000}"/>
    <cellStyle name="_APEEJAY corporate technologies" xfId="385" xr:uid="{00000000-0005-0000-0000-0000B0010000}"/>
    <cellStyle name="_Apna Punjab homes FAS 27.09.06" xfId="63" xr:uid="{00000000-0005-0000-0000-000054000000}"/>
    <cellStyle name="_Apna Punjab homes FAS 27.09.06_AHU LOW SIDE BOQ-Working" xfId="13" xr:uid="{00000000-0005-0000-0000-000011000000}"/>
    <cellStyle name="_Apna Punjab homes FAS 27.09.06_Ducting Cost Sheet" xfId="390" xr:uid="{00000000-0005-0000-0000-0000B5010000}"/>
    <cellStyle name="_Ascendas - AFAS, ACS &amp; EPABX - 14.11.06R5EST &amp; EXwork" xfId="395" xr:uid="{00000000-0005-0000-0000-0000BA010000}"/>
    <cellStyle name="_Ascendas - PH II - BMS - 26.03.08" xfId="206" xr:uid="{00000000-0005-0000-0000-0000FD000000}"/>
    <cellStyle name="_Ascendas - PH II - BMS - 26.03.08_AHU LOW SIDE BOQ-Working" xfId="396" xr:uid="{00000000-0005-0000-0000-0000BB010000}"/>
    <cellStyle name="_Ascendas - PH II - BMS - 26.03.08_Ducting Cost Sheet" xfId="399" xr:uid="{00000000-0005-0000-0000-0000BE010000}"/>
    <cellStyle name="_Ascendas - PH3 - 07.11.07(ACS) - Spiltup" xfId="394" xr:uid="{00000000-0005-0000-0000-0000B9010000}"/>
    <cellStyle name="_Ascendas 14.9.06 R1" xfId="406" xr:uid="{00000000-0005-0000-0000-0000C5010000}"/>
    <cellStyle name="_Ascendas 14.9.06 R1_AHU LOW SIDE BOQ-Working" xfId="392" xr:uid="{00000000-0005-0000-0000-0000B7010000}"/>
    <cellStyle name="_Ascendas 14.9.06 R1_Ducting Cost Sheet" xfId="407" xr:uid="{00000000-0005-0000-0000-0000C6010000}"/>
    <cellStyle name="_ASCENDAS -18.08.06" xfId="408" xr:uid="{00000000-0005-0000-0000-0000C7010000}"/>
    <cellStyle name="_ASCENDAS -18.08.06_AHU LOW SIDE BOQ-Working" xfId="412" xr:uid="{00000000-0005-0000-0000-0000CB010000}"/>
    <cellStyle name="_ASCENDAS -18.08.06_Ducting Cost Sheet" xfId="416" xr:uid="{00000000-0005-0000-0000-0000CF010000}"/>
    <cellStyle name="_Ascendas 21.9.06 R2" xfId="419" xr:uid="{00000000-0005-0000-0000-0000D2010000}"/>
    <cellStyle name="_Ascendas 21.9.06 R2_AHU LOW SIDE BOQ-Working" xfId="421" xr:uid="{00000000-0005-0000-0000-0000D4010000}"/>
    <cellStyle name="_Ascendas 21.9.06 R2_Ducting Cost Sheet" xfId="423" xr:uid="{00000000-0005-0000-0000-0000D6010000}"/>
    <cellStyle name="_Ascendas Mahindra IT Park old-26.03.08 not send" xfId="425" xr:uid="{00000000-0005-0000-0000-0000D8010000}"/>
    <cellStyle name="_Ascendas Mahindra IT Park old-26.03.08 not send_AHU LOW SIDE BOQ-Working" xfId="27" xr:uid="{00000000-0005-0000-0000-000025000000}"/>
    <cellStyle name="_Ascendas Mahindra IT Park old-26.03.08 not send_Ducting Cost Sheet" xfId="427" xr:uid="{00000000-0005-0000-0000-0000DA010000}"/>
    <cellStyle name="_Ascendas Mahindra IT Park-18.04.08" xfId="429" xr:uid="{00000000-0005-0000-0000-0000DC010000}"/>
    <cellStyle name="_Ascendas Mahindra IT Park-18.04.08_AHU LOW SIDE BOQ-Working" xfId="431" xr:uid="{00000000-0005-0000-0000-0000DE010000}"/>
    <cellStyle name="_Ascendas Mahindra IT Park-18.04.08_Ducting Cost Sheet" xfId="434" xr:uid="{00000000-0005-0000-0000-0000E1010000}"/>
    <cellStyle name="_Ascendas Mahindra IT Park-21.04.08" xfId="119" xr:uid="{00000000-0005-0000-0000-0000A6000000}"/>
    <cellStyle name="_Ascendas Mahindra IT Park-21.04.08_AHU LOW SIDE BOQ-Working" xfId="440" xr:uid="{00000000-0005-0000-0000-0000E7010000}"/>
    <cellStyle name="_Ascendas Mahindra IT Park-21.04.08_Ducting Cost Sheet" xfId="444" xr:uid="{00000000-0005-0000-0000-0000EB010000}"/>
    <cellStyle name="_Ascendas Mahindra IT Park-26.03.08" xfId="255" xr:uid="{00000000-0005-0000-0000-00002E010000}"/>
    <cellStyle name="_Ascendas Mahindra IT Park-26.03.08_AHU LOW SIDE BOQ-Working" xfId="448" xr:uid="{00000000-0005-0000-0000-0000EF010000}"/>
    <cellStyle name="_Ascendas Mahindra IT Park-26.03.08_Ducting Cost Sheet" xfId="420" xr:uid="{00000000-0005-0000-0000-0000D3010000}"/>
    <cellStyle name="_Ascendes_030209" xfId="306" xr:uid="{00000000-0005-0000-0000-000061010000}"/>
    <cellStyle name="_aurdra Engg - Afas &amp; Pa - 24.05.06" xfId="455" xr:uid="{00000000-0005-0000-0000-0000F6010000}"/>
    <cellStyle name="_aurdra Engg - Afas &amp; Pa - 24.05.06_AHU LOW SIDE BOQ-Working" xfId="459" xr:uid="{00000000-0005-0000-0000-0000FA010000}"/>
    <cellStyle name="_aurdra Engg - Afas &amp; Pa - 24.05.06_Ducting Cost Sheet" xfId="460" xr:uid="{00000000-0005-0000-0000-0000FB010000}"/>
    <cellStyle name="_Aviva fin revised 3591 20th DEc 2006" xfId="461" xr:uid="{00000000-0005-0000-0000-0000FC010000}"/>
    <cellStyle name="_B.M.MALL - AFAS &amp; BMS - 29.08.06" xfId="464" xr:uid="{00000000-0005-0000-0000-0000FF010000}"/>
    <cellStyle name="_B.O.M-FIRE&amp;SECURITY-SITE-A&amp;B" xfId="467" xr:uid="{00000000-0005-0000-0000-000002020000}"/>
    <cellStyle name="_Baharampur 08.08.06" xfId="468" xr:uid="{00000000-0005-0000-0000-000003020000}"/>
    <cellStyle name="_Baharampur 08.08.06_AHU LOW SIDE BOQ-Working" xfId="470" xr:uid="{00000000-0005-0000-0000-000005020000}"/>
    <cellStyle name="_Baharampur 08.08.06_Ducting Cost Sheet" xfId="471" xr:uid="{00000000-0005-0000-0000-000006020000}"/>
    <cellStyle name="_Bajaj HindustanS47002005TS3200" xfId="465" xr:uid="{00000000-0005-0000-0000-000000020000}"/>
    <cellStyle name="_Bajaj HindustanS47002005TS3200_AHU LOW SIDE BOQ-Working" xfId="472" xr:uid="{00000000-0005-0000-0000-000007020000}"/>
    <cellStyle name="_Bajaj HindustanS47002005TS3200_Ducting Cost Sheet" xfId="473" xr:uid="{00000000-0005-0000-0000-000008020000}"/>
    <cellStyle name="_Bajaj Renewal Cost Case pricer reviewed-changes in asset baseline-30thaug06_v1.3" xfId="474" xr:uid="{00000000-0005-0000-0000-000009020000}"/>
    <cellStyle name="_Bajajhindustan_6002272_Aug06" xfId="127" xr:uid="{00000000-0005-0000-0000-0000AE000000}"/>
    <cellStyle name="_Battery Calculation" xfId="3" xr:uid="{00000000-0005-0000-0000-000004000000}"/>
    <cellStyle name="_BCAS Office &amp; Training Centre at Safdarjung Airport Delhi 11.07.08" xfId="483" xr:uid="{00000000-0005-0000-0000-000012020000}"/>
    <cellStyle name="_BCAS Office &amp; Training Centre at Safdarjung Airport Delhi 11.07.08_AHU LOW SIDE BOQ-Working" xfId="59" xr:uid="{00000000-0005-0000-0000-000050000000}"/>
    <cellStyle name="_BCAS Office &amp; Training Centre at Safdarjung Airport Delhi 11.07.08_Ducting Cost Sheet" xfId="488" xr:uid="{00000000-0005-0000-0000-000017020000}"/>
    <cellStyle name="_BCG for Mohan Kuruvilla 70217 sgs" xfId="307" xr:uid="{00000000-0005-0000-0000-000062010000}"/>
    <cellStyle name="_BCG for Mohan Kuruvilla 70217 sgs_AHU LOW SIDE BOQ-Working" xfId="489" xr:uid="{00000000-0005-0000-0000-000018020000}"/>
    <cellStyle name="_BCG for Mohan Kuruvilla 70217 sgs_Ducting Cost Sheet" xfId="491" xr:uid="{00000000-0005-0000-0000-00001A020000}"/>
    <cellStyle name="_Bharati Airtel -4.12.07 R1 PCS" xfId="446" xr:uid="{00000000-0005-0000-0000-0000ED010000}"/>
    <cellStyle name="_Bhavanagar University Library - FAS - 29.06.06" xfId="192" xr:uid="{00000000-0005-0000-0000-0000EF000000}"/>
    <cellStyle name="_Bhavanagar University Library - FAS - 29.06.06_AHU LOW SIDE BOQ-Working" xfId="494" xr:uid="{00000000-0005-0000-0000-00001D020000}"/>
    <cellStyle name="_Bhavanagar University Library - FAS - 29.06.06_Ducting Cost Sheet" xfId="499" xr:uid="{00000000-0005-0000-0000-000022020000}"/>
    <cellStyle name="_BHEL, Ballia-INR-12.08.08" xfId="500" xr:uid="{00000000-0005-0000-0000-000023020000}"/>
    <cellStyle name="_BHEL, Bhiwadi -INR-12.08.08" xfId="401" xr:uid="{00000000-0005-0000-0000-0000C0010000}"/>
    <cellStyle name="_bHIMA gENERAL" xfId="501" xr:uid="{00000000-0005-0000-0000-000024020000}"/>
    <cellStyle name="_bHIMA gENERAL_AHU LOW SIDE BOQ-Working" xfId="506" xr:uid="{00000000-0005-0000-0000-000029020000}"/>
    <cellStyle name="_bHIMA gENERAL_Ducting Cost Sheet" xfId="475" xr:uid="{00000000-0005-0000-0000-00000A020000}"/>
    <cellStyle name="_Birla Soft  ACS 09.08.06" xfId="508" xr:uid="{00000000-0005-0000-0000-00002B020000}"/>
    <cellStyle name="_Birla Soft  ACS 09.08.06_AHU LOW SIDE BOQ-Working" xfId="510" xr:uid="{00000000-0005-0000-0000-00002D020000}"/>
    <cellStyle name="_Birla Soft  ACS 09.08.06_Ducting Cost Sheet" xfId="241" xr:uid="{00000000-0005-0000-0000-000020010000}"/>
    <cellStyle name="_BMS Enquiry Revenue tower" xfId="511" xr:uid="{00000000-0005-0000-0000-00002E020000}"/>
    <cellStyle name="_BMS Format" xfId="355" xr:uid="{00000000-0005-0000-0000-000092010000}"/>
    <cellStyle name="_BMS Format - INR" xfId="513" xr:uid="{00000000-0005-0000-0000-000030020000}"/>
    <cellStyle name="_BMS Format - INR_AHU LOW SIDE BOQ-Working" xfId="515" xr:uid="{00000000-0005-0000-0000-000032020000}"/>
    <cellStyle name="_BMS Format - INR_Ducting Cost Sheet" xfId="134" xr:uid="{00000000-0005-0000-0000-0000B5000000}"/>
    <cellStyle name="_BMS Format_AHU LOW SIDE BOQ-Working" xfId="517" xr:uid="{00000000-0005-0000-0000-000034020000}"/>
    <cellStyle name="_BMS Format_Ducting Cost Sheet" xfId="62" xr:uid="{00000000-0005-0000-0000-000053000000}"/>
    <cellStyle name="_Bms General INR" xfId="518" xr:uid="{00000000-0005-0000-0000-000035020000}"/>
    <cellStyle name="_Bms General INR_AHU LOW SIDE BOQ-Working" xfId="521" xr:uid="{00000000-0005-0000-0000-000038020000}"/>
    <cellStyle name="_Bms General INR_Ducting Cost Sheet" xfId="524" xr:uid="{00000000-0005-0000-0000-00003B020000}"/>
    <cellStyle name="_BOB - Mumbai 17.06.05" xfId="526" xr:uid="{00000000-0005-0000-0000-00003D020000}"/>
    <cellStyle name="_BOB - Mumbai 17.06.05_AHU LOW SIDE BOQ-Working" xfId="462" xr:uid="{00000000-0005-0000-0000-0000FD010000}"/>
    <cellStyle name="_BOB - Mumbai 17.06.05_Ducting Cost Sheet" xfId="528" xr:uid="{00000000-0005-0000-0000-00003F020000}"/>
    <cellStyle name="_BOB DRC 2.3.06" xfId="530" xr:uid="{00000000-0005-0000-0000-000041020000}"/>
    <cellStyle name="_BOB DRC 2.3.06_AHU LOW SIDE BOQ-Working" xfId="534" xr:uid="{00000000-0005-0000-0000-000045020000}"/>
    <cellStyle name="_BOB DRC 2.3.06_Ducting Cost Sheet" xfId="536" xr:uid="{00000000-0005-0000-0000-000047020000}"/>
    <cellStyle name="_BOB -DRC-HYD 26.12.2005 Email" xfId="539" xr:uid="{00000000-0005-0000-0000-00004A020000}"/>
    <cellStyle name="_BOB -DRC-HYD 26.12.2005 Email_AHU LOW SIDE BOQ-Working" xfId="140" xr:uid="{00000000-0005-0000-0000-0000BB000000}"/>
    <cellStyle name="_BOB -DRC-HYD 26.12.2005 Email_Ducting Cost Sheet" xfId="540" xr:uid="{00000000-0005-0000-0000-00004B020000}"/>
    <cellStyle name="_BOM for amp prices" xfId="545" xr:uid="{00000000-0005-0000-0000-000050020000}"/>
    <cellStyle name="_BOM for amp prices_AHU LOW SIDE BOQ-Working" xfId="538" xr:uid="{00000000-0005-0000-0000-000049020000}"/>
    <cellStyle name="_BOM for amp prices_Ducting Cost Sheet" xfId="546" xr:uid="{00000000-0005-0000-0000-000051020000}"/>
    <cellStyle name="_Book2" xfId="276" xr:uid="{00000000-0005-0000-0000-000043010000}"/>
    <cellStyle name="_boom barrier 60717 nice" xfId="77" xr:uid="{00000000-0005-0000-0000-000069000000}"/>
    <cellStyle name="_BOQ-BMS" xfId="548" xr:uid="{00000000-0005-0000-0000-000053020000}"/>
    <cellStyle name="_BPCL - Mumbai HP  25.07.05 Email" xfId="551" xr:uid="{00000000-0005-0000-0000-000056020000}"/>
    <cellStyle name="_BPCL DC- 10.08.05mail" xfId="553" xr:uid="{00000000-0005-0000-0000-000058020000}"/>
    <cellStyle name="_BPCL DC- 10.08.05mail_AHU LOW SIDE BOQ-Working" xfId="554" xr:uid="{00000000-0005-0000-0000-000059020000}"/>
    <cellStyle name="_BPCL DC- 10.08.05mail_Ducting Cost Sheet" xfId="454" xr:uid="{00000000-0005-0000-0000-0000F5010000}"/>
    <cellStyle name="_BPCL Golf Green 60927 amc bid" xfId="558" xr:uid="{00000000-0005-0000-0000-00005D020000}"/>
    <cellStyle name="_BPCL Golf Green 60927 amc bid_AHU LOW SIDE BOQ-Working" xfId="335" xr:uid="{00000000-0005-0000-0000-00007E010000}"/>
    <cellStyle name="_BPCL Golf Green 60927 amc bid_Ducting Cost Sheet" xfId="559" xr:uid="{00000000-0005-0000-0000-00005E020000}"/>
    <cellStyle name="_Brakes India COST CASE for HA 11_v2.5" xfId="432" xr:uid="{00000000-0005-0000-0000-0000DF010000}"/>
    <cellStyle name="_Brakes India COST CASE for HA 11_v2.5_AHU LOW SIDE BOQ-Working" xfId="91" xr:uid="{00000000-0005-0000-0000-000080000000}"/>
    <cellStyle name="_Brakes India COST CASE for HA 11_v2.5_Ducting Cost Sheet" xfId="144" xr:uid="{00000000-0005-0000-0000-0000BF000000}"/>
    <cellStyle name="_BSCPL 70726 cctv" xfId="411" xr:uid="{00000000-0005-0000-0000-0000CA010000}"/>
    <cellStyle name="_BSCPL 70726 cctv_AHU LOW SIDE BOQ-Working" xfId="414" xr:uid="{00000000-0005-0000-0000-0000CD010000}"/>
    <cellStyle name="_BSCPL 70726 cctv_Ducting Cost Sheet" xfId="417" xr:uid="{00000000-0005-0000-0000-0000D0010000}"/>
    <cellStyle name="_BSCPL 70726 PPS" xfId="562" xr:uid="{00000000-0005-0000-0000-000061020000}"/>
    <cellStyle name="_BSNL ( NAF S125 Option) - 18.10.06" xfId="563" xr:uid="{00000000-0005-0000-0000-000062020000}"/>
    <cellStyle name="_BSNL ( NAF S125 Option) - 18.10.06_AHU LOW SIDE BOQ-Working" xfId="188" xr:uid="{00000000-0005-0000-0000-0000EB000000}"/>
    <cellStyle name="_BSNL ( NAF S125 Option) - 18.10.06_Ducting Cost Sheet" xfId="566" xr:uid="{00000000-0005-0000-0000-000065020000}"/>
    <cellStyle name="_BSNL Datacentre - 28.09.06" xfId="569" xr:uid="{00000000-0005-0000-0000-000068020000}"/>
    <cellStyle name="_BSNL Datacentre - 28.09.06_AHU LOW SIDE BOQ-Working" xfId="570" xr:uid="{00000000-0005-0000-0000-000069020000}"/>
    <cellStyle name="_BSNL Datacentre - 28.09.06_Ducting Cost Sheet" xfId="572" xr:uid="{00000000-0005-0000-0000-00006B020000}"/>
    <cellStyle name="_BSNL MP Utstarcom Cost Case 190307" xfId="573" xr:uid="{00000000-0005-0000-0000-00006C020000}"/>
    <cellStyle name="_BSNL MP Utstarcom Cost Case 190307_AHU LOW SIDE BOQ-Working" xfId="575" xr:uid="{00000000-0005-0000-0000-00006E020000}"/>
    <cellStyle name="_BSNL MP Utstarcom Cost Case 190307_Ducting Cost Sheet" xfId="577" xr:uid="{00000000-0005-0000-0000-000070020000}"/>
    <cellStyle name="_BSNL Storage 06th Nov 06" xfId="574" xr:uid="{00000000-0005-0000-0000-00006D020000}"/>
    <cellStyle name="_BSNL Storage 06th Nov 06_AHU LOW SIDE BOQ-Working" xfId="578" xr:uid="{00000000-0005-0000-0000-000071020000}"/>
    <cellStyle name="_BSNL Storage 06th Nov 06_Ducting Cost Sheet" xfId="580" xr:uid="{00000000-0005-0000-0000-000073020000}"/>
    <cellStyle name="_BSNL-IBM-18.09.06" xfId="371" xr:uid="{00000000-0005-0000-0000-0000A2010000}"/>
    <cellStyle name="_Call Center_Quezon city_Manila_201006" xfId="261" xr:uid="{00000000-0005-0000-0000-000034010000}"/>
    <cellStyle name="_Call Center_Quezon city_Manila_201006_e-email" xfId="549" xr:uid="{00000000-0005-0000-0000-000054020000}"/>
    <cellStyle name="_Capgemini cost case ver 2.0" xfId="35" xr:uid="{00000000-0005-0000-0000-000030000000}"/>
    <cellStyle name="_Capgemini cost case ver 2.0_AHU LOW SIDE BOQ-Working" xfId="585" xr:uid="{00000000-0005-0000-0000-000078020000}"/>
    <cellStyle name="_Capgemini cost case ver 2.0_Ducting Cost Sheet" xfId="42" xr:uid="{00000000-0005-0000-0000-00003B000000}"/>
    <cellStyle name="_Capita Ph-II-19.01.07-BMS" xfId="139" xr:uid="{00000000-0005-0000-0000-0000BA000000}"/>
    <cellStyle name="_Capita Ph-II-19.01.07-BMS_AHU LOW SIDE BOQ-Working" xfId="586" xr:uid="{00000000-0005-0000-0000-000079020000}"/>
    <cellStyle name="_Capita Ph-II-19.01.07-BMS_Ducting Cost Sheet" xfId="184" xr:uid="{00000000-0005-0000-0000-0000E7000000}"/>
    <cellStyle name="_Catholic Syrian Bank - data cenre - s125 - 20.12.2006" xfId="587" xr:uid="{00000000-0005-0000-0000-00007A020000}"/>
    <cellStyle name="_CBDT-Rebid MA 091006 ver1" xfId="588" xr:uid="{00000000-0005-0000-0000-00007B020000}"/>
    <cellStyle name="_CBDT-Rebid MA 091006 ver1_AHU LOW SIDE BOQ-Working" xfId="591" xr:uid="{00000000-0005-0000-0000-00007E020000}"/>
    <cellStyle name="_CBDT-Rebid MA 091006 ver1_Ducting Cost Sheet" xfId="593" xr:uid="{00000000-0005-0000-0000-000080020000}"/>
    <cellStyle name="_CCTV BOQ" xfId="595" xr:uid="{00000000-0005-0000-0000-000082020000}"/>
    <cellStyle name="_CCTV BOQ_AHU LOW SIDE BOQ-Working" xfId="65" xr:uid="{00000000-0005-0000-0000-000057000000}"/>
    <cellStyle name="_CCTV BOQ_Ducting Cost Sheet" xfId="596" xr:uid="{00000000-0005-0000-0000-000083020000}"/>
    <cellStyle name="_cctv sample 60606" xfId="597" xr:uid="{00000000-0005-0000-0000-000084020000}"/>
    <cellStyle name="_Citigroup BMS 12.09.06" xfId="600" xr:uid="{00000000-0005-0000-0000-000087020000}"/>
    <cellStyle name="_Citigroup BMS 12.09.06_AHU LOW SIDE BOQ-Working" xfId="601" xr:uid="{00000000-0005-0000-0000-000088020000}"/>
    <cellStyle name="_Citigroup BMS 12.09.06_Ducting Cost Sheet" xfId="367" xr:uid="{00000000-0005-0000-0000-00009E010000}"/>
    <cellStyle name="_Citigroup-PEST-12.09.06" xfId="603" xr:uid="{00000000-0005-0000-0000-00008A020000}"/>
    <cellStyle name="_CITOS - 11.12.07" xfId="238" xr:uid="{00000000-0005-0000-0000-00001D010000}"/>
    <cellStyle name="_CITOS - 11.12.07_AHU LOW SIDE BOQ-Working" xfId="240" xr:uid="{00000000-0005-0000-0000-00001F010000}"/>
    <cellStyle name="_CITOS - 11.12.07_Ducting Cost Sheet" xfId="248" xr:uid="{00000000-0005-0000-0000-000027010000}"/>
    <cellStyle name="_Cochin Port Trust 70830" xfId="52" xr:uid="{00000000-0005-0000-0000-000048000000}"/>
    <cellStyle name="_Cochin Port Trust 70830_AHU LOW SIDE BOQ-Working" xfId="544" xr:uid="{00000000-0005-0000-0000-00004F020000}"/>
    <cellStyle name="_Cochin Port Trust 70830_Ducting Cost Sheet" xfId="177" xr:uid="{00000000-0005-0000-0000-0000E0000000}"/>
    <cellStyle name="_Colombia Asia_30.12.06" xfId="605" xr:uid="{00000000-0005-0000-0000-00008C020000}"/>
    <cellStyle name="_Columbia - patiyala - FHS - 03.02.07" xfId="608" xr:uid="{00000000-0005-0000-0000-00008F020000}"/>
    <cellStyle name="_Complex-wazirpur-09.05.07 " xfId="17" xr:uid="{00000000-0005-0000-0000-000017000000}"/>
    <cellStyle name="_COMVERSE 13 Apr 07" xfId="535" xr:uid="{00000000-0005-0000-0000-000046020000}"/>
    <cellStyle name="_COMVERSE 13 Apr 07_AHU LOW SIDE BOQ-Working" xfId="609" xr:uid="{00000000-0005-0000-0000-000090020000}"/>
    <cellStyle name="_COMVERSE 13 Apr 07_Ducting Cost Sheet" xfId="73" xr:uid="{00000000-0005-0000-0000-000063000000}"/>
    <cellStyle name="_Cost Case CSB_26Mar07.ver1.2" xfId="584" xr:uid="{00000000-0005-0000-0000-000077020000}"/>
    <cellStyle name="_Costcase for Alstom - consolidated_v1.1" xfId="424" xr:uid="{00000000-0005-0000-0000-0000D7010000}"/>
    <cellStyle name="_costcase_24Aug_final_V1.5" xfId="611" xr:uid="{00000000-0005-0000-0000-000092020000}"/>
    <cellStyle name="_Covansys -REV boq-06.12.06" xfId="245" xr:uid="{00000000-0005-0000-0000-000024010000}"/>
    <cellStyle name="_Covansys -REV boq-06.12.06_AHU LOW SIDE BOQ-Working" xfId="612" xr:uid="{00000000-0005-0000-0000-000093020000}"/>
    <cellStyle name="_Covansys -REV boq-06.12.06_Ducting Cost Sheet" xfId="85" xr:uid="{00000000-0005-0000-0000-000075000000}"/>
    <cellStyle name="_CRN-BSNL BMS 07.11.06" xfId="547" xr:uid="{00000000-0005-0000-0000-000052020000}"/>
    <cellStyle name="_CRN-IBS software - 23 04 07" xfId="334" xr:uid="{00000000-0005-0000-0000-00007D010000}"/>
    <cellStyle name="_CRN-IBS software - 23 04 07_AHU LOW SIDE BOQ-Working" xfId="614" xr:uid="{00000000-0005-0000-0000-000095020000}"/>
    <cellStyle name="_CRN-IBS software - 23 04 07_Ducting Cost Sheet" xfId="617" xr:uid="{00000000-0005-0000-0000-000098020000}"/>
    <cellStyle name="_Crown - FPS - 19.06.07 - R1" xfId="21" xr:uid="{00000000-0005-0000-0000-00001D000000}"/>
    <cellStyle name="_Crown - FPS - 19.06.07 - R1_AHU LOW SIDE BOQ-Working" xfId="619" xr:uid="{00000000-0005-0000-0000-00009A020000}"/>
    <cellStyle name="_Crown - FPS - 19.06.07 - R1_Ducting Cost Sheet" xfId="621" xr:uid="{00000000-0005-0000-0000-00009C020000}"/>
    <cellStyle name="_CSC As per Drawing 21.07.06" xfId="296" xr:uid="{00000000-0005-0000-0000-000057010000}"/>
    <cellStyle name="_CSC Guard Patrol 21.07.06 All For reference" xfId="435" xr:uid="{00000000-0005-0000-0000-0000E2010000}"/>
    <cellStyle name="_CSC Guard Patrol 21.07.06 All For reference_AHU LOW SIDE BOQ-Working" xfId="623" xr:uid="{00000000-0005-0000-0000-00009E020000}"/>
    <cellStyle name="_CSC Guard Patrol 21.07.06 All For reference_Ducting Cost Sheet" xfId="624" xr:uid="{00000000-0005-0000-0000-00009F020000}"/>
    <cellStyle name="_CSC hyd Rev Fm 200 &amp; argogen  -30.05.06 R3 L1" xfId="4" xr:uid="{00000000-0005-0000-0000-000005000000}"/>
    <cellStyle name="_CSC hyd Rev Fm 200 &amp; argogen  -30.05.06 R3 L1_AHU LOW SIDE BOQ-Working" xfId="628" xr:uid="{00000000-0005-0000-0000-0000A3020000}"/>
    <cellStyle name="_CSC hyd Rev Fm 200 &amp; argogen  -30.05.06 R3 L1_Ducting Cost Sheet" xfId="631" xr:uid="{00000000-0005-0000-0000-0000A6020000}"/>
    <cellStyle name="_CTS - CDS - 20.09.06" xfId="633" xr:uid="{00000000-0005-0000-0000-0000A8020000}"/>
    <cellStyle name="_CTS - CDS - 20.09.06_AHU LOW SIDE BOQ-Working" xfId="635" xr:uid="{00000000-0005-0000-0000-0000AA020000}"/>
    <cellStyle name="_CTS - CDS - 20.09.06_Ducting Cost Sheet" xfId="638" xr:uid="{00000000-0005-0000-0000-0000AD020000}"/>
    <cellStyle name="_CTS DLF - QUADRA - 11.06.07" xfId="639" xr:uid="{00000000-0005-0000-0000-0000AE020000}"/>
    <cellStyle name="_CTS DLF - QUADRA - 11.06.07_AHU LOW SIDE BOQ-Working" xfId="643" xr:uid="{00000000-0005-0000-0000-0000B2020000}"/>
    <cellStyle name="_CTS DLF - QUADRA - 11.06.07_Ducting Cost Sheet" xfId="644" xr:uid="{00000000-0005-0000-0000-0000B3020000}"/>
    <cellStyle name="_CTS, Cochin - 25.10.2006" xfId="94" xr:uid="{00000000-0005-0000-0000-000084000000}"/>
    <cellStyle name="_Dahisar Mall - 17.06.08" xfId="415" xr:uid="{00000000-0005-0000-0000-0000CE010000}"/>
    <cellStyle name="_Dalmia - Kadappa-16-07-08" xfId="645" xr:uid="{00000000-0005-0000-0000-0000B4020000}"/>
    <cellStyle name="_Dalmia - Kadappa-16-07-08_AHU LOW SIDE BOQ-Working" xfId="40" xr:uid="{00000000-0005-0000-0000-000038000000}"/>
    <cellStyle name="_Dalmia - Kadappa-16-07-08_Ducting Cost Sheet" xfId="647" xr:uid="{00000000-0005-0000-0000-0000B6020000}"/>
    <cellStyle name="_data point summary PDC_28-05-08" xfId="648" xr:uid="{00000000-0005-0000-0000-0000B7020000}"/>
    <cellStyle name="_data point summary PDC_28-05-08_AHU LOW SIDE BOQ-Working" xfId="321" xr:uid="{00000000-0005-0000-0000-000070010000}"/>
    <cellStyle name="_data point summary PDC_28-05-08_Ducting Cost Sheet" xfId="652" xr:uid="{00000000-0005-0000-0000-0000BB020000}"/>
    <cellStyle name="_design" xfId="582" xr:uid="{00000000-0005-0000-0000-000075020000}"/>
    <cellStyle name="_design_AHU LOW SIDE BOQ-Working" xfId="157" xr:uid="{00000000-0005-0000-0000-0000CC000000}"/>
    <cellStyle name="_design_Ducting Cost Sheet" xfId="653" xr:uid="{00000000-0005-0000-0000-0000BC020000}"/>
    <cellStyle name="_Divyashree 70215" xfId="222" xr:uid="{00000000-0005-0000-0000-00000D010000}"/>
    <cellStyle name="_Divyashree 70215_AHU LOW SIDE BOQ-Working" xfId="224" xr:uid="{00000000-0005-0000-0000-00000F010000}"/>
    <cellStyle name="_Divyashree 70215_Ducting Cost Sheet" xfId="10" xr:uid="{00000000-0005-0000-0000-00000C000000}"/>
    <cellStyle name="_DLF xSeries BoM v 1.0" xfId="443" xr:uid="{00000000-0005-0000-0000-0000EA010000}"/>
    <cellStyle name="_E &amp; Y Sprk Mod - 05.10.06" xfId="50" xr:uid="{00000000-0005-0000-0000-000045000000}"/>
    <cellStyle name="_E &amp; Y UB City As per Engg -04.12.06" xfId="660" xr:uid="{00000000-0005-0000-0000-0000C3020000}"/>
    <cellStyle name="_E &amp; Y UB City As per Engg -04.12.06_AHU LOW SIDE BOQ-Working" xfId="581" xr:uid="{00000000-0005-0000-0000-000074020000}"/>
    <cellStyle name="_E &amp; Y UB City As per Engg -04.12.06_Ducting Cost Sheet" xfId="164" xr:uid="{00000000-0005-0000-0000-0000D3000000}"/>
    <cellStyle name="_Edifice-sutherland" xfId="661" xr:uid="{00000000-0005-0000-0000-0000C4020000}"/>
    <cellStyle name="_EDS Malad Due Del 60902" xfId="640" xr:uid="{00000000-0005-0000-0000-0000AF020000}"/>
    <cellStyle name="_EDS Malad Due Del 60902_AHU LOW SIDE BOQ-Working" xfId="663" xr:uid="{00000000-0005-0000-0000-0000C6020000}"/>
    <cellStyle name="_EDS Malad Due Del 60902_Ducting Cost Sheet" xfId="666" xr:uid="{00000000-0005-0000-0000-0000C9020000}"/>
    <cellStyle name="_elpas" xfId="667" xr:uid="{00000000-0005-0000-0000-0000CA020000}"/>
    <cellStyle name="_Empee Hilton  Hotels,Chn - 10.9.08 IP" xfId="6" xr:uid="{00000000-0005-0000-0000-000007000000}"/>
    <cellStyle name="_Empee Hilton  Hotels,Chn - 10.9.08 IP_AHU LOW SIDE BOQ-Working" xfId="627" xr:uid="{00000000-0005-0000-0000-0000A2020000}"/>
    <cellStyle name="_Empee Hilton  Hotels,Chn - 10.9.08 IP_Ducting Cost Sheet" xfId="630" xr:uid="{00000000-0005-0000-0000-0000A5020000}"/>
    <cellStyle name="_Enercon  ACS, CCTV 28.09.06R1" xfId="485" xr:uid="{00000000-0005-0000-0000-000014020000}"/>
    <cellStyle name="_Eskayem_Runwal Town - make list" xfId="671" xr:uid="{00000000-0005-0000-0000-0000CE020000}"/>
    <cellStyle name="_Eskayem_Runwal Town - make list_AHU LOW SIDE BOQ-Working" xfId="476" xr:uid="{00000000-0005-0000-0000-00000B020000}"/>
    <cellStyle name="_Eskayem_Runwal Town - make list_Ducting Cost Sheet" xfId="199" xr:uid="{00000000-0005-0000-0000-0000F6000000}"/>
    <cellStyle name="_Eskayem_Runwal Town -fps-19.03.07" xfId="673" xr:uid="{00000000-0005-0000-0000-0000D0020000}"/>
    <cellStyle name="_Eskayem_Runwal Town -fps-19.03.07_AHU LOW SIDE BOQ-Working" xfId="674" xr:uid="{00000000-0005-0000-0000-0000D1020000}"/>
    <cellStyle name="_Eskayem_Runwal Town -fps-19.03.07_Ducting Cost Sheet" xfId="250" xr:uid="{00000000-0005-0000-0000-000029010000}"/>
    <cellStyle name="_ET_STYLE_NoName_00_" xfId="354" xr:uid="{00000000-0005-0000-0000-000091010000}"/>
    <cellStyle name="_ETA Techno Park -  Block 4 - 04.10.06mail" xfId="352" xr:uid="{00000000-0005-0000-0000-00008F010000}"/>
    <cellStyle name="_euronet 60401" xfId="257" xr:uid="{00000000-0005-0000-0000-000030010000}"/>
    <cellStyle name="_euronet 60401_AHU LOW SIDE BOQ-Working" xfId="452" xr:uid="{00000000-0005-0000-0000-0000F3010000}"/>
    <cellStyle name="_euronet 60401_Ducting Cost Sheet" xfId="422" xr:uid="{00000000-0005-0000-0000-0000D5010000}"/>
    <cellStyle name="_EuroNet Price" xfId="207" xr:uid="{00000000-0005-0000-0000-0000FE000000}"/>
    <cellStyle name="_EuroNet Price_AHU LOW SIDE BOQ-Working" xfId="100" xr:uid="{00000000-0005-0000-0000-000090000000}"/>
    <cellStyle name="_EuroNet Price_Ducting Cost Sheet" xfId="291" xr:uid="{00000000-0005-0000-0000-000052010000}"/>
    <cellStyle name="_EuroNet_List Price Template (1)" xfId="675" xr:uid="{00000000-0005-0000-0000-0000D2020000}"/>
    <cellStyle name="_EuroNet_List Price Template (1)_AHU LOW SIDE BOQ-Working" xfId="677" xr:uid="{00000000-0005-0000-0000-0000D4020000}"/>
    <cellStyle name="_EuroNet_List Price Template (1)_Ducting Cost Sheet" xfId="680" xr:uid="{00000000-0005-0000-0000-0000D7020000}"/>
    <cellStyle name="_fas sample 61221" xfId="683" xr:uid="{00000000-0005-0000-0000-0000DA020000}"/>
    <cellStyle name="_fas sample 61221_AHU LOW SIDE BOQ-Working" xfId="687" xr:uid="{00000000-0005-0000-0000-0000DE020000}"/>
    <cellStyle name="_fas sample 61221_Ducting Cost Sheet" xfId="637" xr:uid="{00000000-0005-0000-0000-0000AC020000}"/>
    <cellStyle name="_FAS TNQ MEC 60710" xfId="300" xr:uid="{00000000-0005-0000-0000-00005B010000}"/>
    <cellStyle name="_FDI Care  - Estimate  - Safety Security- 12 11 08 -Ver C" xfId="343" xr:uid="{00000000-0005-0000-0000-000086010000}"/>
    <cellStyle name="_Fid-TD-BOQ-INERGEN-Addendum" xfId="689" xr:uid="{00000000-0005-0000-0000-0000E0020000}"/>
    <cellStyle name="_Fid-TD-BOQ-LVSecurity-Basement" xfId="231" xr:uid="{00000000-0005-0000-0000-000016010000}"/>
    <cellStyle name="_Final Offer_ CRISIL" xfId="690" xr:uid="{00000000-0005-0000-0000-0000E1020000}"/>
    <cellStyle name="_Fire and security costing for Share Khan at Parel" xfId="692" xr:uid="{00000000-0005-0000-0000-0000E3020000}"/>
    <cellStyle name="_Fire and security costing for Share Khan at Parel_AHU LOW SIDE BOQ-Working" xfId="167" xr:uid="{00000000-0005-0000-0000-0000D6000000}"/>
    <cellStyle name="_Fire and security costing for Share Khan at Parel_Ducting Cost Sheet" xfId="695" xr:uid="{00000000-0005-0000-0000-0000E6020000}"/>
    <cellStyle name="_FM 200 Requirement (1)" xfId="696" xr:uid="{00000000-0005-0000-0000-0000E7020000}"/>
    <cellStyle name="_FM-200 BUGETORY QOUTE" xfId="699" xr:uid="{00000000-0005-0000-0000-0000EA020000}"/>
    <cellStyle name="_FM-200 BUGETORY QOUTE_AHU LOW SIDE BOQ-Working" xfId="703" xr:uid="{00000000-0005-0000-0000-0000EE020000}"/>
    <cellStyle name="_FM-200 BUGETORY QOUTE_Ducting Cost Sheet" xfId="704" xr:uid="{00000000-0005-0000-0000-0000EF020000}"/>
    <cellStyle name="_Garden Reach_Kolkata-22.08.08" xfId="705" xr:uid="{00000000-0005-0000-0000-0000F0020000}"/>
    <cellStyle name="_Gateway - Pune(BMS)- 17.12.07" xfId="616" xr:uid="{00000000-0005-0000-0000-000097020000}"/>
    <cellStyle name="_Gateway - Pune(BMS)- 17.12.07_AHU LOW SIDE BOQ-Working" xfId="706" xr:uid="{00000000-0005-0000-0000-0000F1020000}"/>
    <cellStyle name="_Gateway - Pune(BMS)- 17.12.07_Ducting Cost Sheet" xfId="708" xr:uid="{00000000-0005-0000-0000-0000F3020000}"/>
    <cellStyle name="_Gateway - Pune(BMS)- 23.06.08PCS" xfId="709" xr:uid="{00000000-0005-0000-0000-0000F4020000}"/>
    <cellStyle name="_Gateway - Pune(BMS)- 23.06.08PCS_AHU LOW SIDE BOQ-Working" xfId="68" xr:uid="{00000000-0005-0000-0000-00005C000000}"/>
    <cellStyle name="_Gateway - Pune(BMS)- 23.06.08PCS_Ducting Cost Sheet" xfId="430" xr:uid="{00000000-0005-0000-0000-0000DD010000}"/>
    <cellStyle name="_Gateway Spectral-Tech" xfId="713" xr:uid="{00000000-0005-0000-0000-0000F8020000}"/>
    <cellStyle name="_Gateway Spectral-Tech_AHU LOW SIDE BOQ-Working" xfId="70" xr:uid="{00000000-0005-0000-0000-000060000000}"/>
    <cellStyle name="_Gateway Spectral-Tech_Ducting Cost Sheet" xfId="715" xr:uid="{00000000-0005-0000-0000-0000FA020000}"/>
    <cellStyle name="_Gayatri Park-Hyd-24-12-08" xfId="716" xr:uid="{00000000-0005-0000-0000-0000FB020000}"/>
    <cellStyle name="_Gayatri Park-Hyd-24-12-08_AHU LOW SIDE BOQ-Working" xfId="163" xr:uid="{00000000-0005-0000-0000-0000D2000000}"/>
    <cellStyle name="_Gayatri Park-Hyd-24-12-08_Ducting Cost Sheet" xfId="507" xr:uid="{00000000-0005-0000-0000-00002A020000}"/>
    <cellStyle name="_GE Concore 03.01.2006" xfId="198" xr:uid="{00000000-0005-0000-0000-0000F5000000}"/>
    <cellStyle name="_GE Concore 03.01.2006_AHU LOW SIDE BOQ-Working" xfId="203" xr:uid="{00000000-0005-0000-0000-0000FA000000}"/>
    <cellStyle name="_GE Concore 03.01.2006_Ducting Cost Sheet" xfId="205" xr:uid="{00000000-0005-0000-0000-0000FC000000}"/>
    <cellStyle name="_General BMS" xfId="720" xr:uid="{00000000-0005-0000-0000-0000FF020000}"/>
    <cellStyle name="_General BMS $" xfId="723" xr:uid="{00000000-0005-0000-0000-000002030000}"/>
    <cellStyle name="_General BMS $_AHU LOW SIDE BOQ-Working" xfId="724" xr:uid="{00000000-0005-0000-0000-000003030000}"/>
    <cellStyle name="_General BMS $_Ducting Cost Sheet" xfId="18" xr:uid="{00000000-0005-0000-0000-000019000000}"/>
    <cellStyle name="_General BMS 07" xfId="220" xr:uid="{00000000-0005-0000-0000-00000B010000}"/>
    <cellStyle name="_General BMS 07_AHU LOW SIDE BOQ-Working" xfId="225" xr:uid="{00000000-0005-0000-0000-000010010000}"/>
    <cellStyle name="_General BMS 07_Ducting Cost Sheet" xfId="8" xr:uid="{00000000-0005-0000-0000-00000A000000}"/>
    <cellStyle name="_General BMS_AHU LOW SIDE BOQ-Working" xfId="728" xr:uid="{00000000-0005-0000-0000-000007030000}"/>
    <cellStyle name="_General BMS_Ducting Cost Sheet" xfId="731" xr:uid="{00000000-0005-0000-0000-00000A030000}"/>
    <cellStyle name="_General Rs with sbt sft" xfId="561" xr:uid="{00000000-0005-0000-0000-000060020000}"/>
    <cellStyle name="_General WLD" xfId="228" xr:uid="{00000000-0005-0000-0000-000013010000}"/>
    <cellStyle name="_General WLD_AHU LOW SIDE BOQ-Working" xfId="732" xr:uid="{00000000-0005-0000-0000-00000B030000}"/>
    <cellStyle name="_General WLD_Ducting Cost Sheet" xfId="67" xr:uid="{00000000-0005-0000-0000-00005B000000}"/>
    <cellStyle name="_Genpact Sector - 30.09.06" xfId="735" xr:uid="{00000000-0005-0000-0000-00000E030000}"/>
    <cellStyle name="_Genysis AFAS 19.08.06" xfId="405" xr:uid="{00000000-0005-0000-0000-0000C4010000}"/>
    <cellStyle name="_Global (Harayana) 16.11.05" xfId="565" xr:uid="{00000000-0005-0000-0000-000064020000}"/>
    <cellStyle name="_Global Hospital  - 16.10.07" xfId="377" xr:uid="{00000000-0005-0000-0000-0000A8010000}"/>
    <cellStyle name="_Global Hospital  - 16.10.07_AHU LOW SIDE BOQ-Working" xfId="380" xr:uid="{00000000-0005-0000-0000-0000AB010000}"/>
    <cellStyle name="_Global Hospital  - 16.10.07_Ducting Cost Sheet" xfId="383" xr:uid="{00000000-0005-0000-0000-0000AE010000}"/>
    <cellStyle name="_GNFC - Vesda - 25.01.07" xfId="670" xr:uid="{00000000-0005-0000-0000-0000CD020000}"/>
    <cellStyle name="_GNFC , Mini datacenter - 17.01.08,e-mail" xfId="736" xr:uid="{00000000-0005-0000-0000-00000F030000}"/>
    <cellStyle name="_GNFC , Mini datacenter - 17.01.08,e-mail_AHU LOW SIDE BOQ-Working" xfId="737" xr:uid="{00000000-0005-0000-0000-000010030000}"/>
    <cellStyle name="_GNFC , Mini datacenter - 17.01.08,e-mail_Ducting Cost Sheet" xfId="740" xr:uid="{00000000-0005-0000-0000-000013030000}"/>
    <cellStyle name="_GNFC-RFP-BMS-17.01.08-mail" xfId="418" xr:uid="{00000000-0005-0000-0000-0000D1010000}"/>
    <cellStyle name="_Grasim Industries-R0-AFAS-19.01.08" xfId="742" xr:uid="{00000000-0005-0000-0000-000015030000}"/>
    <cellStyle name="_Grasim Industries-R0-AFAS-19.01.08_AHU LOW SIDE BOQ-Working" xfId="32" xr:uid="{00000000-0005-0000-0000-00002B000000}"/>
    <cellStyle name="_Grasim Industries-R0-AFAS-19.01.08_Ducting Cost Sheet" xfId="744" xr:uid="{00000000-0005-0000-0000-000017030000}"/>
    <cellStyle name="_Havells India Ltd_V602569" xfId="456" xr:uid="{00000000-0005-0000-0000-0000F7010000}"/>
    <cellStyle name="_Havells India Ltd_V602569_AHU LOW SIDE BOQ-Working" xfId="746" xr:uid="{00000000-0005-0000-0000-000019030000}"/>
    <cellStyle name="_Havells India Ltd_V602569_Ducting Cost Sheet" xfId="748" xr:uid="{00000000-0005-0000-0000-00001B030000}"/>
    <cellStyle name="_Hilton Hotel - 14.03.08" xfId="400" xr:uid="{00000000-0005-0000-0000-0000BF010000}"/>
    <cellStyle name="_Hiranandani Builders (Kensington) - 06.06.07R2" xfId="149" xr:uid="{00000000-0005-0000-0000-0000C4000000}"/>
    <cellStyle name="_IBM Data Center - 15.07.06" xfId="25" xr:uid="{00000000-0005-0000-0000-000022000000}"/>
    <cellStyle name="_IBM Data Centre - 27.09.06,e-mail" xfId="752" xr:uid="{00000000-0005-0000-0000-00001F030000}"/>
    <cellStyle name="_IBM Data Centre - 27.09.06,e-mail_AHU LOW SIDE BOQ-Working" xfId="234" xr:uid="{00000000-0005-0000-0000-000019010000}"/>
    <cellStyle name="_IBM Data Centre - 27.09.06,e-mail_Ducting Cost Sheet" xfId="180" xr:uid="{00000000-0005-0000-0000-0000E3000000}"/>
    <cellStyle name="_IBM K Block - Manyatta" xfId="754" xr:uid="{00000000-0005-0000-0000-000021030000}"/>
    <cellStyle name="_IBM K Block - Manyatta_AHU LOW SIDE BOQ-Working" xfId="757" xr:uid="{00000000-0005-0000-0000-000024030000}"/>
    <cellStyle name="_IBM K Block - Manyatta_Ducting Cost Sheet" xfId="87" xr:uid="{00000000-0005-0000-0000-000078000000}"/>
    <cellStyle name="_IBM Manyata 1.4.06" xfId="410" xr:uid="{00000000-0005-0000-0000-0000C9010000}"/>
    <cellStyle name="_IBM-datacentre-28.09.06" xfId="672" xr:uid="{00000000-0005-0000-0000-0000CF020000}"/>
    <cellStyle name="_IBM-RFP-2008-RD-170,Pune-14.10.08" xfId="758" xr:uid="{00000000-0005-0000-0000-000025030000}"/>
    <cellStyle name="_IBMS BOQ" xfId="712" xr:uid="{00000000-0005-0000-0000-0000F7020000}"/>
    <cellStyle name="_IBMS BOQ_AHU LOW SIDE BOQ-Working" xfId="69" xr:uid="{00000000-0005-0000-0000-00005F000000}"/>
    <cellStyle name="_IBMS BOQ_Ducting Cost Sheet" xfId="714" xr:uid="{00000000-0005-0000-0000-0000F9020000}"/>
    <cellStyle name="_IDC chennai - 30.03.06" xfId="761" xr:uid="{00000000-0005-0000-0000-000028030000}"/>
    <cellStyle name="_ILMS Cost Case v1.1" xfId="762" xr:uid="{00000000-0005-0000-0000-000029030000}"/>
    <cellStyle name="_ILMS cost case-MA" xfId="200" xr:uid="{00000000-0005-0000-0000-0000F7000000}"/>
    <cellStyle name="_ILMS_Consolidated2806" xfId="347" xr:uid="{00000000-0005-0000-0000-00008A010000}"/>
    <cellStyle name="_ILMS_Consolidated2806_AHU LOW SIDE BOQ-Working" xfId="767" xr:uid="{00000000-0005-0000-0000-00002E030000}"/>
    <cellStyle name="_ILMS_Consolidated2806_Ducting Cost Sheet" xfId="768" xr:uid="{00000000-0005-0000-0000-00002F030000}"/>
    <cellStyle name="_Incubation Center for Muthoot,Kochi-28.04.06" xfId="772" xr:uid="{00000000-0005-0000-0000-000033030000}"/>
    <cellStyle name="_Incubation Center for Muthoot,Kochi-28.04.06_AHU LOW SIDE BOQ-Working" xfId="773" xr:uid="{00000000-0005-0000-0000-000034030000}"/>
    <cellStyle name="_Incubation Center for Muthoot,Kochi-28.04.06_Ducting Cost Sheet" xfId="774" xr:uid="{00000000-0005-0000-0000-000035030000}"/>
    <cellStyle name="_Integra T 28.12.05 " xfId="66" xr:uid="{00000000-0005-0000-0000-00005A000000}"/>
    <cellStyle name="_Intelenet - 4th Floor RRP 05.01.07" xfId="775" xr:uid="{00000000-0005-0000-0000-000036030000}"/>
    <cellStyle name="_Intelenet - 4th Floor RRP 05.01.07_AHU LOW SIDE BOQ-Working" xfId="649" xr:uid="{00000000-0005-0000-0000-0000B8020000}"/>
    <cellStyle name="_Intelenet - 4th Floor RRP 05.01.07_Ducting Cost Sheet" xfId="778" xr:uid="{00000000-0005-0000-0000-000039030000}"/>
    <cellStyle name="_Intelenet-Spk - 01.08.06.R2(Increase 10%)" xfId="598" xr:uid="{00000000-0005-0000-0000-000085020000}"/>
    <cellStyle name="_Intellivate-16.09.06" xfId="781" xr:uid="{00000000-0005-0000-0000-00003C030000}"/>
    <cellStyle name="_Interiors" xfId="783" xr:uid="{00000000-0005-0000-0000-00003E030000}"/>
    <cellStyle name="_IO List" xfId="82" xr:uid="{00000000-0005-0000-0000-000071000000}"/>
    <cellStyle name="_IO List &amp; Contoller" xfId="686" xr:uid="{00000000-0005-0000-0000-0000DD020000}"/>
    <cellStyle name="_IO List &amp; Contoller_AHU LOW SIDE BOQ-Working" xfId="685" xr:uid="{00000000-0005-0000-0000-0000DC020000}"/>
    <cellStyle name="_IO List &amp; Contoller_Ducting Cost Sheet" xfId="634" xr:uid="{00000000-0005-0000-0000-0000A9020000}"/>
    <cellStyle name="_IO- List price" xfId="784" xr:uid="{00000000-0005-0000-0000-00003F030000}"/>
    <cellStyle name="_IO- List price_AHU LOW SIDE BOQ-Working" xfId="217" xr:uid="{00000000-0005-0000-0000-000008010000}"/>
    <cellStyle name="_IO- List price_Ducting Cost Sheet" xfId="503" xr:uid="{00000000-0005-0000-0000-000026020000}"/>
    <cellStyle name="_IO List_AHU LOW SIDE BOQ-Working" xfId="80" xr:uid="{00000000-0005-0000-0000-00006E000000}"/>
    <cellStyle name="_IO List_Ducting Cost Sheet" xfId="785" xr:uid="{00000000-0005-0000-0000-000040030000}"/>
    <cellStyle name="_IO Summary" xfId="787" xr:uid="{00000000-0005-0000-0000-000042030000}"/>
    <cellStyle name="_ISRO-Bhopal- 30.05.06" xfId="324" xr:uid="{00000000-0005-0000-0000-000073010000}"/>
    <cellStyle name="_ISRO-Bhopal- 30.05.06_AHU LOW SIDE BOQ-Working" xfId="330" xr:uid="{00000000-0005-0000-0000-000079010000}"/>
    <cellStyle name="_ISRO-Bhopal- 30.05.06_Ducting Cost Sheet" xfId="333" xr:uid="{00000000-0005-0000-0000-00007C010000}"/>
    <cellStyle name="_ITC Windsor Manor - 23.05.07" xfId="493" xr:uid="{00000000-0005-0000-0000-00001C020000}"/>
    <cellStyle name="_IVY Comptech FAS,PAS,ACS,CCTV,RRS 11.07.06" xfId="492" xr:uid="{00000000-0005-0000-0000-00001B020000}"/>
    <cellStyle name="_IVY Comptech FAS,PAS,ACS,CCTV,RRS 11.07.06_AHU LOW SIDE BOQ-Working" xfId="668" xr:uid="{00000000-0005-0000-0000-0000CB020000}"/>
    <cellStyle name="_IVY Comptech FAS,PAS,ACS,CCTV,RRS 11.07.06_Ducting Cost Sheet" xfId="622" xr:uid="{00000000-0005-0000-0000-00009D020000}"/>
    <cellStyle name="_JEWELEX INDIA PVT LTD-29.07.08" xfId="154" xr:uid="{00000000-0005-0000-0000-0000C9000000}"/>
    <cellStyle name="_Karan Construction-10.08.06-rev" xfId="55" xr:uid="{00000000-0005-0000-0000-00004B000000}"/>
    <cellStyle name="_Karan Construction-10.08.06-rev_AHU LOW SIDE BOQ-Working" xfId="790" xr:uid="{00000000-0005-0000-0000-000045030000}"/>
    <cellStyle name="_Karan Construction-10.08.06-rev_Ducting Cost Sheet" xfId="792" xr:uid="{00000000-0005-0000-0000-000047030000}"/>
    <cellStyle name="_KG 360 - Qpro 6.6.06 r1" xfId="730" xr:uid="{00000000-0005-0000-0000-000009030000}"/>
    <cellStyle name="_KLJ house - prithvi sound_18 05 07" xfId="794" xr:uid="{00000000-0005-0000-0000-000049030000}"/>
    <cellStyle name="_KLJ house - prithvi sound_18 05 07_AHU LOW SIDE BOQ-Working" xfId="693" xr:uid="{00000000-0005-0000-0000-0000E4020000}"/>
    <cellStyle name="_KLJ house - prithvi sound_18 05 07_Ducting Cost Sheet" xfId="796" xr:uid="{00000000-0005-0000-0000-00004B030000}"/>
    <cellStyle name="_KLJ house -prithvi sound_31 05 07- R5 - opt1" xfId="323" xr:uid="{00000000-0005-0000-0000-000072010000}"/>
    <cellStyle name="_KLJ house -prithvi sound_31 05 07- R5 - opt1_AHU LOW SIDE BOQ-Working" xfId="194" xr:uid="{00000000-0005-0000-0000-0000F1000000}"/>
    <cellStyle name="_KLJ house -prithvi sound_31 05 07- R5 - opt1_Ducting Cost Sheet" xfId="798" xr:uid="{00000000-0005-0000-0000-00004D030000}"/>
    <cellStyle name="_KMC 23 Oct 06" xfId="39" xr:uid="{00000000-0005-0000-0000-000037000000}"/>
    <cellStyle name="_KMC 23 Oct 06_AHU LOW SIDE BOQ-Working" xfId="567" xr:uid="{00000000-0005-0000-0000-000066020000}"/>
    <cellStyle name="_KMC 23 Oct 06_Ducting Cost Sheet" xfId="800" xr:uid="{00000000-0005-0000-0000-00004F030000}"/>
    <cellStyle name="_KRCD ACS 25.09.06 option-2" xfId="274" xr:uid="{00000000-0005-0000-0000-000041010000}"/>
    <cellStyle name="_Kris 60331 m" xfId="801" xr:uid="{00000000-0005-0000-0000-000050030000}"/>
    <cellStyle name="_Lakshmi Textiles - 17.01.08" xfId="366" xr:uid="{00000000-0005-0000-0000-00009D010000}"/>
    <cellStyle name="_Lakshmi Textiles - 17.01.08_AHU LOW SIDE BOQ-Working" xfId="369" xr:uid="{00000000-0005-0000-0000-0000A0010000}"/>
    <cellStyle name="_Lakshmi Textiles - 17.01.08_Ducting Cost Sheet" xfId="373" xr:uid="{00000000-0005-0000-0000-0000A4010000}"/>
    <cellStyle name="_LAURUS LABS LIMITED" xfId="525" xr:uid="{00000000-0005-0000-0000-00003C020000}"/>
    <cellStyle name="_Logitechpark-12.09.05.xls-MAIL" xfId="694" xr:uid="{00000000-0005-0000-0000-0000E5020000}"/>
    <cellStyle name="_Lonavla Biyani 80205 pps crown" xfId="297" xr:uid="{00000000-0005-0000-0000-000058010000}"/>
    <cellStyle name="_Lonavla Biyani 80205 pps crown_AHU LOW SIDE BOQ-Working" xfId="804" xr:uid="{00000000-0005-0000-0000-000053030000}"/>
    <cellStyle name="_Lonavla Biyani 80205 pps crown_Ducting Cost Sheet" xfId="808" xr:uid="{00000000-0005-0000-0000-000057030000}"/>
    <cellStyle name="_Lucas 60919 VDP wct" xfId="764" xr:uid="{00000000-0005-0000-0000-00002B030000}"/>
    <cellStyle name="_Lulu Hotel &amp; shop (BMS) - 12.12.07" xfId="729" xr:uid="{00000000-0005-0000-0000-000008030000}"/>
    <cellStyle name="_Lulu mall - 30.11.07" xfId="810" xr:uid="{00000000-0005-0000-0000-000059030000}"/>
    <cellStyle name="_Lulu mall - 30.11.07_AHU LOW SIDE BOQ-Working" xfId="814" xr:uid="{00000000-0005-0000-0000-00005D030000}"/>
    <cellStyle name="_Lulu mall - 30.11.07_Ducting Cost Sheet" xfId="816" xr:uid="{00000000-0005-0000-0000-00005F030000}"/>
    <cellStyle name="_M5E1" xfId="817" xr:uid="{00000000-0005-0000-0000-000060030000}"/>
    <cellStyle name="_Mahalingam Associates M 080313" xfId="818" xr:uid="{00000000-0005-0000-0000-000061030000}"/>
    <cellStyle name="_MAS Active-03.10.06" xfId="819" xr:uid="{00000000-0005-0000-0000-000062030000}"/>
    <cellStyle name="_Mastek Mahape -09.05.06" xfId="821" xr:uid="{00000000-0005-0000-0000-000064030000}"/>
    <cellStyle name="_Menzies Aviation for CCCL 61229" xfId="41" xr:uid="{00000000-0005-0000-0000-000039000000}"/>
    <cellStyle name="_MMR Vaccine Facility - 26.11.07" xfId="822" xr:uid="{00000000-0005-0000-0000-000065030000}"/>
    <cellStyle name="_MMR Vaccine Facility - 26.11.07_AHU LOW SIDE BOQ-Working" xfId="445" xr:uid="{00000000-0005-0000-0000-0000EC010000}"/>
    <cellStyle name="_MMR Vaccine Facility - 26.11.07_Ducting Cost Sheet" xfId="36" xr:uid="{00000000-0005-0000-0000-000031000000}"/>
    <cellStyle name="_Moolchand Hospital- s125 - 05.01.2007" xfId="826" xr:uid="{00000000-0005-0000-0000-000069030000}"/>
    <cellStyle name="_Mundra Commercial Airport-10-06-08" xfId="477" xr:uid="{00000000-0005-0000-0000-00000C020000}"/>
    <cellStyle name="_Mundra Commercial Airport-10-06-08_AHU LOW SIDE BOQ-Working" xfId="56" xr:uid="{00000000-0005-0000-0000-00004C000000}"/>
    <cellStyle name="_Mundra Commercial Airport-10-06-08_Ducting Cost Sheet" xfId="486" xr:uid="{00000000-0005-0000-0000-000015020000}"/>
    <cellStyle name="_Naval Aircraft 70726" xfId="829" xr:uid="{00000000-0005-0000-0000-00006C030000}"/>
    <cellStyle name="_Naval Aircraft 70726_AHU LOW SIDE BOQ-Working" xfId="830" xr:uid="{00000000-0005-0000-0000-00006D030000}"/>
    <cellStyle name="_Naval Aircraft 70726_Ducting Cost Sheet" xfId="831" xr:uid="{00000000-0005-0000-0000-00006E030000}"/>
    <cellStyle name="_New India Assurance 60724" xfId="832" xr:uid="{00000000-0005-0000-0000-00006F030000}"/>
    <cellStyle name="_New India Assurance 60724_AHU LOW SIDE BOQ-Working" xfId="504" xr:uid="{00000000-0005-0000-0000-000027020000}"/>
    <cellStyle name="_New India Assurance 60724_Ducting Cost Sheet" xfId="484" xr:uid="{00000000-0005-0000-0000-000013020000}"/>
    <cellStyle name="_NIC_Storage_Aug06" xfId="835" xr:uid="{00000000-0005-0000-0000-000072030000}"/>
    <cellStyle name="_NIC_Storage_Aug06_AHU LOW SIDE BOQ-Working" xfId="837" xr:uid="{00000000-0005-0000-0000-000074030000}"/>
    <cellStyle name="_NIC_Storage_Aug06_Ducting Cost Sheet" xfId="839" xr:uid="{00000000-0005-0000-0000-000076030000}"/>
    <cellStyle name="_Nirlon Knowledge Park - Full working File" xfId="370" xr:uid="{00000000-0005-0000-0000-0000A1010000}"/>
    <cellStyle name="_Nirlon Knowledge Park - Full working File_AHU LOW SIDE BOQ-Working" xfId="251" xr:uid="{00000000-0005-0000-0000-00002A010000}"/>
    <cellStyle name="_Nirlon Knowledge Park - Full working File_Ducting Cost Sheet" xfId="841" xr:uid="{00000000-0005-0000-0000-000078030000}"/>
    <cellStyle name="_Nokia Foxconn Ph II - IBMS - 13.03.07 R1" xfId="169" xr:uid="{00000000-0005-0000-0000-0000D8000000}"/>
    <cellStyle name="_Nokia Foxconn Ph II - IBMS - 13.03.07 R1_AHU LOW SIDE BOQ-Working" xfId="845" xr:uid="{00000000-0005-0000-0000-00007C030000}"/>
    <cellStyle name="_Nokia Foxconn Ph II - IBMS - 13.03.07 R1_Ducting Cost Sheet" xfId="847" xr:uid="{00000000-0005-0000-0000-00007E030000}"/>
    <cellStyle name="_Nokia Siemens BMS 27.09.07" xfId="654" xr:uid="{00000000-0005-0000-0000-0000BD020000}"/>
    <cellStyle name="_NOKIA-BMS-BOQ-28.09.2007" xfId="848" xr:uid="{00000000-0005-0000-0000-00007F030000}"/>
    <cellStyle name="_NTPC  - IBM 23.05.06 Argon" xfId="849" xr:uid="{00000000-0005-0000-0000-000080030000}"/>
    <cellStyle name="_NTPC  - IBM 23.05.06 Argon_AHU LOW SIDE BOQ-Working" xfId="851" xr:uid="{00000000-0005-0000-0000-000082030000}"/>
    <cellStyle name="_NTPC  - IBM 23.05.06 Argon_Ducting Cost Sheet" xfId="33" xr:uid="{00000000-0005-0000-0000-00002C000000}"/>
    <cellStyle name="_NTPC -Noida-R3-23.05.06" xfId="854" xr:uid="{00000000-0005-0000-0000-000085030000}"/>
    <cellStyle name="_NTPC -Noida-R3-23.05.06_AHU LOW SIDE BOQ-Working" xfId="855" xr:uid="{00000000-0005-0000-0000-000086030000}"/>
    <cellStyle name="_NTPC -Noida-R3-23.05.06_Ducting Cost Sheet" xfId="38" xr:uid="{00000000-0005-0000-0000-000035000000}"/>
    <cellStyle name="_NTPC-21-December-2006" xfId="669" xr:uid="{00000000-0005-0000-0000-0000CC020000}"/>
    <cellStyle name="_NTPC-21-December-2006_AHU LOW SIDE BOQ-Working" xfId="478" xr:uid="{00000000-0005-0000-0000-00000D020000}"/>
    <cellStyle name="_NTPC-21-December-2006_Ducting Cost Sheet" xfId="195" xr:uid="{00000000-0005-0000-0000-0000F2000000}"/>
    <cellStyle name="_Office Tiger - 4th Floor  - SIII - 04.06.08" xfId="859" xr:uid="{00000000-0005-0000-0000-00008A030000}"/>
    <cellStyle name="_Office Tiger - 4th Floor  - SIII - 04.06.08_AHU LOW SIDE BOQ-Working" xfId="860" xr:uid="{00000000-0005-0000-0000-00008B030000}"/>
    <cellStyle name="_Office Tiger - 4th Floor  - SIII - 04.06.08_Ducting Cost Sheet" xfId="833" xr:uid="{00000000-0005-0000-0000-000070030000}"/>
    <cellStyle name="_Office Tiger RA puram 61030" xfId="862" xr:uid="{00000000-0005-0000-0000-00008D030000}"/>
    <cellStyle name="_Office Tiger RA puram 61030_AHU LOW SIDE BOQ-Working" xfId="864" xr:uid="{00000000-0005-0000-0000-00008F030000}"/>
    <cellStyle name="_Office Tiger RA puram 61030_Ducting Cost Sheet" xfId="865" xr:uid="{00000000-0005-0000-0000-000090030000}"/>
    <cellStyle name="_Oii-Sec(ACS&amp;CCTV)-Bill of Quantities-R3- 20.3.09" xfId="866" xr:uid="{00000000-0005-0000-0000-000091030000}"/>
    <cellStyle name="_Oil India, Delhi, DC-31.10.08-R1" xfId="79" xr:uid="{00000000-0005-0000-0000-00006D000000}"/>
    <cellStyle name="_OMS COST CASE Version 2 8th November 20005 QA1 " xfId="868" xr:uid="{00000000-0005-0000-0000-000093030000}"/>
    <cellStyle name="_ONGC - 28.03.08" xfId="272" xr:uid="{00000000-0005-0000-0000-00003F010000}"/>
    <cellStyle name="_ONGC CCCL-FAS-26-03-08" xfId="869" xr:uid="{00000000-0005-0000-0000-000094030000}"/>
    <cellStyle name="_ONGC CCCL-FAS-26-03-08_AHU LOW SIDE BOQ-Working" xfId="870" xr:uid="{00000000-0005-0000-0000-000095030000}"/>
    <cellStyle name="_ONGC CCCL-FAS-26-03-08_Ducting Cost Sheet" xfId="398" xr:uid="{00000000-0005-0000-0000-0000BD010000}"/>
    <cellStyle name="_Oracle HYD 19.06.06" xfId="376" xr:uid="{00000000-0005-0000-0000-0000A7010000}"/>
    <cellStyle name="_Oracle HYD 19.06.06_AHU LOW SIDE BOQ-Working" xfId="379" xr:uid="{00000000-0005-0000-0000-0000AA010000}"/>
    <cellStyle name="_Oracle HYD 19.06.06_Ducting Cost Sheet" xfId="382" xr:uid="{00000000-0005-0000-0000-0000AD010000}"/>
    <cellStyle name="_P.V.S.M Hospital -17.05.06-Unpriced" xfId="872" xr:uid="{00000000-0005-0000-0000-000097030000}"/>
    <cellStyle name="_Park Centra - Data Sheet,29.11.06" xfId="873" xr:uid="{00000000-0005-0000-0000-000098030000}"/>
    <cellStyle name="_Park Centra-22.02.07-R3" xfId="874" xr:uid="{00000000-0005-0000-0000-000099030000}"/>
    <cellStyle name="_Park Centra-22.02.07-R3_AHU LOW SIDE BOQ-Working" xfId="26" xr:uid="{00000000-0005-0000-0000-000023000000}"/>
    <cellStyle name="_Park Centra-22.02.07-R3_Ducting Cost Sheet" xfId="152" xr:uid="{00000000-0005-0000-0000-0000C7000000}"/>
    <cellStyle name="_Part Centra - cyberpark" xfId="805" xr:uid="{00000000-0005-0000-0000-000054030000}"/>
    <cellStyle name="_PCS INR -29.04.08" xfId="312" xr:uid="{00000000-0005-0000-0000-000067010000}"/>
    <cellStyle name="_PCS-29.04.08 $" xfId="124" xr:uid="{00000000-0005-0000-0000-0000AB000000}"/>
    <cellStyle name="_Pfizer Phase II - 27.09.07" xfId="121" xr:uid="{00000000-0005-0000-0000-0000A8000000}"/>
    <cellStyle name="_Pfizer Phase II - 27.09.07_AHU LOW SIDE BOQ-Working" xfId="438" xr:uid="{00000000-0005-0000-0000-0000E5010000}"/>
    <cellStyle name="_Pfizer Phase II - 27.09.07_Ducting Cost Sheet" xfId="441" xr:uid="{00000000-0005-0000-0000-0000E8010000}"/>
    <cellStyle name="_Piramyd Spenta - 30.10.06" xfId="875" xr:uid="{00000000-0005-0000-0000-00009A030000}"/>
    <cellStyle name="_Piramyd Spenta - 30.10.06_AHU LOW SIDE BOQ-Working" xfId="797" xr:uid="{00000000-0005-0000-0000-00004C030000}"/>
    <cellStyle name="_Piramyd Spenta - 30.10.06_Ducting Cost Sheet" xfId="876" xr:uid="{00000000-0005-0000-0000-00009B030000}"/>
    <cellStyle name="_Pokarna CCTV, PF 12.11.07 R3 $" xfId="877" xr:uid="{00000000-0005-0000-0000-00009C030000}"/>
    <cellStyle name="_Port Trust,Data Center -31.05.06" xfId="878" xr:uid="{00000000-0005-0000-0000-00009D030000}"/>
    <cellStyle name="_Port Trust,Data Center -31.05.06_AHU LOW SIDE BOQ-Working" xfId="788" xr:uid="{00000000-0005-0000-0000-000043030000}"/>
    <cellStyle name="_Port Trust,Data Center -31.05.06_Ducting Cost Sheet" xfId="882" xr:uid="{00000000-0005-0000-0000-0000A1030000}"/>
    <cellStyle name="_Prashanth 04.07.06" xfId="883" xr:uid="{00000000-0005-0000-0000-0000A2030000}"/>
    <cellStyle name="_Prashanth-25.02.06-R2" xfId="884" xr:uid="{00000000-0005-0000-0000-0000A3030000}"/>
    <cellStyle name="_Prashanth-25.02.06-R2_AHU LOW SIDE BOQ-Working" xfId="885" xr:uid="{00000000-0005-0000-0000-0000A4030000}"/>
    <cellStyle name="_Prashanth-25.02.06-R2_Ducting Cost Sheet" xfId="733" xr:uid="{00000000-0005-0000-0000-00000C030000}"/>
    <cellStyle name="_Premier Mills 80103" xfId="350" xr:uid="{00000000-0005-0000-0000-00008D010000}"/>
    <cellStyle name="_Premier Mills 80103_AHU LOW SIDE BOQ-Working" xfId="765" xr:uid="{00000000-0005-0000-0000-00002C030000}"/>
    <cellStyle name="_Premier Mills 80103_Ducting Cost Sheet" xfId="770" xr:uid="{00000000-0005-0000-0000-000031030000}"/>
    <cellStyle name="_President13.09.05mail" xfId="887" xr:uid="{00000000-0005-0000-0000-0000A6030000}"/>
    <cellStyle name="_Presidents Palace - FAS - 14.09.05" xfId="5" xr:uid="{00000000-0005-0000-0000-000006000000}"/>
    <cellStyle name="_Presidents Palace - FAS - 14.09.05_AHU LOW SIDE BOQ-Working" xfId="625" xr:uid="{00000000-0005-0000-0000-0000A0020000}"/>
    <cellStyle name="_Presidents Palace - FAS - 14.09.05_Ducting Cost Sheet" xfId="629" xr:uid="{00000000-0005-0000-0000-0000A4020000}"/>
    <cellStyle name="_Presidents Palace mail - 14 09 05" xfId="186" xr:uid="{00000000-0005-0000-0000-0000E9000000}"/>
    <cellStyle name="_Presidents Palace mail - 14 09 05_AHU LOW SIDE BOQ-Working" xfId="889" xr:uid="{00000000-0005-0000-0000-0000A8030000}"/>
    <cellStyle name="_Presidents Palace mail - 14 09 05_Ducting Cost Sheet" xfId="795" xr:uid="{00000000-0005-0000-0000-00004A030000}"/>
    <cellStyle name="_Presidents Palace mail - 14.09.05" xfId="246" xr:uid="{00000000-0005-0000-0000-000025010000}"/>
    <cellStyle name="_Presidents Palace mail - 14.09.05_AHU LOW SIDE BOQ-Working" xfId="613" xr:uid="{00000000-0005-0000-0000-000094020000}"/>
    <cellStyle name="_Presidents Palace mail - 14.09.05_Ducting Cost Sheet" xfId="86" xr:uid="{00000000-0005-0000-0000-000076000000}"/>
    <cellStyle name="_printer cons 60518" xfId="892" xr:uid="{00000000-0005-0000-0000-0000AB030000}"/>
    <cellStyle name="_Prozone (BMS) - 27..02.08" xfId="894" xr:uid="{00000000-0005-0000-0000-0000AD030000}"/>
    <cellStyle name="_Prozone (BMS) - 27..02.08_AHU LOW SIDE BOQ-Working" xfId="896" xr:uid="{00000000-0005-0000-0000-0000AF030000}"/>
    <cellStyle name="_Prozone (BMS) - 27..02.08_Ducting Cost Sheet" xfId="348" xr:uid="{00000000-0005-0000-0000-00008B010000}"/>
    <cellStyle name="_PVS Hospital,Kochi_150406_M" xfId="116" xr:uid="{00000000-0005-0000-0000-0000A3000000}"/>
    <cellStyle name="_PVS Hospital,Kochi_150406_M_AHU LOW SIDE BOQ-Working" xfId="897" xr:uid="{00000000-0005-0000-0000-0000B0030000}"/>
    <cellStyle name="_PVS Hospital,Kochi_150406_M_Ducting Cost Sheet" xfId="899" xr:uid="{00000000-0005-0000-0000-0000B2030000}"/>
    <cellStyle name="_Ranbaxy_070306" xfId="178" xr:uid="{00000000-0005-0000-0000-0000E1000000}"/>
    <cellStyle name="_RBI wipro BMS 16.6.06" xfId="900" xr:uid="{00000000-0005-0000-0000-0000B3030000}"/>
    <cellStyle name="_RBI wipro BMS 16.6.06_AHU LOW SIDE BOQ-Working" xfId="902" xr:uid="{00000000-0005-0000-0000-0000B5030000}"/>
    <cellStyle name="_RBI wipro BMS 16.6.06_Ducting Cost Sheet" xfId="512" xr:uid="{00000000-0005-0000-0000-00002F020000}"/>
    <cellStyle name="_Ref. BMS UB City 22.9.06" xfId="906" xr:uid="{00000000-0005-0000-0000-0000B9030000}"/>
    <cellStyle name="_Ref. BMS UB City 22.9.06_AHU LOW SIDE BOQ-Working" xfId="907" xr:uid="{00000000-0005-0000-0000-0000BA030000}"/>
    <cellStyle name="_Ref. BMS UB City 22.9.06_Ducting Cost Sheet" xfId="901" xr:uid="{00000000-0005-0000-0000-0000B4030000}"/>
    <cellStyle name="_Reliance - ADA,IDC3 - 28.01.08" xfId="909" xr:uid="{00000000-0005-0000-0000-0000BC030000}"/>
    <cellStyle name="_Reliance - ADA,IDC3 - 28.01.08_AHU LOW SIDE BOQ-Working" xfId="910" xr:uid="{00000000-0005-0000-0000-0000BD030000}"/>
    <cellStyle name="_Reliance - ADA,IDC3 - 28.01.08_Ducting Cost Sheet" xfId="911" xr:uid="{00000000-0005-0000-0000-0000BE030000}"/>
    <cellStyle name="_Reliance - s125 - 05.01.2007" xfId="606" xr:uid="{00000000-0005-0000-0000-00008D020000}"/>
    <cellStyle name="_Reliance -IDC2- VESDA - 12.03.07" xfId="912" xr:uid="{00000000-0005-0000-0000-0000BF030000}"/>
    <cellStyle name="_Reliance -IDC2- VESDA - 12.03.07_AHU LOW SIDE BOQ-Working" xfId="914" xr:uid="{00000000-0005-0000-0000-0000C1030000}"/>
    <cellStyle name="_Reliance -IDC2- VESDA - 12.03.07_Ducting Cost Sheet" xfId="916" xr:uid="{00000000-0005-0000-0000-0000C3030000}"/>
    <cellStyle name="_Reliance Pharmaceuticals Pvt. Ltd Betalactum Block at Jamnagar 06.06.08" xfId="769" xr:uid="{00000000-0005-0000-0000-000030030000}"/>
    <cellStyle name="_Reliance-24.02.06-Email" xfId="918" xr:uid="{00000000-0005-0000-0000-0000C5030000}"/>
    <cellStyle name="_Rising Hotel Ltd - Rev -  15.05.07" xfId="145" xr:uid="{00000000-0005-0000-0000-0000C0000000}"/>
    <cellStyle name="_RMZ Millenia Buisness Park mail-27.09.06-R1" xfId="880" xr:uid="{00000000-0005-0000-0000-00009F030000}"/>
    <cellStyle name="_RMZ Millenia Buisness Park mail-27.09.06-R1_AHU LOW SIDE BOQ-Working" xfId="786" xr:uid="{00000000-0005-0000-0000-000041030000}"/>
    <cellStyle name="_RMZ Millenia Buisness Park mail-27.09.06-R1_Ducting Cost Sheet" xfId="881" xr:uid="{00000000-0005-0000-0000-0000A0030000}"/>
    <cellStyle name="_RMZ Millinea (ACS, CCTV &amp; BMS) - 05.09.07R7(SiemensBMS)" xfId="920" xr:uid="{00000000-0005-0000-0000-0000C7030000}"/>
    <cellStyle name="_Royal Valley-FPS1-22.01.07" xfId="922" xr:uid="{00000000-0005-0000-0000-0000C9030000}"/>
    <cellStyle name="_Runwal Town - make list" xfId="776" xr:uid="{00000000-0005-0000-0000-000037030000}"/>
    <cellStyle name="_Runwal Town - make list_AHU LOW SIDE BOQ-Working" xfId="650" xr:uid="{00000000-0005-0000-0000-0000B9020000}"/>
    <cellStyle name="_Runwal Town - make list_Ducting Cost Sheet" xfId="779" xr:uid="{00000000-0005-0000-0000-00003A030000}"/>
    <cellStyle name="_sahara - FPS - DSN - BOQ - 17.02.07" xfId="166" xr:uid="{00000000-0005-0000-0000-0000D5000000}"/>
    <cellStyle name="_sahara - FPS - DSN - BOQ - 17.02.07_AHU LOW SIDE BOQ-Working" xfId="843" xr:uid="{00000000-0005-0000-0000-00007A030000}"/>
    <cellStyle name="_sahara - FPS - DSN - BOQ - 17.02.07_Ducting Cost Sheet" xfId="846" xr:uid="{00000000-0005-0000-0000-00007D030000}"/>
    <cellStyle name="_SCB-SCOPE-EDIFICE FAS,PA,ACS,CCTV,BMS 10.11.06-DI" xfId="924" xr:uid="{00000000-0005-0000-0000-0000CB030000}"/>
    <cellStyle name="_SCB-SCOPE-EDIFICE FAS,PA,ACS,CCTV,BMS 10.11.06-DI_AHU LOW SIDE BOQ-Working" xfId="923" xr:uid="{00000000-0005-0000-0000-0000CA030000}"/>
    <cellStyle name="_SCB-SCOPE-EDIFICE FAS,PA,ACS,CCTV,BMS 10.11.06-DI_Ducting Cost Sheet" xfId="926" xr:uid="{00000000-0005-0000-0000-0000CD030000}"/>
    <cellStyle name="_Sew electricals-University 17.4.07" xfId="802" xr:uid="{00000000-0005-0000-0000-000051030000}"/>
    <cellStyle name="_Sheet2" xfId="19" xr:uid="{00000000-0005-0000-0000-00001A000000}"/>
    <cellStyle name="_Sheet2_AHU LOW SIDE BOQ-Working" xfId="930" xr:uid="{00000000-0005-0000-0000-0000D1030000}"/>
    <cellStyle name="_Sheet2_Ducting Cost Sheet" xfId="931" xr:uid="{00000000-0005-0000-0000-0000D2030000}"/>
    <cellStyle name="_Sheet3" xfId="269" xr:uid="{00000000-0005-0000-0000-00003C010000}"/>
    <cellStyle name="_Sheet3_AHU LOW SIDE BOQ-Working" xfId="340" xr:uid="{00000000-0005-0000-0000-000083010000}"/>
    <cellStyle name="_Sheet3_Ducting Cost Sheet" xfId="342" xr:uid="{00000000-0005-0000-0000-000085010000}"/>
    <cellStyle name="_Sheet4" xfId="934" xr:uid="{00000000-0005-0000-0000-0000D5030000}"/>
    <cellStyle name="_Sheet4_AHU LOW SIDE BOQ-Working" xfId="700" xr:uid="{00000000-0005-0000-0000-0000EB020000}"/>
    <cellStyle name="_Sheet4_Ducting Cost Sheet" xfId="935" xr:uid="{00000000-0005-0000-0000-0000D6030000}"/>
    <cellStyle name="_Shell - Afas &amp; Pa - 23.05.06" xfId="725" xr:uid="{00000000-0005-0000-0000-000004030000}"/>
    <cellStyle name="_Siemens Worksheet" xfId="741" xr:uid="{00000000-0005-0000-0000-000014030000}"/>
    <cellStyle name="_Siemens Worksheet_AHU LOW SIDE BOQ-Working" xfId="590" xr:uid="{00000000-0005-0000-0000-00007D020000}"/>
    <cellStyle name="_Siemens Worksheet_Ducting Cost Sheet" xfId="576" xr:uid="{00000000-0005-0000-0000-00006F020000}"/>
    <cellStyle name="_Sify - Vashi - S125 - 19.01.2007" xfId="726" xr:uid="{00000000-0005-0000-0000-000005030000}"/>
    <cellStyle name="_Singapore Prison-BMS" xfId="479" xr:uid="{00000000-0005-0000-0000-00000E020000}"/>
    <cellStyle name="_Singapore Prison-BMS_AHU LOW SIDE BOQ-Working" xfId="57" xr:uid="{00000000-0005-0000-0000-00004D000000}"/>
    <cellStyle name="_Singapore Prison-BMS_Ducting Cost Sheet" xfId="487" xr:uid="{00000000-0005-0000-0000-000016020000}"/>
    <cellStyle name="_SIPCOT IT park-Siruseri-FHS-22.01.2007" xfId="936" xr:uid="{00000000-0005-0000-0000-0000D7030000}"/>
    <cellStyle name="_Spectral - Siddivinayak Temple" xfId="939" xr:uid="{00000000-0005-0000-0000-0000DA030000}"/>
    <cellStyle name="_Spectral - Siddivinayak Temple_AHU LOW SIDE BOQ-Working" xfId="940" xr:uid="{00000000-0005-0000-0000-0000DB030000}"/>
    <cellStyle name="_Spectral - Siddivinayak Temple_Ducting Cost Sheet" xfId="942" xr:uid="{00000000-0005-0000-0000-0000DD030000}"/>
    <cellStyle name="_Spectral_Somerset Greenways-20.04.07" xfId="943" xr:uid="{00000000-0005-0000-0000-0000DE030000}"/>
    <cellStyle name="_Star hotal royal tower-23-07-08" xfId="286" xr:uid="{00000000-0005-0000-0000-00004D010000}"/>
    <cellStyle name="_Star hotal royal tower-23-07-08_AHU LOW SIDE BOQ-Working" xfId="944" xr:uid="{00000000-0005-0000-0000-0000DF030000}"/>
    <cellStyle name="_Star hotal royal tower-23-07-08_Ducting Cost Sheet" xfId="947" xr:uid="{00000000-0005-0000-0000-0000E2030000}"/>
    <cellStyle name="_Sterling &amp; Wilson MP Mills PAS,IAS 28.08.06" xfId="541" xr:uid="{00000000-0005-0000-0000-00004C020000}"/>
    <cellStyle name="_Sterling Wilson Mp Mills 07(1).08.06Email" xfId="948" xr:uid="{00000000-0005-0000-0000-0000E3030000}"/>
    <cellStyle name="_Sterling Wilson Mp Mills 07(1).08.06Email_AHU LOW SIDE BOQ-Working" xfId="950" xr:uid="{00000000-0005-0000-0000-0000E5030000}"/>
    <cellStyle name="_Sterling Wilson Mp Mills 07(1).08.06Email_Ducting Cost Sheet" xfId="951" xr:uid="{00000000-0005-0000-0000-0000E6030000}"/>
    <cellStyle name="_Sutherland Technologies 21.10.05" xfId="953" xr:uid="{00000000-0005-0000-0000-0000E8030000}"/>
    <cellStyle name="_Sutherland Technologies 21.10.05_AHU LOW SIDE BOQ-Working" xfId="954" xr:uid="{00000000-0005-0000-0000-0000E9030000}"/>
    <cellStyle name="_Sutherland Technologies 21.10.05_Ducting Cost Sheet" xfId="433" xr:uid="{00000000-0005-0000-0000-0000E0010000}"/>
    <cellStyle name="_Synergy Image (mahalingam)-R2-27.03.08" xfId="64" xr:uid="{00000000-0005-0000-0000-000055000000}"/>
    <cellStyle name="_Synergy Image (mahalingam)-R2-27.03.08_AHU LOW SIDE BOQ-Working" xfId="14" xr:uid="{00000000-0005-0000-0000-000012000000}"/>
    <cellStyle name="_Synergy Image (mahalingam)-R2-27.03.08_Ducting Cost Sheet" xfId="391" xr:uid="{00000000-0005-0000-0000-0000B6010000}"/>
    <cellStyle name="_syntel - FFTG - 11 05 07" xfId="886" xr:uid="{00000000-0005-0000-0000-0000A5030000}"/>
    <cellStyle name="_syntel - FFTG - 11 05 07_AHU LOW SIDE BOQ-Working" xfId="956" xr:uid="{00000000-0005-0000-0000-0000EB030000}"/>
    <cellStyle name="_syntel - FFTG - 11 05 07_Ducting Cost Sheet" xfId="710" xr:uid="{00000000-0005-0000-0000-0000F5020000}"/>
    <cellStyle name="_Syntel Siruseri 26 5 08 R3" xfId="760" xr:uid="{00000000-0005-0000-0000-000027030000}"/>
    <cellStyle name="_Syntel Siruseri 26 5 08 R3-BMS-PCS" xfId="957" xr:uid="{00000000-0005-0000-0000-0000EC030000}"/>
    <cellStyle name="_Syntel,PUNE -Peirmtr, S1 &amp;  S2 - R2-12.2.08" xfId="254" xr:uid="{00000000-0005-0000-0000-00002D010000}"/>
    <cellStyle name="_TCG Software Park (Tender) - 01.11.07" xfId="90" xr:uid="{00000000-0005-0000-0000-00007C000000}"/>
    <cellStyle name="_Telecom DC, Gurgaon-Wipro-5.11.08" xfId="959" xr:uid="{00000000-0005-0000-0000-0000EE030000}"/>
    <cellStyle name="_Teledata @ TTK Road 12.10.06,e-mail" xfId="299" xr:uid="{00000000-0005-0000-0000-00005A010000}"/>
    <cellStyle name="_Teledata @ TTK Road 12.10.06,e-mail_AHU LOW SIDE BOQ-Working" xfId="803" xr:uid="{00000000-0005-0000-0000-000052030000}"/>
    <cellStyle name="_Teledata @ TTK Road 12.10.06,e-mail_Ducting Cost Sheet" xfId="806" xr:uid="{00000000-0005-0000-0000-000055030000}"/>
    <cellStyle name="_Teledata ACSCCTVFASPAS 11-04-07 (3)" xfId="961" xr:uid="{00000000-0005-0000-0000-0000F0030000}"/>
    <cellStyle name="_Teledata ACSCCTVFASPAS 11-04-07 (3)_AHU LOW SIDE BOQ-Working" xfId="962" xr:uid="{00000000-0005-0000-0000-0000F1030000}"/>
    <cellStyle name="_Teledata ACSCCTVFASPAS 11-04-07 (3)_Ducting Cost Sheet" xfId="967" xr:uid="{00000000-0005-0000-0000-0000F6030000}"/>
    <cellStyle name="_Teledata informatics-12.10.06" xfId="969" xr:uid="{00000000-0005-0000-0000-0000F8030000}"/>
    <cellStyle name="_Tender Unpriced BOQ Draft Rev 0 RELIANCE" xfId="532" xr:uid="{00000000-0005-0000-0000-000043020000}"/>
    <cellStyle name="_Times square - Unpriced_01.02.07" xfId="970" xr:uid="{00000000-0005-0000-0000-0000F9030000}"/>
    <cellStyle name="_Tranocean BMS 16.01.07 DI" xfId="747" xr:uid="{00000000-0005-0000-0000-00001A030000}"/>
    <cellStyle name="_Tranocean BMS 16.01.07 DI_AHU LOW SIDE BOQ-Working" xfId="974" xr:uid="{00000000-0005-0000-0000-0000FD030000}"/>
    <cellStyle name="_Tranocean BMS 16.01.07 DI_Ducting Cost Sheet" xfId="84" xr:uid="{00000000-0005-0000-0000-000074000000}"/>
    <cellStyle name="_Tranocean BMS 19.01.07 R1 INR" xfId="928" xr:uid="{00000000-0005-0000-0000-0000CF030000}"/>
    <cellStyle name="_Tranocean BMS 19.01.07 R1 INR_AHU LOW SIDE BOQ-Working" xfId="975" xr:uid="{00000000-0005-0000-0000-0000FE030000}"/>
    <cellStyle name="_Tranocean BMS 19.01.07 R1 INR_Ducting Cost Sheet" xfId="182" xr:uid="{00000000-0005-0000-0000-0000E5000000}"/>
    <cellStyle name="_Trans Works Call Centre_02.11.06" xfId="292" xr:uid="{00000000-0005-0000-0000-000053010000}"/>
    <cellStyle name="_Trans Works Call Centre_02.11.06_AHU LOW SIDE BOQ-Working" xfId="978" xr:uid="{00000000-0005-0000-0000-000001040000}"/>
    <cellStyle name="_Trans Works Call Centre_02.11.06_Ducting Cost Sheet" xfId="979" xr:uid="{00000000-0005-0000-0000-000002040000}"/>
    <cellStyle name="_Transocean Security-10.01.07-INR" xfId="386" xr:uid="{00000000-0005-0000-0000-0000B1010000}"/>
    <cellStyle name="_Transocean Security-10.01.07-INR_AHU LOW SIDE BOQ-Working" xfId="982" xr:uid="{00000000-0005-0000-0000-000005040000}"/>
    <cellStyle name="_Transocean Security-10.01.07-INR_Ducting Cost Sheet" xfId="983" xr:uid="{00000000-0005-0000-0000-000006040000}"/>
    <cellStyle name="_TX IO Current Calculation" xfId="599" xr:uid="{00000000-0005-0000-0000-000086020000}"/>
    <cellStyle name="_UB- Citigroup - 30.12.06" xfId="317" xr:uid="{00000000-0005-0000-0000-00006C010000}"/>
    <cellStyle name="_UB-CITY-POINT-SUMMARY-SEP-17" xfId="457" xr:uid="{00000000-0005-0000-0000-0000F8010000}"/>
    <cellStyle name="_UTI - 23.06.06 - RiT2" xfId="986" xr:uid="{00000000-0005-0000-0000-000009040000}"/>
    <cellStyle name="_UTI - 23.06.06 - RiT2_AHU LOW SIDE BOQ-Working" xfId="247" xr:uid="{00000000-0005-0000-0000-000026010000}"/>
    <cellStyle name="_UTI - 23.06.06 - RiT2_Ducting Cost Sheet" xfId="987" xr:uid="{00000000-0005-0000-0000-00000A040000}"/>
    <cellStyle name="_UTI - RP - 23.06.06" xfId="972" xr:uid="{00000000-0005-0000-0000-0000FB030000}"/>
    <cellStyle name="_Vesda-INR" xfId="988" xr:uid="{00000000-0005-0000-0000-00000B040000}"/>
    <cellStyle name="_Vila Parle, DC-26.09.08" xfId="991" xr:uid="{00000000-0005-0000-0000-00000E040000}"/>
    <cellStyle name="_VIS Hotel (BMS) - 25.05.07R1 (version 1)" xfId="750" xr:uid="{00000000-0005-0000-0000-00001D030000}"/>
    <cellStyle name="_VIS Hotel (BMS) - 25.05.07R1 (version 1)_AHU LOW SIDE BOQ-Working" xfId="824" xr:uid="{00000000-0005-0000-0000-000067030000}"/>
    <cellStyle name="_VIS Hotel (BMS) - 25.05.07R1 (version 1)_Ducting Cost Sheet" xfId="992" xr:uid="{00000000-0005-0000-0000-00000F040000}"/>
    <cellStyle name="_Volkswagen_ DC DR - Security" xfId="993" xr:uid="{00000000-0005-0000-0000-000010040000}"/>
    <cellStyle name="_Whitefield Palms (BMS) - 20.07.07" xfId="537" xr:uid="{00000000-0005-0000-0000-000048020000}"/>
    <cellStyle name="_Whitefield Palms (BMS) - 20.07.07_AHU LOW SIDE BOQ-Working" xfId="610" xr:uid="{00000000-0005-0000-0000-000091020000}"/>
    <cellStyle name="_Whitefield Palms (BMS) - 20.07.07_Ducting Cost Sheet" xfId="74" xr:uid="{00000000-0005-0000-0000-000064000000}"/>
    <cellStyle name="_Wisdom - Spk - 06.06.07" xfId="555" xr:uid="{00000000-0005-0000-0000-00005A020000}"/>
    <cellStyle name="_World trade Park_unpriced boq_23.02.07" xfId="61" xr:uid="{00000000-0005-0000-0000-000052000000}"/>
    <cellStyle name="_World trade Park_unpriced boq_23.02.07_AHU LOW SIDE BOQ-Working" xfId="994" xr:uid="{00000000-0005-0000-0000-000011040000}"/>
    <cellStyle name="_World trade Park_unpriced boq_23.02.07_Ducting Cost Sheet" xfId="393" xr:uid="{00000000-0005-0000-0000-0000B8010000}"/>
    <cellStyle name="_WORLD TRADE PARK21 12 05 - CCTV  ACS" xfId="863" xr:uid="{00000000-0005-0000-0000-00008E030000}"/>
    <cellStyle name="_XLS-INR-SIEMENS-TEMPLATE" xfId="995" xr:uid="{00000000-0005-0000-0000-000012040000}"/>
    <cellStyle name="•W€_Electrical" xfId="963" xr:uid="{00000000-0005-0000-0000-0000F2030000}"/>
    <cellStyle name="•W_Electrical" xfId="996" xr:uid="{00000000-0005-0000-0000-000013040000}"/>
    <cellStyle name="0,0_x000d__x000a_NA_x000d__x000a_" xfId="244" xr:uid="{00000000-0005-0000-0000-000023010000}"/>
    <cellStyle name="0,0_x000d__x000a_NA_x000d__x000a_ 2" xfId="298" xr:uid="{00000000-0005-0000-0000-000059010000}"/>
    <cellStyle name="0,0_x000d__x000a_NA_x000d__x000a_ 3" xfId="997" xr:uid="{00000000-0005-0000-0000-000014040000}"/>
    <cellStyle name="20% - Accent1 2" xfId="115" xr:uid="{00000000-0005-0000-0000-0000A2000000}"/>
    <cellStyle name="20% - Accent1 2 2" xfId="743" xr:uid="{00000000-0005-0000-0000-000016030000}"/>
    <cellStyle name="20% - Accent1 2 2 2" xfId="932" xr:uid="{00000000-0005-0000-0000-0000D3030000}"/>
    <cellStyle name="20% - Accent1 2 2 3" xfId="998" xr:uid="{00000000-0005-0000-0000-000015040000}"/>
    <cellStyle name="20% - Accent1 2 3" xfId="999" xr:uid="{00000000-0005-0000-0000-000016040000}"/>
    <cellStyle name="20% - Accent1 3" xfId="1000" xr:uid="{00000000-0005-0000-0000-000017040000}"/>
    <cellStyle name="20% - Accent1 3 2" xfId="1001" xr:uid="{00000000-0005-0000-0000-000018040000}"/>
    <cellStyle name="20% - Accent1 3 3" xfId="1002" xr:uid="{00000000-0005-0000-0000-000019040000}"/>
    <cellStyle name="20% - Accent1 4" xfId="1003" xr:uid="{00000000-0005-0000-0000-00001A040000}"/>
    <cellStyle name="20% - Accent1 5" xfId="252" xr:uid="{00000000-0005-0000-0000-00002B010000}"/>
    <cellStyle name="20% - Accent2 2" xfId="620" xr:uid="{00000000-0005-0000-0000-00009B020000}"/>
    <cellStyle name="20% - Accent2 2 2" xfId="514" xr:uid="{00000000-0005-0000-0000-000031020000}"/>
    <cellStyle name="20% - Accent2 2 3" xfId="1004" xr:uid="{00000000-0005-0000-0000-00001B040000}"/>
    <cellStyle name="20% - Accent2 3" xfId="1005" xr:uid="{00000000-0005-0000-0000-00001C040000}"/>
    <cellStyle name="20% - Accent2 4" xfId="1006" xr:uid="{00000000-0005-0000-0000-00001D040000}"/>
    <cellStyle name="20% - Accent2 5" xfId="1007" xr:uid="{00000000-0005-0000-0000-00001E040000}"/>
    <cellStyle name="20% - Accent3 2" xfId="47" xr:uid="{00000000-0005-0000-0000-000041000000}"/>
    <cellStyle name="20% - Accent3 2 2" xfId="657" xr:uid="{00000000-0005-0000-0000-0000C0020000}"/>
    <cellStyle name="20% - Accent3 2 3" xfId="1009" xr:uid="{00000000-0005-0000-0000-000020040000}"/>
    <cellStyle name="20% - Accent3 3" xfId="51" xr:uid="{00000000-0005-0000-0000-000046000000}"/>
    <cellStyle name="20% - Accent3 4" xfId="1010" xr:uid="{00000000-0005-0000-0000-000021040000}"/>
    <cellStyle name="20% - Accent3 5" xfId="1011" xr:uid="{00000000-0005-0000-0000-000022040000}"/>
    <cellStyle name="20% - Accent4 2" xfId="811" xr:uid="{00000000-0005-0000-0000-00005A030000}"/>
    <cellStyle name="20% - Accent4 2 2" xfId="604" xr:uid="{00000000-0005-0000-0000-00008B020000}"/>
    <cellStyle name="20% - Accent4 2 3" xfId="840" xr:uid="{00000000-0005-0000-0000-000077030000}"/>
    <cellStyle name="20% - Accent4 3" xfId="1012" xr:uid="{00000000-0005-0000-0000-000023040000}"/>
    <cellStyle name="20% - Accent4 4" xfId="636" xr:uid="{00000000-0005-0000-0000-0000AB020000}"/>
    <cellStyle name="20% - Accent4 5" xfId="1014" xr:uid="{00000000-0005-0000-0000-000025040000}"/>
    <cellStyle name="20% - Accent5 2" xfId="1016" xr:uid="{00000000-0005-0000-0000-000027040000}"/>
    <cellStyle name="20% - Accent5 2 2" xfId="1017" xr:uid="{00000000-0005-0000-0000-000028040000}"/>
    <cellStyle name="20% - Accent5 2 3" xfId="1018" xr:uid="{00000000-0005-0000-0000-000029040000}"/>
    <cellStyle name="20% - Accent5 3" xfId="1019" xr:uid="{00000000-0005-0000-0000-00002A040000}"/>
    <cellStyle name="20% - Accent5 4" xfId="1020" xr:uid="{00000000-0005-0000-0000-00002B040000}"/>
    <cellStyle name="20% - Accent5 5" xfId="701" xr:uid="{00000000-0005-0000-0000-0000EC020000}"/>
    <cellStyle name="20% - Accent6 2" xfId="971" xr:uid="{00000000-0005-0000-0000-0000FA030000}"/>
    <cellStyle name="20% - Accent6 2 2" xfId="1021" xr:uid="{00000000-0005-0000-0000-00002C040000}"/>
    <cellStyle name="20% - Accent6 2 2 2" xfId="1023" xr:uid="{00000000-0005-0000-0000-00002E040000}"/>
    <cellStyle name="20% - Accent6 2 2 3" xfId="1024" xr:uid="{00000000-0005-0000-0000-00002F040000}"/>
    <cellStyle name="20% - Accent6 2 3" xfId="556" xr:uid="{00000000-0005-0000-0000-00005B020000}"/>
    <cellStyle name="20% - Accent6 3" xfId="1025" xr:uid="{00000000-0005-0000-0000-000030040000}"/>
    <cellStyle name="20% - Accent6 3 2" xfId="968" xr:uid="{00000000-0005-0000-0000-0000F7030000}"/>
    <cellStyle name="20% - Accent6 3 3" xfId="325" xr:uid="{00000000-0005-0000-0000-000074010000}"/>
    <cellStyle name="20% - Accent6 4" xfId="766" xr:uid="{00000000-0005-0000-0000-00002D030000}"/>
    <cellStyle name="20% - Accent6 5" xfId="1027" xr:uid="{00000000-0005-0000-0000-000032040000}"/>
    <cellStyle name="40% - Accent1 2" xfId="946" xr:uid="{00000000-0005-0000-0000-0000E1030000}"/>
    <cellStyle name="40% - Accent1 2 2" xfId="187" xr:uid="{00000000-0005-0000-0000-0000EA000000}"/>
    <cellStyle name="40% - Accent1 2 2 2" xfId="397" xr:uid="{00000000-0005-0000-0000-0000BC010000}"/>
    <cellStyle name="40% - Accent1 2 2 3" xfId="1028" xr:uid="{00000000-0005-0000-0000-000033040000}"/>
    <cellStyle name="40% - Accent1 2 3" xfId="363" xr:uid="{00000000-0005-0000-0000-00009A010000}"/>
    <cellStyle name="40% - Accent1 3" xfId="1029" xr:uid="{00000000-0005-0000-0000-000034040000}"/>
    <cellStyle name="40% - Accent1 3 2" xfId="426" xr:uid="{00000000-0005-0000-0000-0000D9010000}"/>
    <cellStyle name="40% - Accent1 3 3" xfId="749" xr:uid="{00000000-0005-0000-0000-00001C030000}"/>
    <cellStyle name="40% - Accent1 4" xfId="756" xr:uid="{00000000-0005-0000-0000-000023030000}"/>
    <cellStyle name="40% - Accent1 5" xfId="226" xr:uid="{00000000-0005-0000-0000-000011010000}"/>
    <cellStyle name="40% - Accent2 2" xfId="202" xr:uid="{00000000-0005-0000-0000-0000F9000000}"/>
    <cellStyle name="40% - Accent2 2 2" xfId="809" xr:uid="{00000000-0005-0000-0000-000058030000}"/>
    <cellStyle name="40% - Accent2 2 3" xfId="1030" xr:uid="{00000000-0005-0000-0000-000035040000}"/>
    <cellStyle name="40% - Accent2 3" xfId="1031" xr:uid="{00000000-0005-0000-0000-000036040000}"/>
    <cellStyle name="40% - Accent2 4" xfId="502" xr:uid="{00000000-0005-0000-0000-000025020000}"/>
    <cellStyle name="40% - Accent2 5" xfId="921" xr:uid="{00000000-0005-0000-0000-0000C8030000}"/>
    <cellStyle name="40% - Accent3 2" xfId="409" xr:uid="{00000000-0005-0000-0000-0000C8010000}"/>
    <cellStyle name="40% - Accent3 2 2" xfId="267" xr:uid="{00000000-0005-0000-0000-00003A010000}"/>
    <cellStyle name="40% - Accent3 2 3" xfId="933" xr:uid="{00000000-0005-0000-0000-0000D4030000}"/>
    <cellStyle name="40% - Accent3 3" xfId="243" xr:uid="{00000000-0005-0000-0000-000022010000}"/>
    <cellStyle name="40% - Accent3 4" xfId="856" xr:uid="{00000000-0005-0000-0000-000087030000}"/>
    <cellStyle name="40% - Accent3 5" xfId="1032" xr:uid="{00000000-0005-0000-0000-000037040000}"/>
    <cellStyle name="40% - Accent4 2" xfId="1033" xr:uid="{00000000-0005-0000-0000-000038040000}"/>
    <cellStyle name="40% - Accent4 2 2" xfId="1036" xr:uid="{00000000-0005-0000-0000-00003B040000}"/>
    <cellStyle name="40% - Accent4 2 3" xfId="1040" xr:uid="{00000000-0005-0000-0000-00003F040000}"/>
    <cellStyle name="40% - Accent4 3" xfId="1042" xr:uid="{00000000-0005-0000-0000-000041040000}"/>
    <cellStyle name="40% - Accent4 4" xfId="1035" xr:uid="{00000000-0005-0000-0000-00003A040000}"/>
    <cellStyle name="40% - Accent4 5" xfId="1038" xr:uid="{00000000-0005-0000-0000-00003D040000}"/>
    <cellStyle name="40% - Accent5 2" xfId="1044" xr:uid="{00000000-0005-0000-0000-000043040000}"/>
    <cellStyle name="40% - Accent5 2 2" xfId="895" xr:uid="{00000000-0005-0000-0000-0000AE030000}"/>
    <cellStyle name="40% - Accent5 2 2 2" xfId="302" xr:uid="{00000000-0005-0000-0000-00005D010000}"/>
    <cellStyle name="40% - Accent5 2 2 3" xfId="871" xr:uid="{00000000-0005-0000-0000-000096030000}"/>
    <cellStyle name="40% - Accent5 2 3" xfId="759" xr:uid="{00000000-0005-0000-0000-000026030000}"/>
    <cellStyle name="40% - Accent5 3" xfId="560" xr:uid="{00000000-0005-0000-0000-00005F020000}"/>
    <cellStyle name="40% - Accent5 3 2" xfId="1045" xr:uid="{00000000-0005-0000-0000-000044040000}"/>
    <cellStyle name="40% - Accent5 3 3" xfId="827" xr:uid="{00000000-0005-0000-0000-00006A030000}"/>
    <cellStyle name="40% - Accent5 4" xfId="1046" xr:uid="{00000000-0005-0000-0000-000045040000}"/>
    <cellStyle name="40% - Accent5 5" xfId="1047" xr:uid="{00000000-0005-0000-0000-000046040000}"/>
    <cellStyle name="40% - Accent6 2" xfId="990" xr:uid="{00000000-0005-0000-0000-00000D040000}"/>
    <cellStyle name="40% - Accent6 2 2" xfId="1048" xr:uid="{00000000-0005-0000-0000-000047040000}"/>
    <cellStyle name="40% - Accent6 2 3" xfId="1049" xr:uid="{00000000-0005-0000-0000-000048040000}"/>
    <cellStyle name="40% - Accent6 3" xfId="1051" xr:uid="{00000000-0005-0000-0000-00004A040000}"/>
    <cellStyle name="40% - Accent6 4" xfId="1052" xr:uid="{00000000-0005-0000-0000-00004B040000}"/>
    <cellStyle name="40% - Accent6 5" xfId="697" xr:uid="{00000000-0005-0000-0000-0000E8020000}"/>
    <cellStyle name="4Decimal" xfId="763" xr:uid="{00000000-0005-0000-0000-00002A030000}"/>
    <cellStyle name="60% - Accent1 2" xfId="1053" xr:uid="{00000000-0005-0000-0000-00004C040000}"/>
    <cellStyle name="60% - Accent1 2 2" xfId="1015" xr:uid="{00000000-0005-0000-0000-000026040000}"/>
    <cellStyle name="60% - Accent1 2 3" xfId="989" xr:uid="{00000000-0005-0000-0000-00000C040000}"/>
    <cellStyle name="60% - Accent1 3" xfId="641" xr:uid="{00000000-0005-0000-0000-0000B0020000}"/>
    <cellStyle name="60% - Accent1 4" xfId="1054" xr:uid="{00000000-0005-0000-0000-00004D040000}"/>
    <cellStyle name="60% - Accent1 5" xfId="1055" xr:uid="{00000000-0005-0000-0000-00004E040000}"/>
    <cellStyle name="60% - Accent2 2" xfId="1056" xr:uid="{00000000-0005-0000-0000-00004F040000}"/>
    <cellStyle name="60% - Accent2 2 2" xfId="1058" xr:uid="{00000000-0005-0000-0000-000051040000}"/>
    <cellStyle name="60% - Accent2 2 3" xfId="336" xr:uid="{00000000-0005-0000-0000-00007F010000}"/>
    <cellStyle name="60% - Accent2 3" xfId="1059" xr:uid="{00000000-0005-0000-0000-000052040000}"/>
    <cellStyle name="60% - Accent2 4" xfId="1060" xr:uid="{00000000-0005-0000-0000-000053040000}"/>
    <cellStyle name="60% - Accent2 5" xfId="626" xr:uid="{00000000-0005-0000-0000-0000A1020000}"/>
    <cellStyle name="60% - Accent3 2" xfId="76" xr:uid="{00000000-0005-0000-0000-000067000000}"/>
    <cellStyle name="60% - Accent3 2 2" xfId="678" xr:uid="{00000000-0005-0000-0000-0000D5020000}"/>
    <cellStyle name="60% - Accent3 2 3" xfId="28" xr:uid="{00000000-0005-0000-0000-000026000000}"/>
    <cellStyle name="60% - Accent3 3" xfId="120" xr:uid="{00000000-0005-0000-0000-0000A7000000}"/>
    <cellStyle name="60% - Accent3 4" xfId="615" xr:uid="{00000000-0005-0000-0000-000096020000}"/>
    <cellStyle name="60% - Accent3 5" xfId="1061" xr:uid="{00000000-0005-0000-0000-000054040000}"/>
    <cellStyle name="60% - Accent4 2" xfId="655" xr:uid="{00000000-0005-0000-0000-0000BE020000}"/>
    <cellStyle name="60% - Accent4 2 2" xfId="1062" xr:uid="{00000000-0005-0000-0000-000055040000}"/>
    <cellStyle name="60% - Accent4 2 3" xfId="1064" xr:uid="{00000000-0005-0000-0000-000057040000}"/>
    <cellStyle name="60% - Accent4 3" xfId="1068" xr:uid="{00000000-0005-0000-0000-00005B040000}"/>
    <cellStyle name="60% - Accent4 4" xfId="777" xr:uid="{00000000-0005-0000-0000-000038030000}"/>
    <cellStyle name="60% - Accent4 5" xfId="1069" xr:uid="{00000000-0005-0000-0000-00005C040000}"/>
    <cellStyle name="60% - Accent5 2" xfId="1070" xr:uid="{00000000-0005-0000-0000-00005D040000}"/>
    <cellStyle name="60% - Accent5 2 2" xfId="1073" xr:uid="{00000000-0005-0000-0000-000060040000}"/>
    <cellStyle name="60% - Accent5 2 3" xfId="287" xr:uid="{00000000-0005-0000-0000-00004E010000}"/>
    <cellStyle name="60% - Accent5 3" xfId="646" xr:uid="{00000000-0005-0000-0000-0000B5020000}"/>
    <cellStyle name="60% - Accent5 4" xfId="1074" xr:uid="{00000000-0005-0000-0000-000061040000}"/>
    <cellStyle name="60% - Accent5 5" xfId="618" xr:uid="{00000000-0005-0000-0000-000099020000}"/>
    <cellStyle name="60% - Accent6 2" xfId="1075" xr:uid="{00000000-0005-0000-0000-000062040000}"/>
    <cellStyle name="60% - Accent6 2 2" xfId="1076" xr:uid="{00000000-0005-0000-0000-000063040000}"/>
    <cellStyle name="60% - Accent6 2 3" xfId="387" xr:uid="{00000000-0005-0000-0000-0000B2010000}"/>
    <cellStyle name="60% - Accent6 3" xfId="908" xr:uid="{00000000-0005-0000-0000-0000BB030000}"/>
    <cellStyle name="60% - Accent6 4" xfId="1079" xr:uid="{00000000-0005-0000-0000-000066040000}"/>
    <cellStyle name="60% - Accent6 5" xfId="1080" xr:uid="{00000000-0005-0000-0000-000067040000}"/>
    <cellStyle name="Accent1 2" xfId="1081" xr:uid="{00000000-0005-0000-0000-000068040000}"/>
    <cellStyle name="Accent1 2 2" xfId="718" xr:uid="{00000000-0005-0000-0000-0000FD020000}"/>
    <cellStyle name="Accent1 2 3" xfId="1082" xr:uid="{00000000-0005-0000-0000-000069040000}"/>
    <cellStyle name="Accent1 3" xfId="1083" xr:uid="{00000000-0005-0000-0000-00006A040000}"/>
    <cellStyle name="Accent1 4" xfId="1084" xr:uid="{00000000-0005-0000-0000-00006B040000}"/>
    <cellStyle name="Accent1 5" xfId="945" xr:uid="{00000000-0005-0000-0000-0000E0030000}"/>
    <cellStyle name="Accent2 2" xfId="977" xr:uid="{00000000-0005-0000-0000-000000040000}"/>
    <cellStyle name="Accent2 2 2" xfId="105" xr:uid="{00000000-0005-0000-0000-000098000000}"/>
    <cellStyle name="Accent2 2 3" xfId="1088" xr:uid="{00000000-0005-0000-0000-00006F040000}"/>
    <cellStyle name="Accent2 3" xfId="651" xr:uid="{00000000-0005-0000-0000-0000BA020000}"/>
    <cellStyle name="Accent2 4" xfId="1089" xr:uid="{00000000-0005-0000-0000-000070040000}"/>
    <cellStyle name="Accent2 5" xfId="1090" xr:uid="{00000000-0005-0000-0000-000071040000}"/>
    <cellStyle name="Accent3 2" xfId="1092" xr:uid="{00000000-0005-0000-0000-000073040000}"/>
    <cellStyle name="Accent3 2 2" xfId="175" xr:uid="{00000000-0005-0000-0000-0000DE000000}"/>
    <cellStyle name="Accent3 2 3" xfId="888" xr:uid="{00000000-0005-0000-0000-0000A7030000}"/>
    <cellStyle name="Accent3 3" xfId="71" xr:uid="{00000000-0005-0000-0000-000061000000}"/>
    <cellStyle name="Accent3 4" xfId="2" xr:uid="{00000000-0005-0000-0000-000002000000}"/>
    <cellStyle name="Accent3 5" xfId="771" xr:uid="{00000000-0005-0000-0000-000032030000}"/>
    <cellStyle name="Accent4 2" xfId="102" xr:uid="{00000000-0005-0000-0000-000093000000}"/>
    <cellStyle name="Accent4 2 2" xfId="904" xr:uid="{00000000-0005-0000-0000-0000B7030000}"/>
    <cellStyle name="Accent4 2 3" xfId="552" xr:uid="{00000000-0005-0000-0000-000057020000}"/>
    <cellStyle name="Accent4 3" xfId="1093" xr:uid="{00000000-0005-0000-0000-000074040000}"/>
    <cellStyle name="Accent4 4" xfId="313" xr:uid="{00000000-0005-0000-0000-000068010000}"/>
    <cellStyle name="Accent4 5" xfId="1094" xr:uid="{00000000-0005-0000-0000-000075040000}"/>
    <cellStyle name="Accent5 2" xfId="676" xr:uid="{00000000-0005-0000-0000-0000D3020000}"/>
    <cellStyle name="Accent5 2 2" xfId="1095" xr:uid="{00000000-0005-0000-0000-000076040000}"/>
    <cellStyle name="Accent5 2 3" xfId="469" xr:uid="{00000000-0005-0000-0000-000004020000}"/>
    <cellStyle name="Accent5 3" xfId="1097" xr:uid="{00000000-0005-0000-0000-000078040000}"/>
    <cellStyle name="Accent5 4" xfId="1100" xr:uid="{00000000-0005-0000-0000-00007B040000}"/>
    <cellStyle name="Accent5 5" xfId="522" xr:uid="{00000000-0005-0000-0000-000039020000}"/>
    <cellStyle name="Accent6 2" xfId="903" xr:uid="{00000000-0005-0000-0000-0000B6030000}"/>
    <cellStyle name="Accent6 2 2" xfId="1102" xr:uid="{00000000-0005-0000-0000-00007D040000}"/>
    <cellStyle name="Accent6 2 3" xfId="1103" xr:uid="{00000000-0005-0000-0000-00007E040000}"/>
    <cellStyle name="Accent6 3" xfId="550" xr:uid="{00000000-0005-0000-0000-000055020000}"/>
    <cellStyle name="Accent6 4" xfId="1104" xr:uid="{00000000-0005-0000-0000-00007F040000}"/>
    <cellStyle name="Accent6 5" xfId="1105" xr:uid="{00000000-0005-0000-0000-000080040000}"/>
    <cellStyle name="active" xfId="1106" xr:uid="{00000000-0005-0000-0000-000081040000}"/>
    <cellStyle name="Arial1 - Style1" xfId="1107" xr:uid="{00000000-0005-0000-0000-000082040000}"/>
    <cellStyle name="Arial1 - Style2" xfId="976" xr:uid="{00000000-0005-0000-0000-0000FF030000}"/>
    <cellStyle name="Arial10" xfId="919" xr:uid="{00000000-0005-0000-0000-0000C6030000}"/>
    <cellStyle name="Bad 2" xfId="679" xr:uid="{00000000-0005-0000-0000-0000D6020000}"/>
    <cellStyle name="Bad 2 2" xfId="1108" xr:uid="{00000000-0005-0000-0000-000083040000}"/>
    <cellStyle name="Bad 2 3" xfId="1109" xr:uid="{00000000-0005-0000-0000-000084040000}"/>
    <cellStyle name="Bad 3" xfId="29" xr:uid="{00000000-0005-0000-0000-000027000000}"/>
    <cellStyle name="Bad 4" xfId="1110" xr:uid="{00000000-0005-0000-0000-000085040000}"/>
    <cellStyle name="Bad 5" xfId="691" xr:uid="{00000000-0005-0000-0000-0000E2020000}"/>
    <cellStyle name="Calculation 2" xfId="1111" xr:uid="{00000000-0005-0000-0000-000086040000}"/>
    <cellStyle name="Calculation 2 2" xfId="34" xr:uid="{00000000-0005-0000-0000-00002F000000}"/>
    <cellStyle name="Calculation 2 3" xfId="958" xr:uid="{00000000-0005-0000-0000-0000ED030000}"/>
    <cellStyle name="Calculation 3" xfId="516" xr:uid="{00000000-0005-0000-0000-000033020000}"/>
    <cellStyle name="Calculation 4" xfId="915" xr:uid="{00000000-0005-0000-0000-0000C2030000}"/>
    <cellStyle name="Calculation 5" xfId="1112" xr:uid="{00000000-0005-0000-0000-000087040000}"/>
    <cellStyle name="Check Cell 2" xfId="264" xr:uid="{00000000-0005-0000-0000-000037010000}"/>
    <cellStyle name="Check Cell 2 2" xfId="1113" xr:uid="{00000000-0005-0000-0000-000088040000}"/>
    <cellStyle name="Check Cell 2 3" xfId="815" xr:uid="{00000000-0005-0000-0000-00005E030000}"/>
    <cellStyle name="Check Cell 3" xfId="890" xr:uid="{00000000-0005-0000-0000-0000A9030000}"/>
    <cellStyle name="Check Cell 4" xfId="1114" xr:uid="{00000000-0005-0000-0000-000089040000}"/>
    <cellStyle name="Check Cell 5" xfId="219" xr:uid="{00000000-0005-0000-0000-00000A010000}"/>
    <cellStyle name="Comma" xfId="1" builtinId="3"/>
    <cellStyle name="Comma  - Style3" xfId="1096" xr:uid="{00000000-0005-0000-0000-000077040000}"/>
    <cellStyle name="Comma  - Style4" xfId="1098" xr:uid="{00000000-0005-0000-0000-000079040000}"/>
    <cellStyle name="Comma  - Style5" xfId="519" xr:uid="{00000000-0005-0000-0000-000036020000}"/>
    <cellStyle name="Comma  - Style6" xfId="879" xr:uid="{00000000-0005-0000-0000-00009E030000}"/>
    <cellStyle name="Comma  - Style7" xfId="980" xr:uid="{00000000-0005-0000-0000-000003040000}"/>
    <cellStyle name="Comma  - Style8" xfId="1115" xr:uid="{00000000-0005-0000-0000-00008A040000}"/>
    <cellStyle name="Comma 10" xfId="1117" xr:uid="{00000000-0005-0000-0000-00008C040000}"/>
    <cellStyle name="Comma 10 2" xfId="1119" xr:uid="{00000000-0005-0000-0000-00008E040000}"/>
    <cellStyle name="Comma 10 2 2" xfId="964" xr:uid="{00000000-0005-0000-0000-0000F3030000}"/>
    <cellStyle name="Comma 10 2 3" xfId="1120" xr:uid="{00000000-0005-0000-0000-00008F040000}"/>
    <cellStyle name="Comma 10 3" xfId="1122" xr:uid="{00000000-0005-0000-0000-000091040000}"/>
    <cellStyle name="Comma 10 4" xfId="807" xr:uid="{00000000-0005-0000-0000-000056030000}"/>
    <cellStyle name="Comma 11" xfId="1124" xr:uid="{00000000-0005-0000-0000-000093040000}"/>
    <cellStyle name="Comma 11 2" xfId="1125" xr:uid="{00000000-0005-0000-0000-000094040000}"/>
    <cellStyle name="Comma 11 2 2" xfId="1026" xr:uid="{00000000-0005-0000-0000-000031040000}"/>
    <cellStyle name="Comma 11 3" xfId="1126" xr:uid="{00000000-0005-0000-0000-000095040000}"/>
    <cellStyle name="Comma 11 3 2" xfId="196" xr:uid="{00000000-0005-0000-0000-0000F3000000}"/>
    <cellStyle name="Comma 11 4" xfId="1127" xr:uid="{00000000-0005-0000-0000-000096040000}"/>
    <cellStyle name="Comma 12" xfId="449" xr:uid="{00000000-0005-0000-0000-0000F0010000}"/>
    <cellStyle name="Comma 12 2" xfId="1128" xr:uid="{00000000-0005-0000-0000-000097040000}"/>
    <cellStyle name="Comma 12 2 2" xfId="1129" xr:uid="{00000000-0005-0000-0000-000098040000}"/>
    <cellStyle name="Comma 12 2 2 2" xfId="1130" xr:uid="{00000000-0005-0000-0000-000099040000}"/>
    <cellStyle name="Comma 12 2 3" xfId="1132" xr:uid="{00000000-0005-0000-0000-00009B040000}"/>
    <cellStyle name="Comma 12 2 3 2" xfId="782" xr:uid="{00000000-0005-0000-0000-00003D030000}"/>
    <cellStyle name="Comma 12 2 4" xfId="927" xr:uid="{00000000-0005-0000-0000-0000CE030000}"/>
    <cellStyle name="Comma 12 3" xfId="1133" xr:uid="{00000000-0005-0000-0000-00009C040000}"/>
    <cellStyle name="Comma 12 4" xfId="270" xr:uid="{00000000-0005-0000-0000-00003D010000}"/>
    <cellStyle name="Comma 12 5" xfId="1134" xr:uid="{00000000-0005-0000-0000-00009D040000}"/>
    <cellStyle name="Comma 12 6" xfId="1135" xr:uid="{00000000-0005-0000-0000-00009E040000}"/>
    <cellStyle name="Comma 13" xfId="664" xr:uid="{00000000-0005-0000-0000-0000C7020000}"/>
    <cellStyle name="Comma 13 2" xfId="442" xr:uid="{00000000-0005-0000-0000-0000E9010000}"/>
    <cellStyle name="Comma 13 2 2" xfId="1137" xr:uid="{00000000-0005-0000-0000-0000A0040000}"/>
    <cellStyle name="Comma 13 3" xfId="345" xr:uid="{00000000-0005-0000-0000-000088010000}"/>
    <cellStyle name="Comma 13 3 2" xfId="1138" xr:uid="{00000000-0005-0000-0000-0000A1040000}"/>
    <cellStyle name="Comma 13 4" xfId="557" xr:uid="{00000000-0005-0000-0000-00005C020000}"/>
    <cellStyle name="Comma 13 5" xfId="1139" xr:uid="{00000000-0005-0000-0000-0000A2040000}"/>
    <cellStyle name="Comma 14" xfId="594" xr:uid="{00000000-0005-0000-0000-000081020000}"/>
    <cellStyle name="Comma 14 2" xfId="277" xr:uid="{00000000-0005-0000-0000-000044010000}"/>
    <cellStyle name="Comma 15" xfId="496" xr:uid="{00000000-0005-0000-0000-00001F020000}"/>
    <cellStyle name="Comma 15 2" xfId="1140" xr:uid="{00000000-0005-0000-0000-0000A3040000}"/>
    <cellStyle name="Comma 15 2 2" xfId="1141" xr:uid="{00000000-0005-0000-0000-0000A4040000}"/>
    <cellStyle name="Comma 15 2 3" xfId="236" xr:uid="{00000000-0005-0000-0000-00001B010000}"/>
    <cellStyle name="Comma 15 2 4" xfId="1142" xr:uid="{00000000-0005-0000-0000-0000A5040000}"/>
    <cellStyle name="Comma 15 3" xfId="221" xr:uid="{00000000-0005-0000-0000-00000C010000}"/>
    <cellStyle name="Comma 15 4" xfId="589" xr:uid="{00000000-0005-0000-0000-00007C020000}"/>
    <cellStyle name="Comma 16" xfId="278" xr:uid="{00000000-0005-0000-0000-000045010000}"/>
    <cellStyle name="Comma 16 2" xfId="1143" xr:uid="{00000000-0005-0000-0000-0000A6040000}"/>
    <cellStyle name="Comma 17" xfId="1144" xr:uid="{00000000-0005-0000-0000-0000A7040000}"/>
    <cellStyle name="Comma 18" xfId="1063" xr:uid="{00000000-0005-0000-0000-000056040000}"/>
    <cellStyle name="Comma 19" xfId="1065" xr:uid="{00000000-0005-0000-0000-000058040000}"/>
    <cellStyle name="Comma 2" xfId="1146" xr:uid="{00000000-0005-0000-0000-0000A9040000}"/>
    <cellStyle name="Comma 2 10" xfId="1147" xr:uid="{00000000-0005-0000-0000-0000AA040000}"/>
    <cellStyle name="Comma 2 2" xfId="755" xr:uid="{00000000-0005-0000-0000-000022030000}"/>
    <cellStyle name="Comma 2 2 2" xfId="351" xr:uid="{00000000-0005-0000-0000-00008E010000}"/>
    <cellStyle name="Comma 2 2 2 2" xfId="320" xr:uid="{00000000-0005-0000-0000-00006F010000}"/>
    <cellStyle name="Comma 2 2 2 3" xfId="632" xr:uid="{00000000-0005-0000-0000-0000A7020000}"/>
    <cellStyle name="Comma 2 2 2 4" xfId="1148" xr:uid="{00000000-0005-0000-0000-0000AB040000}"/>
    <cellStyle name="Comma 2 2 2 4 2" xfId="1149" xr:uid="{00000000-0005-0000-0000-0000AC040000}"/>
    <cellStyle name="Comma 2 2 3" xfId="1150" xr:uid="{00000000-0005-0000-0000-0000AD040000}"/>
    <cellStyle name="Comma 2 2 3 2" xfId="1151" xr:uid="{00000000-0005-0000-0000-0000AE040000}"/>
    <cellStyle name="Comma 2 2 3 3" xfId="662" xr:uid="{00000000-0005-0000-0000-0000C5020000}"/>
    <cellStyle name="Comma 2 2 4" xfId="1152" xr:uid="{00000000-0005-0000-0000-0000AF040000}"/>
    <cellStyle name="Comma 2 3" xfId="965" xr:uid="{00000000-0005-0000-0000-0000F4030000}"/>
    <cellStyle name="Comma 2 3 2" xfId="852" xr:uid="{00000000-0005-0000-0000-000083030000}"/>
    <cellStyle name="Comma 2 3 2 2" xfId="533" xr:uid="{00000000-0005-0000-0000-000044020000}"/>
    <cellStyle name="Comma 2 3 2 2 2" xfId="1155" xr:uid="{00000000-0005-0000-0000-0000B2040000}"/>
    <cellStyle name="Comma 2 3 2 3" xfId="1156" xr:uid="{00000000-0005-0000-0000-0000B3040000}"/>
    <cellStyle name="Comma 2 3 2 4" xfId="717" xr:uid="{00000000-0005-0000-0000-0000FC020000}"/>
    <cellStyle name="Comma 2 3 3" xfId="1158" xr:uid="{00000000-0005-0000-0000-0000B5040000}"/>
    <cellStyle name="Comma 2 3 3 2" xfId="1159" xr:uid="{00000000-0005-0000-0000-0000B6040000}"/>
    <cellStyle name="Comma 2 3 4" xfId="1161" xr:uid="{00000000-0005-0000-0000-0000B8040000}"/>
    <cellStyle name="Comma 2 3 5" xfId="838" xr:uid="{00000000-0005-0000-0000-000075030000}"/>
    <cellStyle name="Comma 2 3 6" xfId="1163" xr:uid="{00000000-0005-0000-0000-0000BA040000}"/>
    <cellStyle name="Comma 2 4" xfId="1121" xr:uid="{00000000-0005-0000-0000-000090040000}"/>
    <cellStyle name="Comma 2 4 2" xfId="232" xr:uid="{00000000-0005-0000-0000-000017010000}"/>
    <cellStyle name="Comma 2 4 2 2" xfId="1165" xr:uid="{00000000-0005-0000-0000-0000BC040000}"/>
    <cellStyle name="Comma 2 4 3" xfId="571" xr:uid="{00000000-0005-0000-0000-00006A020000}"/>
    <cellStyle name="Comma 2 4 4" xfId="263" xr:uid="{00000000-0005-0000-0000-000036010000}"/>
    <cellStyle name="Comma 2 5" xfId="753" xr:uid="{00000000-0005-0000-0000-000020030000}"/>
    <cellStyle name="Comma 2 5 2" xfId="1166" xr:uid="{00000000-0005-0000-0000-0000BD040000}"/>
    <cellStyle name="Comma 2 5 2 2" xfId="1078" xr:uid="{00000000-0005-0000-0000-000065040000}"/>
    <cellStyle name="Comma 2 5 3" xfId="905" xr:uid="{00000000-0005-0000-0000-0000B8030000}"/>
    <cellStyle name="Comma 2 5 4" xfId="402" xr:uid="{00000000-0005-0000-0000-0000C1010000}"/>
    <cellStyle name="Comma 2 5 5" xfId="480" xr:uid="{00000000-0005-0000-0000-00000F020000}"/>
    <cellStyle name="Comma 2 6" xfId="955" xr:uid="{00000000-0005-0000-0000-0000EA030000}"/>
    <cellStyle name="Comma 2 6 2" xfId="132" xr:uid="{00000000-0005-0000-0000-0000B3000000}"/>
    <cellStyle name="Comma 2 6 3" xfId="143" xr:uid="{00000000-0005-0000-0000-0000BE000000}"/>
    <cellStyle name="Comma 2 6 4" xfId="153" xr:uid="{00000000-0005-0000-0000-0000C8000000}"/>
    <cellStyle name="Comma 2 6 5" xfId="109" xr:uid="{00000000-0005-0000-0000-00009C000000}"/>
    <cellStyle name="Comma 2 6 5 2" xfId="172" xr:uid="{00000000-0005-0000-0000-0000DB000000}"/>
    <cellStyle name="Comma 2 7" xfId="463" xr:uid="{00000000-0005-0000-0000-0000FE010000}"/>
    <cellStyle name="Comma 2 7 2" xfId="1168" xr:uid="{00000000-0005-0000-0000-0000BF040000}"/>
    <cellStyle name="Comma 2 8" xfId="1071" xr:uid="{00000000-0005-0000-0000-00005E040000}"/>
    <cellStyle name="Comma 2 8 2" xfId="1171" xr:uid="{00000000-0005-0000-0000-0000C2040000}"/>
    <cellStyle name="Comma 2 8 2 2" xfId="1172" xr:uid="{00000000-0005-0000-0000-0000C3040000}"/>
    <cellStyle name="Comma 2 8 3" xfId="1173" xr:uid="{00000000-0005-0000-0000-0000C4040000}"/>
    <cellStyle name="Comma 2 9" xfId="283" xr:uid="{00000000-0005-0000-0000-00004A010000}"/>
    <cellStyle name="Comma 2 9 2" xfId="1175" xr:uid="{00000000-0005-0000-0000-0000C6040000}"/>
    <cellStyle name="Comma 2_BOQ-Nanded" xfId="823" xr:uid="{00000000-0005-0000-0000-000066030000}"/>
    <cellStyle name="Comma 20" xfId="497" xr:uid="{00000000-0005-0000-0000-000020020000}"/>
    <cellStyle name="Comma 21" xfId="279" xr:uid="{00000000-0005-0000-0000-000046010000}"/>
    <cellStyle name="Comma 3" xfId="1177" xr:uid="{00000000-0005-0000-0000-0000C8040000}"/>
    <cellStyle name="Comma 3 2" xfId="1178" xr:uid="{00000000-0005-0000-0000-0000C9040000}"/>
    <cellStyle name="Comma 3 2 2" xfId="793" xr:uid="{00000000-0005-0000-0000-000048030000}"/>
    <cellStyle name="Comma 3 2 2 2" xfId="1179" xr:uid="{00000000-0005-0000-0000-0000CA040000}"/>
    <cellStyle name="Comma 3 2 2 3" xfId="293" xr:uid="{00000000-0005-0000-0000-000054010000}"/>
    <cellStyle name="Comma 3 2 2 3 2" xfId="1180" xr:uid="{00000000-0005-0000-0000-0000CB040000}"/>
    <cellStyle name="Comma 3 2 3" xfId="1181" xr:uid="{00000000-0005-0000-0000-0000CC040000}"/>
    <cellStyle name="Comma 3 2 4" xfId="1182" xr:uid="{00000000-0005-0000-0000-0000CD040000}"/>
    <cellStyle name="Comma 3 2 5" xfId="960" xr:uid="{00000000-0005-0000-0000-0000EF030000}"/>
    <cellStyle name="Comma 3 3" xfId="1183" xr:uid="{00000000-0005-0000-0000-0000CE040000}"/>
    <cellStyle name="Comma 3 3 2" xfId="1185" xr:uid="{00000000-0005-0000-0000-0000D0040000}"/>
    <cellStyle name="Comma 3 3 2 2" xfId="858" xr:uid="{00000000-0005-0000-0000-000089030000}"/>
    <cellStyle name="Comma 3 3 2 2 2" xfId="384" xr:uid="{00000000-0005-0000-0000-0000AF010000}"/>
    <cellStyle name="Comma 3 3 2 3" xfId="813" xr:uid="{00000000-0005-0000-0000-00005C030000}"/>
    <cellStyle name="Comma 3 3 3" xfId="1186" xr:uid="{00000000-0005-0000-0000-0000D1040000}"/>
    <cellStyle name="Comma 3 3 4" xfId="1187" xr:uid="{00000000-0005-0000-0000-0000D2040000}"/>
    <cellStyle name="Comma 3 3 4 2" xfId="130" xr:uid="{00000000-0005-0000-0000-0000B1000000}"/>
    <cellStyle name="Comma 3 4" xfId="1188" xr:uid="{00000000-0005-0000-0000-0000D3040000}"/>
    <cellStyle name="Comma 3 4 2" xfId="1190" xr:uid="{00000000-0005-0000-0000-0000D5040000}"/>
    <cellStyle name="Comma 3 4 2 2" xfId="211" xr:uid="{00000000-0005-0000-0000-000002010000}"/>
    <cellStyle name="Comma 3 5" xfId="1191" xr:uid="{00000000-0005-0000-0000-0000D6040000}"/>
    <cellStyle name="Comma 3 5 2" xfId="1193" xr:uid="{00000000-0005-0000-0000-0000D8040000}"/>
    <cellStyle name="Comma 3 5 2 2" xfId="1194" xr:uid="{00000000-0005-0000-0000-0000D9040000}"/>
    <cellStyle name="Comma 3 5 3" xfId="1196" xr:uid="{00000000-0005-0000-0000-0000DB040000}"/>
    <cellStyle name="Comma 3 5 4" xfId="1197" xr:uid="{00000000-0005-0000-0000-0000DC040000}"/>
    <cellStyle name="Comma 3 6" xfId="1198" xr:uid="{00000000-0005-0000-0000-0000DD040000}"/>
    <cellStyle name="Comma 3 6 2" xfId="1199" xr:uid="{00000000-0005-0000-0000-0000DE040000}"/>
    <cellStyle name="Comma 3 7" xfId="684" xr:uid="{00000000-0005-0000-0000-0000DB020000}"/>
    <cellStyle name="Comma 3 7 2" xfId="1200" xr:uid="{00000000-0005-0000-0000-0000DF040000}"/>
    <cellStyle name="Comma 4" xfId="1201" xr:uid="{00000000-0005-0000-0000-0000E0040000}"/>
    <cellStyle name="Comma 4 2" xfId="338" xr:uid="{00000000-0005-0000-0000-000081010000}"/>
    <cellStyle name="Comma 4 2 2" xfId="1202" xr:uid="{00000000-0005-0000-0000-0000E1040000}"/>
    <cellStyle name="Comma 4 2 2 2" xfId="1203" xr:uid="{00000000-0005-0000-0000-0000E2040000}"/>
    <cellStyle name="Comma 4 2 3" xfId="505" xr:uid="{00000000-0005-0000-0000-000028020000}"/>
    <cellStyle name="Comma 4 2 4" xfId="1204" xr:uid="{00000000-0005-0000-0000-0000E3040000}"/>
    <cellStyle name="Comma 4 3" xfId="1206" xr:uid="{00000000-0005-0000-0000-0000E5040000}"/>
    <cellStyle name="Comma 4 4" xfId="1207" xr:uid="{00000000-0005-0000-0000-0000E6040000}"/>
    <cellStyle name="Comma 4 5" xfId="1208" xr:uid="{00000000-0005-0000-0000-0000E7040000}"/>
    <cellStyle name="Comma 4 6" xfId="1209" xr:uid="{00000000-0005-0000-0000-0000E8040000}"/>
    <cellStyle name="Comma 5" xfId="1210" xr:uid="{00000000-0005-0000-0000-0000E9040000}"/>
    <cellStyle name="Comma 5 2" xfId="1211" xr:uid="{00000000-0005-0000-0000-0000EA040000}"/>
    <cellStyle name="Comma 5 2 2" xfId="37" xr:uid="{00000000-0005-0000-0000-000032000000}"/>
    <cellStyle name="Comma 5 2 3" xfId="31" xr:uid="{00000000-0005-0000-0000-00002A000000}"/>
    <cellStyle name="Comma 5 2 4" xfId="96" xr:uid="{00000000-0005-0000-0000-000088000000}"/>
    <cellStyle name="Comma 5 2 5" xfId="98" xr:uid="{00000000-0005-0000-0000-00008C000000}"/>
    <cellStyle name="Comma 5 3" xfId="1212" xr:uid="{00000000-0005-0000-0000-0000EB040000}"/>
    <cellStyle name="Comma 5 4" xfId="1213" xr:uid="{00000000-0005-0000-0000-0000EC040000}"/>
    <cellStyle name="Comma 55" xfId="1215" xr:uid="{00000000-0005-0000-0000-0000EE040000}"/>
    <cellStyle name="Comma 6" xfId="1216" xr:uid="{00000000-0005-0000-0000-0000EF040000}"/>
    <cellStyle name="Comma 6 2" xfId="1217" xr:uid="{00000000-0005-0000-0000-0000F0040000}"/>
    <cellStyle name="Comma 6 2 2" xfId="1218" xr:uid="{00000000-0005-0000-0000-0000F1040000}"/>
    <cellStyle name="Comma 6 2 3" xfId="273" xr:uid="{00000000-0005-0000-0000-000040010000}"/>
    <cellStyle name="Comma 6 2 4" xfId="1219" xr:uid="{00000000-0005-0000-0000-0000F2040000}"/>
    <cellStyle name="Comma 6 3" xfId="1220" xr:uid="{00000000-0005-0000-0000-0000F3040000}"/>
    <cellStyle name="Comma 6 4" xfId="1221" xr:uid="{00000000-0005-0000-0000-0000F4040000}"/>
    <cellStyle name="Comma 6 5" xfId="1222" xr:uid="{00000000-0005-0000-0000-0000F5040000}"/>
    <cellStyle name="Comma 7" xfId="1223" xr:uid="{00000000-0005-0000-0000-0000F6040000}"/>
    <cellStyle name="Comma 7 2" xfId="1225" xr:uid="{00000000-0005-0000-0000-0000F8040000}"/>
    <cellStyle name="Comma 7 3" xfId="1227" xr:uid="{00000000-0005-0000-0000-0000FA040000}"/>
    <cellStyle name="Comma 7 4" xfId="745" xr:uid="{00000000-0005-0000-0000-000018030000}"/>
    <cellStyle name="Comma 8" xfId="1229" xr:uid="{00000000-0005-0000-0000-0000FC040000}"/>
    <cellStyle name="Comma 8 2" xfId="1231" xr:uid="{00000000-0005-0000-0000-0000FE040000}"/>
    <cellStyle name="Comma 8 3" xfId="1154" xr:uid="{00000000-0005-0000-0000-0000B1040000}"/>
    <cellStyle name="Comma 8 4" xfId="1232" xr:uid="{00000000-0005-0000-0000-0000FF040000}"/>
    <cellStyle name="Comma 9" xfId="1189" xr:uid="{00000000-0005-0000-0000-0000D4040000}"/>
    <cellStyle name="Comma 9 2" xfId="210" xr:uid="{00000000-0005-0000-0000-000001010000}"/>
    <cellStyle name="Comma 9 3" xfId="1233" xr:uid="{00000000-0005-0000-0000-000000050000}"/>
    <cellStyle name="Comma 9 4" xfId="1234" xr:uid="{00000000-0005-0000-0000-000001050000}"/>
    <cellStyle name="CSI" xfId="1013" xr:uid="{00000000-0005-0000-0000-000024040000}"/>
    <cellStyle name="Currency 2" xfId="1235" xr:uid="{00000000-0005-0000-0000-000002050000}"/>
    <cellStyle name="Currency 2 2" xfId="1237" xr:uid="{00000000-0005-0000-0000-000004050000}"/>
    <cellStyle name="Currency 2 3" xfId="389" xr:uid="{00000000-0005-0000-0000-0000B4010000}"/>
    <cellStyle name="Currency 2 4" xfId="1239" xr:uid="{00000000-0005-0000-0000-000006050000}"/>
    <cellStyle name="Currency 3" xfId="1240" xr:uid="{00000000-0005-0000-0000-000007050000}"/>
    <cellStyle name="Currency 3 2" xfId="1241" xr:uid="{00000000-0005-0000-0000-000008050000}"/>
    <cellStyle name="Currency 3 3" xfId="9" xr:uid="{00000000-0005-0000-0000-00000B000000}"/>
    <cellStyle name="Currency 3 4" xfId="15" xr:uid="{00000000-0005-0000-0000-000015000000}"/>
    <cellStyle name="Currency 4" xfId="1242" xr:uid="{00000000-0005-0000-0000-000009050000}"/>
    <cellStyle name="Custom - Style8" xfId="60" xr:uid="{00000000-0005-0000-0000-000051000000}"/>
    <cellStyle name="Data   - Style2" xfId="1243" xr:uid="{00000000-0005-0000-0000-00000A050000}"/>
    <cellStyle name="Date" xfId="1244" xr:uid="{00000000-0005-0000-0000-00000B050000}"/>
    <cellStyle name="Default 1" xfId="1245" xr:uid="{00000000-0005-0000-0000-00000C050000}"/>
    <cellStyle name="Description" xfId="1246" xr:uid="{00000000-0005-0000-0000-00000D050000}"/>
    <cellStyle name="Dollar" xfId="1247" xr:uid="{00000000-0005-0000-0000-00000E050000}"/>
    <cellStyle name="Dollar.00" xfId="1248" xr:uid="{00000000-0005-0000-0000-00000F050000}"/>
    <cellStyle name="Euro" xfId="1249" xr:uid="{00000000-0005-0000-0000-000010050000}"/>
    <cellStyle name="Euro 2" xfId="1250" xr:uid="{00000000-0005-0000-0000-000011050000}"/>
    <cellStyle name="Euro 3" xfId="315" xr:uid="{00000000-0005-0000-0000-00006A010000}"/>
    <cellStyle name="Euro_Cost Sheet 2" xfId="1251" xr:uid="{00000000-0005-0000-0000-000012050000}"/>
    <cellStyle name="Excel Built-in Normal" xfId="1252" xr:uid="{00000000-0005-0000-0000-000013050000}"/>
    <cellStyle name="Excel Built-in Normal 1" xfId="1253" xr:uid="{00000000-0005-0000-0000-000014050000}"/>
    <cellStyle name="Excel Built-in Normal 1 2" xfId="1254" xr:uid="{00000000-0005-0000-0000-000015050000}"/>
    <cellStyle name="Excel Built-in Normal 2" xfId="1255" xr:uid="{00000000-0005-0000-0000-000016050000}"/>
    <cellStyle name="Excel Built-in Normal 2 2" xfId="1256" xr:uid="{00000000-0005-0000-0000-000017050000}"/>
    <cellStyle name="Excel Built-in Normal 2 2 2" xfId="162" xr:uid="{00000000-0005-0000-0000-0000D1000000}"/>
    <cellStyle name="Excel Built-in Normal 3" xfId="1257" xr:uid="{00000000-0005-0000-0000-000018050000}"/>
    <cellStyle name="Excel Built-in Normal 3 2" xfId="1258" xr:uid="{00000000-0005-0000-0000-000019050000}"/>
    <cellStyle name="Excel Built-in Normal 4" xfId="356" xr:uid="{00000000-0005-0000-0000-000093010000}"/>
    <cellStyle name="Excel_BuiltIn_Currency 1" xfId="1259" xr:uid="{00000000-0005-0000-0000-00001A050000}"/>
    <cellStyle name="Explanatory Text 2" xfId="1260" xr:uid="{00000000-0005-0000-0000-00001B050000}"/>
    <cellStyle name="Explanatory Text 2 2" xfId="1261" xr:uid="{00000000-0005-0000-0000-00001C050000}"/>
    <cellStyle name="Explanatory Text 3" xfId="1262" xr:uid="{00000000-0005-0000-0000-00001D050000}"/>
    <cellStyle name="Explanatory Text 4" xfId="458" xr:uid="{00000000-0005-0000-0000-0000F9010000}"/>
    <cellStyle name="F2" xfId="439" xr:uid="{00000000-0005-0000-0000-0000E6010000}"/>
    <cellStyle name="F3" xfId="656" xr:uid="{00000000-0005-0000-0000-0000BF020000}"/>
    <cellStyle name="F4" xfId="1008" xr:uid="{00000000-0005-0000-0000-00001F040000}"/>
    <cellStyle name="F5" xfId="1263" xr:uid="{00000000-0005-0000-0000-00001E050000}"/>
    <cellStyle name="F6" xfId="973" xr:uid="{00000000-0005-0000-0000-0000FC030000}"/>
    <cellStyle name="F7" xfId="1264" xr:uid="{00000000-0005-0000-0000-00001F050000}"/>
    <cellStyle name="F8" xfId="1265" xr:uid="{00000000-0005-0000-0000-000020050000}"/>
    <cellStyle name="Fixed" xfId="1266" xr:uid="{00000000-0005-0000-0000-000021050000}"/>
    <cellStyle name="Foottitle" xfId="1267" xr:uid="{00000000-0005-0000-0000-000022050000}"/>
    <cellStyle name="FORM" xfId="1268" xr:uid="{00000000-0005-0000-0000-000023050000}"/>
    <cellStyle name="Good 2" xfId="1270" xr:uid="{00000000-0005-0000-0000-000025050000}"/>
    <cellStyle name="Good 2 2" xfId="1087" xr:uid="{00000000-0005-0000-0000-00006E040000}"/>
    <cellStyle name="Good 2 3" xfId="1272" xr:uid="{00000000-0005-0000-0000-000027050000}"/>
    <cellStyle name="Good 3" xfId="1273" xr:uid="{00000000-0005-0000-0000-000028050000}"/>
    <cellStyle name="Good 4" xfId="1274" xr:uid="{00000000-0005-0000-0000-000029050000}"/>
    <cellStyle name="Good 5" xfId="1275" xr:uid="{00000000-0005-0000-0000-00002A050000}"/>
    <cellStyle name="Grey" xfId="295" xr:uid="{00000000-0005-0000-0000-000056010000}"/>
    <cellStyle name="header" xfId="1276" xr:uid="{00000000-0005-0000-0000-00002B050000}"/>
    <cellStyle name="Header1" xfId="799" xr:uid="{00000000-0005-0000-0000-00004E030000}"/>
    <cellStyle name="Header2" xfId="739" xr:uid="{00000000-0005-0000-0000-000012030000}"/>
    <cellStyle name="Heading 1 2" xfId="1277" xr:uid="{00000000-0005-0000-0000-00002C050000}"/>
    <cellStyle name="Heading 1 2 2" xfId="1278" xr:uid="{00000000-0005-0000-0000-00002D050000}"/>
    <cellStyle name="Heading 1 3" xfId="941" xr:uid="{00000000-0005-0000-0000-0000DC030000}"/>
    <cellStyle name="Heading 1 4" xfId="1279" xr:uid="{00000000-0005-0000-0000-00002E050000}"/>
    <cellStyle name="Heading 2 2" xfId="284" xr:uid="{00000000-0005-0000-0000-00004B010000}"/>
    <cellStyle name="Heading 2 2 2" xfId="1280" xr:uid="{00000000-0005-0000-0000-00002F050000}"/>
    <cellStyle name="Heading 2 2 3" xfId="1281" xr:uid="{00000000-0005-0000-0000-000030050000}"/>
    <cellStyle name="Heading 2 2 4" xfId="1282" xr:uid="{00000000-0005-0000-0000-000031050000}"/>
    <cellStyle name="Heading 2 3" xfId="1283" xr:uid="{00000000-0005-0000-0000-000032050000}"/>
    <cellStyle name="Heading 2 4" xfId="1284" xr:uid="{00000000-0005-0000-0000-000033050000}"/>
    <cellStyle name="Heading 3 2" xfId="659" xr:uid="{00000000-0005-0000-0000-0000C2020000}"/>
    <cellStyle name="Heading 3 2 2" xfId="216" xr:uid="{00000000-0005-0000-0000-000007010000}"/>
    <cellStyle name="Heading 3 3" xfId="1286" xr:uid="{00000000-0005-0000-0000-000035050000}"/>
    <cellStyle name="Heading 3 4" xfId="289" xr:uid="{00000000-0005-0000-0000-000050010000}"/>
    <cellStyle name="Heading 4 2" xfId="1288" xr:uid="{00000000-0005-0000-0000-000037050000}"/>
    <cellStyle name="Heading 4 2 2" xfId="1289" xr:uid="{00000000-0005-0000-0000-000038050000}"/>
    <cellStyle name="Heading 4 3" xfId="1236" xr:uid="{00000000-0005-0000-0000-000003050000}"/>
    <cellStyle name="Heading 4 4" xfId="388" xr:uid="{00000000-0005-0000-0000-0000B3010000}"/>
    <cellStyle name="Heading 5" xfId="1290" xr:uid="{00000000-0005-0000-0000-000039050000}"/>
    <cellStyle name="Heading1 1" xfId="1224" xr:uid="{00000000-0005-0000-0000-0000F7040000}"/>
    <cellStyle name="Heading1 2" xfId="1226" xr:uid="{00000000-0005-0000-0000-0000F9040000}"/>
    <cellStyle name="Heading1_BOQ For Technical Block" xfId="1291" xr:uid="{00000000-0005-0000-0000-00003A050000}"/>
    <cellStyle name="Heading2" xfId="531" xr:uid="{00000000-0005-0000-0000-000042020000}"/>
    <cellStyle name="Hyperlink 2" xfId="404" xr:uid="{00000000-0005-0000-0000-0000C3010000}"/>
    <cellStyle name="Hyperlink 2 2" xfId="1292" xr:uid="{00000000-0005-0000-0000-00003B050000}"/>
    <cellStyle name="Hyperlink 2 3" xfId="1293" xr:uid="{00000000-0005-0000-0000-00003C050000}"/>
    <cellStyle name="Hyperlink 2 4" xfId="1295" xr:uid="{00000000-0005-0000-0000-00003E050000}"/>
    <cellStyle name="Hyperlink 3" xfId="482" xr:uid="{00000000-0005-0000-0000-000011020000}"/>
    <cellStyle name="Hyperlink 4" xfId="1297" xr:uid="{00000000-0005-0000-0000-000040050000}"/>
    <cellStyle name="Hyperlink 5" xfId="158" xr:uid="{00000000-0005-0000-0000-0000CD000000}"/>
    <cellStyle name="Hyperlink 6" xfId="160" xr:uid="{00000000-0005-0000-0000-0000CF000000}"/>
    <cellStyle name="INCHES" xfId="30" xr:uid="{00000000-0005-0000-0000-000028000000}"/>
    <cellStyle name="Input [yellow]" xfId="564" xr:uid="{00000000-0005-0000-0000-000063020000}"/>
    <cellStyle name="Input 10" xfId="1299" xr:uid="{00000000-0005-0000-0000-000042050000}"/>
    <cellStyle name="Input 11" xfId="1300" xr:uid="{00000000-0005-0000-0000-000043050000}"/>
    <cellStyle name="Input 2" xfId="237" xr:uid="{00000000-0005-0000-0000-00001C010000}"/>
    <cellStyle name="Input 2 2" xfId="1301" xr:uid="{00000000-0005-0000-0000-000044050000}"/>
    <cellStyle name="Input 2 2 2" xfId="592" xr:uid="{00000000-0005-0000-0000-00007F020000}"/>
    <cellStyle name="Input 2 2 3" xfId="495" xr:uid="{00000000-0005-0000-0000-00001E020000}"/>
    <cellStyle name="Input 2 3" xfId="1302" xr:uid="{00000000-0005-0000-0000-000045050000}"/>
    <cellStyle name="Input 3" xfId="682" xr:uid="{00000000-0005-0000-0000-0000D9020000}"/>
    <cellStyle name="Input 4" xfId="437" xr:uid="{00000000-0005-0000-0000-0000E4010000}"/>
    <cellStyle name="Input 5" xfId="658" xr:uid="{00000000-0005-0000-0000-0000C1020000}"/>
    <cellStyle name="Input 6" xfId="1285" xr:uid="{00000000-0005-0000-0000-000034050000}"/>
    <cellStyle name="Input 7" xfId="288" xr:uid="{00000000-0005-0000-0000-00004F010000}"/>
    <cellStyle name="Input 8" xfId="1304" xr:uid="{00000000-0005-0000-0000-000047050000}"/>
    <cellStyle name="Input 9" xfId="44" xr:uid="{00000000-0005-0000-0000-00003D000000}"/>
    <cellStyle name="Integer Text" xfId="75" xr:uid="{00000000-0005-0000-0000-000066000000}"/>
    <cellStyle name="Jun" xfId="1170" xr:uid="{00000000-0005-0000-0000-0000C1040000}"/>
    <cellStyle name="k" xfId="1305" xr:uid="{00000000-0005-0000-0000-000048050000}"/>
    <cellStyle name="k_AHU LOW SIDE BOQ-Working" xfId="1306" xr:uid="{00000000-0005-0000-0000-000049050000}"/>
    <cellStyle name="k_Ducting Cost Sheet" xfId="1307" xr:uid="{00000000-0005-0000-0000-00004A050000}"/>
    <cellStyle name="L" xfId="702" xr:uid="{00000000-0005-0000-0000-0000ED020000}"/>
    <cellStyle name="L_AHU LOW SIDE BOQ-Working" xfId="1308" xr:uid="{00000000-0005-0000-0000-00004B050000}"/>
    <cellStyle name="L_Ducting Cost Sheet" xfId="853" xr:uid="{00000000-0005-0000-0000-000084030000}"/>
    <cellStyle name="Labels - Style3" xfId="842" xr:uid="{00000000-0005-0000-0000-000079030000}"/>
    <cellStyle name="Length" xfId="1309" xr:uid="{00000000-0005-0000-0000-00004C050000}"/>
    <cellStyle name="Linked Cell 2" xfId="1311" xr:uid="{00000000-0005-0000-0000-00004E050000}"/>
    <cellStyle name="Linked Cell 2 2" xfId="1214" xr:uid="{00000000-0005-0000-0000-0000ED040000}"/>
    <cellStyle name="Linked Cell 3" xfId="1312" xr:uid="{00000000-0005-0000-0000-00004F050000}"/>
    <cellStyle name="Linked Cell 4" xfId="828" xr:uid="{00000000-0005-0000-0000-00006B030000}"/>
    <cellStyle name="M" xfId="1313" xr:uid="{00000000-0005-0000-0000-000050050000}"/>
    <cellStyle name="M_AHU LOW SIDE BOQ-Working" xfId="1314" xr:uid="{00000000-0005-0000-0000-000051050000}"/>
    <cellStyle name="M_Ducting Cost Sheet" xfId="1176" xr:uid="{00000000-0005-0000-0000-0000C7040000}"/>
    <cellStyle name="M-0" xfId="1315" xr:uid="{00000000-0005-0000-0000-000052050000}"/>
    <cellStyle name="MainDescription" xfId="1316" xr:uid="{00000000-0005-0000-0000-000053050000}"/>
    <cellStyle name="Measure" xfId="305" xr:uid="{00000000-0005-0000-0000-000060010000}"/>
    <cellStyle name="Millares_SOUDURE2" xfId="1317" xr:uid="{00000000-0005-0000-0000-000054050000}"/>
    <cellStyle name="Milliers [0]_laroux" xfId="1318" xr:uid="{00000000-0005-0000-0000-000055050000}"/>
    <cellStyle name="Milliers_laroux" xfId="1319" xr:uid="{00000000-0005-0000-0000-000056050000}"/>
    <cellStyle name="m-o" xfId="1067" xr:uid="{00000000-0005-0000-0000-00005A040000}"/>
    <cellStyle name="Moneda_SOUDURE2" xfId="949" xr:uid="{00000000-0005-0000-0000-0000E4030000}"/>
    <cellStyle name="Monétaire [0]_laroux" xfId="1320" xr:uid="{00000000-0005-0000-0000-000057050000}"/>
    <cellStyle name="Monétaire_laroux" xfId="1321" xr:uid="{00000000-0005-0000-0000-000058050000}"/>
    <cellStyle name="n" xfId="1322" xr:uid="{00000000-0005-0000-0000-000059050000}"/>
    <cellStyle name="n_AHU LOW SIDE BOQ-Working" xfId="1323" xr:uid="{00000000-0005-0000-0000-00005A050000}"/>
    <cellStyle name="n_Ducting Cost Sheet" xfId="1050" xr:uid="{00000000-0005-0000-0000-000049040000}"/>
    <cellStyle name="Neutral 2" xfId="1324" xr:uid="{00000000-0005-0000-0000-00005B050000}"/>
    <cellStyle name="Neutral 2 2" xfId="1325" xr:uid="{00000000-0005-0000-0000-00005C050000}"/>
    <cellStyle name="Neutral 2 3" xfId="1326" xr:uid="{00000000-0005-0000-0000-00005D050000}"/>
    <cellStyle name="Neutral 2 4" xfId="1327" xr:uid="{00000000-0005-0000-0000-00005E050000}"/>
    <cellStyle name="Neutral 2 5" xfId="1328" xr:uid="{00000000-0005-0000-0000-00005F050000}"/>
    <cellStyle name="Neutral 3" xfId="1116" xr:uid="{00000000-0005-0000-0000-00008B040000}"/>
    <cellStyle name="Neutral 4" xfId="1123" xr:uid="{00000000-0005-0000-0000-000092040000}"/>
    <cellStyle name="Neutral 5" xfId="447" xr:uid="{00000000-0005-0000-0000-0000EE010000}"/>
    <cellStyle name="Nor}al" xfId="1066" xr:uid="{00000000-0005-0000-0000-000059040000}"/>
    <cellStyle name="Normal" xfId="0" builtinId="0"/>
    <cellStyle name="Normal - Style1" xfId="95" xr:uid="{00000000-0005-0000-0000-000087000000}"/>
    <cellStyle name="Normal - Style1 2 3" xfId="1039" xr:uid="{00000000-0005-0000-0000-00003E040000}"/>
    <cellStyle name="Normal 10" xfId="1329" xr:uid="{00000000-0005-0000-0000-000060050000}"/>
    <cellStyle name="Normal 10 2" xfId="453" xr:uid="{00000000-0005-0000-0000-0000F4010000}"/>
    <cellStyle name="Normal 10 2 2" xfId="1330" xr:uid="{00000000-0005-0000-0000-000061050000}"/>
    <cellStyle name="Normal 11" xfId="1331" xr:uid="{00000000-0005-0000-0000-000062050000}"/>
    <cellStyle name="Normal 11 2" xfId="1332" xr:uid="{00000000-0005-0000-0000-000063050000}"/>
    <cellStyle name="Normal 11 3" xfId="1333" xr:uid="{00000000-0005-0000-0000-000064050000}"/>
    <cellStyle name="Normal 11 4" xfId="1334" xr:uid="{00000000-0005-0000-0000-000065050000}"/>
    <cellStyle name="Normal 11 5" xfId="1335" xr:uid="{00000000-0005-0000-0000-000066050000}"/>
    <cellStyle name="Normal 12" xfId="1336" xr:uid="{00000000-0005-0000-0000-000067050000}"/>
    <cellStyle name="Normal 12 2" xfId="1337" xr:uid="{00000000-0005-0000-0000-000068050000}"/>
    <cellStyle name="Normal 13" xfId="1338" xr:uid="{00000000-0005-0000-0000-000069050000}"/>
    <cellStyle name="Normal 13 2" xfId="1339" xr:uid="{00000000-0005-0000-0000-00006A050000}"/>
    <cellStyle name="Normal 13 2 2" xfId="1340" xr:uid="{00000000-0005-0000-0000-00006B050000}"/>
    <cellStyle name="Normal 13 3" xfId="1057" xr:uid="{00000000-0005-0000-0000-000050040000}"/>
    <cellStyle name="Normal 14" xfId="1341" xr:uid="{00000000-0005-0000-0000-00006C050000}"/>
    <cellStyle name="Normal 14 2" xfId="1342" xr:uid="{00000000-0005-0000-0000-00006D050000}"/>
    <cellStyle name="Normal 14 3" xfId="1343" xr:uid="{00000000-0005-0000-0000-00006E050000}"/>
    <cellStyle name="Normal 15" xfId="214" xr:uid="{00000000-0005-0000-0000-000005010000}"/>
    <cellStyle name="Normal 15 2" xfId="1131" xr:uid="{00000000-0005-0000-0000-00009A040000}"/>
    <cellStyle name="Normal 15 2 2" xfId="780" xr:uid="{00000000-0005-0000-0000-00003B030000}"/>
    <cellStyle name="Normal 15 3" xfId="925" xr:uid="{00000000-0005-0000-0000-0000CC030000}"/>
    <cellStyle name="Normal 15 4" xfId="1344" xr:uid="{00000000-0005-0000-0000-00006F050000}"/>
    <cellStyle name="Normal 15 5" xfId="1345" xr:uid="{00000000-0005-0000-0000-000070050000}"/>
    <cellStyle name="Normal 15 6" xfId="1346" xr:uid="{00000000-0005-0000-0000-000071050000}"/>
    <cellStyle name="Normal 16" xfId="1348" xr:uid="{00000000-0005-0000-0000-000073050000}"/>
    <cellStyle name="Normal 16 2" xfId="1350" xr:uid="{00000000-0005-0000-0000-000075050000}"/>
    <cellStyle name="Normal 16 3" xfId="722" xr:uid="{00000000-0005-0000-0000-000001030000}"/>
    <cellStyle name="Normal 17" xfId="985" xr:uid="{00000000-0005-0000-0000-000008040000}"/>
    <cellStyle name="Normal 17 2" xfId="1351" xr:uid="{00000000-0005-0000-0000-000076050000}"/>
    <cellStyle name="Normal 18" xfId="1353" xr:uid="{00000000-0005-0000-0000-000078050000}"/>
    <cellStyle name="Normal 19" xfId="1355" xr:uid="{00000000-0005-0000-0000-00007A050000}"/>
    <cellStyle name="Normal 19 2" xfId="1356" xr:uid="{00000000-0005-0000-0000-00007B050000}"/>
    <cellStyle name="Normal 2" xfId="260" xr:uid="{00000000-0005-0000-0000-000033010000}"/>
    <cellStyle name="Normal 2 10" xfId="1358" xr:uid="{00000000-0005-0000-0000-00007D050000}"/>
    <cellStyle name="Normal 2 10 2" xfId="1359" xr:uid="{00000000-0005-0000-0000-00007E050000}"/>
    <cellStyle name="Normal 2 10 2 2" xfId="344" xr:uid="{00000000-0005-0000-0000-000087010000}"/>
    <cellStyle name="Normal 2 11" xfId="789" xr:uid="{00000000-0005-0000-0000-000044030000}"/>
    <cellStyle name="Normal 2 12" xfId="529" xr:uid="{00000000-0005-0000-0000-000040020000}"/>
    <cellStyle name="Normal 2 13" xfId="568" xr:uid="{00000000-0005-0000-0000-000067020000}"/>
    <cellStyle name="Normal 2 14" xfId="53" xr:uid="{00000000-0005-0000-0000-000049000000}"/>
    <cellStyle name="Normal 2 15" xfId="117" xr:uid="{00000000-0005-0000-0000-0000A4000000}"/>
    <cellStyle name="Normal 2 16" xfId="1360" xr:uid="{00000000-0005-0000-0000-00007F050000}"/>
    <cellStyle name="Normal 2 17" xfId="1361" xr:uid="{00000000-0005-0000-0000-000080050000}"/>
    <cellStyle name="Normal 2 17 2" xfId="579" xr:uid="{00000000-0005-0000-0000-000072020000}"/>
    <cellStyle name="Normal 2 2" xfId="1362" xr:uid="{00000000-0005-0000-0000-000081050000}"/>
    <cellStyle name="Normal 2 2 10" xfId="1363" xr:uid="{00000000-0005-0000-0000-000082050000}"/>
    <cellStyle name="Normal 2 2 11" xfId="1364" xr:uid="{00000000-0005-0000-0000-000083050000}"/>
    <cellStyle name="Normal 2 2 12" xfId="72" xr:uid="{00000000-0005-0000-0000-000062000000}"/>
    <cellStyle name="Normal 2 2 13" xfId="1365" xr:uid="{00000000-0005-0000-0000-000084050000}"/>
    <cellStyle name="Normal 2 2 14" xfId="1349" xr:uid="{00000000-0005-0000-0000-000074050000}"/>
    <cellStyle name="Normal 2 2 15" xfId="721" xr:uid="{00000000-0005-0000-0000-000000030000}"/>
    <cellStyle name="Normal 2 2 16" xfId="1366" xr:uid="{00000000-0005-0000-0000-000085050000}"/>
    <cellStyle name="Normal 2 2 17" xfId="1298" xr:uid="{00000000-0005-0000-0000-000041050000}"/>
    <cellStyle name="Normal 2 2 2" xfId="1367" xr:uid="{00000000-0005-0000-0000-000086050000}"/>
    <cellStyle name="Normal 2 2 2 2" xfId="92" xr:uid="{00000000-0005-0000-0000-000082000000}"/>
    <cellStyle name="Normal 2 2 2 2 2" xfId="46" xr:uid="{00000000-0005-0000-0000-00003F000000}"/>
    <cellStyle name="Normal 2 2 2 2 3" xfId="49" xr:uid="{00000000-0005-0000-0000-000043000000}"/>
    <cellStyle name="Normal 2 2 2 2 3 2" xfId="1287" xr:uid="{00000000-0005-0000-0000-000036050000}"/>
    <cellStyle name="Normal 2 2 2 3" xfId="1368" xr:uid="{00000000-0005-0000-0000-000087050000}"/>
    <cellStyle name="Normal 2 2 2 4" xfId="81" xr:uid="{00000000-0005-0000-0000-000070000000}"/>
    <cellStyle name="Normal 2 2 2 4 2" xfId="1369" xr:uid="{00000000-0005-0000-0000-000088050000}"/>
    <cellStyle name="Normal 2 2 3" xfId="850" xr:uid="{00000000-0005-0000-0000-000081030000}"/>
    <cellStyle name="Normal 2 2 4" xfId="1157" xr:uid="{00000000-0005-0000-0000-0000B4040000}"/>
    <cellStyle name="Normal 2 2 5" xfId="1160" xr:uid="{00000000-0005-0000-0000-0000B7040000}"/>
    <cellStyle name="Normal 2 2 6" xfId="836" xr:uid="{00000000-0005-0000-0000-000073030000}"/>
    <cellStyle name="Normal 2 2 7" xfId="1162" xr:uid="{00000000-0005-0000-0000-0000B9040000}"/>
    <cellStyle name="Normal 2 2 8" xfId="1371" xr:uid="{00000000-0005-0000-0000-00008A050000}"/>
    <cellStyle name="Normal 2 2 9" xfId="138" xr:uid="{00000000-0005-0000-0000-0000B9000000}"/>
    <cellStyle name="Normal 2 2_BOQ-Nanded" xfId="1372" xr:uid="{00000000-0005-0000-0000-00008B050000}"/>
    <cellStyle name="Normal 2 3" xfId="1373" xr:uid="{00000000-0005-0000-0000-00008C050000}"/>
    <cellStyle name="Normal 2 3 10" xfId="913" xr:uid="{00000000-0005-0000-0000-0000C0030000}"/>
    <cellStyle name="Normal 2 3 10 2" xfId="1374" xr:uid="{00000000-0005-0000-0000-00008D050000}"/>
    <cellStyle name="Normal 2 3 2" xfId="1375" xr:uid="{00000000-0005-0000-0000-00008E050000}"/>
    <cellStyle name="Normal 2 3 2 2" xfId="326" xr:uid="{00000000-0005-0000-0000-000075010000}"/>
    <cellStyle name="Normal 2 3 2 3" xfId="1376" xr:uid="{00000000-0005-0000-0000-00008F050000}"/>
    <cellStyle name="Normal 2 3 2 4" xfId="1377" xr:uid="{00000000-0005-0000-0000-000090050000}"/>
    <cellStyle name="Normal 2 3 3" xfId="230" xr:uid="{00000000-0005-0000-0000-000015010000}"/>
    <cellStyle name="Normal 2 3 3 2" xfId="1164" xr:uid="{00000000-0005-0000-0000-0000BB040000}"/>
    <cellStyle name="Normal 2 3 3 3" xfId="1357" xr:uid="{00000000-0005-0000-0000-00007C050000}"/>
    <cellStyle name="Normal 2 4" xfId="1378" xr:uid="{00000000-0005-0000-0000-000091050000}"/>
    <cellStyle name="Normal 2 4 2" xfId="331" xr:uid="{00000000-0005-0000-0000-00007A010000}"/>
    <cellStyle name="Normal 2 4 2 2" xfId="1379" xr:uid="{00000000-0005-0000-0000-000092050000}"/>
    <cellStyle name="Normal 2 4 2 3" xfId="1380" xr:uid="{00000000-0005-0000-0000-000093050000}"/>
    <cellStyle name="Normal 2 5" xfId="309" xr:uid="{00000000-0005-0000-0000-000064010000}"/>
    <cellStyle name="Normal 2 5 2" xfId="891" xr:uid="{00000000-0005-0000-0000-0000AA030000}"/>
    <cellStyle name="Normal 2 6" xfId="1382" xr:uid="{00000000-0005-0000-0000-000095050000}"/>
    <cellStyle name="Normal 2 6 2" xfId="1383" xr:uid="{00000000-0005-0000-0000-000096050000}"/>
    <cellStyle name="Normal 2 6 3" xfId="1167" xr:uid="{00000000-0005-0000-0000-0000BE040000}"/>
    <cellStyle name="Normal 2 7" xfId="428" xr:uid="{00000000-0005-0000-0000-0000DB010000}"/>
    <cellStyle name="Normal 2 7 2" xfId="1384" xr:uid="{00000000-0005-0000-0000-000097050000}"/>
    <cellStyle name="Normal 2 7 3" xfId="1169" xr:uid="{00000000-0005-0000-0000-0000C0040000}"/>
    <cellStyle name="Normal 2 8" xfId="707" xr:uid="{00000000-0005-0000-0000-0000F2020000}"/>
    <cellStyle name="Normal 2 8 2" xfId="1385" xr:uid="{00000000-0005-0000-0000-000098050000}"/>
    <cellStyle name="Normal 2 8 3" xfId="1174" xr:uid="{00000000-0005-0000-0000-0000C5040000}"/>
    <cellStyle name="Normal 2 9" xfId="1386" xr:uid="{00000000-0005-0000-0000-000099050000}"/>
    <cellStyle name="Normal 2_AHU LOW SIDE BOQ-Working" xfId="259" xr:uid="{00000000-0005-0000-0000-000032010000}"/>
    <cellStyle name="Normal 20" xfId="213" xr:uid="{00000000-0005-0000-0000-000004010000}"/>
    <cellStyle name="Normal 21" xfId="1347" xr:uid="{00000000-0005-0000-0000-000072050000}"/>
    <cellStyle name="Normal 22" xfId="984" xr:uid="{00000000-0005-0000-0000-000007040000}"/>
    <cellStyle name="Normal 23" xfId="1352" xr:uid="{00000000-0005-0000-0000-000077050000}"/>
    <cellStyle name="Normal 24" xfId="1354" xr:uid="{00000000-0005-0000-0000-000079050000}"/>
    <cellStyle name="Normal 25" xfId="451" xr:uid="{00000000-0005-0000-0000-0000F2010000}"/>
    <cellStyle name="Normal 26" xfId="665" xr:uid="{00000000-0005-0000-0000-0000C8020000}"/>
    <cellStyle name="Normal 27" xfId="1388" xr:uid="{00000000-0005-0000-0000-00009B050000}"/>
    <cellStyle name="Normal 28" xfId="498" xr:uid="{00000000-0005-0000-0000-000021020000}"/>
    <cellStyle name="Normal 29" xfId="281" xr:uid="{00000000-0005-0000-0000-000048010000}"/>
    <cellStyle name="Normal 3" xfId="365" xr:uid="{00000000-0005-0000-0000-00009C010000}"/>
    <cellStyle name="Normal 3 2" xfId="1389" xr:uid="{00000000-0005-0000-0000-00009C050000}"/>
    <cellStyle name="Normal 3 2 2" xfId="1390" xr:uid="{00000000-0005-0000-0000-00009D050000}"/>
    <cellStyle name="Normal 3 2 3" xfId="1184" xr:uid="{00000000-0005-0000-0000-0000CF040000}"/>
    <cellStyle name="Normal 3 2 3 2" xfId="857" xr:uid="{00000000-0005-0000-0000-000088030000}"/>
    <cellStyle name="Normal 3 2 3 3" xfId="812" xr:uid="{00000000-0005-0000-0000-00005B030000}"/>
    <cellStyle name="Normal 3 3" xfId="719" xr:uid="{00000000-0005-0000-0000-0000FE020000}"/>
    <cellStyle name="Normal 3 3 2" xfId="1228" xr:uid="{00000000-0005-0000-0000-0000FB040000}"/>
    <cellStyle name="Normal 3 3 2 2" xfId="1230" xr:uid="{00000000-0005-0000-0000-0000FD040000}"/>
    <cellStyle name="Normal 3 3 2 3" xfId="1153" xr:uid="{00000000-0005-0000-0000-0000B0040000}"/>
    <cellStyle name="Normal 3 4" xfId="1391" xr:uid="{00000000-0005-0000-0000-00009E050000}"/>
    <cellStyle name="Normal 3 4 2" xfId="1392" xr:uid="{00000000-0005-0000-0000-00009F050000}"/>
    <cellStyle name="Normal 3 4 3" xfId="1192" xr:uid="{00000000-0005-0000-0000-0000D7040000}"/>
    <cellStyle name="Normal 3 4 4" xfId="1195" xr:uid="{00000000-0005-0000-0000-0000DA040000}"/>
    <cellStyle name="Normal 3 4 4 2" xfId="1394" xr:uid="{00000000-0005-0000-0000-0000A1050000}"/>
    <cellStyle name="Normal 3 5" xfId="1395" xr:uid="{00000000-0005-0000-0000-0000A2050000}"/>
    <cellStyle name="Normal 3 6" xfId="1396" xr:uid="{00000000-0005-0000-0000-0000A3050000}"/>
    <cellStyle name="Normal 3_comp. polycab &amp; Havells(1)" xfId="1397" xr:uid="{00000000-0005-0000-0000-0000A4050000}"/>
    <cellStyle name="Normal 30" xfId="450" xr:uid="{00000000-0005-0000-0000-0000F1010000}"/>
    <cellStyle name="Normal 32" xfId="1387" xr:uid="{00000000-0005-0000-0000-00009A050000}"/>
    <cellStyle name="Normal 32 2" xfId="280" xr:uid="{00000000-0005-0000-0000-000047010000}"/>
    <cellStyle name="Normal 4" xfId="413" xr:uid="{00000000-0005-0000-0000-0000CC010000}"/>
    <cellStyle name="Normal 4 2" xfId="523" xr:uid="{00000000-0005-0000-0000-00003A020000}"/>
    <cellStyle name="Normal 4 2 2" xfId="938" xr:uid="{00000000-0005-0000-0000-0000D9030000}"/>
    <cellStyle name="Normal 4 2 2 2" xfId="1099" xr:uid="{00000000-0005-0000-0000-00007A040000}"/>
    <cellStyle name="Normal 4 2 2 3" xfId="520" xr:uid="{00000000-0005-0000-0000-000037020000}"/>
    <cellStyle name="Normal 4 2 3" xfId="1398" xr:uid="{00000000-0005-0000-0000-0000A5050000}"/>
    <cellStyle name="Normal 4 3" xfId="1399" xr:uid="{00000000-0005-0000-0000-0000A6050000}"/>
    <cellStyle name="Normal 4 3 2" xfId="1400" xr:uid="{00000000-0005-0000-0000-0000A7050000}"/>
    <cellStyle name="Normal 4 3 3" xfId="1401" xr:uid="{00000000-0005-0000-0000-0000A8050000}"/>
    <cellStyle name="Normal 4 3 4" xfId="543" xr:uid="{00000000-0005-0000-0000-00004E020000}"/>
    <cellStyle name="Normal 4 4" xfId="1402" xr:uid="{00000000-0005-0000-0000-0000A9050000}"/>
    <cellStyle name="Normal 4 4 2" xfId="509" xr:uid="{00000000-0005-0000-0000-00002C020000}"/>
    <cellStyle name="Normal 4 4 3" xfId="1403" xr:uid="{00000000-0005-0000-0000-0000AA050000}"/>
    <cellStyle name="Normal 4 4 3 2" xfId="1405" xr:uid="{00000000-0005-0000-0000-0000AC050000}"/>
    <cellStyle name="Normal 4 5" xfId="929" xr:uid="{00000000-0005-0000-0000-0000D0030000}"/>
    <cellStyle name="Normal 4 6" xfId="303" xr:uid="{00000000-0005-0000-0000-00005E010000}"/>
    <cellStyle name="Normal 4_BOQ-Nanded" xfId="1406" xr:uid="{00000000-0005-0000-0000-0000AD050000}"/>
    <cellStyle name="Normal 47" xfId="1407" xr:uid="{00000000-0005-0000-0000-0000AE050000}"/>
    <cellStyle name="Normal 5" xfId="1409" xr:uid="{00000000-0005-0000-0000-0000B0050000}"/>
    <cellStyle name="Normal 5 2" xfId="1303" xr:uid="{00000000-0005-0000-0000-000046050000}"/>
    <cellStyle name="Normal 5 3" xfId="43" xr:uid="{00000000-0005-0000-0000-00003C000000}"/>
    <cellStyle name="Normal 5 3 2" xfId="1410" xr:uid="{00000000-0005-0000-0000-0000B1050000}"/>
    <cellStyle name="Normal 5 3 3" xfId="734" xr:uid="{00000000-0005-0000-0000-00000D030000}"/>
    <cellStyle name="Normal 5 4" xfId="24" xr:uid="{00000000-0005-0000-0000-000021000000}"/>
    <cellStyle name="Normal 5 5" xfId="1411" xr:uid="{00000000-0005-0000-0000-0000B2050000}"/>
    <cellStyle name="Normal 5 6" xfId="1101" xr:uid="{00000000-0005-0000-0000-00007C040000}"/>
    <cellStyle name="Normal 5_BOQ-Nanded" xfId="583" xr:uid="{00000000-0005-0000-0000-000076020000}"/>
    <cellStyle name="Normal 6" xfId="1412" xr:uid="{00000000-0005-0000-0000-0000B3050000}"/>
    <cellStyle name="Normal 6 2" xfId="1238" xr:uid="{00000000-0005-0000-0000-000005050000}"/>
    <cellStyle name="Normal 6 2 2" xfId="1413" xr:uid="{00000000-0005-0000-0000-0000B4050000}"/>
    <cellStyle name="Normal 6 2 3" xfId="1414" xr:uid="{00000000-0005-0000-0000-0000B5050000}"/>
    <cellStyle name="Normal 6 3" xfId="1415" xr:uid="{00000000-0005-0000-0000-0000B6050000}"/>
    <cellStyle name="Normal 6 4" xfId="1416" xr:uid="{00000000-0005-0000-0000-0000B7050000}"/>
    <cellStyle name="Normal 6 5" xfId="898" xr:uid="{00000000-0005-0000-0000-0000B1030000}"/>
    <cellStyle name="Normal 6 6" xfId="1417" xr:uid="{00000000-0005-0000-0000-0000B8050000}"/>
    <cellStyle name="Normal 7" xfId="1418" xr:uid="{00000000-0005-0000-0000-0000B9050000}"/>
    <cellStyle name="Normal 7 2" xfId="16" xr:uid="{00000000-0005-0000-0000-000016000000}"/>
    <cellStyle name="Normal 7 2 2" xfId="403" xr:uid="{00000000-0005-0000-0000-0000C2010000}"/>
    <cellStyle name="Normal 7 2 3" xfId="481" xr:uid="{00000000-0005-0000-0000-000010020000}"/>
    <cellStyle name="Normal 7 3" xfId="190" xr:uid="{00000000-0005-0000-0000-0000ED000000}"/>
    <cellStyle name="Normal 7 4" xfId="698" xr:uid="{00000000-0005-0000-0000-0000E9020000}"/>
    <cellStyle name="Normal 7 5" xfId="1419" xr:uid="{00000000-0005-0000-0000-0000BA050000}"/>
    <cellStyle name="Normal 7 6" xfId="1420" xr:uid="{00000000-0005-0000-0000-0000BB050000}"/>
    <cellStyle name="Normal 8" xfId="1421" xr:uid="{00000000-0005-0000-0000-0000BC050000}"/>
    <cellStyle name="Normal 8 2" xfId="738" xr:uid="{00000000-0005-0000-0000-000011030000}"/>
    <cellStyle name="Normal 8 2 2" xfId="1422" xr:uid="{00000000-0005-0000-0000-0000BD050000}"/>
    <cellStyle name="Normal 8 2 2 2" xfId="1423" xr:uid="{00000000-0005-0000-0000-0000BE050000}"/>
    <cellStyle name="Normal 8 2 3" xfId="328" xr:uid="{00000000-0005-0000-0000-000077010000}"/>
    <cellStyle name="Normal 8 3" xfId="1424" xr:uid="{00000000-0005-0000-0000-0000BF050000}"/>
    <cellStyle name="Normal 8 6 3 2" xfId="1118" xr:uid="{00000000-0005-0000-0000-00008D040000}"/>
    <cellStyle name="Normal 9" xfId="1425" xr:uid="{00000000-0005-0000-0000-0000C0050000}"/>
    <cellStyle name="Normal 9 2" xfId="1426" xr:uid="{00000000-0005-0000-0000-0000C1050000}"/>
    <cellStyle name="Normal 9 3" xfId="1427" xr:uid="{00000000-0005-0000-0000-0000C2050000}"/>
    <cellStyle name="Normal 9 4" xfId="1429" xr:uid="{00000000-0005-0000-0000-0000C4050000}"/>
    <cellStyle name="Note 2" xfId="607" xr:uid="{00000000-0005-0000-0000-00008E020000}"/>
    <cellStyle name="Note 2 2" xfId="1430" xr:uid="{00000000-0005-0000-0000-0000C5050000}"/>
    <cellStyle name="Note 2 2 2" xfId="1431" xr:uid="{00000000-0005-0000-0000-0000C6050000}"/>
    <cellStyle name="Note 2 2 3" xfId="1432" xr:uid="{00000000-0005-0000-0000-0000C7050000}"/>
    <cellStyle name="Note 2 2 3 2" xfId="1433" xr:uid="{00000000-0005-0000-0000-0000C8050000}"/>
    <cellStyle name="Note 2 3" xfId="1434" xr:uid="{00000000-0005-0000-0000-0000C9050000}"/>
    <cellStyle name="Note 2 4" xfId="1435" xr:uid="{00000000-0005-0000-0000-0000CA050000}"/>
    <cellStyle name="Note 2 5" xfId="1436" xr:uid="{00000000-0005-0000-0000-0000CB050000}"/>
    <cellStyle name="Note 3" xfId="1437" xr:uid="{00000000-0005-0000-0000-0000CC050000}"/>
    <cellStyle name="Note 4" xfId="1438" xr:uid="{00000000-0005-0000-0000-0000CD050000}"/>
    <cellStyle name="Note 4 2" xfId="1294" xr:uid="{00000000-0005-0000-0000-00003D050000}"/>
    <cellStyle name="Note 5" xfId="1269" xr:uid="{00000000-0005-0000-0000-000024050000}"/>
    <cellStyle name="Nr" xfId="527" xr:uid="{00000000-0005-0000-0000-00003E020000}"/>
    <cellStyle name="Output 2" xfId="1440" xr:uid="{00000000-0005-0000-0000-0000CF050000}"/>
    <cellStyle name="Output 2 2" xfId="1441" xr:uid="{00000000-0005-0000-0000-0000D0050000}"/>
    <cellStyle name="Output 2 3" xfId="23" xr:uid="{00000000-0005-0000-0000-00001F000000}"/>
    <cellStyle name="Output 3" xfId="1442" xr:uid="{00000000-0005-0000-0000-0000D1050000}"/>
    <cellStyle name="Output 4" xfId="1443" xr:uid="{00000000-0005-0000-0000-0000D2050000}"/>
    <cellStyle name="Output 5" xfId="688" xr:uid="{00000000-0005-0000-0000-0000DF020000}"/>
    <cellStyle name="Percent [2]" xfId="1444" xr:uid="{00000000-0005-0000-0000-0000D3050000}"/>
    <cellStyle name="Percent 10" xfId="1445" xr:uid="{00000000-0005-0000-0000-0000D4050000}"/>
    <cellStyle name="Percent 11" xfId="1446" xr:uid="{00000000-0005-0000-0000-0000D5050000}"/>
    <cellStyle name="Percent 12" xfId="1447" xr:uid="{00000000-0005-0000-0000-0000D6050000}"/>
    <cellStyle name="Percent 13" xfId="1448" xr:uid="{00000000-0005-0000-0000-0000D7050000}"/>
    <cellStyle name="Percent 14" xfId="1449" xr:uid="{00000000-0005-0000-0000-0000D8050000}"/>
    <cellStyle name="Percent 15" xfId="133" xr:uid="{00000000-0005-0000-0000-0000B4000000}"/>
    <cellStyle name="Percent 2" xfId="1041" xr:uid="{00000000-0005-0000-0000-000040040000}"/>
    <cellStyle name="Percent 2 2" xfId="1450" xr:uid="{00000000-0005-0000-0000-0000D9050000}"/>
    <cellStyle name="Percent 2 3" xfId="1451" xr:uid="{00000000-0005-0000-0000-0000DA050000}"/>
    <cellStyle name="Percent 3" xfId="1034" xr:uid="{00000000-0005-0000-0000-000039040000}"/>
    <cellStyle name="Percent 3 2" xfId="1452" xr:uid="{00000000-0005-0000-0000-0000DB050000}"/>
    <cellStyle name="Percent 3 2 2" xfId="1453" xr:uid="{00000000-0005-0000-0000-0000DC050000}"/>
    <cellStyle name="Percent 3 2 3" xfId="1454" xr:uid="{00000000-0005-0000-0000-0000DD050000}"/>
    <cellStyle name="Percent 3 2 3 2" xfId="1455" xr:uid="{00000000-0005-0000-0000-0000DE050000}"/>
    <cellStyle name="Percent 3 3" xfId="1456" xr:uid="{00000000-0005-0000-0000-0000DF050000}"/>
    <cellStyle name="Percent 3 4" xfId="844" xr:uid="{00000000-0005-0000-0000-00007B030000}"/>
    <cellStyle name="Percent 3 5" xfId="490" xr:uid="{00000000-0005-0000-0000-000019020000}"/>
    <cellStyle name="Percent 4" xfId="1037" xr:uid="{00000000-0005-0000-0000-00003C040000}"/>
    <cellStyle name="Percent 4 2" xfId="83" xr:uid="{00000000-0005-0000-0000-000073000000}"/>
    <cellStyle name="Percent 4 3" xfId="1458" xr:uid="{00000000-0005-0000-0000-0000E1050000}"/>
    <cellStyle name="Percent 5" xfId="1459" xr:uid="{00000000-0005-0000-0000-0000E2050000}"/>
    <cellStyle name="Percent 6" xfId="1460" xr:uid="{00000000-0005-0000-0000-0000E3050000}"/>
    <cellStyle name="Percent 7" xfId="1077" xr:uid="{00000000-0005-0000-0000-000064040000}"/>
    <cellStyle name="Percent 8" xfId="1461" xr:uid="{00000000-0005-0000-0000-0000E4050000}"/>
    <cellStyle name="Percent 9" xfId="1462" xr:uid="{00000000-0005-0000-0000-0000E5050000}"/>
    <cellStyle name="Pounds" xfId="1086" xr:uid="{00000000-0005-0000-0000-00006D040000}"/>
    <cellStyle name="Pounds.00" xfId="1463" xr:uid="{00000000-0005-0000-0000-0000E6050000}"/>
    <cellStyle name="Price List Descr" xfId="751" xr:uid="{00000000-0005-0000-0000-00001E030000}"/>
    <cellStyle name="Price List Descr Bold/Ital" xfId="108" xr:uid="{00000000-0005-0000-0000-00009B000000}"/>
    <cellStyle name="Price List Descr Italic" xfId="952" xr:uid="{00000000-0005-0000-0000-0000E7030000}"/>
    <cellStyle name="Price List Disco Header" xfId="1464" xr:uid="{00000000-0005-0000-0000-0000E7050000}"/>
    <cellStyle name="Price List Heading 1" xfId="711" xr:uid="{00000000-0005-0000-0000-0000F6020000}"/>
    <cellStyle name="Price List Heading-Main" xfId="1136" xr:uid="{00000000-0005-0000-0000-00009F040000}"/>
    <cellStyle name="Price List Heading-P/L" xfId="78" xr:uid="{00000000-0005-0000-0000-00006B000000}"/>
    <cellStyle name="Price List P/N" xfId="1466" xr:uid="{00000000-0005-0000-0000-0000E9050000}"/>
    <cellStyle name="Price List Price" xfId="1408" xr:uid="{00000000-0005-0000-0000-0000AF050000}"/>
    <cellStyle name="Price List Repl Product" xfId="1145" xr:uid="{00000000-0005-0000-0000-0000A8040000}"/>
    <cellStyle name="Rate" xfId="825" xr:uid="{00000000-0005-0000-0000-000068030000}"/>
    <cellStyle name="RateBold" xfId="1467" xr:uid="{00000000-0005-0000-0000-0000EA050000}"/>
    <cellStyle name="Reset  - Style7" xfId="542" xr:uid="{00000000-0005-0000-0000-00004D020000}"/>
    <cellStyle name="Result 1" xfId="1469" xr:uid="{00000000-0005-0000-0000-0000EC050000}"/>
    <cellStyle name="Result 2" xfId="1470" xr:uid="{00000000-0005-0000-0000-0000ED050000}"/>
    <cellStyle name="Result_BOQ For Technical Block" xfId="1471" xr:uid="{00000000-0005-0000-0000-0000EE050000}"/>
    <cellStyle name="Result2 1" xfId="1404" xr:uid="{00000000-0005-0000-0000-0000AB050000}"/>
    <cellStyle name="Result2 2" xfId="1472" xr:uid="{00000000-0005-0000-0000-0000EF050000}"/>
    <cellStyle name="Result2_BOQ For Technical Block" xfId="727" xr:uid="{00000000-0005-0000-0000-000006030000}"/>
    <cellStyle name="Rs" xfId="1310" xr:uid="{00000000-0005-0000-0000-00004D050000}"/>
    <cellStyle name="Rs.00" xfId="1473" xr:uid="{00000000-0005-0000-0000-0000F0050000}"/>
    <cellStyle name="Rs_AHU LOW SIDE BOQ-Working" xfId="7" xr:uid="{00000000-0005-0000-0000-000009000000}"/>
    <cellStyle name="Rupees" xfId="48" xr:uid="{00000000-0005-0000-0000-000042000000}"/>
    <cellStyle name="Section Title" xfId="1043" xr:uid="{00000000-0005-0000-0000-000042040000}"/>
    <cellStyle name="Standard_aktuell" xfId="1022" xr:uid="{00000000-0005-0000-0000-00002D040000}"/>
    <cellStyle name="STYL1 - Style1" xfId="1474" xr:uid="{00000000-0005-0000-0000-0000F1050000}"/>
    <cellStyle name="Style 1" xfId="314" xr:uid="{00000000-0005-0000-0000-000069010000}"/>
    <cellStyle name="Style 1 2" xfId="360" xr:uid="{00000000-0005-0000-0000-000097010000}"/>
    <cellStyle name="Style 1 2 2" xfId="1475" xr:uid="{00000000-0005-0000-0000-0000F2050000}"/>
    <cellStyle name="Style 1 2 2 2" xfId="1476" xr:uid="{00000000-0005-0000-0000-0000F3050000}"/>
    <cellStyle name="Style 1 2 2 3" xfId="1477" xr:uid="{00000000-0005-0000-0000-0000F4050000}"/>
    <cellStyle name="Style 1 2 3" xfId="1072" xr:uid="{00000000-0005-0000-0000-00005F040000}"/>
    <cellStyle name="Style 1 3" xfId="1478" xr:uid="{00000000-0005-0000-0000-0000F5050000}"/>
    <cellStyle name="Style 1 3 2" xfId="681" xr:uid="{00000000-0005-0000-0000-0000D8020000}"/>
    <cellStyle name="Style 1 3 2 2" xfId="820" xr:uid="{00000000-0005-0000-0000-000063030000}"/>
    <cellStyle name="Style 1 3 2 3" xfId="917" xr:uid="{00000000-0005-0000-0000-0000C4030000}"/>
    <cellStyle name="Style 1 3 3" xfId="436" xr:uid="{00000000-0005-0000-0000-0000E3010000}"/>
    <cellStyle name="Style 1 4" xfId="1479" xr:uid="{00000000-0005-0000-0000-0000F6050000}"/>
    <cellStyle name="Style 1 5" xfId="1480" xr:uid="{00000000-0005-0000-0000-0000F7050000}"/>
    <cellStyle name="Style 1_Cost Sheet 2" xfId="1370" xr:uid="{00000000-0005-0000-0000-000089050000}"/>
    <cellStyle name="Style 2" xfId="1481" xr:uid="{00000000-0005-0000-0000-0000F8050000}"/>
    <cellStyle name="Subtitle" xfId="1468" xr:uid="{00000000-0005-0000-0000-0000EB050000}"/>
    <cellStyle name="Subtotal" xfId="642" xr:uid="{00000000-0005-0000-0000-0000B1020000}"/>
    <cellStyle name="sum" xfId="1482" xr:uid="{00000000-0005-0000-0000-0000F9050000}"/>
    <cellStyle name="sum8" xfId="1381" xr:uid="{00000000-0005-0000-0000-000094050000}"/>
    <cellStyle name="Summary_back" xfId="1428" xr:uid="{00000000-0005-0000-0000-0000C3050000}"/>
    <cellStyle name="Table  - Style6" xfId="1483" xr:uid="{00000000-0005-0000-0000-0000FA050000}"/>
    <cellStyle name="TableStyleLight1" xfId="20" xr:uid="{00000000-0005-0000-0000-00001C000000}"/>
    <cellStyle name="TableStyleLight1 2" xfId="1484" xr:uid="{00000000-0005-0000-0000-0000FB050000}"/>
    <cellStyle name="Times New Roman" xfId="893" xr:uid="{00000000-0005-0000-0000-0000AC030000}"/>
    <cellStyle name="Title  - Style1" xfId="937" xr:uid="{00000000-0005-0000-0000-0000D8030000}"/>
    <cellStyle name="Title 10" xfId="1439" xr:uid="{00000000-0005-0000-0000-0000CE050000}"/>
    <cellStyle name="Title 2" xfId="1457" xr:uid="{00000000-0005-0000-0000-0000E0050000}"/>
    <cellStyle name="Title 2 2" xfId="1485" xr:uid="{00000000-0005-0000-0000-0000FC050000}"/>
    <cellStyle name="Title 2 3" xfId="1486" xr:uid="{00000000-0005-0000-0000-0000FD050000}"/>
    <cellStyle name="Title 2 4" xfId="1465" xr:uid="{00000000-0005-0000-0000-0000E8050000}"/>
    <cellStyle name="Title 3" xfId="58" xr:uid="{00000000-0005-0000-0000-00004F000000}"/>
    <cellStyle name="Title 4" xfId="1487" xr:uid="{00000000-0005-0000-0000-0000FE050000}"/>
    <cellStyle name="Title 5" xfId="1488" xr:uid="{00000000-0005-0000-0000-0000FF050000}"/>
    <cellStyle name="Title 6" xfId="103" xr:uid="{00000000-0005-0000-0000-000096000000}"/>
    <cellStyle name="Title 7" xfId="1085" xr:uid="{00000000-0005-0000-0000-00006C040000}"/>
    <cellStyle name="Title 8" xfId="1271" xr:uid="{00000000-0005-0000-0000-000026050000}"/>
    <cellStyle name="Title 9" xfId="834" xr:uid="{00000000-0005-0000-0000-000071030000}"/>
    <cellStyle name="Title Row" xfId="1489" xr:uid="{00000000-0005-0000-0000-000000060000}"/>
    <cellStyle name="Total 2" xfId="1490" xr:uid="{00000000-0005-0000-0000-000001060000}"/>
    <cellStyle name="Total 2 2" xfId="1491" xr:uid="{00000000-0005-0000-0000-000002060000}"/>
    <cellStyle name="Total 3" xfId="1492" xr:uid="{00000000-0005-0000-0000-000003060000}"/>
    <cellStyle name="Total 4" xfId="1493" xr:uid="{00000000-0005-0000-0000-000004060000}"/>
    <cellStyle name="totalbold" xfId="1494" xr:uid="{00000000-0005-0000-0000-000005060000}"/>
    <cellStyle name="TotCol - Style5" xfId="1495" xr:uid="{00000000-0005-0000-0000-000006060000}"/>
    <cellStyle name="TotRow - Style4" xfId="981" xr:uid="{00000000-0005-0000-0000-000004040000}"/>
    <cellStyle name="Tusental (0)_pldt" xfId="1496" xr:uid="{00000000-0005-0000-0000-000007060000}"/>
    <cellStyle name="Tusental_pldt" xfId="867" xr:uid="{00000000-0005-0000-0000-000092030000}"/>
    <cellStyle name="ultant" xfId="1497" xr:uid="{00000000-0005-0000-0000-000008060000}"/>
    <cellStyle name="uni" xfId="1498" xr:uid="{00000000-0005-0000-0000-000009060000}"/>
    <cellStyle name="Unit" xfId="1499" xr:uid="{00000000-0005-0000-0000-00000A060000}"/>
    <cellStyle name="Valuta (0)_pldt" xfId="602" xr:uid="{00000000-0005-0000-0000-000089020000}"/>
    <cellStyle name="Valuta_pldt" xfId="1205" xr:uid="{00000000-0005-0000-0000-0000E4040000}"/>
    <cellStyle name="Warning Text 2" xfId="1500" xr:uid="{00000000-0005-0000-0000-00000B060000}"/>
    <cellStyle name="Warning Text 2 2" xfId="1501" xr:uid="{00000000-0005-0000-0000-00000C060000}"/>
    <cellStyle name="Warning Text 3" xfId="466" xr:uid="{00000000-0005-0000-0000-000001020000}"/>
    <cellStyle name="Warning Text 4" xfId="1091" xr:uid="{00000000-0005-0000-0000-000072040000}"/>
    <cellStyle name="쉼표 [0]_ML_Maintenance_Quo_060628" xfId="1502" xr:uid="{00000000-0005-0000-0000-00000D060000}"/>
    <cellStyle name="표준_Minimum Margin Form" xfId="1503" xr:uid="{00000000-0005-0000-0000-00000E060000}"/>
    <cellStyle name="一般_Sheet1" xfId="1504" xr:uid="{00000000-0005-0000-0000-00000F060000}"/>
    <cellStyle name="桁区切り [0.00]_laroux" xfId="791" xr:uid="{00000000-0005-0000-0000-000046030000}"/>
    <cellStyle name="桁区切り_laroux" xfId="1393" xr:uid="{00000000-0005-0000-0000-0000A0050000}"/>
    <cellStyle name="標準_94物件" xfId="1296" xr:uid="{00000000-0005-0000-0000-00003F050000}"/>
    <cellStyle name="通貨 [0.00]_laroux" xfId="966" xr:uid="{00000000-0005-0000-0000-0000F5030000}"/>
    <cellStyle name="通貨_laroux" xfId="861" xr:uid="{00000000-0005-0000-0000-00008C03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6"/>
  <sheetViews>
    <sheetView showZeros="0" zoomScaleSheetLayoutView="85" workbookViewId="0">
      <selection activeCell="J13" sqref="J13"/>
    </sheetView>
  </sheetViews>
  <sheetFormatPr defaultColWidth="9" defaultRowHeight="13.8"/>
  <cols>
    <col min="1" max="1" width="12" style="165" customWidth="1"/>
    <col min="2" max="2" width="35.88671875" style="165" customWidth="1"/>
    <col min="3" max="4" width="19.33203125" style="165" hidden="1" customWidth="1"/>
    <col min="5" max="5" width="17.33203125" style="165" customWidth="1"/>
    <col min="6" max="6" width="21.21875" style="165" customWidth="1"/>
    <col min="7" max="7" width="2.6640625" style="165" customWidth="1"/>
    <col min="8" max="8" width="21.21875" style="165" customWidth="1"/>
    <col min="9" max="217" width="9.109375" style="165"/>
    <col min="218" max="218" width="8.5546875" style="165" customWidth="1"/>
    <col min="219" max="219" width="40.33203125" style="165" customWidth="1"/>
    <col min="220" max="220" width="6.109375" style="165" customWidth="1"/>
    <col min="221" max="221" width="13.5546875" style="165" customWidth="1"/>
    <col min="222" max="222" width="13.33203125" style="165" customWidth="1"/>
    <col min="223" max="223" width="12.88671875" style="165" customWidth="1"/>
    <col min="224" max="224" width="9.109375" style="165"/>
    <col min="225" max="225" width="11.6640625" style="165" customWidth="1"/>
    <col min="226" max="473" width="9.109375" style="165"/>
    <col min="474" max="474" width="8.5546875" style="165" customWidth="1"/>
    <col min="475" max="475" width="40.33203125" style="165" customWidth="1"/>
    <col min="476" max="476" width="6.109375" style="165" customWidth="1"/>
    <col min="477" max="477" width="13.5546875" style="165" customWidth="1"/>
    <col min="478" max="478" width="13.33203125" style="165" customWidth="1"/>
    <col min="479" max="479" width="12.88671875" style="165" customWidth="1"/>
    <col min="480" max="480" width="9.109375" style="165"/>
    <col min="481" max="481" width="11.6640625" style="165" customWidth="1"/>
    <col min="482" max="729" width="9.109375" style="165"/>
    <col min="730" max="730" width="8.5546875" style="165" customWidth="1"/>
    <col min="731" max="731" width="40.33203125" style="165" customWidth="1"/>
    <col min="732" max="732" width="6.109375" style="165" customWidth="1"/>
    <col min="733" max="733" width="13.5546875" style="165" customWidth="1"/>
    <col min="734" max="734" width="13.33203125" style="165" customWidth="1"/>
    <col min="735" max="735" width="12.88671875" style="165" customWidth="1"/>
    <col min="736" max="736" width="9.109375" style="165"/>
    <col min="737" max="737" width="11.6640625" style="165" customWidth="1"/>
    <col min="738" max="985" width="9.109375" style="165"/>
    <col min="986" max="986" width="8.5546875" style="165" customWidth="1"/>
    <col min="987" max="987" width="40.33203125" style="165" customWidth="1"/>
    <col min="988" max="988" width="6.109375" style="165" customWidth="1"/>
    <col min="989" max="989" width="13.5546875" style="165" customWidth="1"/>
    <col min="990" max="990" width="13.33203125" style="165" customWidth="1"/>
    <col min="991" max="991" width="12.88671875" style="165" customWidth="1"/>
    <col min="992" max="992" width="9.109375" style="165"/>
    <col min="993" max="993" width="11.6640625" style="165" customWidth="1"/>
    <col min="994" max="1241" width="9.109375" style="165"/>
    <col min="1242" max="1242" width="8.5546875" style="165" customWidth="1"/>
    <col min="1243" max="1243" width="40.33203125" style="165" customWidth="1"/>
    <col min="1244" max="1244" width="6.109375" style="165" customWidth="1"/>
    <col min="1245" max="1245" width="13.5546875" style="165" customWidth="1"/>
    <col min="1246" max="1246" width="13.33203125" style="165" customWidth="1"/>
    <col min="1247" max="1247" width="12.88671875" style="165" customWidth="1"/>
    <col min="1248" max="1248" width="9.109375" style="165"/>
    <col min="1249" max="1249" width="11.6640625" style="165" customWidth="1"/>
    <col min="1250" max="1497" width="9.109375" style="165"/>
    <col min="1498" max="1498" width="8.5546875" style="165" customWidth="1"/>
    <col min="1499" max="1499" width="40.33203125" style="165" customWidth="1"/>
    <col min="1500" max="1500" width="6.109375" style="165" customWidth="1"/>
    <col min="1501" max="1501" width="13.5546875" style="165" customWidth="1"/>
    <col min="1502" max="1502" width="13.33203125" style="165" customWidth="1"/>
    <col min="1503" max="1503" width="12.88671875" style="165" customWidth="1"/>
    <col min="1504" max="1504" width="9.109375" style="165"/>
    <col min="1505" max="1505" width="11.6640625" style="165" customWidth="1"/>
    <col min="1506" max="1753" width="9.109375" style="165"/>
    <col min="1754" max="1754" width="8.5546875" style="165" customWidth="1"/>
    <col min="1755" max="1755" width="40.33203125" style="165" customWidth="1"/>
    <col min="1756" max="1756" width="6.109375" style="165" customWidth="1"/>
    <col min="1757" max="1757" width="13.5546875" style="165" customWidth="1"/>
    <col min="1758" max="1758" width="13.33203125" style="165" customWidth="1"/>
    <col min="1759" max="1759" width="12.88671875" style="165" customWidth="1"/>
    <col min="1760" max="1760" width="9.109375" style="165"/>
    <col min="1761" max="1761" width="11.6640625" style="165" customWidth="1"/>
    <col min="1762" max="2009" width="9.109375" style="165"/>
    <col min="2010" max="2010" width="8.5546875" style="165" customWidth="1"/>
    <col min="2011" max="2011" width="40.33203125" style="165" customWidth="1"/>
    <col min="2012" max="2012" width="6.109375" style="165" customWidth="1"/>
    <col min="2013" max="2013" width="13.5546875" style="165" customWidth="1"/>
    <col min="2014" max="2014" width="13.33203125" style="165" customWidth="1"/>
    <col min="2015" max="2015" width="12.88671875" style="165" customWidth="1"/>
    <col min="2016" max="2016" width="9.109375" style="165"/>
    <col min="2017" max="2017" width="11.6640625" style="165" customWidth="1"/>
    <col min="2018" max="2265" width="9.109375" style="165"/>
    <col min="2266" max="2266" width="8.5546875" style="165" customWidth="1"/>
    <col min="2267" max="2267" width="40.33203125" style="165" customWidth="1"/>
    <col min="2268" max="2268" width="6.109375" style="165" customWidth="1"/>
    <col min="2269" max="2269" width="13.5546875" style="165" customWidth="1"/>
    <col min="2270" max="2270" width="13.33203125" style="165" customWidth="1"/>
    <col min="2271" max="2271" width="12.88671875" style="165" customWidth="1"/>
    <col min="2272" max="2272" width="9.109375" style="165"/>
    <col min="2273" max="2273" width="11.6640625" style="165" customWidth="1"/>
    <col min="2274" max="2521" width="9.109375" style="165"/>
    <col min="2522" max="2522" width="8.5546875" style="165" customWidth="1"/>
    <col min="2523" max="2523" width="40.33203125" style="165" customWidth="1"/>
    <col min="2524" max="2524" width="6.109375" style="165" customWidth="1"/>
    <col min="2525" max="2525" width="13.5546875" style="165" customWidth="1"/>
    <col min="2526" max="2526" width="13.33203125" style="165" customWidth="1"/>
    <col min="2527" max="2527" width="12.88671875" style="165" customWidth="1"/>
    <col min="2528" max="2528" width="9.109375" style="165"/>
    <col min="2529" max="2529" width="11.6640625" style="165" customWidth="1"/>
    <col min="2530" max="2777" width="9.109375" style="165"/>
    <col min="2778" max="2778" width="8.5546875" style="165" customWidth="1"/>
    <col min="2779" max="2779" width="40.33203125" style="165" customWidth="1"/>
    <col min="2780" max="2780" width="6.109375" style="165" customWidth="1"/>
    <col min="2781" max="2781" width="13.5546875" style="165" customWidth="1"/>
    <col min="2782" max="2782" width="13.33203125" style="165" customWidth="1"/>
    <col min="2783" max="2783" width="12.88671875" style="165" customWidth="1"/>
    <col min="2784" max="2784" width="9.109375" style="165"/>
    <col min="2785" max="2785" width="11.6640625" style="165" customWidth="1"/>
    <col min="2786" max="3033" width="9.109375" style="165"/>
    <col min="3034" max="3034" width="8.5546875" style="165" customWidth="1"/>
    <col min="3035" max="3035" width="40.33203125" style="165" customWidth="1"/>
    <col min="3036" max="3036" width="6.109375" style="165" customWidth="1"/>
    <col min="3037" max="3037" width="13.5546875" style="165" customWidth="1"/>
    <col min="3038" max="3038" width="13.33203125" style="165" customWidth="1"/>
    <col min="3039" max="3039" width="12.88671875" style="165" customWidth="1"/>
    <col min="3040" max="3040" width="9.109375" style="165"/>
    <col min="3041" max="3041" width="11.6640625" style="165" customWidth="1"/>
    <col min="3042" max="3289" width="9.109375" style="165"/>
    <col min="3290" max="3290" width="8.5546875" style="165" customWidth="1"/>
    <col min="3291" max="3291" width="40.33203125" style="165" customWidth="1"/>
    <col min="3292" max="3292" width="6.109375" style="165" customWidth="1"/>
    <col min="3293" max="3293" width="13.5546875" style="165" customWidth="1"/>
    <col min="3294" max="3294" width="13.33203125" style="165" customWidth="1"/>
    <col min="3295" max="3295" width="12.88671875" style="165" customWidth="1"/>
    <col min="3296" max="3296" width="9.109375" style="165"/>
    <col min="3297" max="3297" width="11.6640625" style="165" customWidth="1"/>
    <col min="3298" max="3545" width="9.109375" style="165"/>
    <col min="3546" max="3546" width="8.5546875" style="165" customWidth="1"/>
    <col min="3547" max="3547" width="40.33203125" style="165" customWidth="1"/>
    <col min="3548" max="3548" width="6.109375" style="165" customWidth="1"/>
    <col min="3549" max="3549" width="13.5546875" style="165" customWidth="1"/>
    <col min="3550" max="3550" width="13.33203125" style="165" customWidth="1"/>
    <col min="3551" max="3551" width="12.88671875" style="165" customWidth="1"/>
    <col min="3552" max="3552" width="9.109375" style="165"/>
    <col min="3553" max="3553" width="11.6640625" style="165" customWidth="1"/>
    <col min="3554" max="3801" width="9.109375" style="165"/>
    <col min="3802" max="3802" width="8.5546875" style="165" customWidth="1"/>
    <col min="3803" max="3803" width="40.33203125" style="165" customWidth="1"/>
    <col min="3804" max="3804" width="6.109375" style="165" customWidth="1"/>
    <col min="3805" max="3805" width="13.5546875" style="165" customWidth="1"/>
    <col min="3806" max="3806" width="13.33203125" style="165" customWidth="1"/>
    <col min="3807" max="3807" width="12.88671875" style="165" customWidth="1"/>
    <col min="3808" max="3808" width="9.109375" style="165"/>
    <col min="3809" max="3809" width="11.6640625" style="165" customWidth="1"/>
    <col min="3810" max="4057" width="9.109375" style="165"/>
    <col min="4058" max="4058" width="8.5546875" style="165" customWidth="1"/>
    <col min="4059" max="4059" width="40.33203125" style="165" customWidth="1"/>
    <col min="4060" max="4060" width="6.109375" style="165" customWidth="1"/>
    <col min="4061" max="4061" width="13.5546875" style="165" customWidth="1"/>
    <col min="4062" max="4062" width="13.33203125" style="165" customWidth="1"/>
    <col min="4063" max="4063" width="12.88671875" style="165" customWidth="1"/>
    <col min="4064" max="4064" width="9.109375" style="165"/>
    <col min="4065" max="4065" width="11.6640625" style="165" customWidth="1"/>
    <col min="4066" max="4313" width="9.109375" style="165"/>
    <col min="4314" max="4314" width="8.5546875" style="165" customWidth="1"/>
    <col min="4315" max="4315" width="40.33203125" style="165" customWidth="1"/>
    <col min="4316" max="4316" width="6.109375" style="165" customWidth="1"/>
    <col min="4317" max="4317" width="13.5546875" style="165" customWidth="1"/>
    <col min="4318" max="4318" width="13.33203125" style="165" customWidth="1"/>
    <col min="4319" max="4319" width="12.88671875" style="165" customWidth="1"/>
    <col min="4320" max="4320" width="9.109375" style="165"/>
    <col min="4321" max="4321" width="11.6640625" style="165" customWidth="1"/>
    <col min="4322" max="4569" width="9.109375" style="165"/>
    <col min="4570" max="4570" width="8.5546875" style="165" customWidth="1"/>
    <col min="4571" max="4571" width="40.33203125" style="165" customWidth="1"/>
    <col min="4572" max="4572" width="6.109375" style="165" customWidth="1"/>
    <col min="4573" max="4573" width="13.5546875" style="165" customWidth="1"/>
    <col min="4574" max="4574" width="13.33203125" style="165" customWidth="1"/>
    <col min="4575" max="4575" width="12.88671875" style="165" customWidth="1"/>
    <col min="4576" max="4576" width="9.109375" style="165"/>
    <col min="4577" max="4577" width="11.6640625" style="165" customWidth="1"/>
    <col min="4578" max="4825" width="9.109375" style="165"/>
    <col min="4826" max="4826" width="8.5546875" style="165" customWidth="1"/>
    <col min="4827" max="4827" width="40.33203125" style="165" customWidth="1"/>
    <col min="4828" max="4828" width="6.109375" style="165" customWidth="1"/>
    <col min="4829" max="4829" width="13.5546875" style="165" customWidth="1"/>
    <col min="4830" max="4830" width="13.33203125" style="165" customWidth="1"/>
    <col min="4831" max="4831" width="12.88671875" style="165" customWidth="1"/>
    <col min="4832" max="4832" width="9.109375" style="165"/>
    <col min="4833" max="4833" width="11.6640625" style="165" customWidth="1"/>
    <col min="4834" max="5081" width="9.109375" style="165"/>
    <col min="5082" max="5082" width="8.5546875" style="165" customWidth="1"/>
    <col min="5083" max="5083" width="40.33203125" style="165" customWidth="1"/>
    <col min="5084" max="5084" width="6.109375" style="165" customWidth="1"/>
    <col min="5085" max="5085" width="13.5546875" style="165" customWidth="1"/>
    <col min="5086" max="5086" width="13.33203125" style="165" customWidth="1"/>
    <col min="5087" max="5087" width="12.88671875" style="165" customWidth="1"/>
    <col min="5088" max="5088" width="9.109375" style="165"/>
    <col min="5089" max="5089" width="11.6640625" style="165" customWidth="1"/>
    <col min="5090" max="5337" width="9.109375" style="165"/>
    <col min="5338" max="5338" width="8.5546875" style="165" customWidth="1"/>
    <col min="5339" max="5339" width="40.33203125" style="165" customWidth="1"/>
    <col min="5340" max="5340" width="6.109375" style="165" customWidth="1"/>
    <col min="5341" max="5341" width="13.5546875" style="165" customWidth="1"/>
    <col min="5342" max="5342" width="13.33203125" style="165" customWidth="1"/>
    <col min="5343" max="5343" width="12.88671875" style="165" customWidth="1"/>
    <col min="5344" max="5344" width="9.109375" style="165"/>
    <col min="5345" max="5345" width="11.6640625" style="165" customWidth="1"/>
    <col min="5346" max="5593" width="9.109375" style="165"/>
    <col min="5594" max="5594" width="8.5546875" style="165" customWidth="1"/>
    <col min="5595" max="5595" width="40.33203125" style="165" customWidth="1"/>
    <col min="5596" max="5596" width="6.109375" style="165" customWidth="1"/>
    <col min="5597" max="5597" width="13.5546875" style="165" customWidth="1"/>
    <col min="5598" max="5598" width="13.33203125" style="165" customWidth="1"/>
    <col min="5599" max="5599" width="12.88671875" style="165" customWidth="1"/>
    <col min="5600" max="5600" width="9.109375" style="165"/>
    <col min="5601" max="5601" width="11.6640625" style="165" customWidth="1"/>
    <col min="5602" max="5849" width="9.109375" style="165"/>
    <col min="5850" max="5850" width="8.5546875" style="165" customWidth="1"/>
    <col min="5851" max="5851" width="40.33203125" style="165" customWidth="1"/>
    <col min="5852" max="5852" width="6.109375" style="165" customWidth="1"/>
    <col min="5853" max="5853" width="13.5546875" style="165" customWidth="1"/>
    <col min="5854" max="5854" width="13.33203125" style="165" customWidth="1"/>
    <col min="5855" max="5855" width="12.88671875" style="165" customWidth="1"/>
    <col min="5856" max="5856" width="9.109375" style="165"/>
    <col min="5857" max="5857" width="11.6640625" style="165" customWidth="1"/>
    <col min="5858" max="6105" width="9.109375" style="165"/>
    <col min="6106" max="6106" width="8.5546875" style="165" customWidth="1"/>
    <col min="6107" max="6107" width="40.33203125" style="165" customWidth="1"/>
    <col min="6108" max="6108" width="6.109375" style="165" customWidth="1"/>
    <col min="6109" max="6109" width="13.5546875" style="165" customWidth="1"/>
    <col min="6110" max="6110" width="13.33203125" style="165" customWidth="1"/>
    <col min="6111" max="6111" width="12.88671875" style="165" customWidth="1"/>
    <col min="6112" max="6112" width="9.109375" style="165"/>
    <col min="6113" max="6113" width="11.6640625" style="165" customWidth="1"/>
    <col min="6114" max="6361" width="9.109375" style="165"/>
    <col min="6362" max="6362" width="8.5546875" style="165" customWidth="1"/>
    <col min="6363" max="6363" width="40.33203125" style="165" customWidth="1"/>
    <col min="6364" max="6364" width="6.109375" style="165" customWidth="1"/>
    <col min="6365" max="6365" width="13.5546875" style="165" customWidth="1"/>
    <col min="6366" max="6366" width="13.33203125" style="165" customWidth="1"/>
    <col min="6367" max="6367" width="12.88671875" style="165" customWidth="1"/>
    <col min="6368" max="6368" width="9.109375" style="165"/>
    <col min="6369" max="6369" width="11.6640625" style="165" customWidth="1"/>
    <col min="6370" max="6617" width="9.109375" style="165"/>
    <col min="6618" max="6618" width="8.5546875" style="165" customWidth="1"/>
    <col min="6619" max="6619" width="40.33203125" style="165" customWidth="1"/>
    <col min="6620" max="6620" width="6.109375" style="165" customWidth="1"/>
    <col min="6621" max="6621" width="13.5546875" style="165" customWidth="1"/>
    <col min="6622" max="6622" width="13.33203125" style="165" customWidth="1"/>
    <col min="6623" max="6623" width="12.88671875" style="165" customWidth="1"/>
    <col min="6624" max="6624" width="9.109375" style="165"/>
    <col min="6625" max="6625" width="11.6640625" style="165" customWidth="1"/>
    <col min="6626" max="6873" width="9.109375" style="165"/>
    <col min="6874" max="6874" width="8.5546875" style="165" customWidth="1"/>
    <col min="6875" max="6875" width="40.33203125" style="165" customWidth="1"/>
    <col min="6876" max="6876" width="6.109375" style="165" customWidth="1"/>
    <col min="6877" max="6877" width="13.5546875" style="165" customWidth="1"/>
    <col min="6878" max="6878" width="13.33203125" style="165" customWidth="1"/>
    <col min="6879" max="6879" width="12.88671875" style="165" customWidth="1"/>
    <col min="6880" max="6880" width="9.109375" style="165"/>
    <col min="6881" max="6881" width="11.6640625" style="165" customWidth="1"/>
    <col min="6882" max="7129" width="9.109375" style="165"/>
    <col min="7130" max="7130" width="8.5546875" style="165" customWidth="1"/>
    <col min="7131" max="7131" width="40.33203125" style="165" customWidth="1"/>
    <col min="7132" max="7132" width="6.109375" style="165" customWidth="1"/>
    <col min="7133" max="7133" width="13.5546875" style="165" customWidth="1"/>
    <col min="7134" max="7134" width="13.33203125" style="165" customWidth="1"/>
    <col min="7135" max="7135" width="12.88671875" style="165" customWidth="1"/>
    <col min="7136" max="7136" width="9.109375" style="165"/>
    <col min="7137" max="7137" width="11.6640625" style="165" customWidth="1"/>
    <col min="7138" max="7385" width="9.109375" style="165"/>
    <col min="7386" max="7386" width="8.5546875" style="165" customWidth="1"/>
    <col min="7387" max="7387" width="40.33203125" style="165" customWidth="1"/>
    <col min="7388" max="7388" width="6.109375" style="165" customWidth="1"/>
    <col min="7389" max="7389" width="13.5546875" style="165" customWidth="1"/>
    <col min="7390" max="7390" width="13.33203125" style="165" customWidth="1"/>
    <col min="7391" max="7391" width="12.88671875" style="165" customWidth="1"/>
    <col min="7392" max="7392" width="9.109375" style="165"/>
    <col min="7393" max="7393" width="11.6640625" style="165" customWidth="1"/>
    <col min="7394" max="7641" width="9.109375" style="165"/>
    <col min="7642" max="7642" width="8.5546875" style="165" customWidth="1"/>
    <col min="7643" max="7643" width="40.33203125" style="165" customWidth="1"/>
    <col min="7644" max="7644" width="6.109375" style="165" customWidth="1"/>
    <col min="7645" max="7645" width="13.5546875" style="165" customWidth="1"/>
    <col min="7646" max="7646" width="13.33203125" style="165" customWidth="1"/>
    <col min="7647" max="7647" width="12.88671875" style="165" customWidth="1"/>
    <col min="7648" max="7648" width="9.109375" style="165"/>
    <col min="7649" max="7649" width="11.6640625" style="165" customWidth="1"/>
    <col min="7650" max="7897" width="9.109375" style="165"/>
    <col min="7898" max="7898" width="8.5546875" style="165" customWidth="1"/>
    <col min="7899" max="7899" width="40.33203125" style="165" customWidth="1"/>
    <col min="7900" max="7900" width="6.109375" style="165" customWidth="1"/>
    <col min="7901" max="7901" width="13.5546875" style="165" customWidth="1"/>
    <col min="7902" max="7902" width="13.33203125" style="165" customWidth="1"/>
    <col min="7903" max="7903" width="12.88671875" style="165" customWidth="1"/>
    <col min="7904" max="7904" width="9.109375" style="165"/>
    <col min="7905" max="7905" width="11.6640625" style="165" customWidth="1"/>
    <col min="7906" max="8153" width="9.109375" style="165"/>
    <col min="8154" max="8154" width="8.5546875" style="165" customWidth="1"/>
    <col min="8155" max="8155" width="40.33203125" style="165" customWidth="1"/>
    <col min="8156" max="8156" width="6.109375" style="165" customWidth="1"/>
    <col min="8157" max="8157" width="13.5546875" style="165" customWidth="1"/>
    <col min="8158" max="8158" width="13.33203125" style="165" customWidth="1"/>
    <col min="8159" max="8159" width="12.88671875" style="165" customWidth="1"/>
    <col min="8160" max="8160" width="9.109375" style="165"/>
    <col min="8161" max="8161" width="11.6640625" style="165" customWidth="1"/>
    <col min="8162" max="8409" width="9.109375" style="165"/>
    <col min="8410" max="8410" width="8.5546875" style="165" customWidth="1"/>
    <col min="8411" max="8411" width="40.33203125" style="165" customWidth="1"/>
    <col min="8412" max="8412" width="6.109375" style="165" customWidth="1"/>
    <col min="8413" max="8413" width="13.5546875" style="165" customWidth="1"/>
    <col min="8414" max="8414" width="13.33203125" style="165" customWidth="1"/>
    <col min="8415" max="8415" width="12.88671875" style="165" customWidth="1"/>
    <col min="8416" max="8416" width="9.109375" style="165"/>
    <col min="8417" max="8417" width="11.6640625" style="165" customWidth="1"/>
    <col min="8418" max="8665" width="9.109375" style="165"/>
    <col min="8666" max="8666" width="8.5546875" style="165" customWidth="1"/>
    <col min="8667" max="8667" width="40.33203125" style="165" customWidth="1"/>
    <col min="8668" max="8668" width="6.109375" style="165" customWidth="1"/>
    <col min="8669" max="8669" width="13.5546875" style="165" customWidth="1"/>
    <col min="8670" max="8670" width="13.33203125" style="165" customWidth="1"/>
    <col min="8671" max="8671" width="12.88671875" style="165" customWidth="1"/>
    <col min="8672" max="8672" width="9.109375" style="165"/>
    <col min="8673" max="8673" width="11.6640625" style="165" customWidth="1"/>
    <col min="8674" max="8921" width="9.109375" style="165"/>
    <col min="8922" max="8922" width="8.5546875" style="165" customWidth="1"/>
    <col min="8923" max="8923" width="40.33203125" style="165" customWidth="1"/>
    <col min="8924" max="8924" width="6.109375" style="165" customWidth="1"/>
    <col min="8925" max="8925" width="13.5546875" style="165" customWidth="1"/>
    <col min="8926" max="8926" width="13.33203125" style="165" customWidth="1"/>
    <col min="8927" max="8927" width="12.88671875" style="165" customWidth="1"/>
    <col min="8928" max="8928" width="9.109375" style="165"/>
    <col min="8929" max="8929" width="11.6640625" style="165" customWidth="1"/>
    <col min="8930" max="9177" width="9.109375" style="165"/>
    <col min="9178" max="9178" width="8.5546875" style="165" customWidth="1"/>
    <col min="9179" max="9179" width="40.33203125" style="165" customWidth="1"/>
    <col min="9180" max="9180" width="6.109375" style="165" customWidth="1"/>
    <col min="9181" max="9181" width="13.5546875" style="165" customWidth="1"/>
    <col min="9182" max="9182" width="13.33203125" style="165" customWidth="1"/>
    <col min="9183" max="9183" width="12.88671875" style="165" customWidth="1"/>
    <col min="9184" max="9184" width="9.109375" style="165"/>
    <col min="9185" max="9185" width="11.6640625" style="165" customWidth="1"/>
    <col min="9186" max="9433" width="9.109375" style="165"/>
    <col min="9434" max="9434" width="8.5546875" style="165" customWidth="1"/>
    <col min="9435" max="9435" width="40.33203125" style="165" customWidth="1"/>
    <col min="9436" max="9436" width="6.109375" style="165" customWidth="1"/>
    <col min="9437" max="9437" width="13.5546875" style="165" customWidth="1"/>
    <col min="9438" max="9438" width="13.33203125" style="165" customWidth="1"/>
    <col min="9439" max="9439" width="12.88671875" style="165" customWidth="1"/>
    <col min="9440" max="9440" width="9.109375" style="165"/>
    <col min="9441" max="9441" width="11.6640625" style="165" customWidth="1"/>
    <col min="9442" max="9689" width="9.109375" style="165"/>
    <col min="9690" max="9690" width="8.5546875" style="165" customWidth="1"/>
    <col min="9691" max="9691" width="40.33203125" style="165" customWidth="1"/>
    <col min="9692" max="9692" width="6.109375" style="165" customWidth="1"/>
    <col min="9693" max="9693" width="13.5546875" style="165" customWidth="1"/>
    <col min="9694" max="9694" width="13.33203125" style="165" customWidth="1"/>
    <col min="9695" max="9695" width="12.88671875" style="165" customWidth="1"/>
    <col min="9696" max="9696" width="9.109375" style="165"/>
    <col min="9697" max="9697" width="11.6640625" style="165" customWidth="1"/>
    <col min="9698" max="9945" width="9.109375" style="165"/>
    <col min="9946" max="9946" width="8.5546875" style="165" customWidth="1"/>
    <col min="9947" max="9947" width="40.33203125" style="165" customWidth="1"/>
    <col min="9948" max="9948" width="6.109375" style="165" customWidth="1"/>
    <col min="9949" max="9949" width="13.5546875" style="165" customWidth="1"/>
    <col min="9950" max="9950" width="13.33203125" style="165" customWidth="1"/>
    <col min="9951" max="9951" width="12.88671875" style="165" customWidth="1"/>
    <col min="9952" max="9952" width="9.109375" style="165"/>
    <col min="9953" max="9953" width="11.6640625" style="165" customWidth="1"/>
    <col min="9954" max="10201" width="9.109375" style="165"/>
    <col min="10202" max="10202" width="8.5546875" style="165" customWidth="1"/>
    <col min="10203" max="10203" width="40.33203125" style="165" customWidth="1"/>
    <col min="10204" max="10204" width="6.109375" style="165" customWidth="1"/>
    <col min="10205" max="10205" width="13.5546875" style="165" customWidth="1"/>
    <col min="10206" max="10206" width="13.33203125" style="165" customWidth="1"/>
    <col min="10207" max="10207" width="12.88671875" style="165" customWidth="1"/>
    <col min="10208" max="10208" width="9.109375" style="165"/>
    <col min="10209" max="10209" width="11.6640625" style="165" customWidth="1"/>
    <col min="10210" max="10457" width="9.109375" style="165"/>
    <col min="10458" max="10458" width="8.5546875" style="165" customWidth="1"/>
    <col min="10459" max="10459" width="40.33203125" style="165" customWidth="1"/>
    <col min="10460" max="10460" width="6.109375" style="165" customWidth="1"/>
    <col min="10461" max="10461" width="13.5546875" style="165" customWidth="1"/>
    <col min="10462" max="10462" width="13.33203125" style="165" customWidth="1"/>
    <col min="10463" max="10463" width="12.88671875" style="165" customWidth="1"/>
    <col min="10464" max="10464" width="9.109375" style="165"/>
    <col min="10465" max="10465" width="11.6640625" style="165" customWidth="1"/>
    <col min="10466" max="10713" width="9.109375" style="165"/>
    <col min="10714" max="10714" width="8.5546875" style="165" customWidth="1"/>
    <col min="10715" max="10715" width="40.33203125" style="165" customWidth="1"/>
    <col min="10716" max="10716" width="6.109375" style="165" customWidth="1"/>
    <col min="10717" max="10717" width="13.5546875" style="165" customWidth="1"/>
    <col min="10718" max="10718" width="13.33203125" style="165" customWidth="1"/>
    <col min="10719" max="10719" width="12.88671875" style="165" customWidth="1"/>
    <col min="10720" max="10720" width="9.109375" style="165"/>
    <col min="10721" max="10721" width="11.6640625" style="165" customWidth="1"/>
    <col min="10722" max="10969" width="9.109375" style="165"/>
    <col min="10970" max="10970" width="8.5546875" style="165" customWidth="1"/>
    <col min="10971" max="10971" width="40.33203125" style="165" customWidth="1"/>
    <col min="10972" max="10972" width="6.109375" style="165" customWidth="1"/>
    <col min="10973" max="10973" width="13.5546875" style="165" customWidth="1"/>
    <col min="10974" max="10974" width="13.33203125" style="165" customWidth="1"/>
    <col min="10975" max="10975" width="12.88671875" style="165" customWidth="1"/>
    <col min="10976" max="10976" width="9.109375" style="165"/>
    <col min="10977" max="10977" width="11.6640625" style="165" customWidth="1"/>
    <col min="10978" max="11225" width="9.109375" style="165"/>
    <col min="11226" max="11226" width="8.5546875" style="165" customWidth="1"/>
    <col min="11227" max="11227" width="40.33203125" style="165" customWidth="1"/>
    <col min="11228" max="11228" width="6.109375" style="165" customWidth="1"/>
    <col min="11229" max="11229" width="13.5546875" style="165" customWidth="1"/>
    <col min="11230" max="11230" width="13.33203125" style="165" customWidth="1"/>
    <col min="11231" max="11231" width="12.88671875" style="165" customWidth="1"/>
    <col min="11232" max="11232" width="9.109375" style="165"/>
    <col min="11233" max="11233" width="11.6640625" style="165" customWidth="1"/>
    <col min="11234" max="11481" width="9.109375" style="165"/>
    <col min="11482" max="11482" width="8.5546875" style="165" customWidth="1"/>
    <col min="11483" max="11483" width="40.33203125" style="165" customWidth="1"/>
    <col min="11484" max="11484" width="6.109375" style="165" customWidth="1"/>
    <col min="11485" max="11485" width="13.5546875" style="165" customWidth="1"/>
    <col min="11486" max="11486" width="13.33203125" style="165" customWidth="1"/>
    <col min="11487" max="11487" width="12.88671875" style="165" customWidth="1"/>
    <col min="11488" max="11488" width="9.109375" style="165"/>
    <col min="11489" max="11489" width="11.6640625" style="165" customWidth="1"/>
    <col min="11490" max="11737" width="9.109375" style="165"/>
    <col min="11738" max="11738" width="8.5546875" style="165" customWidth="1"/>
    <col min="11739" max="11739" width="40.33203125" style="165" customWidth="1"/>
    <col min="11740" max="11740" width="6.109375" style="165" customWidth="1"/>
    <col min="11741" max="11741" width="13.5546875" style="165" customWidth="1"/>
    <col min="11742" max="11742" width="13.33203125" style="165" customWidth="1"/>
    <col min="11743" max="11743" width="12.88671875" style="165" customWidth="1"/>
    <col min="11744" max="11744" width="9.109375" style="165"/>
    <col min="11745" max="11745" width="11.6640625" style="165" customWidth="1"/>
    <col min="11746" max="11993" width="9.109375" style="165"/>
    <col min="11994" max="11994" width="8.5546875" style="165" customWidth="1"/>
    <col min="11995" max="11995" width="40.33203125" style="165" customWidth="1"/>
    <col min="11996" max="11996" width="6.109375" style="165" customWidth="1"/>
    <col min="11997" max="11997" width="13.5546875" style="165" customWidth="1"/>
    <col min="11998" max="11998" width="13.33203125" style="165" customWidth="1"/>
    <col min="11999" max="11999" width="12.88671875" style="165" customWidth="1"/>
    <col min="12000" max="12000" width="9.109375" style="165"/>
    <col min="12001" max="12001" width="11.6640625" style="165" customWidth="1"/>
    <col min="12002" max="12249" width="9.109375" style="165"/>
    <col min="12250" max="12250" width="8.5546875" style="165" customWidth="1"/>
    <col min="12251" max="12251" width="40.33203125" style="165" customWidth="1"/>
    <col min="12252" max="12252" width="6.109375" style="165" customWidth="1"/>
    <col min="12253" max="12253" width="13.5546875" style="165" customWidth="1"/>
    <col min="12254" max="12254" width="13.33203125" style="165" customWidth="1"/>
    <col min="12255" max="12255" width="12.88671875" style="165" customWidth="1"/>
    <col min="12256" max="12256" width="9.109375" style="165"/>
    <col min="12257" max="12257" width="11.6640625" style="165" customWidth="1"/>
    <col min="12258" max="12505" width="9.109375" style="165"/>
    <col min="12506" max="12506" width="8.5546875" style="165" customWidth="1"/>
    <col min="12507" max="12507" width="40.33203125" style="165" customWidth="1"/>
    <col min="12508" max="12508" width="6.109375" style="165" customWidth="1"/>
    <col min="12509" max="12509" width="13.5546875" style="165" customWidth="1"/>
    <col min="12510" max="12510" width="13.33203125" style="165" customWidth="1"/>
    <col min="12511" max="12511" width="12.88671875" style="165" customWidth="1"/>
    <col min="12512" max="12512" width="9.109375" style="165"/>
    <col min="12513" max="12513" width="11.6640625" style="165" customWidth="1"/>
    <col min="12514" max="12761" width="9.109375" style="165"/>
    <col min="12762" max="12762" width="8.5546875" style="165" customWidth="1"/>
    <col min="12763" max="12763" width="40.33203125" style="165" customWidth="1"/>
    <col min="12764" max="12764" width="6.109375" style="165" customWidth="1"/>
    <col min="12765" max="12765" width="13.5546875" style="165" customWidth="1"/>
    <col min="12766" max="12766" width="13.33203125" style="165" customWidth="1"/>
    <col min="12767" max="12767" width="12.88671875" style="165" customWidth="1"/>
    <col min="12768" max="12768" width="9.109375" style="165"/>
    <col min="12769" max="12769" width="11.6640625" style="165" customWidth="1"/>
    <col min="12770" max="13017" width="9.109375" style="165"/>
    <col min="13018" max="13018" width="8.5546875" style="165" customWidth="1"/>
    <col min="13019" max="13019" width="40.33203125" style="165" customWidth="1"/>
    <col min="13020" max="13020" width="6.109375" style="165" customWidth="1"/>
    <col min="13021" max="13021" width="13.5546875" style="165" customWidth="1"/>
    <col min="13022" max="13022" width="13.33203125" style="165" customWidth="1"/>
    <col min="13023" max="13023" width="12.88671875" style="165" customWidth="1"/>
    <col min="13024" max="13024" width="9.109375" style="165"/>
    <col min="13025" max="13025" width="11.6640625" style="165" customWidth="1"/>
    <col min="13026" max="13273" width="9.109375" style="165"/>
    <col min="13274" max="13274" width="8.5546875" style="165" customWidth="1"/>
    <col min="13275" max="13275" width="40.33203125" style="165" customWidth="1"/>
    <col min="13276" max="13276" width="6.109375" style="165" customWidth="1"/>
    <col min="13277" max="13277" width="13.5546875" style="165" customWidth="1"/>
    <col min="13278" max="13278" width="13.33203125" style="165" customWidth="1"/>
    <col min="13279" max="13279" width="12.88671875" style="165" customWidth="1"/>
    <col min="13280" max="13280" width="9.109375" style="165"/>
    <col min="13281" max="13281" width="11.6640625" style="165" customWidth="1"/>
    <col min="13282" max="13529" width="9.109375" style="165"/>
    <col min="13530" max="13530" width="8.5546875" style="165" customWidth="1"/>
    <col min="13531" max="13531" width="40.33203125" style="165" customWidth="1"/>
    <col min="13532" max="13532" width="6.109375" style="165" customWidth="1"/>
    <col min="13533" max="13533" width="13.5546875" style="165" customWidth="1"/>
    <col min="13534" max="13534" width="13.33203125" style="165" customWidth="1"/>
    <col min="13535" max="13535" width="12.88671875" style="165" customWidth="1"/>
    <col min="13536" max="13536" width="9.109375" style="165"/>
    <col min="13537" max="13537" width="11.6640625" style="165" customWidth="1"/>
    <col min="13538" max="13785" width="9.109375" style="165"/>
    <col min="13786" max="13786" width="8.5546875" style="165" customWidth="1"/>
    <col min="13787" max="13787" width="40.33203125" style="165" customWidth="1"/>
    <col min="13788" max="13788" width="6.109375" style="165" customWidth="1"/>
    <col min="13789" max="13789" width="13.5546875" style="165" customWidth="1"/>
    <col min="13790" max="13790" width="13.33203125" style="165" customWidth="1"/>
    <col min="13791" max="13791" width="12.88671875" style="165" customWidth="1"/>
    <col min="13792" max="13792" width="9.109375" style="165"/>
    <col min="13793" max="13793" width="11.6640625" style="165" customWidth="1"/>
    <col min="13794" max="14041" width="9.109375" style="165"/>
    <col min="14042" max="14042" width="8.5546875" style="165" customWidth="1"/>
    <col min="14043" max="14043" width="40.33203125" style="165" customWidth="1"/>
    <col min="14044" max="14044" width="6.109375" style="165" customWidth="1"/>
    <col min="14045" max="14045" width="13.5546875" style="165" customWidth="1"/>
    <col min="14046" max="14046" width="13.33203125" style="165" customWidth="1"/>
    <col min="14047" max="14047" width="12.88671875" style="165" customWidth="1"/>
    <col min="14048" max="14048" width="9.109375" style="165"/>
    <col min="14049" max="14049" width="11.6640625" style="165" customWidth="1"/>
    <col min="14050" max="14297" width="9.109375" style="165"/>
    <col min="14298" max="14298" width="8.5546875" style="165" customWidth="1"/>
    <col min="14299" max="14299" width="40.33203125" style="165" customWidth="1"/>
    <col min="14300" max="14300" width="6.109375" style="165" customWidth="1"/>
    <col min="14301" max="14301" width="13.5546875" style="165" customWidth="1"/>
    <col min="14302" max="14302" width="13.33203125" style="165" customWidth="1"/>
    <col min="14303" max="14303" width="12.88671875" style="165" customWidth="1"/>
    <col min="14304" max="14304" width="9.109375" style="165"/>
    <col min="14305" max="14305" width="11.6640625" style="165" customWidth="1"/>
    <col min="14306" max="14553" width="9.109375" style="165"/>
    <col min="14554" max="14554" width="8.5546875" style="165" customWidth="1"/>
    <col min="14555" max="14555" width="40.33203125" style="165" customWidth="1"/>
    <col min="14556" max="14556" width="6.109375" style="165" customWidth="1"/>
    <col min="14557" max="14557" width="13.5546875" style="165" customWidth="1"/>
    <col min="14558" max="14558" width="13.33203125" style="165" customWidth="1"/>
    <col min="14559" max="14559" width="12.88671875" style="165" customWidth="1"/>
    <col min="14560" max="14560" width="9.109375" style="165"/>
    <col min="14561" max="14561" width="11.6640625" style="165" customWidth="1"/>
    <col min="14562" max="14809" width="9.109375" style="165"/>
    <col min="14810" max="14810" width="8.5546875" style="165" customWidth="1"/>
    <col min="14811" max="14811" width="40.33203125" style="165" customWidth="1"/>
    <col min="14812" max="14812" width="6.109375" style="165" customWidth="1"/>
    <col min="14813" max="14813" width="13.5546875" style="165" customWidth="1"/>
    <col min="14814" max="14814" width="13.33203125" style="165" customWidth="1"/>
    <col min="14815" max="14815" width="12.88671875" style="165" customWidth="1"/>
    <col min="14816" max="14816" width="9.109375" style="165"/>
    <col min="14817" max="14817" width="11.6640625" style="165" customWidth="1"/>
    <col min="14818" max="15065" width="9.109375" style="165"/>
    <col min="15066" max="15066" width="8.5546875" style="165" customWidth="1"/>
    <col min="15067" max="15067" width="40.33203125" style="165" customWidth="1"/>
    <col min="15068" max="15068" width="6.109375" style="165" customWidth="1"/>
    <col min="15069" max="15069" width="13.5546875" style="165" customWidth="1"/>
    <col min="15070" max="15070" width="13.33203125" style="165" customWidth="1"/>
    <col min="15071" max="15071" width="12.88671875" style="165" customWidth="1"/>
    <col min="15072" max="15072" width="9.109375" style="165"/>
    <col min="15073" max="15073" width="11.6640625" style="165" customWidth="1"/>
    <col min="15074" max="15321" width="9.109375" style="165"/>
    <col min="15322" max="15322" width="8.5546875" style="165" customWidth="1"/>
    <col min="15323" max="15323" width="40.33203125" style="165" customWidth="1"/>
    <col min="15324" max="15324" width="6.109375" style="165" customWidth="1"/>
    <col min="15325" max="15325" width="13.5546875" style="165" customWidth="1"/>
    <col min="15326" max="15326" width="13.33203125" style="165" customWidth="1"/>
    <col min="15327" max="15327" width="12.88671875" style="165" customWidth="1"/>
    <col min="15328" max="15328" width="9.109375" style="165"/>
    <col min="15329" max="15329" width="11.6640625" style="165" customWidth="1"/>
    <col min="15330" max="15577" width="9.109375" style="165"/>
    <col min="15578" max="15578" width="8.5546875" style="165" customWidth="1"/>
    <col min="15579" max="15579" width="40.33203125" style="165" customWidth="1"/>
    <col min="15580" max="15580" width="6.109375" style="165" customWidth="1"/>
    <col min="15581" max="15581" width="13.5546875" style="165" customWidth="1"/>
    <col min="15582" max="15582" width="13.33203125" style="165" customWidth="1"/>
    <col min="15583" max="15583" width="12.88671875" style="165" customWidth="1"/>
    <col min="15584" max="15584" width="9.109375" style="165"/>
    <col min="15585" max="15585" width="11.6640625" style="165" customWidth="1"/>
    <col min="15586" max="15833" width="9.109375" style="165"/>
    <col min="15834" max="15834" width="8.5546875" style="165" customWidth="1"/>
    <col min="15835" max="15835" width="40.33203125" style="165" customWidth="1"/>
    <col min="15836" max="15836" width="6.109375" style="165" customWidth="1"/>
    <col min="15837" max="15837" width="13.5546875" style="165" customWidth="1"/>
    <col min="15838" max="15838" width="13.33203125" style="165" customWidth="1"/>
    <col min="15839" max="15839" width="12.88671875" style="165" customWidth="1"/>
    <col min="15840" max="15840" width="9.109375" style="165"/>
    <col min="15841" max="15841" width="11.6640625" style="165" customWidth="1"/>
    <col min="15842" max="16089" width="9.109375" style="165"/>
    <col min="16090" max="16090" width="8.5546875" style="165" customWidth="1"/>
    <col min="16091" max="16091" width="40.33203125" style="165" customWidth="1"/>
    <col min="16092" max="16092" width="6.109375" style="165" customWidth="1"/>
    <col min="16093" max="16093" width="13.5546875" style="165" customWidth="1"/>
    <col min="16094" max="16094" width="13.33203125" style="165" customWidth="1"/>
    <col min="16095" max="16095" width="12.88671875" style="165" customWidth="1"/>
    <col min="16096" max="16096" width="9.109375" style="165"/>
    <col min="16097" max="16097" width="11.6640625" style="165" customWidth="1"/>
    <col min="16098" max="16357" width="9.109375" style="165"/>
    <col min="16358" max="16370" width="9.109375" style="165" customWidth="1"/>
    <col min="16371" max="16384" width="9.109375" style="165"/>
  </cols>
  <sheetData>
    <row r="1" spans="1:8" s="163" customFormat="1" ht="17.25" customHeight="1">
      <c r="A1" s="180" t="s">
        <v>0</v>
      </c>
      <c r="B1" s="181"/>
      <c r="C1" s="181"/>
      <c r="D1" s="181"/>
    </row>
    <row r="2" spans="1:8" s="163" customFormat="1" ht="15" customHeight="1">
      <c r="A2" s="166" t="s">
        <v>1</v>
      </c>
      <c r="B2" s="166" t="s">
        <v>2</v>
      </c>
      <c r="C2" s="166" t="s">
        <v>3</v>
      </c>
      <c r="D2" s="166" t="s">
        <v>4</v>
      </c>
      <c r="E2" s="166" t="s">
        <v>5</v>
      </c>
      <c r="F2" s="166" t="s">
        <v>6</v>
      </c>
      <c r="H2" s="166" t="s">
        <v>7</v>
      </c>
    </row>
    <row r="3" spans="1:8" s="164" customFormat="1" ht="15" customHeight="1">
      <c r="A3" s="167">
        <v>1</v>
      </c>
      <c r="B3" s="168" t="str">
        <f>'TENDER BOQ'!B4</f>
        <v>PANELS / DBs</v>
      </c>
      <c r="C3" s="169">
        <f>'TENDER BOQ'!G48</f>
        <v>495000</v>
      </c>
      <c r="D3" s="169">
        <f>'TENDER BOQ'!J48</f>
        <v>321150</v>
      </c>
      <c r="E3" s="169">
        <f>'TENDER BOQ'!M48</f>
        <v>361800</v>
      </c>
      <c r="F3" s="169">
        <f>'TENDER BOQ'!Q48</f>
        <v>344600</v>
      </c>
      <c r="H3" s="169">
        <f>'TENDER BOQ'!U48</f>
        <v>6750</v>
      </c>
    </row>
    <row r="4" spans="1:8" s="164" customFormat="1" ht="15" customHeight="1">
      <c r="A4" s="167">
        <v>2</v>
      </c>
      <c r="B4" s="170" t="str">
        <f>'TENDER BOQ'!B50</f>
        <v>CABLES :</v>
      </c>
      <c r="C4" s="169">
        <f>'TENDER BOQ'!G105</f>
        <v>192578</v>
      </c>
      <c r="D4" s="169">
        <f>'TENDER BOQ'!J105</f>
        <v>138004</v>
      </c>
      <c r="E4" s="169">
        <f>'TENDER BOQ'!M105</f>
        <v>143134</v>
      </c>
      <c r="F4" s="169">
        <f>'TENDER BOQ'!Q105</f>
        <v>86965</v>
      </c>
      <c r="H4" s="169">
        <f>'TENDER BOQ'!U105</f>
        <v>107315</v>
      </c>
    </row>
    <row r="5" spans="1:8" s="164" customFormat="1" ht="15" customHeight="1">
      <c r="A5" s="167">
        <v>3</v>
      </c>
      <c r="B5" s="170" t="str">
        <f>'TENDER BOQ'!B107</f>
        <v>POINT WIRING :</v>
      </c>
      <c r="C5" s="169">
        <f>'TENDER BOQ'!G163</f>
        <v>721750</v>
      </c>
      <c r="D5" s="169">
        <f>'TENDER BOQ'!J163</f>
        <v>362065</v>
      </c>
      <c r="E5" s="169">
        <f>'TENDER BOQ'!M163</f>
        <v>456720</v>
      </c>
      <c r="F5" s="169">
        <f>'TENDER BOQ'!Q163</f>
        <v>229660</v>
      </c>
      <c r="H5" s="169">
        <f>'TENDER BOQ'!U163</f>
        <v>255566</v>
      </c>
    </row>
    <row r="6" spans="1:8" s="164" customFormat="1" ht="15" customHeight="1">
      <c r="A6" s="167">
        <v>4</v>
      </c>
      <c r="B6" s="170" t="str">
        <f>'TENDER BOQ'!B165</f>
        <v>RACEWAYS, CABLE TRAYS &amp; JUNCTION BOX</v>
      </c>
      <c r="C6" s="169">
        <f>'TENDER BOQ'!G196</f>
        <v>155750</v>
      </c>
      <c r="D6" s="169">
        <f>'TENDER BOQ'!J196</f>
        <v>130830</v>
      </c>
      <c r="E6" s="169">
        <f>'TENDER BOQ'!M196</f>
        <v>135030</v>
      </c>
      <c r="F6" s="169">
        <f>'TENDER BOQ'!Q196</f>
        <v>114500</v>
      </c>
      <c r="H6" s="169">
        <f>'TENDER BOQ'!U196</f>
        <v>35940</v>
      </c>
    </row>
    <row r="7" spans="1:8" s="164" customFormat="1" ht="15" customHeight="1">
      <c r="A7" s="167">
        <v>5</v>
      </c>
      <c r="B7" s="170" t="str">
        <f>'TENDER BOQ'!B198</f>
        <v>LIGHT FIXTURES INSTALLATION</v>
      </c>
      <c r="C7" s="169">
        <f>'TENDER BOQ'!G215</f>
        <v>0</v>
      </c>
      <c r="D7" s="169">
        <f>'TENDER BOQ'!J215</f>
        <v>0</v>
      </c>
      <c r="E7" s="169">
        <f>'TENDER BOQ'!K215</f>
        <v>0</v>
      </c>
      <c r="F7" s="169">
        <f>'TENDER BOQ'!Q215</f>
        <v>5250</v>
      </c>
      <c r="H7" s="169">
        <f>'TENDER BOQ'!U215</f>
        <v>50450</v>
      </c>
    </row>
    <row r="8" spans="1:8" s="164" customFormat="1" ht="15" customHeight="1">
      <c r="A8" s="167">
        <v>6</v>
      </c>
      <c r="B8" s="171" t="str">
        <f>'TENDER BOQ'!B216</f>
        <v>EARTHING :</v>
      </c>
      <c r="C8" s="169">
        <f>'TENDER BOQ'!G233</f>
        <v>162500</v>
      </c>
      <c r="D8" s="169">
        <f>'TENDER BOQ'!J233</f>
        <v>55120</v>
      </c>
      <c r="E8" s="169">
        <f>'TENDER BOQ'!M233</f>
        <v>55120</v>
      </c>
      <c r="F8" s="169">
        <f>'TENDER BOQ'!Q233</f>
        <v>10500</v>
      </c>
      <c r="H8" s="169">
        <f>'TENDER BOQ'!U233</f>
        <v>0</v>
      </c>
    </row>
    <row r="9" spans="1:8" s="164" customFormat="1" ht="15" customHeight="1">
      <c r="A9" s="167">
        <v>7</v>
      </c>
      <c r="B9" s="171" t="str">
        <f>'TENDER BOQ'!B235</f>
        <v>Miscellaneous Item</v>
      </c>
      <c r="C9" s="169">
        <f>'TENDER BOQ'!G242</f>
        <v>27000</v>
      </c>
      <c r="D9" s="169">
        <f>'TENDER BOQ'!J242</f>
        <v>6325</v>
      </c>
      <c r="E9" s="169">
        <f>'TENDER BOQ'!M242</f>
        <v>10365</v>
      </c>
      <c r="F9" s="169">
        <f>'TENDER BOQ'!Q242</f>
        <v>0</v>
      </c>
      <c r="H9" s="169">
        <f>'TENDER BOQ'!U242</f>
        <v>0</v>
      </c>
    </row>
    <row r="10" spans="1:8" s="164" customFormat="1" ht="15" customHeight="1">
      <c r="A10" s="167">
        <v>8</v>
      </c>
      <c r="B10" s="171" t="str">
        <f>'TENDER BOQ'!B244</f>
        <v>DATA DISTRIBUTION</v>
      </c>
      <c r="C10" s="169">
        <f>'TENDER BOQ'!G271</f>
        <v>81400</v>
      </c>
      <c r="D10" s="169">
        <f>'TENDER BOQ'!J271</f>
        <v>28032</v>
      </c>
      <c r="E10" s="169">
        <f>'TENDER BOQ'!M271</f>
        <v>34840</v>
      </c>
      <c r="F10" s="169">
        <f>'TENDER BOQ'!Q271</f>
        <v>10080</v>
      </c>
      <c r="H10" s="169">
        <f>'TENDER BOQ'!U271</f>
        <v>75240</v>
      </c>
    </row>
    <row r="11" spans="1:8" s="164" customFormat="1" ht="15" customHeight="1">
      <c r="A11" s="167">
        <v>9</v>
      </c>
      <c r="B11" s="171" t="str">
        <f>'TENDER BOQ'!B273</f>
        <v>SUPPLY &amp; INSTALLATION OF SAFETY ITEMS</v>
      </c>
      <c r="C11" s="169">
        <f>'TENDER BOQ'!G284</f>
        <v>10500</v>
      </c>
      <c r="D11" s="169">
        <f>'TENDER BOQ'!J284</f>
        <v>8350</v>
      </c>
      <c r="E11" s="169">
        <f>'TENDER BOQ'!M284</f>
        <v>9500</v>
      </c>
      <c r="F11" s="169">
        <f>'TENDER BOQ'!Q284</f>
        <v>0</v>
      </c>
      <c r="H11" s="169">
        <f>'TENDER BOQ'!U284</f>
        <v>4400</v>
      </c>
    </row>
    <row r="12" spans="1:8" s="164" customFormat="1" ht="15" customHeight="1">
      <c r="A12" s="167">
        <v>10</v>
      </c>
      <c r="B12" s="171" t="str">
        <f>'TENDER BOQ'!B286</f>
        <v>UPS/ INVERTER System:</v>
      </c>
      <c r="C12" s="169">
        <f>'TENDER BOQ'!G288</f>
        <v>95000</v>
      </c>
      <c r="D12" s="169">
        <f>'TENDER BOQ'!J288</f>
        <v>78600</v>
      </c>
      <c r="E12" s="169">
        <f>'TENDER BOQ'!M288</f>
        <v>85000</v>
      </c>
      <c r="F12" s="169">
        <f>'TENDER BOQ'!Q288</f>
        <v>0</v>
      </c>
      <c r="H12" s="169">
        <f>'TENDER BOQ'!U288</f>
        <v>85000</v>
      </c>
    </row>
    <row r="13" spans="1:8" s="164" customFormat="1" ht="15" customHeight="1">
      <c r="A13" s="167">
        <v>11</v>
      </c>
      <c r="B13" s="171" t="str">
        <f>'TENDER BOQ'!B290</f>
        <v xml:space="preserve">CCTV </v>
      </c>
      <c r="C13" s="169">
        <f>'TENDER BOQ'!G302</f>
        <v>32400</v>
      </c>
      <c r="D13" s="169">
        <f>'TENDER BOQ'!J302</f>
        <v>15660</v>
      </c>
      <c r="E13" s="169">
        <f>'TENDER BOQ'!M302</f>
        <v>16200</v>
      </c>
      <c r="F13" s="169">
        <f>'TENDER BOQ'!Q302</f>
        <v>15240</v>
      </c>
      <c r="H13" s="169">
        <f>'TENDER BOQ'!U302</f>
        <v>0</v>
      </c>
    </row>
    <row r="14" spans="1:8" s="164" customFormat="1" ht="15" customHeight="1">
      <c r="A14" s="167">
        <v>12</v>
      </c>
      <c r="B14" s="171" t="str">
        <f>'TENDER BOQ'!B304</f>
        <v>PA SYSTEM</v>
      </c>
      <c r="C14" s="169">
        <f>'TENDER BOQ'!G313</f>
        <v>83390</v>
      </c>
      <c r="D14" s="169">
        <f>'TENDER BOQ'!J313</f>
        <v>105370</v>
      </c>
      <c r="E14" s="169">
        <f>'TENDER BOQ'!M313</f>
        <v>100120</v>
      </c>
      <c r="F14" s="169">
        <f>'TENDER BOQ'!Q313</f>
        <v>23450</v>
      </c>
      <c r="H14" s="169">
        <f>'TENDER BOQ'!U313</f>
        <v>0</v>
      </c>
    </row>
    <row r="15" spans="1:8" s="164" customFormat="1" ht="15" customHeight="1">
      <c r="A15" s="167">
        <v>13</v>
      </c>
      <c r="B15" s="171" t="str">
        <f>'TENDER BOQ'!B315</f>
        <v>FIRE ALARM SYSTEM (MAKE: HONEYWELL/EST)</v>
      </c>
      <c r="C15" s="169">
        <f>'TENDER BOQ'!G347</f>
        <v>175790</v>
      </c>
      <c r="D15" s="169">
        <f>'TENDER BOQ'!J347</f>
        <v>126335</v>
      </c>
      <c r="E15" s="169">
        <f>'TENDER BOQ'!M347</f>
        <v>142935</v>
      </c>
      <c r="F15" s="169">
        <f>'TENDER BOQ'!Q347</f>
        <v>168505</v>
      </c>
      <c r="H15" s="169">
        <f>'TENDER BOQ'!U347</f>
        <v>12980</v>
      </c>
    </row>
    <row r="16" spans="1:8" s="163" customFormat="1" ht="15" customHeight="1">
      <c r="A16" s="166"/>
      <c r="B16" s="172" t="s">
        <v>8</v>
      </c>
      <c r="C16" s="173">
        <f t="shared" ref="C16:F16" si="0">SUM(C3:C15)</f>
        <v>2233058</v>
      </c>
      <c r="D16" s="173">
        <f t="shared" si="0"/>
        <v>1375841</v>
      </c>
      <c r="E16" s="173">
        <f t="shared" si="0"/>
        <v>1550764</v>
      </c>
      <c r="F16" s="173">
        <f t="shared" si="0"/>
        <v>1008750</v>
      </c>
      <c r="H16" s="173">
        <f>SUM(H3:H15)</f>
        <v>633641</v>
      </c>
    </row>
    <row r="17" spans="1:9">
      <c r="A17" s="174" t="s">
        <v>9</v>
      </c>
      <c r="B17" s="174" t="s">
        <v>10</v>
      </c>
    </row>
    <row r="18" spans="1:9">
      <c r="I18" s="175"/>
    </row>
    <row r="19" spans="1:9">
      <c r="B19" s="165" t="s">
        <v>11</v>
      </c>
      <c r="C19" s="175"/>
      <c r="D19" s="175"/>
    </row>
    <row r="20" spans="1:9">
      <c r="B20" s="165" t="s">
        <v>12</v>
      </c>
      <c r="C20" s="175"/>
      <c r="D20" s="175"/>
    </row>
    <row r="21" spans="1:9">
      <c r="B21" s="165" t="s">
        <v>13</v>
      </c>
      <c r="C21" s="175"/>
      <c r="D21" s="175"/>
    </row>
    <row r="22" spans="1:9">
      <c r="B22" s="175" t="s">
        <v>14</v>
      </c>
      <c r="C22" s="175"/>
      <c r="D22" s="175"/>
    </row>
    <row r="23" spans="1:9">
      <c r="B23" s="165" t="s">
        <v>15</v>
      </c>
      <c r="C23" s="175"/>
      <c r="D23" s="175"/>
    </row>
    <row r="24" spans="1:9">
      <c r="C24" s="175"/>
      <c r="D24" s="175"/>
    </row>
    <row r="25" spans="1:9">
      <c r="C25" s="175"/>
      <c r="D25" s="175"/>
    </row>
    <row r="26" spans="1:9">
      <c r="C26" s="175"/>
      <c r="D26" s="175"/>
    </row>
  </sheetData>
  <mergeCells count="1">
    <mergeCell ref="A1:D1"/>
  </mergeCells>
  <printOptions horizontalCentered="1" gridLines="1"/>
  <pageMargins left="0.25" right="0.25" top="0.75" bottom="0.75" header="0.3" footer="0.3"/>
  <pageSetup paperSize="9" scale="67" orientation="portrait" verticalDpi="300"/>
  <headerFooter alignWithMargins="0">
    <oddHeader>&amp;LMEPTEK CONSULTANTS</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47"/>
  <sheetViews>
    <sheetView showZeros="0" topLeftCell="A2" zoomScale="110" zoomScaleNormal="110" zoomScaleSheetLayoutView="115" workbookViewId="0">
      <pane xSplit="3" ySplit="2" topLeftCell="M154" activePane="bottomRight" state="frozen"/>
      <selection pane="topRight"/>
      <selection pane="bottomLeft"/>
      <selection pane="bottomRight" activeCell="M167" sqref="M167"/>
    </sheetView>
  </sheetViews>
  <sheetFormatPr defaultColWidth="9" defaultRowHeight="12" outlineLevelCol="1"/>
  <cols>
    <col min="1" max="1" width="8.109375" style="26" customWidth="1"/>
    <col min="2" max="2" width="44.6640625" style="27" customWidth="1"/>
    <col min="3" max="3" width="7.44140625" style="26" customWidth="1"/>
    <col min="4" max="4" width="13.109375" style="28" customWidth="1"/>
    <col min="5" max="6" width="11.88671875" style="28" hidden="1" customWidth="1" outlineLevel="1"/>
    <col min="7" max="7" width="11.88671875" style="123" hidden="1" customWidth="1" collapsed="1"/>
    <col min="8" max="9" width="11.88671875" style="28" hidden="1" customWidth="1" outlineLevel="1"/>
    <col min="10" max="10" width="11.88671875" style="123" hidden="1" customWidth="1" collapsed="1"/>
    <col min="11" max="12" width="11.88671875" style="28" customWidth="1" outlineLevel="1"/>
    <col min="13" max="13" width="11.88671875" style="123" customWidth="1"/>
    <col min="14" max="14" width="2.6640625" style="29" customWidth="1"/>
    <col min="15" max="16" width="9.109375" style="26" customWidth="1"/>
    <col min="17" max="17" width="12.21875" style="26" customWidth="1"/>
    <col min="18" max="18" width="2.6640625" style="29" customWidth="1"/>
    <col min="19" max="20" width="9.109375" style="29"/>
    <col min="21" max="21" width="12.21875" style="29" customWidth="1"/>
    <col min="22" max="208" width="9.109375" style="29"/>
    <col min="209" max="209" width="7" style="29" customWidth="1"/>
    <col min="210" max="210" width="52.109375" style="29" customWidth="1"/>
    <col min="211" max="211" width="8.88671875" style="29" customWidth="1"/>
    <col min="212" max="212" width="7.109375" style="29" customWidth="1"/>
    <col min="213" max="213" width="10.109375" style="29" customWidth="1"/>
    <col min="214" max="214" width="8.6640625" style="29" customWidth="1"/>
    <col min="215" max="215" width="9.44140625" style="29" customWidth="1"/>
    <col min="216" max="216" width="13.6640625" style="29" customWidth="1"/>
    <col min="217" max="217" width="12.109375" style="29" customWidth="1"/>
    <col min="218" max="218" width="13.44140625" style="29" customWidth="1"/>
    <col min="219" max="464" width="9.109375" style="29"/>
    <col min="465" max="465" width="7" style="29" customWidth="1"/>
    <col min="466" max="466" width="52.109375" style="29" customWidth="1"/>
    <col min="467" max="467" width="8.88671875" style="29" customWidth="1"/>
    <col min="468" max="468" width="7.109375" style="29" customWidth="1"/>
    <col min="469" max="469" width="10.109375" style="29" customWidth="1"/>
    <col min="470" max="470" width="8.6640625" style="29" customWidth="1"/>
    <col min="471" max="471" width="9.44140625" style="29" customWidth="1"/>
    <col min="472" max="472" width="13.6640625" style="29" customWidth="1"/>
    <col min="473" max="473" width="12.109375" style="29" customWidth="1"/>
    <col min="474" max="474" width="13.44140625" style="29" customWidth="1"/>
    <col min="475" max="720" width="9.109375" style="29"/>
    <col min="721" max="721" width="7" style="29" customWidth="1"/>
    <col min="722" max="722" width="52.109375" style="29" customWidth="1"/>
    <col min="723" max="723" width="8.88671875" style="29" customWidth="1"/>
    <col min="724" max="724" width="7.109375" style="29" customWidth="1"/>
    <col min="725" max="725" width="10.109375" style="29" customWidth="1"/>
    <col min="726" max="726" width="8.6640625" style="29" customWidth="1"/>
    <col min="727" max="727" width="9.44140625" style="29" customWidth="1"/>
    <col min="728" max="728" width="13.6640625" style="29" customWidth="1"/>
    <col min="729" max="729" width="12.109375" style="29" customWidth="1"/>
    <col min="730" max="730" width="13.44140625" style="29" customWidth="1"/>
    <col min="731" max="976" width="9.109375" style="29"/>
    <col min="977" max="977" width="7" style="29" customWidth="1"/>
    <col min="978" max="978" width="52.109375" style="29" customWidth="1"/>
    <col min="979" max="979" width="8.88671875" style="29" customWidth="1"/>
    <col min="980" max="980" width="7.109375" style="29" customWidth="1"/>
    <col min="981" max="981" width="10.109375" style="29" customWidth="1"/>
    <col min="982" max="982" width="8.6640625" style="29" customWidth="1"/>
    <col min="983" max="983" width="9.44140625" style="29" customWidth="1"/>
    <col min="984" max="984" width="13.6640625" style="29" customWidth="1"/>
    <col min="985" max="985" width="12.109375" style="29" customWidth="1"/>
    <col min="986" max="986" width="13.44140625" style="29" customWidth="1"/>
    <col min="987" max="1232" width="9.109375" style="29"/>
    <col min="1233" max="1233" width="7" style="29" customWidth="1"/>
    <col min="1234" max="1234" width="52.109375" style="29" customWidth="1"/>
    <col min="1235" max="1235" width="8.88671875" style="29" customWidth="1"/>
    <col min="1236" max="1236" width="7.109375" style="29" customWidth="1"/>
    <col min="1237" max="1237" width="10.109375" style="29" customWidth="1"/>
    <col min="1238" max="1238" width="8.6640625" style="29" customWidth="1"/>
    <col min="1239" max="1239" width="9.44140625" style="29" customWidth="1"/>
    <col min="1240" max="1240" width="13.6640625" style="29" customWidth="1"/>
    <col min="1241" max="1241" width="12.109375" style="29" customWidth="1"/>
    <col min="1242" max="1242" width="13.44140625" style="29" customWidth="1"/>
    <col min="1243" max="1488" width="9.109375" style="29"/>
    <col min="1489" max="1489" width="7" style="29" customWidth="1"/>
    <col min="1490" max="1490" width="52.109375" style="29" customWidth="1"/>
    <col min="1491" max="1491" width="8.88671875" style="29" customWidth="1"/>
    <col min="1492" max="1492" width="7.109375" style="29" customWidth="1"/>
    <col min="1493" max="1493" width="10.109375" style="29" customWidth="1"/>
    <col min="1494" max="1494" width="8.6640625" style="29" customWidth="1"/>
    <col min="1495" max="1495" width="9.44140625" style="29" customWidth="1"/>
    <col min="1496" max="1496" width="13.6640625" style="29" customWidth="1"/>
    <col min="1497" max="1497" width="12.109375" style="29" customWidth="1"/>
    <col min="1498" max="1498" width="13.44140625" style="29" customWidth="1"/>
    <col min="1499" max="1744" width="9.109375" style="29"/>
    <col min="1745" max="1745" width="7" style="29" customWidth="1"/>
    <col min="1746" max="1746" width="52.109375" style="29" customWidth="1"/>
    <col min="1747" max="1747" width="8.88671875" style="29" customWidth="1"/>
    <col min="1748" max="1748" width="7.109375" style="29" customWidth="1"/>
    <col min="1749" max="1749" width="10.109375" style="29" customWidth="1"/>
    <col min="1750" max="1750" width="8.6640625" style="29" customWidth="1"/>
    <col min="1751" max="1751" width="9.44140625" style="29" customWidth="1"/>
    <col min="1752" max="1752" width="13.6640625" style="29" customWidth="1"/>
    <col min="1753" max="1753" width="12.109375" style="29" customWidth="1"/>
    <col min="1754" max="1754" width="13.44140625" style="29" customWidth="1"/>
    <col min="1755" max="2000" width="9.109375" style="29"/>
    <col min="2001" max="2001" width="7" style="29" customWidth="1"/>
    <col min="2002" max="2002" width="52.109375" style="29" customWidth="1"/>
    <col min="2003" max="2003" width="8.88671875" style="29" customWidth="1"/>
    <col min="2004" max="2004" width="7.109375" style="29" customWidth="1"/>
    <col min="2005" max="2005" width="10.109375" style="29" customWidth="1"/>
    <col min="2006" max="2006" width="8.6640625" style="29" customWidth="1"/>
    <col min="2007" max="2007" width="9.44140625" style="29" customWidth="1"/>
    <col min="2008" max="2008" width="13.6640625" style="29" customWidth="1"/>
    <col min="2009" max="2009" width="12.109375" style="29" customWidth="1"/>
    <col min="2010" max="2010" width="13.44140625" style="29" customWidth="1"/>
    <col min="2011" max="2256" width="9.109375" style="29"/>
    <col min="2257" max="2257" width="7" style="29" customWidth="1"/>
    <col min="2258" max="2258" width="52.109375" style="29" customWidth="1"/>
    <col min="2259" max="2259" width="8.88671875" style="29" customWidth="1"/>
    <col min="2260" max="2260" width="7.109375" style="29" customWidth="1"/>
    <col min="2261" max="2261" width="10.109375" style="29" customWidth="1"/>
    <col min="2262" max="2262" width="8.6640625" style="29" customWidth="1"/>
    <col min="2263" max="2263" width="9.44140625" style="29" customWidth="1"/>
    <col min="2264" max="2264" width="13.6640625" style="29" customWidth="1"/>
    <col min="2265" max="2265" width="12.109375" style="29" customWidth="1"/>
    <col min="2266" max="2266" width="13.44140625" style="29" customWidth="1"/>
    <col min="2267" max="2512" width="9.109375" style="29"/>
    <col min="2513" max="2513" width="7" style="29" customWidth="1"/>
    <col min="2514" max="2514" width="52.109375" style="29" customWidth="1"/>
    <col min="2515" max="2515" width="8.88671875" style="29" customWidth="1"/>
    <col min="2516" max="2516" width="7.109375" style="29" customWidth="1"/>
    <col min="2517" max="2517" width="10.109375" style="29" customWidth="1"/>
    <col min="2518" max="2518" width="8.6640625" style="29" customWidth="1"/>
    <col min="2519" max="2519" width="9.44140625" style="29" customWidth="1"/>
    <col min="2520" max="2520" width="13.6640625" style="29" customWidth="1"/>
    <col min="2521" max="2521" width="12.109375" style="29" customWidth="1"/>
    <col min="2522" max="2522" width="13.44140625" style="29" customWidth="1"/>
    <col min="2523" max="2768" width="9.109375" style="29"/>
    <col min="2769" max="2769" width="7" style="29" customWidth="1"/>
    <col min="2770" max="2770" width="52.109375" style="29" customWidth="1"/>
    <col min="2771" max="2771" width="8.88671875" style="29" customWidth="1"/>
    <col min="2772" max="2772" width="7.109375" style="29" customWidth="1"/>
    <col min="2773" max="2773" width="10.109375" style="29" customWidth="1"/>
    <col min="2774" max="2774" width="8.6640625" style="29" customWidth="1"/>
    <col min="2775" max="2775" width="9.44140625" style="29" customWidth="1"/>
    <col min="2776" max="2776" width="13.6640625" style="29" customWidth="1"/>
    <col min="2777" max="2777" width="12.109375" style="29" customWidth="1"/>
    <col min="2778" max="2778" width="13.44140625" style="29" customWidth="1"/>
    <col min="2779" max="3024" width="9.109375" style="29"/>
    <col min="3025" max="3025" width="7" style="29" customWidth="1"/>
    <col min="3026" max="3026" width="52.109375" style="29" customWidth="1"/>
    <col min="3027" max="3027" width="8.88671875" style="29" customWidth="1"/>
    <col min="3028" max="3028" width="7.109375" style="29" customWidth="1"/>
    <col min="3029" max="3029" width="10.109375" style="29" customWidth="1"/>
    <col min="3030" max="3030" width="8.6640625" style="29" customWidth="1"/>
    <col min="3031" max="3031" width="9.44140625" style="29" customWidth="1"/>
    <col min="3032" max="3032" width="13.6640625" style="29" customWidth="1"/>
    <col min="3033" max="3033" width="12.109375" style="29" customWidth="1"/>
    <col min="3034" max="3034" width="13.44140625" style="29" customWidth="1"/>
    <col min="3035" max="3280" width="9.109375" style="29"/>
    <col min="3281" max="3281" width="7" style="29" customWidth="1"/>
    <col min="3282" max="3282" width="52.109375" style="29" customWidth="1"/>
    <col min="3283" max="3283" width="8.88671875" style="29" customWidth="1"/>
    <col min="3284" max="3284" width="7.109375" style="29" customWidth="1"/>
    <col min="3285" max="3285" width="10.109375" style="29" customWidth="1"/>
    <col min="3286" max="3286" width="8.6640625" style="29" customWidth="1"/>
    <col min="3287" max="3287" width="9.44140625" style="29" customWidth="1"/>
    <col min="3288" max="3288" width="13.6640625" style="29" customWidth="1"/>
    <col min="3289" max="3289" width="12.109375" style="29" customWidth="1"/>
    <col min="3290" max="3290" width="13.44140625" style="29" customWidth="1"/>
    <col min="3291" max="3536" width="9.109375" style="29"/>
    <col min="3537" max="3537" width="7" style="29" customWidth="1"/>
    <col min="3538" max="3538" width="52.109375" style="29" customWidth="1"/>
    <col min="3539" max="3539" width="8.88671875" style="29" customWidth="1"/>
    <col min="3540" max="3540" width="7.109375" style="29" customWidth="1"/>
    <col min="3541" max="3541" width="10.109375" style="29" customWidth="1"/>
    <col min="3542" max="3542" width="8.6640625" style="29" customWidth="1"/>
    <col min="3543" max="3543" width="9.44140625" style="29" customWidth="1"/>
    <col min="3544" max="3544" width="13.6640625" style="29" customWidth="1"/>
    <col min="3545" max="3545" width="12.109375" style="29" customWidth="1"/>
    <col min="3546" max="3546" width="13.44140625" style="29" customWidth="1"/>
    <col min="3547" max="3792" width="9.109375" style="29"/>
    <col min="3793" max="3793" width="7" style="29" customWidth="1"/>
    <col min="3794" max="3794" width="52.109375" style="29" customWidth="1"/>
    <col min="3795" max="3795" width="8.88671875" style="29" customWidth="1"/>
    <col min="3796" max="3796" width="7.109375" style="29" customWidth="1"/>
    <col min="3797" max="3797" width="10.109375" style="29" customWidth="1"/>
    <col min="3798" max="3798" width="8.6640625" style="29" customWidth="1"/>
    <col min="3799" max="3799" width="9.44140625" style="29" customWidth="1"/>
    <col min="3800" max="3800" width="13.6640625" style="29" customWidth="1"/>
    <col min="3801" max="3801" width="12.109375" style="29" customWidth="1"/>
    <col min="3802" max="3802" width="13.44140625" style="29" customWidth="1"/>
    <col min="3803" max="4048" width="9.109375" style="29"/>
    <col min="4049" max="4049" width="7" style="29" customWidth="1"/>
    <col min="4050" max="4050" width="52.109375" style="29" customWidth="1"/>
    <col min="4051" max="4051" width="8.88671875" style="29" customWidth="1"/>
    <col min="4052" max="4052" width="7.109375" style="29" customWidth="1"/>
    <col min="4053" max="4053" width="10.109375" style="29" customWidth="1"/>
    <col min="4054" max="4054" width="8.6640625" style="29" customWidth="1"/>
    <col min="4055" max="4055" width="9.44140625" style="29" customWidth="1"/>
    <col min="4056" max="4056" width="13.6640625" style="29" customWidth="1"/>
    <col min="4057" max="4057" width="12.109375" style="29" customWidth="1"/>
    <col min="4058" max="4058" width="13.44140625" style="29" customWidth="1"/>
    <col min="4059" max="4304" width="9.109375" style="29"/>
    <col min="4305" max="4305" width="7" style="29" customWidth="1"/>
    <col min="4306" max="4306" width="52.109375" style="29" customWidth="1"/>
    <col min="4307" max="4307" width="8.88671875" style="29" customWidth="1"/>
    <col min="4308" max="4308" width="7.109375" style="29" customWidth="1"/>
    <col min="4309" max="4309" width="10.109375" style="29" customWidth="1"/>
    <col min="4310" max="4310" width="8.6640625" style="29" customWidth="1"/>
    <col min="4311" max="4311" width="9.44140625" style="29" customWidth="1"/>
    <col min="4312" max="4312" width="13.6640625" style="29" customWidth="1"/>
    <col min="4313" max="4313" width="12.109375" style="29" customWidth="1"/>
    <col min="4314" max="4314" width="13.44140625" style="29" customWidth="1"/>
    <col min="4315" max="4560" width="9.109375" style="29"/>
    <col min="4561" max="4561" width="7" style="29" customWidth="1"/>
    <col min="4562" max="4562" width="52.109375" style="29" customWidth="1"/>
    <col min="4563" max="4563" width="8.88671875" style="29" customWidth="1"/>
    <col min="4564" max="4564" width="7.109375" style="29" customWidth="1"/>
    <col min="4565" max="4565" width="10.109375" style="29" customWidth="1"/>
    <col min="4566" max="4566" width="8.6640625" style="29" customWidth="1"/>
    <col min="4567" max="4567" width="9.44140625" style="29" customWidth="1"/>
    <col min="4568" max="4568" width="13.6640625" style="29" customWidth="1"/>
    <col min="4569" max="4569" width="12.109375" style="29" customWidth="1"/>
    <col min="4570" max="4570" width="13.44140625" style="29" customWidth="1"/>
    <col min="4571" max="4816" width="9.109375" style="29"/>
    <col min="4817" max="4817" width="7" style="29" customWidth="1"/>
    <col min="4818" max="4818" width="52.109375" style="29" customWidth="1"/>
    <col min="4819" max="4819" width="8.88671875" style="29" customWidth="1"/>
    <col min="4820" max="4820" width="7.109375" style="29" customWidth="1"/>
    <col min="4821" max="4821" width="10.109375" style="29" customWidth="1"/>
    <col min="4822" max="4822" width="8.6640625" style="29" customWidth="1"/>
    <col min="4823" max="4823" width="9.44140625" style="29" customWidth="1"/>
    <col min="4824" max="4824" width="13.6640625" style="29" customWidth="1"/>
    <col min="4825" max="4825" width="12.109375" style="29" customWidth="1"/>
    <col min="4826" max="4826" width="13.44140625" style="29" customWidth="1"/>
    <col min="4827" max="5072" width="9.109375" style="29"/>
    <col min="5073" max="5073" width="7" style="29" customWidth="1"/>
    <col min="5074" max="5074" width="52.109375" style="29" customWidth="1"/>
    <col min="5075" max="5075" width="8.88671875" style="29" customWidth="1"/>
    <col min="5076" max="5076" width="7.109375" style="29" customWidth="1"/>
    <col min="5077" max="5077" width="10.109375" style="29" customWidth="1"/>
    <col min="5078" max="5078" width="8.6640625" style="29" customWidth="1"/>
    <col min="5079" max="5079" width="9.44140625" style="29" customWidth="1"/>
    <col min="5080" max="5080" width="13.6640625" style="29" customWidth="1"/>
    <col min="5081" max="5081" width="12.109375" style="29" customWidth="1"/>
    <col min="5082" max="5082" width="13.44140625" style="29" customWidth="1"/>
    <col min="5083" max="5328" width="9.109375" style="29"/>
    <col min="5329" max="5329" width="7" style="29" customWidth="1"/>
    <col min="5330" max="5330" width="52.109375" style="29" customWidth="1"/>
    <col min="5331" max="5331" width="8.88671875" style="29" customWidth="1"/>
    <col min="5332" max="5332" width="7.109375" style="29" customWidth="1"/>
    <col min="5333" max="5333" width="10.109375" style="29" customWidth="1"/>
    <col min="5334" max="5334" width="8.6640625" style="29" customWidth="1"/>
    <col min="5335" max="5335" width="9.44140625" style="29" customWidth="1"/>
    <col min="5336" max="5336" width="13.6640625" style="29" customWidth="1"/>
    <col min="5337" max="5337" width="12.109375" style="29" customWidth="1"/>
    <col min="5338" max="5338" width="13.44140625" style="29" customWidth="1"/>
    <col min="5339" max="5584" width="9.109375" style="29"/>
    <col min="5585" max="5585" width="7" style="29" customWidth="1"/>
    <col min="5586" max="5586" width="52.109375" style="29" customWidth="1"/>
    <col min="5587" max="5587" width="8.88671875" style="29" customWidth="1"/>
    <col min="5588" max="5588" width="7.109375" style="29" customWidth="1"/>
    <col min="5589" max="5589" width="10.109375" style="29" customWidth="1"/>
    <col min="5590" max="5590" width="8.6640625" style="29" customWidth="1"/>
    <col min="5591" max="5591" width="9.44140625" style="29" customWidth="1"/>
    <col min="5592" max="5592" width="13.6640625" style="29" customWidth="1"/>
    <col min="5593" max="5593" width="12.109375" style="29" customWidth="1"/>
    <col min="5594" max="5594" width="13.44140625" style="29" customWidth="1"/>
    <col min="5595" max="5840" width="9.109375" style="29"/>
    <col min="5841" max="5841" width="7" style="29" customWidth="1"/>
    <col min="5842" max="5842" width="52.109375" style="29" customWidth="1"/>
    <col min="5843" max="5843" width="8.88671875" style="29" customWidth="1"/>
    <col min="5844" max="5844" width="7.109375" style="29" customWidth="1"/>
    <col min="5845" max="5845" width="10.109375" style="29" customWidth="1"/>
    <col min="5846" max="5846" width="8.6640625" style="29" customWidth="1"/>
    <col min="5847" max="5847" width="9.44140625" style="29" customWidth="1"/>
    <col min="5848" max="5848" width="13.6640625" style="29" customWidth="1"/>
    <col min="5849" max="5849" width="12.109375" style="29" customWidth="1"/>
    <col min="5850" max="5850" width="13.44140625" style="29" customWidth="1"/>
    <col min="5851" max="6096" width="9.109375" style="29"/>
    <col min="6097" max="6097" width="7" style="29" customWidth="1"/>
    <col min="6098" max="6098" width="52.109375" style="29" customWidth="1"/>
    <col min="6099" max="6099" width="8.88671875" style="29" customWidth="1"/>
    <col min="6100" max="6100" width="7.109375" style="29" customWidth="1"/>
    <col min="6101" max="6101" width="10.109375" style="29" customWidth="1"/>
    <col min="6102" max="6102" width="8.6640625" style="29" customWidth="1"/>
    <col min="6103" max="6103" width="9.44140625" style="29" customWidth="1"/>
    <col min="6104" max="6104" width="13.6640625" style="29" customWidth="1"/>
    <col min="6105" max="6105" width="12.109375" style="29" customWidth="1"/>
    <col min="6106" max="6106" width="13.44140625" style="29" customWidth="1"/>
    <col min="6107" max="6352" width="9.109375" style="29"/>
    <col min="6353" max="6353" width="7" style="29" customWidth="1"/>
    <col min="6354" max="6354" width="52.109375" style="29" customWidth="1"/>
    <col min="6355" max="6355" width="8.88671875" style="29" customWidth="1"/>
    <col min="6356" max="6356" width="7.109375" style="29" customWidth="1"/>
    <col min="6357" max="6357" width="10.109375" style="29" customWidth="1"/>
    <col min="6358" max="6358" width="8.6640625" style="29" customWidth="1"/>
    <col min="6359" max="6359" width="9.44140625" style="29" customWidth="1"/>
    <col min="6360" max="6360" width="13.6640625" style="29" customWidth="1"/>
    <col min="6361" max="6361" width="12.109375" style="29" customWidth="1"/>
    <col min="6362" max="6362" width="13.44140625" style="29" customWidth="1"/>
    <col min="6363" max="6608" width="9.109375" style="29"/>
    <col min="6609" max="6609" width="7" style="29" customWidth="1"/>
    <col min="6610" max="6610" width="52.109375" style="29" customWidth="1"/>
    <col min="6611" max="6611" width="8.88671875" style="29" customWidth="1"/>
    <col min="6612" max="6612" width="7.109375" style="29" customWidth="1"/>
    <col min="6613" max="6613" width="10.109375" style="29" customWidth="1"/>
    <col min="6614" max="6614" width="8.6640625" style="29" customWidth="1"/>
    <col min="6615" max="6615" width="9.44140625" style="29" customWidth="1"/>
    <col min="6616" max="6616" width="13.6640625" style="29" customWidth="1"/>
    <col min="6617" max="6617" width="12.109375" style="29" customWidth="1"/>
    <col min="6618" max="6618" width="13.44140625" style="29" customWidth="1"/>
    <col min="6619" max="6864" width="9.109375" style="29"/>
    <col min="6865" max="6865" width="7" style="29" customWidth="1"/>
    <col min="6866" max="6866" width="52.109375" style="29" customWidth="1"/>
    <col min="6867" max="6867" width="8.88671875" style="29" customWidth="1"/>
    <col min="6868" max="6868" width="7.109375" style="29" customWidth="1"/>
    <col min="6869" max="6869" width="10.109375" style="29" customWidth="1"/>
    <col min="6870" max="6870" width="8.6640625" style="29" customWidth="1"/>
    <col min="6871" max="6871" width="9.44140625" style="29" customWidth="1"/>
    <col min="6872" max="6872" width="13.6640625" style="29" customWidth="1"/>
    <col min="6873" max="6873" width="12.109375" style="29" customWidth="1"/>
    <col min="6874" max="6874" width="13.44140625" style="29" customWidth="1"/>
    <col min="6875" max="7120" width="9.109375" style="29"/>
    <col min="7121" max="7121" width="7" style="29" customWidth="1"/>
    <col min="7122" max="7122" width="52.109375" style="29" customWidth="1"/>
    <col min="7123" max="7123" width="8.88671875" style="29" customWidth="1"/>
    <col min="7124" max="7124" width="7.109375" style="29" customWidth="1"/>
    <col min="7125" max="7125" width="10.109375" style="29" customWidth="1"/>
    <col min="7126" max="7126" width="8.6640625" style="29" customWidth="1"/>
    <col min="7127" max="7127" width="9.44140625" style="29" customWidth="1"/>
    <col min="7128" max="7128" width="13.6640625" style="29" customWidth="1"/>
    <col min="7129" max="7129" width="12.109375" style="29" customWidth="1"/>
    <col min="7130" max="7130" width="13.44140625" style="29" customWidth="1"/>
    <col min="7131" max="7376" width="9.109375" style="29"/>
    <col min="7377" max="7377" width="7" style="29" customWidth="1"/>
    <col min="7378" max="7378" width="52.109375" style="29" customWidth="1"/>
    <col min="7379" max="7379" width="8.88671875" style="29" customWidth="1"/>
    <col min="7380" max="7380" width="7.109375" style="29" customWidth="1"/>
    <col min="7381" max="7381" width="10.109375" style="29" customWidth="1"/>
    <col min="7382" max="7382" width="8.6640625" style="29" customWidth="1"/>
    <col min="7383" max="7383" width="9.44140625" style="29" customWidth="1"/>
    <col min="7384" max="7384" width="13.6640625" style="29" customWidth="1"/>
    <col min="7385" max="7385" width="12.109375" style="29" customWidth="1"/>
    <col min="7386" max="7386" width="13.44140625" style="29" customWidth="1"/>
    <col min="7387" max="7632" width="9.109375" style="29"/>
    <col min="7633" max="7633" width="7" style="29" customWidth="1"/>
    <col min="7634" max="7634" width="52.109375" style="29" customWidth="1"/>
    <col min="7635" max="7635" width="8.88671875" style="29" customWidth="1"/>
    <col min="7636" max="7636" width="7.109375" style="29" customWidth="1"/>
    <col min="7637" max="7637" width="10.109375" style="29" customWidth="1"/>
    <col min="7638" max="7638" width="8.6640625" style="29" customWidth="1"/>
    <col min="7639" max="7639" width="9.44140625" style="29" customWidth="1"/>
    <col min="7640" max="7640" width="13.6640625" style="29" customWidth="1"/>
    <col min="7641" max="7641" width="12.109375" style="29" customWidth="1"/>
    <col min="7642" max="7642" width="13.44140625" style="29" customWidth="1"/>
    <col min="7643" max="7888" width="9.109375" style="29"/>
    <col min="7889" max="7889" width="7" style="29" customWidth="1"/>
    <col min="7890" max="7890" width="52.109375" style="29" customWidth="1"/>
    <col min="7891" max="7891" width="8.88671875" style="29" customWidth="1"/>
    <col min="7892" max="7892" width="7.109375" style="29" customWidth="1"/>
    <col min="7893" max="7893" width="10.109375" style="29" customWidth="1"/>
    <col min="7894" max="7894" width="8.6640625" style="29" customWidth="1"/>
    <col min="7895" max="7895" width="9.44140625" style="29" customWidth="1"/>
    <col min="7896" max="7896" width="13.6640625" style="29" customWidth="1"/>
    <col min="7897" max="7897" width="12.109375" style="29" customWidth="1"/>
    <col min="7898" max="7898" width="13.44140625" style="29" customWidth="1"/>
    <col min="7899" max="8144" width="9.109375" style="29"/>
    <col min="8145" max="8145" width="7" style="29" customWidth="1"/>
    <col min="8146" max="8146" width="52.109375" style="29" customWidth="1"/>
    <col min="8147" max="8147" width="8.88671875" style="29" customWidth="1"/>
    <col min="8148" max="8148" width="7.109375" style="29" customWidth="1"/>
    <col min="8149" max="8149" width="10.109375" style="29" customWidth="1"/>
    <col min="8150" max="8150" width="8.6640625" style="29" customWidth="1"/>
    <col min="8151" max="8151" width="9.44140625" style="29" customWidth="1"/>
    <col min="8152" max="8152" width="13.6640625" style="29" customWidth="1"/>
    <col min="8153" max="8153" width="12.109375" style="29" customWidth="1"/>
    <col min="8154" max="8154" width="13.44140625" style="29" customWidth="1"/>
    <col min="8155" max="8400" width="9.109375" style="29"/>
    <col min="8401" max="8401" width="7" style="29" customWidth="1"/>
    <col min="8402" max="8402" width="52.109375" style="29" customWidth="1"/>
    <col min="8403" max="8403" width="8.88671875" style="29" customWidth="1"/>
    <col min="8404" max="8404" width="7.109375" style="29" customWidth="1"/>
    <col min="8405" max="8405" width="10.109375" style="29" customWidth="1"/>
    <col min="8406" max="8406" width="8.6640625" style="29" customWidth="1"/>
    <col min="8407" max="8407" width="9.44140625" style="29" customWidth="1"/>
    <col min="8408" max="8408" width="13.6640625" style="29" customWidth="1"/>
    <col min="8409" max="8409" width="12.109375" style="29" customWidth="1"/>
    <col min="8410" max="8410" width="13.44140625" style="29" customWidth="1"/>
    <col min="8411" max="8656" width="9.109375" style="29"/>
    <col min="8657" max="8657" width="7" style="29" customWidth="1"/>
    <col min="8658" max="8658" width="52.109375" style="29" customWidth="1"/>
    <col min="8659" max="8659" width="8.88671875" style="29" customWidth="1"/>
    <col min="8660" max="8660" width="7.109375" style="29" customWidth="1"/>
    <col min="8661" max="8661" width="10.109375" style="29" customWidth="1"/>
    <col min="8662" max="8662" width="8.6640625" style="29" customWidth="1"/>
    <col min="8663" max="8663" width="9.44140625" style="29" customWidth="1"/>
    <col min="8664" max="8664" width="13.6640625" style="29" customWidth="1"/>
    <col min="8665" max="8665" width="12.109375" style="29" customWidth="1"/>
    <col min="8666" max="8666" width="13.44140625" style="29" customWidth="1"/>
    <col min="8667" max="8912" width="9.109375" style="29"/>
    <col min="8913" max="8913" width="7" style="29" customWidth="1"/>
    <col min="8914" max="8914" width="52.109375" style="29" customWidth="1"/>
    <col min="8915" max="8915" width="8.88671875" style="29" customWidth="1"/>
    <col min="8916" max="8916" width="7.109375" style="29" customWidth="1"/>
    <col min="8917" max="8917" width="10.109375" style="29" customWidth="1"/>
    <col min="8918" max="8918" width="8.6640625" style="29" customWidth="1"/>
    <col min="8919" max="8919" width="9.44140625" style="29" customWidth="1"/>
    <col min="8920" max="8920" width="13.6640625" style="29" customWidth="1"/>
    <col min="8921" max="8921" width="12.109375" style="29" customWidth="1"/>
    <col min="8922" max="8922" width="13.44140625" style="29" customWidth="1"/>
    <col min="8923" max="9168" width="9.109375" style="29"/>
    <col min="9169" max="9169" width="7" style="29" customWidth="1"/>
    <col min="9170" max="9170" width="52.109375" style="29" customWidth="1"/>
    <col min="9171" max="9171" width="8.88671875" style="29" customWidth="1"/>
    <col min="9172" max="9172" width="7.109375" style="29" customWidth="1"/>
    <col min="9173" max="9173" width="10.109375" style="29" customWidth="1"/>
    <col min="9174" max="9174" width="8.6640625" style="29" customWidth="1"/>
    <col min="9175" max="9175" width="9.44140625" style="29" customWidth="1"/>
    <col min="9176" max="9176" width="13.6640625" style="29" customWidth="1"/>
    <col min="9177" max="9177" width="12.109375" style="29" customWidth="1"/>
    <col min="9178" max="9178" width="13.44140625" style="29" customWidth="1"/>
    <col min="9179" max="9424" width="9.109375" style="29"/>
    <col min="9425" max="9425" width="7" style="29" customWidth="1"/>
    <col min="9426" max="9426" width="52.109375" style="29" customWidth="1"/>
    <col min="9427" max="9427" width="8.88671875" style="29" customWidth="1"/>
    <col min="9428" max="9428" width="7.109375" style="29" customWidth="1"/>
    <col min="9429" max="9429" width="10.109375" style="29" customWidth="1"/>
    <col min="9430" max="9430" width="8.6640625" style="29" customWidth="1"/>
    <col min="9431" max="9431" width="9.44140625" style="29" customWidth="1"/>
    <col min="9432" max="9432" width="13.6640625" style="29" customWidth="1"/>
    <col min="9433" max="9433" width="12.109375" style="29" customWidth="1"/>
    <col min="9434" max="9434" width="13.44140625" style="29" customWidth="1"/>
    <col min="9435" max="9680" width="9.109375" style="29"/>
    <col min="9681" max="9681" width="7" style="29" customWidth="1"/>
    <col min="9682" max="9682" width="52.109375" style="29" customWidth="1"/>
    <col min="9683" max="9683" width="8.88671875" style="29" customWidth="1"/>
    <col min="9684" max="9684" width="7.109375" style="29" customWidth="1"/>
    <col min="9685" max="9685" width="10.109375" style="29" customWidth="1"/>
    <col min="9686" max="9686" width="8.6640625" style="29" customWidth="1"/>
    <col min="9687" max="9687" width="9.44140625" style="29" customWidth="1"/>
    <col min="9688" max="9688" width="13.6640625" style="29" customWidth="1"/>
    <col min="9689" max="9689" width="12.109375" style="29" customWidth="1"/>
    <col min="9690" max="9690" width="13.44140625" style="29" customWidth="1"/>
    <col min="9691" max="9936" width="9.109375" style="29"/>
    <col min="9937" max="9937" width="7" style="29" customWidth="1"/>
    <col min="9938" max="9938" width="52.109375" style="29" customWidth="1"/>
    <col min="9939" max="9939" width="8.88671875" style="29" customWidth="1"/>
    <col min="9940" max="9940" width="7.109375" style="29" customWidth="1"/>
    <col min="9941" max="9941" width="10.109375" style="29" customWidth="1"/>
    <col min="9942" max="9942" width="8.6640625" style="29" customWidth="1"/>
    <col min="9943" max="9943" width="9.44140625" style="29" customWidth="1"/>
    <col min="9944" max="9944" width="13.6640625" style="29" customWidth="1"/>
    <col min="9945" max="9945" width="12.109375" style="29" customWidth="1"/>
    <col min="9946" max="9946" width="13.44140625" style="29" customWidth="1"/>
    <col min="9947" max="10192" width="9.109375" style="29"/>
    <col min="10193" max="10193" width="7" style="29" customWidth="1"/>
    <col min="10194" max="10194" width="52.109375" style="29" customWidth="1"/>
    <col min="10195" max="10195" width="8.88671875" style="29" customWidth="1"/>
    <col min="10196" max="10196" width="7.109375" style="29" customWidth="1"/>
    <col min="10197" max="10197" width="10.109375" style="29" customWidth="1"/>
    <col min="10198" max="10198" width="8.6640625" style="29" customWidth="1"/>
    <col min="10199" max="10199" width="9.44140625" style="29" customWidth="1"/>
    <col min="10200" max="10200" width="13.6640625" style="29" customWidth="1"/>
    <col min="10201" max="10201" width="12.109375" style="29" customWidth="1"/>
    <col min="10202" max="10202" width="13.44140625" style="29" customWidth="1"/>
    <col min="10203" max="10448" width="9.109375" style="29"/>
    <col min="10449" max="10449" width="7" style="29" customWidth="1"/>
    <col min="10450" max="10450" width="52.109375" style="29" customWidth="1"/>
    <col min="10451" max="10451" width="8.88671875" style="29" customWidth="1"/>
    <col min="10452" max="10452" width="7.109375" style="29" customWidth="1"/>
    <col min="10453" max="10453" width="10.109375" style="29" customWidth="1"/>
    <col min="10454" max="10454" width="8.6640625" style="29" customWidth="1"/>
    <col min="10455" max="10455" width="9.44140625" style="29" customWidth="1"/>
    <col min="10456" max="10456" width="13.6640625" style="29" customWidth="1"/>
    <col min="10457" max="10457" width="12.109375" style="29" customWidth="1"/>
    <col min="10458" max="10458" width="13.44140625" style="29" customWidth="1"/>
    <col min="10459" max="10704" width="9.109375" style="29"/>
    <col min="10705" max="10705" width="7" style="29" customWidth="1"/>
    <col min="10706" max="10706" width="52.109375" style="29" customWidth="1"/>
    <col min="10707" max="10707" width="8.88671875" style="29" customWidth="1"/>
    <col min="10708" max="10708" width="7.109375" style="29" customWidth="1"/>
    <col min="10709" max="10709" width="10.109375" style="29" customWidth="1"/>
    <col min="10710" max="10710" width="8.6640625" style="29" customWidth="1"/>
    <col min="10711" max="10711" width="9.44140625" style="29" customWidth="1"/>
    <col min="10712" max="10712" width="13.6640625" style="29" customWidth="1"/>
    <col min="10713" max="10713" width="12.109375" style="29" customWidth="1"/>
    <col min="10714" max="10714" width="13.44140625" style="29" customWidth="1"/>
    <col min="10715" max="10960" width="9.109375" style="29"/>
    <col min="10961" max="10961" width="7" style="29" customWidth="1"/>
    <col min="10962" max="10962" width="52.109375" style="29" customWidth="1"/>
    <col min="10963" max="10963" width="8.88671875" style="29" customWidth="1"/>
    <col min="10964" max="10964" width="7.109375" style="29" customWidth="1"/>
    <col min="10965" max="10965" width="10.109375" style="29" customWidth="1"/>
    <col min="10966" max="10966" width="8.6640625" style="29" customWidth="1"/>
    <col min="10967" max="10967" width="9.44140625" style="29" customWidth="1"/>
    <col min="10968" max="10968" width="13.6640625" style="29" customWidth="1"/>
    <col min="10969" max="10969" width="12.109375" style="29" customWidth="1"/>
    <col min="10970" max="10970" width="13.44140625" style="29" customWidth="1"/>
    <col min="10971" max="11216" width="9.109375" style="29"/>
    <col min="11217" max="11217" width="7" style="29" customWidth="1"/>
    <col min="11218" max="11218" width="52.109375" style="29" customWidth="1"/>
    <col min="11219" max="11219" width="8.88671875" style="29" customWidth="1"/>
    <col min="11220" max="11220" width="7.109375" style="29" customWidth="1"/>
    <col min="11221" max="11221" width="10.109375" style="29" customWidth="1"/>
    <col min="11222" max="11222" width="8.6640625" style="29" customWidth="1"/>
    <col min="11223" max="11223" width="9.44140625" style="29" customWidth="1"/>
    <col min="11224" max="11224" width="13.6640625" style="29" customWidth="1"/>
    <col min="11225" max="11225" width="12.109375" style="29" customWidth="1"/>
    <col min="11226" max="11226" width="13.44140625" style="29" customWidth="1"/>
    <col min="11227" max="11472" width="9.109375" style="29"/>
    <col min="11473" max="11473" width="7" style="29" customWidth="1"/>
    <col min="11474" max="11474" width="52.109375" style="29" customWidth="1"/>
    <col min="11475" max="11475" width="8.88671875" style="29" customWidth="1"/>
    <col min="11476" max="11476" width="7.109375" style="29" customWidth="1"/>
    <col min="11477" max="11477" width="10.109375" style="29" customWidth="1"/>
    <col min="11478" max="11478" width="8.6640625" style="29" customWidth="1"/>
    <col min="11479" max="11479" width="9.44140625" style="29" customWidth="1"/>
    <col min="11480" max="11480" width="13.6640625" style="29" customWidth="1"/>
    <col min="11481" max="11481" width="12.109375" style="29" customWidth="1"/>
    <col min="11482" max="11482" width="13.44140625" style="29" customWidth="1"/>
    <col min="11483" max="11728" width="9.109375" style="29"/>
    <col min="11729" max="11729" width="7" style="29" customWidth="1"/>
    <col min="11730" max="11730" width="52.109375" style="29" customWidth="1"/>
    <col min="11731" max="11731" width="8.88671875" style="29" customWidth="1"/>
    <col min="11732" max="11732" width="7.109375" style="29" customWidth="1"/>
    <col min="11733" max="11733" width="10.109375" style="29" customWidth="1"/>
    <col min="11734" max="11734" width="8.6640625" style="29" customWidth="1"/>
    <col min="11735" max="11735" width="9.44140625" style="29" customWidth="1"/>
    <col min="11736" max="11736" width="13.6640625" style="29" customWidth="1"/>
    <col min="11737" max="11737" width="12.109375" style="29" customWidth="1"/>
    <col min="11738" max="11738" width="13.44140625" style="29" customWidth="1"/>
    <col min="11739" max="11984" width="9.109375" style="29"/>
    <col min="11985" max="11985" width="7" style="29" customWidth="1"/>
    <col min="11986" max="11986" width="52.109375" style="29" customWidth="1"/>
    <col min="11987" max="11987" width="8.88671875" style="29" customWidth="1"/>
    <col min="11988" max="11988" width="7.109375" style="29" customWidth="1"/>
    <col min="11989" max="11989" width="10.109375" style="29" customWidth="1"/>
    <col min="11990" max="11990" width="8.6640625" style="29" customWidth="1"/>
    <col min="11991" max="11991" width="9.44140625" style="29" customWidth="1"/>
    <col min="11992" max="11992" width="13.6640625" style="29" customWidth="1"/>
    <col min="11993" max="11993" width="12.109375" style="29" customWidth="1"/>
    <col min="11994" max="11994" width="13.44140625" style="29" customWidth="1"/>
    <col min="11995" max="12240" width="9.109375" style="29"/>
    <col min="12241" max="12241" width="7" style="29" customWidth="1"/>
    <col min="12242" max="12242" width="52.109375" style="29" customWidth="1"/>
    <col min="12243" max="12243" width="8.88671875" style="29" customWidth="1"/>
    <col min="12244" max="12244" width="7.109375" style="29" customWidth="1"/>
    <col min="12245" max="12245" width="10.109375" style="29" customWidth="1"/>
    <col min="12246" max="12246" width="8.6640625" style="29" customWidth="1"/>
    <col min="12247" max="12247" width="9.44140625" style="29" customWidth="1"/>
    <col min="12248" max="12248" width="13.6640625" style="29" customWidth="1"/>
    <col min="12249" max="12249" width="12.109375" style="29" customWidth="1"/>
    <col min="12250" max="12250" width="13.44140625" style="29" customWidth="1"/>
    <col min="12251" max="12496" width="9.109375" style="29"/>
    <col min="12497" max="12497" width="7" style="29" customWidth="1"/>
    <col min="12498" max="12498" width="52.109375" style="29" customWidth="1"/>
    <col min="12499" max="12499" width="8.88671875" style="29" customWidth="1"/>
    <col min="12500" max="12500" width="7.109375" style="29" customWidth="1"/>
    <col min="12501" max="12501" width="10.109375" style="29" customWidth="1"/>
    <col min="12502" max="12502" width="8.6640625" style="29" customWidth="1"/>
    <col min="12503" max="12503" width="9.44140625" style="29" customWidth="1"/>
    <col min="12504" max="12504" width="13.6640625" style="29" customWidth="1"/>
    <col min="12505" max="12505" width="12.109375" style="29" customWidth="1"/>
    <col min="12506" max="12506" width="13.44140625" style="29" customWidth="1"/>
    <col min="12507" max="12752" width="9.109375" style="29"/>
    <col min="12753" max="12753" width="7" style="29" customWidth="1"/>
    <col min="12754" max="12754" width="52.109375" style="29" customWidth="1"/>
    <col min="12755" max="12755" width="8.88671875" style="29" customWidth="1"/>
    <col min="12756" max="12756" width="7.109375" style="29" customWidth="1"/>
    <col min="12757" max="12757" width="10.109375" style="29" customWidth="1"/>
    <col min="12758" max="12758" width="8.6640625" style="29" customWidth="1"/>
    <col min="12759" max="12759" width="9.44140625" style="29" customWidth="1"/>
    <col min="12760" max="12760" width="13.6640625" style="29" customWidth="1"/>
    <col min="12761" max="12761" width="12.109375" style="29" customWidth="1"/>
    <col min="12762" max="12762" width="13.44140625" style="29" customWidth="1"/>
    <col min="12763" max="13008" width="9.109375" style="29"/>
    <col min="13009" max="13009" width="7" style="29" customWidth="1"/>
    <col min="13010" max="13010" width="52.109375" style="29" customWidth="1"/>
    <col min="13011" max="13011" width="8.88671875" style="29" customWidth="1"/>
    <col min="13012" max="13012" width="7.109375" style="29" customWidth="1"/>
    <col min="13013" max="13013" width="10.109375" style="29" customWidth="1"/>
    <col min="13014" max="13014" width="8.6640625" style="29" customWidth="1"/>
    <col min="13015" max="13015" width="9.44140625" style="29" customWidth="1"/>
    <col min="13016" max="13016" width="13.6640625" style="29" customWidth="1"/>
    <col min="13017" max="13017" width="12.109375" style="29" customWidth="1"/>
    <col min="13018" max="13018" width="13.44140625" style="29" customWidth="1"/>
    <col min="13019" max="13264" width="9.109375" style="29"/>
    <col min="13265" max="13265" width="7" style="29" customWidth="1"/>
    <col min="13266" max="13266" width="52.109375" style="29" customWidth="1"/>
    <col min="13267" max="13267" width="8.88671875" style="29" customWidth="1"/>
    <col min="13268" max="13268" width="7.109375" style="29" customWidth="1"/>
    <col min="13269" max="13269" width="10.109375" style="29" customWidth="1"/>
    <col min="13270" max="13270" width="8.6640625" style="29" customWidth="1"/>
    <col min="13271" max="13271" width="9.44140625" style="29" customWidth="1"/>
    <col min="13272" max="13272" width="13.6640625" style="29" customWidth="1"/>
    <col min="13273" max="13273" width="12.109375" style="29" customWidth="1"/>
    <col min="13274" max="13274" width="13.44140625" style="29" customWidth="1"/>
    <col min="13275" max="13520" width="9.109375" style="29"/>
    <col min="13521" max="13521" width="7" style="29" customWidth="1"/>
    <col min="13522" max="13522" width="52.109375" style="29" customWidth="1"/>
    <col min="13523" max="13523" width="8.88671875" style="29" customWidth="1"/>
    <col min="13524" max="13524" width="7.109375" style="29" customWidth="1"/>
    <col min="13525" max="13525" width="10.109375" style="29" customWidth="1"/>
    <col min="13526" max="13526" width="8.6640625" style="29" customWidth="1"/>
    <col min="13527" max="13527" width="9.44140625" style="29" customWidth="1"/>
    <col min="13528" max="13528" width="13.6640625" style="29" customWidth="1"/>
    <col min="13529" max="13529" width="12.109375" style="29" customWidth="1"/>
    <col min="13530" max="13530" width="13.44140625" style="29" customWidth="1"/>
    <col min="13531" max="13776" width="9.109375" style="29"/>
    <col min="13777" max="13777" width="7" style="29" customWidth="1"/>
    <col min="13778" max="13778" width="52.109375" style="29" customWidth="1"/>
    <col min="13779" max="13779" width="8.88671875" style="29" customWidth="1"/>
    <col min="13780" max="13780" width="7.109375" style="29" customWidth="1"/>
    <col min="13781" max="13781" width="10.109375" style="29" customWidth="1"/>
    <col min="13782" max="13782" width="8.6640625" style="29" customWidth="1"/>
    <col min="13783" max="13783" width="9.44140625" style="29" customWidth="1"/>
    <col min="13784" max="13784" width="13.6640625" style="29" customWidth="1"/>
    <col min="13785" max="13785" width="12.109375" style="29" customWidth="1"/>
    <col min="13786" max="13786" width="13.44140625" style="29" customWidth="1"/>
    <col min="13787" max="14032" width="9.109375" style="29"/>
    <col min="14033" max="14033" width="7" style="29" customWidth="1"/>
    <col min="14034" max="14034" width="52.109375" style="29" customWidth="1"/>
    <col min="14035" max="14035" width="8.88671875" style="29" customWidth="1"/>
    <col min="14036" max="14036" width="7.109375" style="29" customWidth="1"/>
    <col min="14037" max="14037" width="10.109375" style="29" customWidth="1"/>
    <col min="14038" max="14038" width="8.6640625" style="29" customWidth="1"/>
    <col min="14039" max="14039" width="9.44140625" style="29" customWidth="1"/>
    <col min="14040" max="14040" width="13.6640625" style="29" customWidth="1"/>
    <col min="14041" max="14041" width="12.109375" style="29" customWidth="1"/>
    <col min="14042" max="14042" width="13.44140625" style="29" customWidth="1"/>
    <col min="14043" max="14288" width="9.109375" style="29"/>
    <col min="14289" max="14289" width="7" style="29" customWidth="1"/>
    <col min="14290" max="14290" width="52.109375" style="29" customWidth="1"/>
    <col min="14291" max="14291" width="8.88671875" style="29" customWidth="1"/>
    <col min="14292" max="14292" width="7.109375" style="29" customWidth="1"/>
    <col min="14293" max="14293" width="10.109375" style="29" customWidth="1"/>
    <col min="14294" max="14294" width="8.6640625" style="29" customWidth="1"/>
    <col min="14295" max="14295" width="9.44140625" style="29" customWidth="1"/>
    <col min="14296" max="14296" width="13.6640625" style="29" customWidth="1"/>
    <col min="14297" max="14297" width="12.109375" style="29" customWidth="1"/>
    <col min="14298" max="14298" width="13.44140625" style="29" customWidth="1"/>
    <col min="14299" max="14544" width="9.109375" style="29"/>
    <col min="14545" max="14545" width="7" style="29" customWidth="1"/>
    <col min="14546" max="14546" width="52.109375" style="29" customWidth="1"/>
    <col min="14547" max="14547" width="8.88671875" style="29" customWidth="1"/>
    <col min="14548" max="14548" width="7.109375" style="29" customWidth="1"/>
    <col min="14549" max="14549" width="10.109375" style="29" customWidth="1"/>
    <col min="14550" max="14550" width="8.6640625" style="29" customWidth="1"/>
    <col min="14551" max="14551" width="9.44140625" style="29" customWidth="1"/>
    <col min="14552" max="14552" width="13.6640625" style="29" customWidth="1"/>
    <col min="14553" max="14553" width="12.109375" style="29" customWidth="1"/>
    <col min="14554" max="14554" width="13.44140625" style="29" customWidth="1"/>
    <col min="14555" max="14800" width="9.109375" style="29"/>
    <col min="14801" max="14801" width="7" style="29" customWidth="1"/>
    <col min="14802" max="14802" width="52.109375" style="29" customWidth="1"/>
    <col min="14803" max="14803" width="8.88671875" style="29" customWidth="1"/>
    <col min="14804" max="14804" width="7.109375" style="29" customWidth="1"/>
    <col min="14805" max="14805" width="10.109375" style="29" customWidth="1"/>
    <col min="14806" max="14806" width="8.6640625" style="29" customWidth="1"/>
    <col min="14807" max="14807" width="9.44140625" style="29" customWidth="1"/>
    <col min="14808" max="14808" width="13.6640625" style="29" customWidth="1"/>
    <col min="14809" max="14809" width="12.109375" style="29" customWidth="1"/>
    <col min="14810" max="14810" width="13.44140625" style="29" customWidth="1"/>
    <col min="14811" max="15056" width="9.109375" style="29"/>
    <col min="15057" max="15057" width="7" style="29" customWidth="1"/>
    <col min="15058" max="15058" width="52.109375" style="29" customWidth="1"/>
    <col min="15059" max="15059" width="8.88671875" style="29" customWidth="1"/>
    <col min="15060" max="15060" width="7.109375" style="29" customWidth="1"/>
    <col min="15061" max="15061" width="10.109375" style="29" customWidth="1"/>
    <col min="15062" max="15062" width="8.6640625" style="29" customWidth="1"/>
    <col min="15063" max="15063" width="9.44140625" style="29" customWidth="1"/>
    <col min="15064" max="15064" width="13.6640625" style="29" customWidth="1"/>
    <col min="15065" max="15065" width="12.109375" style="29" customWidth="1"/>
    <col min="15066" max="15066" width="13.44140625" style="29" customWidth="1"/>
    <col min="15067" max="15312" width="9.109375" style="29"/>
    <col min="15313" max="15313" width="7" style="29" customWidth="1"/>
    <col min="15314" max="15314" width="52.109375" style="29" customWidth="1"/>
    <col min="15315" max="15315" width="8.88671875" style="29" customWidth="1"/>
    <col min="15316" max="15316" width="7.109375" style="29" customWidth="1"/>
    <col min="15317" max="15317" width="10.109375" style="29" customWidth="1"/>
    <col min="15318" max="15318" width="8.6640625" style="29" customWidth="1"/>
    <col min="15319" max="15319" width="9.44140625" style="29" customWidth="1"/>
    <col min="15320" max="15320" width="13.6640625" style="29" customWidth="1"/>
    <col min="15321" max="15321" width="12.109375" style="29" customWidth="1"/>
    <col min="15322" max="15322" width="13.44140625" style="29" customWidth="1"/>
    <col min="15323" max="15568" width="9.109375" style="29"/>
    <col min="15569" max="15569" width="7" style="29" customWidth="1"/>
    <col min="15570" max="15570" width="52.109375" style="29" customWidth="1"/>
    <col min="15571" max="15571" width="8.88671875" style="29" customWidth="1"/>
    <col min="15572" max="15572" width="7.109375" style="29" customWidth="1"/>
    <col min="15573" max="15573" width="10.109375" style="29" customWidth="1"/>
    <col min="15574" max="15574" width="8.6640625" style="29" customWidth="1"/>
    <col min="15575" max="15575" width="9.44140625" style="29" customWidth="1"/>
    <col min="15576" max="15576" width="13.6640625" style="29" customWidth="1"/>
    <col min="15577" max="15577" width="12.109375" style="29" customWidth="1"/>
    <col min="15578" max="15578" width="13.44140625" style="29" customWidth="1"/>
    <col min="15579" max="15824" width="9.109375" style="29"/>
    <col min="15825" max="15825" width="7" style="29" customWidth="1"/>
    <col min="15826" max="15826" width="52.109375" style="29" customWidth="1"/>
    <col min="15827" max="15827" width="8.88671875" style="29" customWidth="1"/>
    <col min="15828" max="15828" width="7.109375" style="29" customWidth="1"/>
    <col min="15829" max="15829" width="10.109375" style="29" customWidth="1"/>
    <col min="15830" max="15830" width="8.6640625" style="29" customWidth="1"/>
    <col min="15831" max="15831" width="9.44140625" style="29" customWidth="1"/>
    <col min="15832" max="15832" width="13.6640625" style="29" customWidth="1"/>
    <col min="15833" max="15833" width="12.109375" style="29" customWidth="1"/>
    <col min="15834" max="15834" width="13.44140625" style="29" customWidth="1"/>
    <col min="15835" max="16080" width="9.109375" style="29"/>
    <col min="16081" max="16081" width="7" style="29" customWidth="1"/>
    <col min="16082" max="16082" width="52.109375" style="29" customWidth="1"/>
    <col min="16083" max="16083" width="8.88671875" style="29" customWidth="1"/>
    <col min="16084" max="16084" width="7.109375" style="29" customWidth="1"/>
    <col min="16085" max="16085" width="10.109375" style="29" customWidth="1"/>
    <col min="16086" max="16086" width="8.6640625" style="29" customWidth="1"/>
    <col min="16087" max="16087" width="9.44140625" style="29" customWidth="1"/>
    <col min="16088" max="16088" width="13.6640625" style="29" customWidth="1"/>
    <col min="16089" max="16089" width="12.109375" style="29" customWidth="1"/>
    <col min="16090" max="16090" width="13.44140625" style="29" customWidth="1"/>
    <col min="16091" max="16337" width="9.109375" style="29"/>
    <col min="16338" max="16355" width="9.109375" style="29" customWidth="1"/>
    <col min="16356" max="16384" width="9.109375" style="29"/>
  </cols>
  <sheetData>
    <row r="1" spans="1:21" s="21" customFormat="1">
      <c r="A1" s="124" t="s">
        <v>16</v>
      </c>
      <c r="B1" s="124"/>
      <c r="C1" s="124"/>
      <c r="D1" s="125"/>
      <c r="E1" s="126"/>
      <c r="F1" s="126"/>
      <c r="G1" s="127"/>
      <c r="H1" s="126"/>
      <c r="I1" s="126"/>
      <c r="J1" s="127"/>
      <c r="K1" s="126"/>
      <c r="L1" s="126"/>
      <c r="M1" s="127"/>
      <c r="O1" s="135"/>
      <c r="P1" s="135"/>
      <c r="Q1" s="135"/>
    </row>
    <row r="2" spans="1:21" s="21" customFormat="1">
      <c r="A2" s="2"/>
      <c r="B2" s="32"/>
      <c r="C2" s="30" t="s">
        <v>17</v>
      </c>
      <c r="D2" s="31"/>
      <c r="E2" s="182" t="s">
        <v>18</v>
      </c>
      <c r="F2" s="182"/>
      <c r="G2" s="182"/>
      <c r="H2" s="182" t="s">
        <v>4</v>
      </c>
      <c r="I2" s="182"/>
      <c r="J2" s="182"/>
      <c r="K2" s="182" t="s">
        <v>19</v>
      </c>
      <c r="L2" s="182"/>
      <c r="M2" s="182"/>
      <c r="N2" s="184"/>
      <c r="O2" s="183" t="s">
        <v>20</v>
      </c>
      <c r="P2" s="183"/>
      <c r="Q2" s="183"/>
      <c r="S2" s="183" t="s">
        <v>21</v>
      </c>
      <c r="T2" s="183"/>
      <c r="U2" s="183"/>
    </row>
    <row r="3" spans="1:21">
      <c r="A3" s="2" t="s">
        <v>22</v>
      </c>
      <c r="B3" s="30" t="s">
        <v>23</v>
      </c>
      <c r="C3" s="33" t="s">
        <v>24</v>
      </c>
      <c r="D3" s="34" t="s">
        <v>25</v>
      </c>
      <c r="E3" s="128" t="s">
        <v>26</v>
      </c>
      <c r="F3" s="128" t="s">
        <v>27</v>
      </c>
      <c r="G3" s="129" t="s">
        <v>28</v>
      </c>
      <c r="H3" s="130" t="s">
        <v>26</v>
      </c>
      <c r="I3" s="128" t="s">
        <v>27</v>
      </c>
      <c r="J3" s="129" t="s">
        <v>28</v>
      </c>
      <c r="K3" s="130" t="s">
        <v>26</v>
      </c>
      <c r="L3" s="128" t="s">
        <v>27</v>
      </c>
      <c r="M3" s="129" t="s">
        <v>28</v>
      </c>
      <c r="N3" s="185"/>
      <c r="O3" s="3" t="s">
        <v>29</v>
      </c>
      <c r="P3" s="3" t="s">
        <v>24</v>
      </c>
      <c r="Q3" s="3" t="s">
        <v>30</v>
      </c>
      <c r="S3" s="3" t="s">
        <v>31</v>
      </c>
      <c r="T3" s="3" t="s">
        <v>24</v>
      </c>
      <c r="U3" s="3" t="s">
        <v>32</v>
      </c>
    </row>
    <row r="4" spans="1:21" s="22" customFormat="1">
      <c r="A4" s="35">
        <v>1</v>
      </c>
      <c r="B4" s="36" t="s">
        <v>33</v>
      </c>
      <c r="C4" s="2"/>
      <c r="D4" s="3"/>
      <c r="E4" s="41"/>
      <c r="F4" s="41"/>
      <c r="G4" s="131"/>
      <c r="H4" s="41"/>
      <c r="I4" s="41"/>
      <c r="J4" s="131"/>
      <c r="K4" s="41"/>
      <c r="L4" s="41"/>
      <c r="M4" s="131"/>
      <c r="N4" s="185"/>
      <c r="O4" s="2"/>
      <c r="P4" s="2"/>
      <c r="Q4" s="2"/>
      <c r="S4" s="2"/>
      <c r="T4" s="2"/>
      <c r="U4" s="2"/>
    </row>
    <row r="5" spans="1:21" s="22" customFormat="1" ht="216">
      <c r="A5" s="35"/>
      <c r="B5" s="37" t="s">
        <v>34</v>
      </c>
      <c r="C5" s="2"/>
      <c r="D5" s="3"/>
      <c r="E5" s="41"/>
      <c r="F5" s="41"/>
      <c r="G5" s="131"/>
      <c r="H5" s="41"/>
      <c r="I5" s="41"/>
      <c r="J5" s="131"/>
      <c r="K5" s="41"/>
      <c r="L5" s="41"/>
      <c r="M5" s="131"/>
      <c r="N5" s="185"/>
      <c r="O5" s="2"/>
      <c r="P5" s="2"/>
      <c r="Q5" s="2"/>
      <c r="S5" s="2"/>
      <c r="T5" s="2"/>
      <c r="U5" s="2"/>
    </row>
    <row r="6" spans="1:21" s="22" customFormat="1">
      <c r="A6" s="35"/>
      <c r="B6" s="38" t="s">
        <v>35</v>
      </c>
      <c r="C6" s="2"/>
      <c r="D6" s="3"/>
      <c r="E6" s="41"/>
      <c r="F6" s="41"/>
      <c r="G6" s="131"/>
      <c r="H6" s="41"/>
      <c r="I6" s="41"/>
      <c r="J6" s="131"/>
      <c r="K6" s="41"/>
      <c r="L6" s="41"/>
      <c r="M6" s="131"/>
      <c r="N6" s="185"/>
      <c r="O6" s="2"/>
      <c r="P6" s="2"/>
      <c r="Q6" s="2"/>
      <c r="S6" s="2"/>
      <c r="T6" s="2"/>
      <c r="U6" s="2"/>
    </row>
    <row r="7" spans="1:21" s="22" customFormat="1">
      <c r="A7" s="35"/>
      <c r="B7" s="38" t="s">
        <v>36</v>
      </c>
      <c r="C7" s="2"/>
      <c r="D7" s="3"/>
      <c r="E7" s="41"/>
      <c r="F7" s="41"/>
      <c r="G7" s="131"/>
      <c r="H7" s="41"/>
      <c r="I7" s="41"/>
      <c r="J7" s="131"/>
      <c r="K7" s="41"/>
      <c r="L7" s="41"/>
      <c r="M7" s="131"/>
      <c r="N7" s="185"/>
      <c r="O7" s="2"/>
      <c r="P7" s="2"/>
      <c r="Q7" s="2"/>
      <c r="S7" s="2"/>
      <c r="T7" s="2"/>
      <c r="U7" s="2"/>
    </row>
    <row r="8" spans="1:21" s="22" customFormat="1">
      <c r="A8" s="35"/>
      <c r="B8" s="38" t="s">
        <v>37</v>
      </c>
      <c r="C8" s="2"/>
      <c r="D8" s="3"/>
      <c r="E8" s="41"/>
      <c r="F8" s="41"/>
      <c r="G8" s="131"/>
      <c r="H8" s="41"/>
      <c r="I8" s="41"/>
      <c r="J8" s="131"/>
      <c r="K8" s="41"/>
      <c r="L8" s="41"/>
      <c r="M8" s="131"/>
      <c r="N8" s="185"/>
      <c r="O8" s="2"/>
      <c r="P8" s="2"/>
      <c r="Q8" s="2"/>
      <c r="S8" s="2"/>
      <c r="T8" s="2"/>
      <c r="U8" s="2"/>
    </row>
    <row r="9" spans="1:21" s="22" customFormat="1">
      <c r="A9" s="35"/>
      <c r="B9" s="38" t="s">
        <v>38</v>
      </c>
      <c r="C9" s="2"/>
      <c r="D9" s="3"/>
      <c r="E9" s="41"/>
      <c r="F9" s="41"/>
      <c r="G9" s="131"/>
      <c r="H9" s="41"/>
      <c r="I9" s="41"/>
      <c r="J9" s="131"/>
      <c r="K9" s="41"/>
      <c r="L9" s="41"/>
      <c r="M9" s="131"/>
      <c r="N9" s="185"/>
      <c r="O9" s="2"/>
      <c r="P9" s="2"/>
      <c r="Q9" s="2"/>
      <c r="S9" s="2"/>
      <c r="T9" s="2"/>
      <c r="U9" s="2"/>
    </row>
    <row r="10" spans="1:21" s="22" customFormat="1" ht="24">
      <c r="A10" s="35"/>
      <c r="B10" s="38" t="s">
        <v>39</v>
      </c>
      <c r="C10" s="2"/>
      <c r="D10" s="3"/>
      <c r="E10" s="41"/>
      <c r="F10" s="41"/>
      <c r="G10" s="131"/>
      <c r="H10" s="41"/>
      <c r="I10" s="41"/>
      <c r="J10" s="131"/>
      <c r="K10" s="41"/>
      <c r="L10" s="41"/>
      <c r="M10" s="131"/>
      <c r="N10" s="185"/>
      <c r="O10" s="2"/>
      <c r="P10" s="2"/>
      <c r="Q10" s="2"/>
      <c r="S10" s="2"/>
      <c r="T10" s="2"/>
      <c r="U10" s="2"/>
    </row>
    <row r="11" spans="1:21" s="22" customFormat="1">
      <c r="A11" s="35"/>
      <c r="B11" s="38" t="s">
        <v>40</v>
      </c>
      <c r="C11" s="2"/>
      <c r="D11" s="3"/>
      <c r="E11" s="41"/>
      <c r="F11" s="41"/>
      <c r="G11" s="131"/>
      <c r="H11" s="41"/>
      <c r="I11" s="41"/>
      <c r="J11" s="131"/>
      <c r="K11" s="41"/>
      <c r="L11" s="41"/>
      <c r="M11" s="131"/>
      <c r="N11" s="185"/>
      <c r="O11" s="2"/>
      <c r="P11" s="2"/>
      <c r="Q11" s="2"/>
      <c r="S11" s="2"/>
      <c r="T11" s="2"/>
      <c r="U11" s="2"/>
    </row>
    <row r="12" spans="1:21" s="22" customFormat="1">
      <c r="A12" s="35"/>
      <c r="B12" s="38" t="s">
        <v>41</v>
      </c>
      <c r="C12" s="2"/>
      <c r="D12" s="3"/>
      <c r="E12" s="41"/>
      <c r="F12" s="41"/>
      <c r="G12" s="131"/>
      <c r="H12" s="41"/>
      <c r="I12" s="41"/>
      <c r="J12" s="131"/>
      <c r="K12" s="41"/>
      <c r="L12" s="41"/>
      <c r="M12" s="131"/>
      <c r="N12" s="185"/>
      <c r="O12" s="2"/>
      <c r="P12" s="2"/>
      <c r="Q12" s="2"/>
      <c r="S12" s="2"/>
      <c r="T12" s="2"/>
      <c r="U12" s="2"/>
    </row>
    <row r="13" spans="1:21" s="22" customFormat="1">
      <c r="A13" s="35"/>
      <c r="B13" s="38" t="s">
        <v>42</v>
      </c>
      <c r="C13" s="2"/>
      <c r="D13" s="3"/>
      <c r="E13" s="41"/>
      <c r="F13" s="41"/>
      <c r="G13" s="131"/>
      <c r="H13" s="41"/>
      <c r="I13" s="41"/>
      <c r="J13" s="131"/>
      <c r="K13" s="41"/>
      <c r="L13" s="41"/>
      <c r="M13" s="131"/>
      <c r="N13" s="185"/>
      <c r="O13" s="2"/>
      <c r="P13" s="2"/>
      <c r="Q13" s="2"/>
      <c r="S13" s="2"/>
      <c r="T13" s="2"/>
      <c r="U13" s="2"/>
    </row>
    <row r="14" spans="1:21" s="22" customFormat="1">
      <c r="A14" s="35"/>
      <c r="B14" s="38" t="s">
        <v>43</v>
      </c>
      <c r="C14" s="2"/>
      <c r="D14" s="3"/>
      <c r="E14" s="41"/>
      <c r="F14" s="41"/>
      <c r="G14" s="131"/>
      <c r="H14" s="41"/>
      <c r="I14" s="41"/>
      <c r="J14" s="131"/>
      <c r="K14" s="41"/>
      <c r="L14" s="41"/>
      <c r="M14" s="131"/>
      <c r="N14" s="185"/>
      <c r="O14" s="2"/>
      <c r="P14" s="2"/>
      <c r="Q14" s="2"/>
      <c r="S14" s="2"/>
      <c r="T14" s="2"/>
      <c r="U14" s="2"/>
    </row>
    <row r="15" spans="1:21" s="22" customFormat="1">
      <c r="A15" s="35"/>
      <c r="B15" s="38" t="s">
        <v>44</v>
      </c>
      <c r="C15" s="2"/>
      <c r="D15" s="3"/>
      <c r="E15" s="41"/>
      <c r="F15" s="41"/>
      <c r="G15" s="131"/>
      <c r="H15" s="41"/>
      <c r="I15" s="41"/>
      <c r="J15" s="131"/>
      <c r="K15" s="41"/>
      <c r="L15" s="41"/>
      <c r="M15" s="131"/>
      <c r="N15" s="185"/>
      <c r="O15" s="2"/>
      <c r="P15" s="2"/>
      <c r="Q15" s="2"/>
      <c r="S15" s="2"/>
      <c r="T15" s="2"/>
      <c r="U15" s="2"/>
    </row>
    <row r="16" spans="1:21" s="22" customFormat="1">
      <c r="A16" s="35"/>
      <c r="B16" s="38" t="s">
        <v>45</v>
      </c>
      <c r="C16" s="2"/>
      <c r="D16" s="3"/>
      <c r="E16" s="41"/>
      <c r="F16" s="41"/>
      <c r="G16" s="131"/>
      <c r="H16" s="41"/>
      <c r="I16" s="41"/>
      <c r="J16" s="131"/>
      <c r="K16" s="41"/>
      <c r="L16" s="41"/>
      <c r="M16" s="131"/>
      <c r="N16" s="185"/>
      <c r="O16" s="2"/>
      <c r="P16" s="2"/>
      <c r="Q16" s="2"/>
      <c r="S16" s="2"/>
      <c r="T16" s="2"/>
      <c r="U16" s="2"/>
    </row>
    <row r="17" spans="1:21" s="22" customFormat="1">
      <c r="A17" s="39" t="s">
        <v>46</v>
      </c>
      <c r="B17" s="40" t="s">
        <v>47</v>
      </c>
      <c r="C17" s="4" t="s">
        <v>48</v>
      </c>
      <c r="D17" s="41">
        <v>1</v>
      </c>
      <c r="E17" s="41">
        <v>175000</v>
      </c>
      <c r="F17" s="41">
        <v>18000</v>
      </c>
      <c r="G17" s="132">
        <f t="shared" ref="G17:G22" si="0">$D17*(E17+F17)</f>
        <v>193000</v>
      </c>
      <c r="H17" s="41">
        <v>175000</v>
      </c>
      <c r="I17" s="41">
        <v>18000</v>
      </c>
      <c r="J17" s="131">
        <f t="shared" ref="J17:J22" si="1">$D17*(H17+I17)</f>
        <v>193000</v>
      </c>
      <c r="K17" s="41">
        <v>175000</v>
      </c>
      <c r="L17" s="41">
        <v>15000</v>
      </c>
      <c r="M17" s="131">
        <f>$D17*(K17+L17)</f>
        <v>190000</v>
      </c>
      <c r="N17" s="185"/>
      <c r="O17" s="14">
        <f>SUM('M Sheet '!J18)</f>
        <v>1</v>
      </c>
      <c r="P17" s="2"/>
      <c r="Q17" s="131">
        <f>$O17*(K17+L17)</f>
        <v>190000</v>
      </c>
      <c r="S17" s="14"/>
      <c r="T17" s="2"/>
      <c r="U17" s="131">
        <f t="shared" ref="U17:U22" si="2">$S17*(K17+L17)</f>
        <v>0</v>
      </c>
    </row>
    <row r="18" spans="1:21" s="22" customFormat="1">
      <c r="A18" s="39" t="s">
        <v>49</v>
      </c>
      <c r="B18" s="40" t="s">
        <v>50</v>
      </c>
      <c r="C18" s="4" t="s">
        <v>48</v>
      </c>
      <c r="D18" s="41">
        <v>1</v>
      </c>
      <c r="E18" s="41">
        <v>85000</v>
      </c>
      <c r="F18" s="41">
        <v>7500</v>
      </c>
      <c r="G18" s="131">
        <f t="shared" si="0"/>
        <v>92500</v>
      </c>
      <c r="H18" s="41">
        <v>18500</v>
      </c>
      <c r="I18" s="41">
        <v>3000</v>
      </c>
      <c r="J18" s="131">
        <f t="shared" si="1"/>
        <v>21500</v>
      </c>
      <c r="K18" s="41">
        <v>22500</v>
      </c>
      <c r="L18" s="41">
        <v>4000</v>
      </c>
      <c r="M18" s="131">
        <f t="shared" ref="M18:M22" si="3">$D18*(K18+L18)</f>
        <v>26500</v>
      </c>
      <c r="N18" s="185"/>
      <c r="O18" s="14">
        <f>SUM('M Sheet '!J21)</f>
        <v>1</v>
      </c>
      <c r="P18" s="2"/>
      <c r="Q18" s="131">
        <f t="shared" ref="Q18:Q22" si="4">$O18*(K18+L18)</f>
        <v>26500</v>
      </c>
      <c r="S18" s="14">
        <f>SUM('M Sheet '!N21)</f>
        <v>0</v>
      </c>
      <c r="T18" s="2"/>
      <c r="U18" s="131">
        <f t="shared" si="2"/>
        <v>0</v>
      </c>
    </row>
    <row r="19" spans="1:21">
      <c r="A19" s="39" t="s">
        <v>51</v>
      </c>
      <c r="B19" s="9" t="s">
        <v>52</v>
      </c>
      <c r="C19" s="4" t="s">
        <v>48</v>
      </c>
      <c r="D19" s="41">
        <v>1</v>
      </c>
      <c r="E19" s="105">
        <v>27500</v>
      </c>
      <c r="F19" s="105">
        <v>6500</v>
      </c>
      <c r="G19" s="133">
        <f t="shared" si="0"/>
        <v>34000</v>
      </c>
      <c r="H19" s="105">
        <v>14500</v>
      </c>
      <c r="I19" s="105">
        <v>2000</v>
      </c>
      <c r="J19" s="133">
        <f t="shared" si="1"/>
        <v>16500</v>
      </c>
      <c r="K19" s="105">
        <v>22000</v>
      </c>
      <c r="L19" s="105">
        <v>3000</v>
      </c>
      <c r="M19" s="133">
        <f t="shared" si="3"/>
        <v>25000</v>
      </c>
      <c r="N19" s="185"/>
      <c r="O19" s="14">
        <f>SUM('M Sheet '!J24)</f>
        <v>1</v>
      </c>
      <c r="P19" s="4"/>
      <c r="Q19" s="131">
        <f t="shared" si="4"/>
        <v>25000</v>
      </c>
      <c r="S19" s="14">
        <f>SUM('M Sheet '!N24)</f>
        <v>0</v>
      </c>
      <c r="T19" s="4"/>
      <c r="U19" s="131">
        <f t="shared" si="2"/>
        <v>0</v>
      </c>
    </row>
    <row r="20" spans="1:21">
      <c r="A20" s="39" t="s">
        <v>53</v>
      </c>
      <c r="B20" s="9" t="s">
        <v>54</v>
      </c>
      <c r="C20" s="4" t="s">
        <v>48</v>
      </c>
      <c r="D20" s="41">
        <v>1</v>
      </c>
      <c r="E20" s="105">
        <v>30000</v>
      </c>
      <c r="F20" s="105">
        <v>6500</v>
      </c>
      <c r="G20" s="133">
        <f t="shared" si="0"/>
        <v>36500</v>
      </c>
      <c r="H20" s="105">
        <v>16500</v>
      </c>
      <c r="I20" s="105">
        <v>2500</v>
      </c>
      <c r="J20" s="133">
        <f t="shared" si="1"/>
        <v>19000</v>
      </c>
      <c r="K20" s="105">
        <v>24500</v>
      </c>
      <c r="L20" s="105">
        <v>3000</v>
      </c>
      <c r="M20" s="133">
        <f t="shared" si="3"/>
        <v>27500</v>
      </c>
      <c r="N20" s="185"/>
      <c r="O20" s="14">
        <f>SUM('M Sheet '!J30)</f>
        <v>1</v>
      </c>
      <c r="P20" s="4"/>
      <c r="Q20" s="131">
        <f t="shared" si="4"/>
        <v>27500</v>
      </c>
      <c r="S20" s="14">
        <f>SUM('M Sheet '!N30)</f>
        <v>0</v>
      </c>
      <c r="T20" s="4"/>
      <c r="U20" s="131">
        <f t="shared" si="2"/>
        <v>0</v>
      </c>
    </row>
    <row r="21" spans="1:21">
      <c r="A21" s="39" t="s">
        <v>55</v>
      </c>
      <c r="B21" s="9" t="s">
        <v>56</v>
      </c>
      <c r="C21" s="4" t="s">
        <v>48</v>
      </c>
      <c r="D21" s="41">
        <v>1</v>
      </c>
      <c r="E21" s="105">
        <v>30000</v>
      </c>
      <c r="F21" s="105">
        <v>6500</v>
      </c>
      <c r="G21" s="133">
        <f t="shared" si="0"/>
        <v>36500</v>
      </c>
      <c r="H21" s="105">
        <v>16500</v>
      </c>
      <c r="I21" s="105">
        <v>2500</v>
      </c>
      <c r="J21" s="133">
        <f t="shared" si="1"/>
        <v>19000</v>
      </c>
      <c r="K21" s="105">
        <v>24500</v>
      </c>
      <c r="L21" s="105">
        <v>3000</v>
      </c>
      <c r="M21" s="133">
        <f t="shared" si="3"/>
        <v>27500</v>
      </c>
      <c r="N21" s="185"/>
      <c r="O21" s="14">
        <f>SUM('M Sheet '!J30)</f>
        <v>1</v>
      </c>
      <c r="P21" s="4"/>
      <c r="Q21" s="131">
        <f t="shared" si="4"/>
        <v>27500</v>
      </c>
      <c r="S21" s="14">
        <f>SUM('M Sheet '!N30)</f>
        <v>0</v>
      </c>
      <c r="T21" s="4"/>
      <c r="U21" s="131">
        <f t="shared" si="2"/>
        <v>0</v>
      </c>
    </row>
    <row r="22" spans="1:21">
      <c r="A22" s="39" t="s">
        <v>57</v>
      </c>
      <c r="B22" s="9" t="s">
        <v>58</v>
      </c>
      <c r="C22" s="4" t="s">
        <v>48</v>
      </c>
      <c r="D22" s="41">
        <v>1</v>
      </c>
      <c r="E22" s="105">
        <v>30000</v>
      </c>
      <c r="F22" s="105">
        <v>8500</v>
      </c>
      <c r="G22" s="133">
        <f t="shared" si="0"/>
        <v>38500</v>
      </c>
      <c r="H22" s="105">
        <v>16500</v>
      </c>
      <c r="I22" s="105">
        <v>2500</v>
      </c>
      <c r="J22" s="133">
        <f t="shared" si="1"/>
        <v>19000</v>
      </c>
      <c r="K22" s="105">
        <v>24500</v>
      </c>
      <c r="L22" s="105">
        <v>3000</v>
      </c>
      <c r="M22" s="133">
        <f t="shared" si="3"/>
        <v>27500</v>
      </c>
      <c r="N22" s="185"/>
      <c r="O22" s="14">
        <f>SUM('M Sheet '!J33)</f>
        <v>1</v>
      </c>
      <c r="P22" s="4"/>
      <c r="Q22" s="131">
        <f t="shared" si="4"/>
        <v>27500</v>
      </c>
      <c r="S22" s="14">
        <f>SUM('M Sheet '!N33)</f>
        <v>0</v>
      </c>
      <c r="T22" s="4"/>
      <c r="U22" s="131">
        <f t="shared" si="2"/>
        <v>0</v>
      </c>
    </row>
    <row r="23" spans="1:21" s="22" customFormat="1">
      <c r="A23" s="35"/>
      <c r="B23" s="42"/>
      <c r="C23" s="10"/>
      <c r="D23" s="41"/>
      <c r="E23" s="41"/>
      <c r="F23" s="41"/>
      <c r="G23" s="131"/>
      <c r="H23" s="41"/>
      <c r="I23" s="41"/>
      <c r="J23" s="131"/>
      <c r="K23" s="41"/>
      <c r="L23" s="41"/>
      <c r="M23" s="131"/>
      <c r="N23" s="185"/>
      <c r="O23" s="2"/>
      <c r="P23" s="2"/>
      <c r="Q23" s="2"/>
      <c r="S23" s="2"/>
      <c r="T23" s="2"/>
      <c r="U23" s="2"/>
    </row>
    <row r="24" spans="1:21">
      <c r="A24" s="35">
        <v>1.2</v>
      </c>
      <c r="B24" s="36" t="s">
        <v>59</v>
      </c>
      <c r="C24" s="4"/>
      <c r="D24" s="41"/>
      <c r="E24" s="105"/>
      <c r="F24" s="105"/>
      <c r="G24" s="133"/>
      <c r="H24" s="105"/>
      <c r="I24" s="105"/>
      <c r="J24" s="133"/>
      <c r="K24" s="105"/>
      <c r="L24" s="105"/>
      <c r="M24" s="133"/>
      <c r="N24" s="185"/>
      <c r="O24" s="4"/>
      <c r="P24" s="4"/>
      <c r="Q24" s="4"/>
      <c r="S24" s="4"/>
      <c r="T24" s="4"/>
      <c r="U24" s="4"/>
    </row>
    <row r="25" spans="1:21">
      <c r="A25" s="2"/>
      <c r="B25" s="36" t="s">
        <v>60</v>
      </c>
      <c r="C25" s="4"/>
      <c r="D25" s="41"/>
      <c r="E25" s="105"/>
      <c r="F25" s="105"/>
      <c r="G25" s="133"/>
      <c r="H25" s="105"/>
      <c r="I25" s="105"/>
      <c r="J25" s="133"/>
      <c r="K25" s="105"/>
      <c r="L25" s="105"/>
      <c r="M25" s="133"/>
      <c r="N25" s="185"/>
      <c r="O25" s="4"/>
      <c r="P25" s="4"/>
      <c r="Q25" s="4"/>
      <c r="S25" s="4"/>
      <c r="T25" s="4"/>
      <c r="U25" s="4"/>
    </row>
    <row r="26" spans="1:21">
      <c r="A26" s="2"/>
      <c r="B26" s="36" t="s">
        <v>61</v>
      </c>
      <c r="C26" s="4"/>
      <c r="D26" s="41"/>
      <c r="E26" s="105"/>
      <c r="F26" s="105"/>
      <c r="G26" s="133"/>
      <c r="H26" s="105"/>
      <c r="I26" s="105"/>
      <c r="J26" s="133"/>
      <c r="K26" s="105"/>
      <c r="L26" s="105"/>
      <c r="M26" s="133"/>
      <c r="N26" s="185"/>
      <c r="O26" s="4"/>
      <c r="P26" s="4"/>
      <c r="Q26" s="4"/>
      <c r="S26" s="4"/>
      <c r="T26" s="4"/>
      <c r="U26" s="4"/>
    </row>
    <row r="27" spans="1:21">
      <c r="A27" s="2"/>
      <c r="B27" s="36" t="s">
        <v>62</v>
      </c>
      <c r="C27" s="4"/>
      <c r="D27" s="41"/>
      <c r="E27" s="105"/>
      <c r="F27" s="105"/>
      <c r="G27" s="133"/>
      <c r="H27" s="105"/>
      <c r="I27" s="105"/>
      <c r="J27" s="133"/>
      <c r="K27" s="105"/>
      <c r="L27" s="105"/>
      <c r="M27" s="133"/>
      <c r="N27" s="185"/>
      <c r="O27" s="4"/>
      <c r="P27" s="4"/>
      <c r="Q27" s="4"/>
      <c r="S27" s="4"/>
      <c r="T27" s="4"/>
      <c r="U27" s="4"/>
    </row>
    <row r="28" spans="1:21">
      <c r="A28" s="2"/>
      <c r="B28" s="36" t="s">
        <v>63</v>
      </c>
      <c r="C28" s="4"/>
      <c r="D28" s="41"/>
      <c r="E28" s="105"/>
      <c r="F28" s="105"/>
      <c r="G28" s="133"/>
      <c r="H28" s="105"/>
      <c r="I28" s="105"/>
      <c r="J28" s="133"/>
      <c r="K28" s="105"/>
      <c r="L28" s="105"/>
      <c r="M28" s="133"/>
      <c r="N28" s="185"/>
      <c r="O28" s="4"/>
      <c r="P28" s="4"/>
      <c r="Q28" s="4"/>
      <c r="S28" s="4"/>
      <c r="T28" s="4"/>
      <c r="U28" s="4"/>
    </row>
    <row r="29" spans="1:21">
      <c r="A29" s="2"/>
      <c r="B29" s="36" t="s">
        <v>64</v>
      </c>
      <c r="C29" s="4"/>
      <c r="D29" s="41"/>
      <c r="E29" s="105"/>
      <c r="F29" s="105"/>
      <c r="G29" s="133"/>
      <c r="H29" s="105"/>
      <c r="I29" s="105"/>
      <c r="J29" s="133"/>
      <c r="K29" s="105"/>
      <c r="L29" s="105"/>
      <c r="M29" s="133"/>
      <c r="N29" s="185"/>
      <c r="O29" s="4"/>
      <c r="P29" s="4"/>
      <c r="Q29" s="4"/>
      <c r="S29" s="4"/>
      <c r="T29" s="4"/>
      <c r="U29" s="4"/>
    </row>
    <row r="30" spans="1:21" ht="24">
      <c r="A30" s="2"/>
      <c r="B30" s="43" t="s">
        <v>65</v>
      </c>
      <c r="C30" s="4"/>
      <c r="D30" s="41"/>
      <c r="E30" s="105"/>
      <c r="F30" s="105"/>
      <c r="G30" s="133"/>
      <c r="H30" s="105"/>
      <c r="I30" s="105"/>
      <c r="J30" s="133"/>
      <c r="K30" s="105"/>
      <c r="L30" s="105"/>
      <c r="M30" s="133"/>
      <c r="N30" s="185"/>
      <c r="O30" s="4"/>
      <c r="P30" s="4"/>
      <c r="Q30" s="4"/>
      <c r="S30" s="4"/>
      <c r="T30" s="4"/>
      <c r="U30" s="4"/>
    </row>
    <row r="31" spans="1:21">
      <c r="A31" s="2"/>
      <c r="B31" s="36" t="s">
        <v>66</v>
      </c>
      <c r="C31" s="4"/>
      <c r="D31" s="41"/>
      <c r="E31" s="105"/>
      <c r="F31" s="105"/>
      <c r="G31" s="133"/>
      <c r="H31" s="105"/>
      <c r="I31" s="105"/>
      <c r="J31" s="133"/>
      <c r="K31" s="105"/>
      <c r="L31" s="105"/>
      <c r="M31" s="133"/>
      <c r="N31" s="185"/>
      <c r="O31" s="4"/>
      <c r="P31" s="4"/>
      <c r="Q31" s="4"/>
      <c r="S31" s="4"/>
      <c r="T31" s="4"/>
      <c r="U31" s="4"/>
    </row>
    <row r="32" spans="1:21">
      <c r="A32" s="39" t="s">
        <v>67</v>
      </c>
      <c r="B32" s="9" t="s">
        <v>68</v>
      </c>
      <c r="C32" s="4" t="s">
        <v>48</v>
      </c>
      <c r="D32" s="41">
        <v>1</v>
      </c>
      <c r="E32" s="105">
        <v>11000</v>
      </c>
      <c r="F32" s="105">
        <v>3000</v>
      </c>
      <c r="G32" s="133">
        <f>$D32*(E32+F32)</f>
        <v>14000</v>
      </c>
      <c r="H32" s="105">
        <v>5250</v>
      </c>
      <c r="I32" s="105">
        <v>1200</v>
      </c>
      <c r="J32" s="133">
        <f>$D32*(H32+I32)</f>
        <v>6450</v>
      </c>
      <c r="K32" s="105">
        <v>8500</v>
      </c>
      <c r="L32" s="105">
        <v>1500</v>
      </c>
      <c r="M32" s="133">
        <f>$D32*(K32+L32)</f>
        <v>10000</v>
      </c>
      <c r="N32" s="185"/>
      <c r="O32" s="14">
        <f>SUM('M Sheet '!J45)</f>
        <v>1</v>
      </c>
      <c r="P32" s="4"/>
      <c r="Q32" s="131">
        <f t="shared" ref="Q32:Q36" si="5">$O32*(K32+L32)</f>
        <v>10000</v>
      </c>
      <c r="S32" s="14">
        <f>SUM('M Sheet '!N45)</f>
        <v>0</v>
      </c>
      <c r="T32" s="4"/>
      <c r="U32" s="131">
        <f t="shared" ref="U32:U36" si="6">$S32*(K32+L32)</f>
        <v>0</v>
      </c>
    </row>
    <row r="33" spans="1:21">
      <c r="A33" s="4"/>
      <c r="B33" s="44"/>
      <c r="C33" s="4"/>
      <c r="D33" s="41"/>
      <c r="E33" s="105"/>
      <c r="F33" s="105"/>
      <c r="G33" s="133"/>
      <c r="H33" s="105"/>
      <c r="I33" s="105"/>
      <c r="J33" s="133"/>
      <c r="K33" s="105"/>
      <c r="L33" s="105"/>
      <c r="M33" s="133"/>
      <c r="N33" s="185"/>
      <c r="O33" s="4"/>
      <c r="P33" s="4"/>
      <c r="Q33" s="4"/>
      <c r="S33" s="4"/>
      <c r="T33" s="4"/>
      <c r="U33" s="4"/>
    </row>
    <row r="34" spans="1:21" ht="24">
      <c r="A34" s="39">
        <v>1.3</v>
      </c>
      <c r="B34" s="9" t="s">
        <v>69</v>
      </c>
      <c r="C34" s="4" t="s">
        <v>70</v>
      </c>
      <c r="D34" s="41">
        <v>1</v>
      </c>
      <c r="E34" s="105">
        <v>11000</v>
      </c>
      <c r="F34" s="105">
        <v>3000</v>
      </c>
      <c r="G34" s="133">
        <f>$D34*(E34+F34)</f>
        <v>14000</v>
      </c>
      <c r="H34" s="105">
        <v>1150</v>
      </c>
      <c r="I34" s="105">
        <v>200</v>
      </c>
      <c r="J34" s="133">
        <f>$D34*(H34+I34)</f>
        <v>1350</v>
      </c>
      <c r="K34" s="136">
        <v>1350</v>
      </c>
      <c r="L34" s="136">
        <v>250</v>
      </c>
      <c r="M34" s="133">
        <f>$D34*(K34+L34)</f>
        <v>1600</v>
      </c>
      <c r="N34" s="185"/>
      <c r="O34" s="4"/>
      <c r="P34" s="4"/>
      <c r="Q34" s="131">
        <f t="shared" si="5"/>
        <v>0</v>
      </c>
      <c r="S34" s="14">
        <f>SUM('M Sheet '!P49)</f>
        <v>1</v>
      </c>
      <c r="T34" s="4"/>
      <c r="U34" s="131">
        <f t="shared" si="6"/>
        <v>1600</v>
      </c>
    </row>
    <row r="35" spans="1:21">
      <c r="A35" s="45"/>
      <c r="B35" s="9"/>
      <c r="C35" s="4"/>
      <c r="D35" s="41"/>
      <c r="E35" s="41"/>
      <c r="F35" s="41"/>
      <c r="G35" s="131"/>
      <c r="H35" s="41"/>
      <c r="I35" s="41"/>
      <c r="J35" s="131"/>
      <c r="K35" s="41"/>
      <c r="L35" s="41"/>
      <c r="M35" s="131"/>
      <c r="N35" s="185"/>
      <c r="O35" s="4"/>
      <c r="P35" s="4"/>
      <c r="Q35" s="4"/>
      <c r="S35" s="4"/>
      <c r="T35" s="4"/>
      <c r="U35" s="4"/>
    </row>
    <row r="36" spans="1:21" ht="36">
      <c r="A36" s="39">
        <v>1.4</v>
      </c>
      <c r="B36" s="9" t="s">
        <v>71</v>
      </c>
      <c r="C36" s="4" t="s">
        <v>70</v>
      </c>
      <c r="D36" s="41">
        <v>3</v>
      </c>
      <c r="E36" s="41">
        <v>6000</v>
      </c>
      <c r="F36" s="41">
        <v>2000</v>
      </c>
      <c r="G36" s="131">
        <f>$D36*(E36+F36)</f>
        <v>24000</v>
      </c>
      <c r="H36" s="41">
        <v>4550</v>
      </c>
      <c r="I36" s="41">
        <v>500</v>
      </c>
      <c r="J36" s="131">
        <f>$D36*(H36+I36)</f>
        <v>15150</v>
      </c>
      <c r="K36" s="41">
        <v>4550</v>
      </c>
      <c r="L36" s="41">
        <v>750</v>
      </c>
      <c r="M36" s="131">
        <f>$D36*(K36+L36)</f>
        <v>15900</v>
      </c>
      <c r="N36" s="185"/>
      <c r="O36" s="14">
        <f>SUM('M Sheet '!J54)</f>
        <v>2</v>
      </c>
      <c r="P36" s="4"/>
      <c r="Q36" s="131">
        <f t="shared" si="5"/>
        <v>10600</v>
      </c>
      <c r="S36" s="14">
        <f>SUM('M Sheet '!N54)</f>
        <v>0</v>
      </c>
      <c r="T36" s="4"/>
      <c r="U36" s="131">
        <f t="shared" si="6"/>
        <v>0</v>
      </c>
    </row>
    <row r="37" spans="1:21">
      <c r="A37" s="39"/>
      <c r="B37" s="9"/>
      <c r="C37" s="4"/>
      <c r="D37" s="41"/>
      <c r="E37" s="105"/>
      <c r="F37" s="105"/>
      <c r="G37" s="133"/>
      <c r="H37" s="105"/>
      <c r="I37" s="105"/>
      <c r="J37" s="133"/>
      <c r="K37" s="105"/>
      <c r="L37" s="105"/>
      <c r="M37" s="133"/>
      <c r="N37" s="185"/>
      <c r="O37" s="4"/>
      <c r="P37" s="4"/>
      <c r="Q37" s="4"/>
      <c r="S37" s="4"/>
      <c r="T37" s="4"/>
      <c r="U37" s="4"/>
    </row>
    <row r="38" spans="1:21" ht="24">
      <c r="A38" s="39">
        <v>1.5</v>
      </c>
      <c r="B38" s="9" t="s">
        <v>72</v>
      </c>
      <c r="C38" s="4" t="s">
        <v>70</v>
      </c>
      <c r="D38" s="41" t="s">
        <v>73</v>
      </c>
      <c r="E38" s="105">
        <v>3000</v>
      </c>
      <c r="F38" s="105">
        <v>750</v>
      </c>
      <c r="G38" s="133"/>
      <c r="H38" s="105"/>
      <c r="I38" s="105"/>
      <c r="J38" s="133"/>
      <c r="K38" s="105"/>
      <c r="L38" s="105"/>
      <c r="M38" s="133"/>
      <c r="N38" s="185"/>
      <c r="O38" s="4"/>
      <c r="P38" s="4"/>
      <c r="Q38" s="131">
        <f t="shared" ref="Q38:Q42" si="7">$O38*(K38+L38)</f>
        <v>0</v>
      </c>
      <c r="S38" s="4"/>
      <c r="T38" s="4"/>
      <c r="U38" s="131">
        <f t="shared" ref="U38:U42" si="8">$S38*(K38+L38)</f>
        <v>0</v>
      </c>
    </row>
    <row r="39" spans="1:21">
      <c r="A39" s="39"/>
      <c r="B39" s="9"/>
      <c r="C39" s="4"/>
      <c r="D39" s="41"/>
      <c r="E39" s="105"/>
      <c r="F39" s="105"/>
      <c r="G39" s="133"/>
      <c r="H39" s="105"/>
      <c r="I39" s="105"/>
      <c r="J39" s="133"/>
      <c r="K39" s="105"/>
      <c r="L39" s="105"/>
      <c r="M39" s="133"/>
      <c r="N39" s="185"/>
      <c r="O39" s="4"/>
      <c r="P39" s="4"/>
      <c r="Q39" s="4"/>
      <c r="S39" s="4"/>
      <c r="T39" s="4"/>
      <c r="U39" s="4"/>
    </row>
    <row r="40" spans="1:21" ht="24">
      <c r="A40" s="39">
        <v>1.6</v>
      </c>
      <c r="B40" s="9" t="s">
        <v>74</v>
      </c>
      <c r="C40" s="4" t="s">
        <v>70</v>
      </c>
      <c r="D40" s="41" t="s">
        <v>73</v>
      </c>
      <c r="E40" s="105">
        <v>3500</v>
      </c>
      <c r="F40" s="105">
        <v>1000</v>
      </c>
      <c r="G40" s="133"/>
      <c r="H40" s="105"/>
      <c r="I40" s="105"/>
      <c r="J40" s="133"/>
      <c r="K40" s="105"/>
      <c r="L40" s="105"/>
      <c r="M40" s="133"/>
      <c r="N40" s="185"/>
      <c r="O40" s="4"/>
      <c r="P40" s="4"/>
      <c r="Q40" s="131">
        <f t="shared" si="7"/>
        <v>0</v>
      </c>
      <c r="S40" s="4"/>
      <c r="T40" s="4"/>
      <c r="U40" s="131">
        <f t="shared" si="8"/>
        <v>0</v>
      </c>
    </row>
    <row r="41" spans="1:21">
      <c r="A41" s="39"/>
      <c r="B41" s="47"/>
      <c r="C41" s="39"/>
      <c r="D41" s="41"/>
      <c r="E41" s="41"/>
      <c r="F41" s="41"/>
      <c r="G41" s="131"/>
      <c r="H41" s="41"/>
      <c r="I41" s="41"/>
      <c r="J41" s="131"/>
      <c r="K41" s="41"/>
      <c r="L41" s="41"/>
      <c r="M41" s="131"/>
      <c r="N41" s="185"/>
      <c r="O41" s="4"/>
      <c r="P41" s="4"/>
      <c r="Q41" s="4"/>
      <c r="S41" s="4"/>
      <c r="T41" s="4"/>
      <c r="U41" s="4"/>
    </row>
    <row r="42" spans="1:21">
      <c r="A42" s="39">
        <v>1.7</v>
      </c>
      <c r="B42" s="9" t="s">
        <v>75</v>
      </c>
      <c r="C42" s="4" t="s">
        <v>76</v>
      </c>
      <c r="D42" s="41" t="s">
        <v>73</v>
      </c>
      <c r="E42" s="41">
        <v>3000</v>
      </c>
      <c r="F42" s="41">
        <v>750</v>
      </c>
      <c r="G42" s="131"/>
      <c r="H42" s="41"/>
      <c r="I42" s="41"/>
      <c r="J42" s="131"/>
      <c r="K42" s="41"/>
      <c r="L42" s="41"/>
      <c r="M42" s="131"/>
      <c r="N42" s="185"/>
      <c r="O42" s="4"/>
      <c r="P42" s="4"/>
      <c r="Q42" s="131">
        <f t="shared" si="7"/>
        <v>0</v>
      </c>
      <c r="S42" s="4"/>
      <c r="T42" s="4"/>
      <c r="U42" s="131">
        <f t="shared" si="8"/>
        <v>0</v>
      </c>
    </row>
    <row r="43" spans="1:21">
      <c r="A43" s="39"/>
      <c r="B43" s="9"/>
      <c r="C43" s="4"/>
      <c r="D43" s="41"/>
      <c r="E43" s="41"/>
      <c r="F43" s="41"/>
      <c r="G43" s="131"/>
      <c r="H43" s="41"/>
      <c r="I43" s="41"/>
      <c r="J43" s="131"/>
      <c r="K43" s="41"/>
      <c r="L43" s="41"/>
      <c r="M43" s="131"/>
      <c r="N43" s="185"/>
      <c r="O43" s="4"/>
      <c r="P43" s="4"/>
      <c r="Q43" s="4"/>
      <c r="S43" s="4"/>
      <c r="T43" s="4"/>
      <c r="U43" s="4"/>
    </row>
    <row r="44" spans="1:21" ht="36">
      <c r="A44" s="39">
        <v>1.8</v>
      </c>
      <c r="B44" s="9" t="s">
        <v>77</v>
      </c>
      <c r="C44" s="4" t="s">
        <v>70</v>
      </c>
      <c r="D44" s="41">
        <v>2</v>
      </c>
      <c r="E44" s="105">
        <v>4800</v>
      </c>
      <c r="F44" s="105">
        <v>1200</v>
      </c>
      <c r="G44" s="133">
        <f>$D44*(E44+F44)</f>
        <v>12000</v>
      </c>
      <c r="H44" s="105">
        <v>4800</v>
      </c>
      <c r="I44" s="105">
        <v>300</v>
      </c>
      <c r="J44" s="133">
        <f>$D44*(H44+I44)</f>
        <v>10200</v>
      </c>
      <c r="K44" s="105">
        <v>4800</v>
      </c>
      <c r="L44" s="105">
        <v>350</v>
      </c>
      <c r="M44" s="133">
        <f>$D44*(K44+L44)</f>
        <v>10300</v>
      </c>
      <c r="N44" s="185"/>
      <c r="O44" s="4"/>
      <c r="P44" s="4"/>
      <c r="Q44" s="131">
        <f>$O44*(K44+L44)</f>
        <v>0</v>
      </c>
      <c r="S44" s="4">
        <v>1</v>
      </c>
      <c r="T44" s="4"/>
      <c r="U44" s="131">
        <f>$S44*(K44+L44)</f>
        <v>5150</v>
      </c>
    </row>
    <row r="45" spans="1:21">
      <c r="A45" s="45"/>
      <c r="B45" s="44"/>
      <c r="C45" s="4"/>
      <c r="D45" s="41"/>
      <c r="E45" s="105"/>
      <c r="F45" s="105"/>
      <c r="G45" s="133"/>
      <c r="H45" s="105"/>
      <c r="I45" s="105"/>
      <c r="J45" s="133"/>
      <c r="K45" s="105"/>
      <c r="L45" s="105"/>
      <c r="M45" s="133"/>
      <c r="N45" s="185"/>
      <c r="O45" s="4"/>
      <c r="P45" s="4"/>
      <c r="Q45" s="4"/>
      <c r="S45" s="4"/>
      <c r="T45" s="4"/>
      <c r="U45" s="4"/>
    </row>
    <row r="46" spans="1:21" ht="36">
      <c r="A46" s="39">
        <v>1.9</v>
      </c>
      <c r="B46" s="9" t="s">
        <v>78</v>
      </c>
      <c r="C46" s="4" t="s">
        <v>70</v>
      </c>
      <c r="D46" s="41" t="s">
        <v>73</v>
      </c>
      <c r="E46" s="105">
        <v>7800</v>
      </c>
      <c r="F46" s="105">
        <v>1200</v>
      </c>
      <c r="G46" s="133"/>
      <c r="H46" s="105"/>
      <c r="I46" s="105"/>
      <c r="J46" s="133"/>
      <c r="K46" s="105"/>
      <c r="L46" s="105"/>
      <c r="M46" s="133"/>
      <c r="N46" s="185"/>
      <c r="O46" s="4"/>
      <c r="P46" s="4"/>
      <c r="Q46" s="131">
        <f>$O46*(K46+L46)</f>
        <v>0</v>
      </c>
      <c r="S46" s="4"/>
      <c r="T46" s="4"/>
      <c r="U46" s="131">
        <f>$S46*(K46+L46)</f>
        <v>0</v>
      </c>
    </row>
    <row r="47" spans="1:21">
      <c r="A47" s="45"/>
      <c r="B47" s="44"/>
      <c r="C47" s="4"/>
      <c r="D47" s="41"/>
      <c r="E47" s="105"/>
      <c r="F47" s="105"/>
      <c r="G47" s="133"/>
      <c r="H47" s="105"/>
      <c r="I47" s="105"/>
      <c r="J47" s="133"/>
      <c r="K47" s="105"/>
      <c r="L47" s="105"/>
      <c r="M47" s="133"/>
      <c r="N47" s="185"/>
      <c r="O47" s="4"/>
      <c r="P47" s="4"/>
      <c r="Q47" s="4"/>
      <c r="S47" s="4"/>
      <c r="T47" s="4"/>
      <c r="U47" s="4"/>
    </row>
    <row r="48" spans="1:21">
      <c r="A48" s="49"/>
      <c r="B48" s="50" t="s">
        <v>79</v>
      </c>
      <c r="C48" s="51"/>
      <c r="D48" s="52"/>
      <c r="E48" s="109"/>
      <c r="F48" s="109"/>
      <c r="G48" s="134">
        <f>SUM(G17:G46)</f>
        <v>495000</v>
      </c>
      <c r="H48" s="109"/>
      <c r="I48" s="109"/>
      <c r="J48" s="134">
        <f>SUM(J17:J46)</f>
        <v>321150</v>
      </c>
      <c r="K48" s="109"/>
      <c r="L48" s="109"/>
      <c r="M48" s="134">
        <f>SUM(M17:M46)</f>
        <v>361800</v>
      </c>
      <c r="N48" s="185"/>
      <c r="O48" s="109"/>
      <c r="P48" s="109"/>
      <c r="Q48" s="134">
        <f>SUM(Q17:Q46)</f>
        <v>344600</v>
      </c>
      <c r="S48" s="109"/>
      <c r="T48" s="109"/>
      <c r="U48" s="134">
        <f>SUM(U17:U46)</f>
        <v>6750</v>
      </c>
    </row>
    <row r="49" spans="1:21">
      <c r="A49" s="4"/>
      <c r="B49" s="53"/>
      <c r="C49" s="2"/>
      <c r="D49" s="3"/>
      <c r="E49" s="105"/>
      <c r="F49" s="105"/>
      <c r="G49" s="133"/>
      <c r="H49" s="105"/>
      <c r="I49" s="105"/>
      <c r="J49" s="133"/>
      <c r="K49" s="105"/>
      <c r="L49" s="105"/>
      <c r="M49" s="133"/>
      <c r="N49" s="185"/>
      <c r="O49" s="4"/>
      <c r="P49" s="4"/>
      <c r="Q49" s="4"/>
      <c r="S49" s="4"/>
      <c r="T49" s="4"/>
      <c r="U49" s="4"/>
    </row>
    <row r="50" spans="1:21">
      <c r="A50" s="35">
        <v>2</v>
      </c>
      <c r="B50" s="36" t="s">
        <v>80</v>
      </c>
      <c r="C50" s="4"/>
      <c r="D50" s="41"/>
      <c r="E50" s="105"/>
      <c r="F50" s="105"/>
      <c r="G50" s="133"/>
      <c r="H50" s="105"/>
      <c r="I50" s="105"/>
      <c r="J50" s="133"/>
      <c r="K50" s="105"/>
      <c r="L50" s="105"/>
      <c r="M50" s="133"/>
      <c r="N50" s="185"/>
      <c r="O50" s="4"/>
      <c r="P50" s="4"/>
      <c r="Q50" s="4"/>
      <c r="S50" s="4"/>
      <c r="T50" s="4"/>
      <c r="U50" s="4"/>
    </row>
    <row r="51" spans="1:21" ht="144">
      <c r="A51" s="54"/>
      <c r="B51" s="55" t="s">
        <v>81</v>
      </c>
      <c r="C51" s="54"/>
      <c r="D51" s="56"/>
      <c r="E51" s="41"/>
      <c r="F51" s="41"/>
      <c r="G51" s="131"/>
      <c r="H51" s="41"/>
      <c r="I51" s="41"/>
      <c r="J51" s="131"/>
      <c r="K51" s="41"/>
      <c r="L51" s="41"/>
      <c r="M51" s="131"/>
      <c r="N51" s="185"/>
      <c r="O51" s="4"/>
      <c r="P51" s="4"/>
      <c r="Q51" s="4"/>
      <c r="S51" s="4"/>
      <c r="T51" s="4"/>
      <c r="U51" s="4"/>
    </row>
    <row r="52" spans="1:21">
      <c r="A52" s="10" t="s">
        <v>82</v>
      </c>
      <c r="B52" s="55" t="s">
        <v>83</v>
      </c>
      <c r="C52" s="54" t="s">
        <v>84</v>
      </c>
      <c r="D52" s="56" t="s">
        <v>73</v>
      </c>
      <c r="E52" s="41">
        <v>1890</v>
      </c>
      <c r="F52" s="41">
        <v>360</v>
      </c>
      <c r="G52" s="131"/>
      <c r="H52" s="41"/>
      <c r="I52" s="41"/>
      <c r="J52" s="131"/>
      <c r="K52" s="41"/>
      <c r="L52" s="41"/>
      <c r="M52" s="131"/>
      <c r="N52" s="185"/>
      <c r="O52" s="4"/>
      <c r="P52" s="4"/>
      <c r="Q52" s="131">
        <f t="shared" ref="Q52:Q76" si="9">$O52*(K52+L52)</f>
        <v>0</v>
      </c>
      <c r="S52" s="4"/>
      <c r="T52" s="4"/>
      <c r="U52" s="131">
        <f t="shared" ref="U52:U76" si="10">$S52*(K52+L52)</f>
        <v>0</v>
      </c>
    </row>
    <row r="53" spans="1:21">
      <c r="A53" s="10" t="s">
        <v>85</v>
      </c>
      <c r="B53" s="55" t="s">
        <v>86</v>
      </c>
      <c r="C53" s="54" t="s">
        <v>84</v>
      </c>
      <c r="D53" s="56" t="s">
        <v>73</v>
      </c>
      <c r="E53" s="41">
        <v>1410</v>
      </c>
      <c r="F53" s="41">
        <v>300</v>
      </c>
      <c r="G53" s="131"/>
      <c r="H53" s="41"/>
      <c r="I53" s="41"/>
      <c r="J53" s="131"/>
      <c r="K53" s="41"/>
      <c r="L53" s="41"/>
      <c r="M53" s="131"/>
      <c r="N53" s="185"/>
      <c r="O53" s="4"/>
      <c r="P53" s="4"/>
      <c r="Q53" s="131">
        <f t="shared" si="9"/>
        <v>0</v>
      </c>
      <c r="S53" s="4"/>
      <c r="T53" s="4"/>
      <c r="U53" s="131">
        <f t="shared" si="10"/>
        <v>0</v>
      </c>
    </row>
    <row r="54" spans="1:21">
      <c r="A54" s="10" t="s">
        <v>87</v>
      </c>
      <c r="B54" s="55" t="s">
        <v>88</v>
      </c>
      <c r="C54" s="54" t="s">
        <v>84</v>
      </c>
      <c r="D54" s="56" t="s">
        <v>73</v>
      </c>
      <c r="E54" s="41">
        <v>1050</v>
      </c>
      <c r="F54" s="41">
        <v>300</v>
      </c>
      <c r="G54" s="131"/>
      <c r="H54" s="41"/>
      <c r="I54" s="41"/>
      <c r="J54" s="131"/>
      <c r="K54" s="41"/>
      <c r="L54" s="41"/>
      <c r="M54" s="131"/>
      <c r="N54" s="185"/>
      <c r="O54" s="4"/>
      <c r="P54" s="4"/>
      <c r="Q54" s="131">
        <f t="shared" si="9"/>
        <v>0</v>
      </c>
      <c r="S54" s="4"/>
      <c r="T54" s="4"/>
      <c r="U54" s="131">
        <f t="shared" si="10"/>
        <v>0</v>
      </c>
    </row>
    <row r="55" spans="1:21">
      <c r="A55" s="10" t="s">
        <v>89</v>
      </c>
      <c r="B55" s="55" t="s">
        <v>90</v>
      </c>
      <c r="C55" s="54" t="s">
        <v>84</v>
      </c>
      <c r="D55" s="56" t="s">
        <v>73</v>
      </c>
      <c r="E55" s="41">
        <v>840</v>
      </c>
      <c r="F55" s="41">
        <v>300</v>
      </c>
      <c r="G55" s="131"/>
      <c r="H55" s="41"/>
      <c r="I55" s="41"/>
      <c r="J55" s="131"/>
      <c r="K55" s="41"/>
      <c r="L55" s="41"/>
      <c r="M55" s="131"/>
      <c r="N55" s="185"/>
      <c r="O55" s="4"/>
      <c r="P55" s="4"/>
      <c r="Q55" s="131">
        <f t="shared" si="9"/>
        <v>0</v>
      </c>
      <c r="S55" s="4"/>
      <c r="T55" s="4"/>
      <c r="U55" s="131">
        <f t="shared" si="10"/>
        <v>0</v>
      </c>
    </row>
    <row r="56" spans="1:21">
      <c r="A56" s="10" t="s">
        <v>91</v>
      </c>
      <c r="B56" s="55" t="s">
        <v>92</v>
      </c>
      <c r="C56" s="54" t="s">
        <v>84</v>
      </c>
      <c r="D56" s="56" t="s">
        <v>73</v>
      </c>
      <c r="E56" s="41">
        <v>540</v>
      </c>
      <c r="F56" s="41">
        <v>240</v>
      </c>
      <c r="G56" s="131"/>
      <c r="H56" s="41"/>
      <c r="I56" s="41"/>
      <c r="J56" s="131"/>
      <c r="K56" s="41"/>
      <c r="L56" s="41"/>
      <c r="M56" s="131"/>
      <c r="N56" s="185"/>
      <c r="O56" s="4"/>
      <c r="P56" s="4"/>
      <c r="Q56" s="131">
        <f t="shared" si="9"/>
        <v>0</v>
      </c>
      <c r="S56" s="4"/>
      <c r="T56" s="4"/>
      <c r="U56" s="131">
        <f t="shared" si="10"/>
        <v>0</v>
      </c>
    </row>
    <row r="57" spans="1:21">
      <c r="A57" s="10" t="s">
        <v>93</v>
      </c>
      <c r="B57" s="55" t="s">
        <v>94</v>
      </c>
      <c r="C57" s="54" t="s">
        <v>84</v>
      </c>
      <c r="D57" s="56" t="s">
        <v>73</v>
      </c>
      <c r="E57" s="41">
        <v>432</v>
      </c>
      <c r="F57" s="41">
        <v>240</v>
      </c>
      <c r="G57" s="131"/>
      <c r="H57" s="41"/>
      <c r="I57" s="41"/>
      <c r="J57" s="131"/>
      <c r="K57" s="41"/>
      <c r="L57" s="41"/>
      <c r="M57" s="131"/>
      <c r="N57" s="185"/>
      <c r="O57" s="4"/>
      <c r="P57" s="4"/>
      <c r="Q57" s="131">
        <f t="shared" si="9"/>
        <v>0</v>
      </c>
      <c r="S57" s="4"/>
      <c r="T57" s="4"/>
      <c r="U57" s="131">
        <f t="shared" si="10"/>
        <v>0</v>
      </c>
    </row>
    <row r="58" spans="1:21">
      <c r="A58" s="10" t="s">
        <v>95</v>
      </c>
      <c r="B58" s="55" t="s">
        <v>96</v>
      </c>
      <c r="C58" s="54" t="s">
        <v>84</v>
      </c>
      <c r="D58" s="56" t="s">
        <v>73</v>
      </c>
      <c r="E58" s="41">
        <v>580</v>
      </c>
      <c r="F58" s="41">
        <v>240</v>
      </c>
      <c r="G58" s="131"/>
      <c r="H58" s="41"/>
      <c r="I58" s="41"/>
      <c r="J58" s="131"/>
      <c r="K58" s="41"/>
      <c r="L58" s="41"/>
      <c r="M58" s="131"/>
      <c r="N58" s="185"/>
      <c r="O58" s="4"/>
      <c r="P58" s="4"/>
      <c r="Q58" s="131">
        <f t="shared" si="9"/>
        <v>0</v>
      </c>
      <c r="S58" s="4"/>
      <c r="T58" s="4"/>
      <c r="U58" s="131">
        <f t="shared" si="10"/>
        <v>0</v>
      </c>
    </row>
    <row r="59" spans="1:21">
      <c r="A59" s="10" t="s">
        <v>97</v>
      </c>
      <c r="B59" s="55" t="s">
        <v>98</v>
      </c>
      <c r="C59" s="54" t="s">
        <v>84</v>
      </c>
      <c r="D59" s="56">
        <v>80</v>
      </c>
      <c r="E59" s="41">
        <v>480</v>
      </c>
      <c r="F59" s="41">
        <v>270</v>
      </c>
      <c r="G59" s="131">
        <f>$D59*(E59+F59)</f>
        <v>60000</v>
      </c>
      <c r="H59" s="41">
        <v>450</v>
      </c>
      <c r="I59" s="41">
        <v>100</v>
      </c>
      <c r="J59" s="131">
        <f>$D59*(H59+I59)</f>
        <v>44000</v>
      </c>
      <c r="K59" s="41">
        <v>450</v>
      </c>
      <c r="L59" s="41">
        <v>100</v>
      </c>
      <c r="M59" s="131">
        <f>$D59*(K59+L59)</f>
        <v>44000</v>
      </c>
      <c r="N59" s="185"/>
      <c r="O59" s="4"/>
      <c r="P59" s="4"/>
      <c r="Q59" s="131">
        <f t="shared" si="9"/>
        <v>0</v>
      </c>
      <c r="S59" s="4"/>
      <c r="T59" s="4"/>
      <c r="U59" s="131">
        <f t="shared" si="10"/>
        <v>0</v>
      </c>
    </row>
    <row r="60" spans="1:21">
      <c r="A60" s="10" t="s">
        <v>99</v>
      </c>
      <c r="B60" s="55" t="s">
        <v>100</v>
      </c>
      <c r="C60" s="54" t="s">
        <v>84</v>
      </c>
      <c r="D60" s="56" t="s">
        <v>73</v>
      </c>
      <c r="E60" s="41">
        <v>432</v>
      </c>
      <c r="F60" s="41">
        <v>220</v>
      </c>
      <c r="G60" s="131"/>
      <c r="H60" s="41"/>
      <c r="I60" s="41"/>
      <c r="J60" s="131"/>
      <c r="K60" s="41"/>
      <c r="L60" s="41"/>
      <c r="M60" s="131"/>
      <c r="N60" s="185"/>
      <c r="O60" s="4"/>
      <c r="P60" s="4"/>
      <c r="Q60" s="131">
        <f t="shared" si="9"/>
        <v>0</v>
      </c>
      <c r="S60" s="4"/>
      <c r="T60" s="4"/>
      <c r="U60" s="131">
        <f t="shared" si="10"/>
        <v>0</v>
      </c>
    </row>
    <row r="61" spans="1:21">
      <c r="A61" s="10" t="s">
        <v>101</v>
      </c>
      <c r="B61" s="55" t="s">
        <v>102</v>
      </c>
      <c r="C61" s="54" t="s">
        <v>84</v>
      </c>
      <c r="D61" s="56" t="s">
        <v>73</v>
      </c>
      <c r="E61" s="41">
        <v>290</v>
      </c>
      <c r="F61" s="41">
        <v>150</v>
      </c>
      <c r="G61" s="131"/>
      <c r="H61" s="41"/>
      <c r="I61" s="41"/>
      <c r="J61" s="131"/>
      <c r="K61" s="41"/>
      <c r="L61" s="41"/>
      <c r="M61" s="131"/>
      <c r="N61" s="185"/>
      <c r="O61" s="4"/>
      <c r="P61" s="4"/>
      <c r="Q61" s="131">
        <f t="shared" si="9"/>
        <v>0</v>
      </c>
      <c r="S61" s="4"/>
      <c r="T61" s="4"/>
      <c r="U61" s="131">
        <f t="shared" si="10"/>
        <v>0</v>
      </c>
    </row>
    <row r="62" spans="1:21">
      <c r="A62" s="10" t="s">
        <v>103</v>
      </c>
      <c r="B62" s="55" t="s">
        <v>104</v>
      </c>
      <c r="C62" s="54" t="s">
        <v>84</v>
      </c>
      <c r="D62" s="56" t="s">
        <v>73</v>
      </c>
      <c r="E62" s="41">
        <v>270</v>
      </c>
      <c r="F62" s="41">
        <v>120</v>
      </c>
      <c r="G62" s="131"/>
      <c r="H62" s="41"/>
      <c r="I62" s="41"/>
      <c r="J62" s="131"/>
      <c r="K62" s="41"/>
      <c r="L62" s="41"/>
      <c r="M62" s="131"/>
      <c r="N62" s="185"/>
      <c r="O62" s="4"/>
      <c r="P62" s="4"/>
      <c r="Q62" s="131">
        <f t="shared" si="9"/>
        <v>0</v>
      </c>
      <c r="S62" s="4"/>
      <c r="T62" s="4"/>
      <c r="U62" s="131">
        <f t="shared" si="10"/>
        <v>0</v>
      </c>
    </row>
    <row r="63" spans="1:21" ht="24">
      <c r="A63" s="10" t="s">
        <v>105</v>
      </c>
      <c r="B63" s="55" t="s">
        <v>106</v>
      </c>
      <c r="C63" s="54" t="s">
        <v>84</v>
      </c>
      <c r="D63" s="56">
        <f>15+30+30+30+25</f>
        <v>130</v>
      </c>
      <c r="E63" s="41">
        <v>180</v>
      </c>
      <c r="F63" s="41">
        <v>80</v>
      </c>
      <c r="G63" s="131">
        <f>$D63*(E63+F63)</f>
        <v>33800</v>
      </c>
      <c r="H63" s="41">
        <v>180</v>
      </c>
      <c r="I63" s="41">
        <v>60</v>
      </c>
      <c r="J63" s="131">
        <f>$D63*(H63+I63)</f>
        <v>31200</v>
      </c>
      <c r="K63" s="41">
        <v>180</v>
      </c>
      <c r="L63" s="41">
        <v>60</v>
      </c>
      <c r="M63" s="131">
        <f>$D63*(K63+L63)</f>
        <v>31200</v>
      </c>
      <c r="N63" s="185"/>
      <c r="O63" s="14">
        <f>SUM('M Sheet '!J87)</f>
        <v>172</v>
      </c>
      <c r="P63" s="4"/>
      <c r="Q63" s="131">
        <f t="shared" si="9"/>
        <v>41280</v>
      </c>
      <c r="S63" s="14">
        <f>SUM('M Sheet '!N87)</f>
        <v>0</v>
      </c>
      <c r="T63" s="4"/>
      <c r="U63" s="131">
        <f t="shared" si="10"/>
        <v>0</v>
      </c>
    </row>
    <row r="64" spans="1:21">
      <c r="A64" s="10" t="s">
        <v>107</v>
      </c>
      <c r="B64" s="55" t="s">
        <v>108</v>
      </c>
      <c r="C64" s="54" t="s">
        <v>84</v>
      </c>
      <c r="D64" s="56" t="s">
        <v>73</v>
      </c>
      <c r="E64" s="41">
        <v>505</v>
      </c>
      <c r="F64" s="41">
        <v>180</v>
      </c>
      <c r="G64" s="131"/>
      <c r="H64" s="41"/>
      <c r="I64" s="41"/>
      <c r="J64" s="131"/>
      <c r="K64" s="41"/>
      <c r="L64" s="41"/>
      <c r="M64" s="131"/>
      <c r="N64" s="185"/>
      <c r="O64" s="4"/>
      <c r="P64" s="4"/>
      <c r="Q64" s="131">
        <f t="shared" si="9"/>
        <v>0</v>
      </c>
      <c r="S64" s="4"/>
      <c r="T64" s="4"/>
      <c r="U64" s="131">
        <f t="shared" si="10"/>
        <v>0</v>
      </c>
    </row>
    <row r="65" spans="1:21">
      <c r="A65" s="10" t="s">
        <v>109</v>
      </c>
      <c r="B65" s="55" t="s">
        <v>110</v>
      </c>
      <c r="C65" s="54" t="s">
        <v>84</v>
      </c>
      <c r="D65" s="56" t="s">
        <v>73</v>
      </c>
      <c r="E65" s="41">
        <v>335</v>
      </c>
      <c r="F65" s="41">
        <v>145</v>
      </c>
      <c r="G65" s="131"/>
      <c r="H65" s="41"/>
      <c r="I65" s="41"/>
      <c r="J65" s="131"/>
      <c r="K65" s="41"/>
      <c r="L65" s="41"/>
      <c r="M65" s="131"/>
      <c r="N65" s="185"/>
      <c r="O65" s="4"/>
      <c r="P65" s="4"/>
      <c r="Q65" s="131">
        <f t="shared" si="9"/>
        <v>0</v>
      </c>
      <c r="S65" s="4"/>
      <c r="T65" s="4"/>
      <c r="U65" s="131">
        <f t="shared" si="10"/>
        <v>0</v>
      </c>
    </row>
    <row r="66" spans="1:21">
      <c r="A66" s="10" t="s">
        <v>111</v>
      </c>
      <c r="B66" s="55" t="s">
        <v>112</v>
      </c>
      <c r="C66" s="54" t="s">
        <v>84</v>
      </c>
      <c r="D66" s="56">
        <f>15+30+12</f>
        <v>57</v>
      </c>
      <c r="E66" s="41">
        <v>300</v>
      </c>
      <c r="F66" s="41">
        <v>90</v>
      </c>
      <c r="G66" s="131">
        <f>$D66*(E66+F66)</f>
        <v>22230</v>
      </c>
      <c r="H66" s="41">
        <v>190</v>
      </c>
      <c r="I66" s="41">
        <v>70</v>
      </c>
      <c r="J66" s="131">
        <f>$D66*(H66+I66)</f>
        <v>14820</v>
      </c>
      <c r="K66" s="41">
        <v>200</v>
      </c>
      <c r="L66" s="41">
        <v>70</v>
      </c>
      <c r="M66" s="131">
        <f>$D66*(K66+L66)</f>
        <v>15390</v>
      </c>
      <c r="N66" s="185"/>
      <c r="O66" s="14">
        <f>SUM('M Sheet '!J96)</f>
        <v>123</v>
      </c>
      <c r="P66" s="4"/>
      <c r="Q66" s="131">
        <f t="shared" si="9"/>
        <v>33210</v>
      </c>
      <c r="S66" s="14">
        <f>SUM('M Sheet '!P103)</f>
        <v>78</v>
      </c>
      <c r="T66" s="4"/>
      <c r="U66" s="131">
        <f t="shared" si="10"/>
        <v>21060</v>
      </c>
    </row>
    <row r="67" spans="1:21">
      <c r="A67" s="10" t="s">
        <v>113</v>
      </c>
      <c r="B67" s="55" t="s">
        <v>114</v>
      </c>
      <c r="C67" s="54" t="s">
        <v>84</v>
      </c>
      <c r="D67" s="56" t="s">
        <v>73</v>
      </c>
      <c r="E67" s="41">
        <v>335</v>
      </c>
      <c r="F67" s="41">
        <v>120</v>
      </c>
      <c r="G67" s="131"/>
      <c r="H67" s="41"/>
      <c r="I67" s="41"/>
      <c r="J67" s="131"/>
      <c r="K67" s="41"/>
      <c r="L67" s="41"/>
      <c r="M67" s="131"/>
      <c r="N67" s="185"/>
      <c r="O67" s="4"/>
      <c r="P67" s="4"/>
      <c r="Q67" s="131">
        <f t="shared" si="9"/>
        <v>0</v>
      </c>
      <c r="S67" s="4"/>
      <c r="T67" s="4"/>
      <c r="U67" s="131">
        <f t="shared" si="10"/>
        <v>0</v>
      </c>
    </row>
    <row r="68" spans="1:21">
      <c r="A68" s="10" t="s">
        <v>115</v>
      </c>
      <c r="B68" s="55" t="s">
        <v>116</v>
      </c>
      <c r="C68" s="54" t="s">
        <v>84</v>
      </c>
      <c r="D68" s="56" t="s">
        <v>73</v>
      </c>
      <c r="E68" s="41">
        <v>390</v>
      </c>
      <c r="F68" s="41">
        <v>96</v>
      </c>
      <c r="G68" s="131"/>
      <c r="H68" s="41"/>
      <c r="I68" s="41"/>
      <c r="J68" s="131"/>
      <c r="K68" s="41"/>
      <c r="L68" s="41"/>
      <c r="M68" s="131"/>
      <c r="N68" s="185"/>
      <c r="O68" s="4"/>
      <c r="P68" s="4"/>
      <c r="Q68" s="131">
        <f t="shared" si="9"/>
        <v>0</v>
      </c>
      <c r="S68" s="4"/>
      <c r="T68" s="4"/>
      <c r="U68" s="131">
        <f t="shared" si="10"/>
        <v>0</v>
      </c>
    </row>
    <row r="69" spans="1:21">
      <c r="A69" s="10" t="s">
        <v>117</v>
      </c>
      <c r="B69" s="55" t="s">
        <v>118</v>
      </c>
      <c r="C69" s="54" t="s">
        <v>84</v>
      </c>
      <c r="D69" s="56" t="s">
        <v>73</v>
      </c>
      <c r="E69" s="41">
        <v>340</v>
      </c>
      <c r="F69" s="41">
        <v>110</v>
      </c>
      <c r="G69" s="131"/>
      <c r="H69" s="41"/>
      <c r="I69" s="41"/>
      <c r="J69" s="131"/>
      <c r="K69" s="41"/>
      <c r="L69" s="41"/>
      <c r="M69" s="131"/>
      <c r="N69" s="185"/>
      <c r="O69" s="4"/>
      <c r="P69" s="4"/>
      <c r="Q69" s="131">
        <f t="shared" si="9"/>
        <v>0</v>
      </c>
      <c r="S69" s="4"/>
      <c r="T69" s="4"/>
      <c r="U69" s="131">
        <f t="shared" si="10"/>
        <v>0</v>
      </c>
    </row>
    <row r="70" spans="1:21" ht="24">
      <c r="A70" s="10" t="s">
        <v>119</v>
      </c>
      <c r="B70" s="55" t="s">
        <v>120</v>
      </c>
      <c r="C70" s="54" t="s">
        <v>84</v>
      </c>
      <c r="D70" s="56">
        <f>5+5+18+10*2+18*2</f>
        <v>84</v>
      </c>
      <c r="E70" s="41">
        <v>220</v>
      </c>
      <c r="F70" s="41">
        <v>90</v>
      </c>
      <c r="G70" s="131">
        <f>$D70*(E70+F70)</f>
        <v>26040</v>
      </c>
      <c r="H70" s="41">
        <v>160</v>
      </c>
      <c r="I70" s="41">
        <v>65</v>
      </c>
      <c r="J70" s="131">
        <f>$D70*(H70+I70)</f>
        <v>18900</v>
      </c>
      <c r="K70" s="41">
        <v>160</v>
      </c>
      <c r="L70" s="41">
        <v>65</v>
      </c>
      <c r="M70" s="131">
        <f>$D70*(K70+L70)</f>
        <v>18900</v>
      </c>
      <c r="N70" s="185"/>
      <c r="O70" s="14">
        <f>SUM('M Sheet '!J111)</f>
        <v>19</v>
      </c>
      <c r="P70" s="4"/>
      <c r="Q70" s="131">
        <f t="shared" si="9"/>
        <v>4275</v>
      </c>
      <c r="S70" s="14">
        <f>SUM('M Sheet '!P115)</f>
        <v>87</v>
      </c>
      <c r="T70" s="4"/>
      <c r="U70" s="131">
        <f t="shared" si="10"/>
        <v>19575</v>
      </c>
    </row>
    <row r="71" spans="1:21">
      <c r="A71" s="10" t="s">
        <v>121</v>
      </c>
      <c r="B71" s="55" t="s">
        <v>122</v>
      </c>
      <c r="C71" s="54" t="s">
        <v>84</v>
      </c>
      <c r="D71" s="56">
        <f>35+35</f>
        <v>70</v>
      </c>
      <c r="E71" s="41">
        <v>110</v>
      </c>
      <c r="F71" s="41">
        <v>72</v>
      </c>
      <c r="G71" s="131">
        <f>$D71*(E71+F71)</f>
        <v>12740</v>
      </c>
      <c r="H71" s="41">
        <v>110</v>
      </c>
      <c r="I71" s="41">
        <v>50</v>
      </c>
      <c r="J71" s="131">
        <f>$D71*(H71+I71)</f>
        <v>11200</v>
      </c>
      <c r="K71" s="41">
        <v>110</v>
      </c>
      <c r="L71" s="41">
        <v>50</v>
      </c>
      <c r="M71" s="131">
        <f>$D71*(K71+L71)</f>
        <v>11200</v>
      </c>
      <c r="N71" s="185"/>
      <c r="O71" s="4"/>
      <c r="P71" s="4"/>
      <c r="Q71" s="131">
        <f t="shared" si="9"/>
        <v>0</v>
      </c>
      <c r="S71" s="14">
        <f>SUM('M Sheet '!P122)</f>
        <v>95</v>
      </c>
      <c r="T71" s="4"/>
      <c r="U71" s="131">
        <f t="shared" si="10"/>
        <v>15200</v>
      </c>
    </row>
    <row r="72" spans="1:21">
      <c r="A72" s="10" t="s">
        <v>123</v>
      </c>
      <c r="B72" s="55" t="s">
        <v>124</v>
      </c>
      <c r="C72" s="54" t="s">
        <v>84</v>
      </c>
      <c r="D72" s="56" t="s">
        <v>73</v>
      </c>
      <c r="E72" s="41">
        <v>220</v>
      </c>
      <c r="F72" s="41">
        <v>90</v>
      </c>
      <c r="G72" s="131"/>
      <c r="H72" s="41"/>
      <c r="I72" s="41"/>
      <c r="J72" s="131"/>
      <c r="K72" s="41"/>
      <c r="L72" s="41"/>
      <c r="M72" s="131"/>
      <c r="N72" s="185"/>
      <c r="O72" s="4"/>
      <c r="P72" s="4"/>
      <c r="Q72" s="131">
        <f t="shared" si="9"/>
        <v>0</v>
      </c>
      <c r="S72" s="4"/>
      <c r="T72" s="4"/>
      <c r="U72" s="131">
        <f t="shared" si="10"/>
        <v>0</v>
      </c>
    </row>
    <row r="73" spans="1:21">
      <c r="A73" s="10" t="s">
        <v>125</v>
      </c>
      <c r="B73" s="55" t="s">
        <v>126</v>
      </c>
      <c r="C73" s="54" t="s">
        <v>84</v>
      </c>
      <c r="D73" s="56">
        <v>20</v>
      </c>
      <c r="E73" s="41">
        <v>105</v>
      </c>
      <c r="F73" s="41">
        <v>72</v>
      </c>
      <c r="G73" s="131">
        <f>$D73*(E73+F73)</f>
        <v>3540</v>
      </c>
      <c r="H73" s="41">
        <v>75</v>
      </c>
      <c r="I73" s="41">
        <v>60</v>
      </c>
      <c r="J73" s="131">
        <f>$D73*(H73+I73)</f>
        <v>2700</v>
      </c>
      <c r="K73" s="41">
        <v>75</v>
      </c>
      <c r="L73" s="41">
        <v>60</v>
      </c>
      <c r="M73" s="131">
        <f>$D73*(K73+L73)</f>
        <v>2700</v>
      </c>
      <c r="N73" s="185"/>
      <c r="O73" s="4"/>
      <c r="P73" s="4"/>
      <c r="Q73" s="131">
        <f t="shared" si="9"/>
        <v>0</v>
      </c>
      <c r="S73" s="4"/>
      <c r="T73" s="4"/>
      <c r="U73" s="131">
        <f t="shared" si="10"/>
        <v>0</v>
      </c>
    </row>
    <row r="74" spans="1:21" s="122" customFormat="1">
      <c r="A74" s="137" t="s">
        <v>127</v>
      </c>
      <c r="B74" s="138" t="s">
        <v>128</v>
      </c>
      <c r="C74" s="139" t="s">
        <v>129</v>
      </c>
      <c r="D74" s="140" t="s">
        <v>73</v>
      </c>
      <c r="E74" s="141">
        <v>480</v>
      </c>
      <c r="F74" s="141">
        <v>102</v>
      </c>
      <c r="G74" s="142"/>
      <c r="H74" s="141"/>
      <c r="I74" s="141"/>
      <c r="J74" s="142"/>
      <c r="K74" s="141">
        <v>480</v>
      </c>
      <c r="L74" s="141">
        <v>102</v>
      </c>
      <c r="M74" s="142"/>
      <c r="N74" s="186"/>
      <c r="O74" s="139"/>
      <c r="P74" s="139"/>
      <c r="Q74" s="146">
        <f t="shared" si="9"/>
        <v>0</v>
      </c>
      <c r="S74" s="148">
        <f>SUM('M Sheet '!P127)</f>
        <v>70</v>
      </c>
      <c r="T74" s="139"/>
      <c r="U74" s="146">
        <f t="shared" si="10"/>
        <v>40740</v>
      </c>
    </row>
    <row r="75" spans="1:21">
      <c r="A75" s="10" t="s">
        <v>130</v>
      </c>
      <c r="B75" s="57" t="s">
        <v>131</v>
      </c>
      <c r="C75" s="4" t="s">
        <v>129</v>
      </c>
      <c r="D75" s="56">
        <v>25</v>
      </c>
      <c r="E75" s="105">
        <v>72</v>
      </c>
      <c r="F75" s="105">
        <v>48</v>
      </c>
      <c r="G75" s="133">
        <f>$D75*(E75+F75)</f>
        <v>3000</v>
      </c>
      <c r="H75" s="105">
        <v>40</v>
      </c>
      <c r="I75" s="105">
        <v>10</v>
      </c>
      <c r="J75" s="133">
        <f>$D75*(H75+I75)</f>
        <v>1250</v>
      </c>
      <c r="K75" s="105">
        <v>50</v>
      </c>
      <c r="L75" s="105">
        <v>10</v>
      </c>
      <c r="M75" s="133">
        <f>$D75*(K75+L75)</f>
        <v>1500</v>
      </c>
      <c r="N75" s="185"/>
      <c r="O75" s="4"/>
      <c r="P75" s="4"/>
      <c r="Q75" s="131">
        <f t="shared" si="9"/>
        <v>0</v>
      </c>
      <c r="S75" s="4"/>
      <c r="T75" s="4"/>
      <c r="U75" s="131">
        <f t="shared" si="10"/>
        <v>0</v>
      </c>
    </row>
    <row r="76" spans="1:21">
      <c r="A76" s="10" t="s">
        <v>132</v>
      </c>
      <c r="B76" s="55" t="s">
        <v>133</v>
      </c>
      <c r="C76" s="54" t="s">
        <v>84</v>
      </c>
      <c r="D76" s="56">
        <v>10</v>
      </c>
      <c r="E76" s="41">
        <v>84</v>
      </c>
      <c r="F76" s="41">
        <v>48</v>
      </c>
      <c r="G76" s="131">
        <f>$D76*(E76+F76)</f>
        <v>1320</v>
      </c>
      <c r="H76" s="41">
        <v>80</v>
      </c>
      <c r="I76" s="41">
        <v>20</v>
      </c>
      <c r="J76" s="131">
        <f>$D76*(H76+I76)</f>
        <v>1000</v>
      </c>
      <c r="K76" s="41">
        <v>80</v>
      </c>
      <c r="L76" s="41">
        <v>20</v>
      </c>
      <c r="M76" s="131">
        <f>$D76*(K76+L76)</f>
        <v>1000</v>
      </c>
      <c r="N76" s="185"/>
      <c r="O76" s="4"/>
      <c r="P76" s="4"/>
      <c r="Q76" s="131">
        <f t="shared" si="9"/>
        <v>0</v>
      </c>
      <c r="S76" s="4"/>
      <c r="T76" s="4"/>
      <c r="U76" s="131">
        <f t="shared" si="10"/>
        <v>0</v>
      </c>
    </row>
    <row r="77" spans="1:21">
      <c r="A77" s="54"/>
      <c r="B77" s="55"/>
      <c r="C77" s="54"/>
      <c r="D77" s="56"/>
      <c r="E77" s="41"/>
      <c r="F77" s="41"/>
      <c r="G77" s="131"/>
      <c r="H77" s="41"/>
      <c r="I77" s="41"/>
      <c r="J77" s="131"/>
      <c r="K77" s="41"/>
      <c r="L77" s="41"/>
      <c r="M77" s="131"/>
      <c r="N77" s="185"/>
      <c r="O77" s="4"/>
      <c r="P77" s="4"/>
      <c r="Q77" s="4"/>
      <c r="S77" s="4"/>
      <c r="T77" s="4"/>
      <c r="U77" s="4"/>
    </row>
    <row r="78" spans="1:21">
      <c r="A78" s="54">
        <v>2.2000000000000002</v>
      </c>
      <c r="B78" s="55" t="s">
        <v>134</v>
      </c>
      <c r="C78" s="54"/>
      <c r="D78" s="56"/>
      <c r="E78" s="41"/>
      <c r="F78" s="41"/>
      <c r="G78" s="131"/>
      <c r="H78" s="41"/>
      <c r="I78" s="41"/>
      <c r="J78" s="131"/>
      <c r="K78" s="41"/>
      <c r="L78" s="41"/>
      <c r="M78" s="131"/>
      <c r="N78" s="185"/>
      <c r="O78" s="4"/>
      <c r="P78" s="4"/>
      <c r="Q78" s="4"/>
      <c r="S78" s="4"/>
      <c r="T78" s="4"/>
      <c r="U78" s="4"/>
    </row>
    <row r="79" spans="1:21" ht="36">
      <c r="A79" s="54"/>
      <c r="B79" s="55" t="s">
        <v>135</v>
      </c>
      <c r="C79" s="54"/>
      <c r="D79" s="56"/>
      <c r="E79" s="41"/>
      <c r="F79" s="41"/>
      <c r="G79" s="131"/>
      <c r="H79" s="41"/>
      <c r="I79" s="41"/>
      <c r="J79" s="131"/>
      <c r="K79" s="41"/>
      <c r="L79" s="41"/>
      <c r="M79" s="131"/>
      <c r="N79" s="185"/>
      <c r="O79" s="4"/>
      <c r="P79" s="4"/>
      <c r="Q79" s="4"/>
      <c r="S79" s="4"/>
      <c r="T79" s="4"/>
      <c r="U79" s="4"/>
    </row>
    <row r="80" spans="1:21">
      <c r="A80" s="10" t="s">
        <v>136</v>
      </c>
      <c r="B80" s="55" t="str">
        <f>B52</f>
        <v>3.5C x 400 Sq.mm. AL XLPE Cable</v>
      </c>
      <c r="C80" s="54" t="s">
        <v>137</v>
      </c>
      <c r="D80" s="56" t="s">
        <v>73</v>
      </c>
      <c r="E80" s="41">
        <v>1450</v>
      </c>
      <c r="F80" s="41">
        <v>960</v>
      </c>
      <c r="G80" s="131"/>
      <c r="H80" s="41"/>
      <c r="I80" s="41"/>
      <c r="J80" s="131"/>
      <c r="K80" s="41"/>
      <c r="L80" s="41"/>
      <c r="M80" s="131"/>
      <c r="N80" s="185"/>
      <c r="O80" s="4"/>
      <c r="P80" s="4"/>
      <c r="Q80" s="131">
        <f t="shared" ref="Q80:Q104" si="11">$O80*(K80+L80)</f>
        <v>0</v>
      </c>
      <c r="S80" s="4"/>
      <c r="T80" s="4"/>
      <c r="U80" s="131">
        <f t="shared" ref="U80:U104" si="12">$S80*(K80+L80)</f>
        <v>0</v>
      </c>
    </row>
    <row r="81" spans="1:21">
      <c r="A81" s="10" t="s">
        <v>138</v>
      </c>
      <c r="B81" s="55" t="str">
        <f t="shared" ref="B81:B104" si="13">B53</f>
        <v>3.5C x 300 Sq.mm. AL XLPE Cable</v>
      </c>
      <c r="C81" s="54" t="s">
        <v>137</v>
      </c>
      <c r="D81" s="56" t="s">
        <v>73</v>
      </c>
      <c r="E81" s="41">
        <v>1320</v>
      </c>
      <c r="F81" s="41">
        <v>960</v>
      </c>
      <c r="G81" s="131"/>
      <c r="H81" s="41"/>
      <c r="I81" s="41"/>
      <c r="J81" s="131"/>
      <c r="K81" s="41"/>
      <c r="L81" s="41"/>
      <c r="M81" s="131"/>
      <c r="N81" s="185"/>
      <c r="O81" s="4"/>
      <c r="P81" s="4"/>
      <c r="Q81" s="131">
        <f t="shared" si="11"/>
        <v>0</v>
      </c>
      <c r="S81" s="4"/>
      <c r="T81" s="4"/>
      <c r="U81" s="131">
        <f t="shared" si="12"/>
        <v>0</v>
      </c>
    </row>
    <row r="82" spans="1:21">
      <c r="A82" s="10" t="s">
        <v>139</v>
      </c>
      <c r="B82" s="55" t="str">
        <f t="shared" si="13"/>
        <v>3.5C x 240 Sq.mm. AL XLPE Cable</v>
      </c>
      <c r="C82" s="54" t="s">
        <v>137</v>
      </c>
      <c r="D82" s="56" t="s">
        <v>73</v>
      </c>
      <c r="E82" s="41">
        <v>1200</v>
      </c>
      <c r="F82" s="41">
        <v>720</v>
      </c>
      <c r="G82" s="131"/>
      <c r="H82" s="41"/>
      <c r="I82" s="41"/>
      <c r="J82" s="131"/>
      <c r="K82" s="41"/>
      <c r="L82" s="41"/>
      <c r="M82" s="131"/>
      <c r="N82" s="185"/>
      <c r="O82" s="4"/>
      <c r="P82" s="4"/>
      <c r="Q82" s="131">
        <f t="shared" si="11"/>
        <v>0</v>
      </c>
      <c r="S82" s="4"/>
      <c r="T82" s="4"/>
      <c r="U82" s="131">
        <f t="shared" si="12"/>
        <v>0</v>
      </c>
    </row>
    <row r="83" spans="1:21">
      <c r="A83" s="10" t="s">
        <v>140</v>
      </c>
      <c r="B83" s="55" t="str">
        <f t="shared" si="13"/>
        <v>3.5C x 185 Sq.mm. AL XLPE Cable</v>
      </c>
      <c r="C83" s="54" t="s">
        <v>137</v>
      </c>
      <c r="D83" s="56" t="s">
        <v>73</v>
      </c>
      <c r="E83" s="41">
        <v>960</v>
      </c>
      <c r="F83" s="41">
        <v>660</v>
      </c>
      <c r="G83" s="131"/>
      <c r="H83" s="41"/>
      <c r="I83" s="41"/>
      <c r="J83" s="131"/>
      <c r="K83" s="41"/>
      <c r="L83" s="41"/>
      <c r="M83" s="131"/>
      <c r="N83" s="185"/>
      <c r="O83" s="4"/>
      <c r="P83" s="4"/>
      <c r="Q83" s="131">
        <f t="shared" si="11"/>
        <v>0</v>
      </c>
      <c r="S83" s="4"/>
      <c r="T83" s="4"/>
      <c r="U83" s="131">
        <f t="shared" si="12"/>
        <v>0</v>
      </c>
    </row>
    <row r="84" spans="1:21">
      <c r="A84" s="10" t="s">
        <v>141</v>
      </c>
      <c r="B84" s="55" t="str">
        <f t="shared" si="13"/>
        <v>3.5C x 150 Sq.mm. AL XLPE Cable</v>
      </c>
      <c r="C84" s="54" t="s">
        <v>137</v>
      </c>
      <c r="D84" s="56" t="s">
        <v>73</v>
      </c>
      <c r="E84" s="41">
        <v>900</v>
      </c>
      <c r="F84" s="41">
        <v>540</v>
      </c>
      <c r="G84" s="131"/>
      <c r="H84" s="41"/>
      <c r="I84" s="41"/>
      <c r="J84" s="131"/>
      <c r="K84" s="41"/>
      <c r="L84" s="41"/>
      <c r="M84" s="131"/>
      <c r="N84" s="185"/>
      <c r="O84" s="4"/>
      <c r="P84" s="4"/>
      <c r="Q84" s="131">
        <f t="shared" si="11"/>
        <v>0</v>
      </c>
      <c r="S84" s="4"/>
      <c r="T84" s="4"/>
      <c r="U84" s="131">
        <f t="shared" si="12"/>
        <v>0</v>
      </c>
    </row>
    <row r="85" spans="1:21">
      <c r="A85" s="10" t="s">
        <v>142</v>
      </c>
      <c r="B85" s="55" t="str">
        <f t="shared" si="13"/>
        <v>3.5C x 120 Sq.mm. AL XLPE Cable</v>
      </c>
      <c r="C85" s="54" t="s">
        <v>137</v>
      </c>
      <c r="D85" s="56" t="s">
        <v>73</v>
      </c>
      <c r="E85" s="41">
        <v>1080</v>
      </c>
      <c r="F85" s="41">
        <v>900</v>
      </c>
      <c r="G85" s="131"/>
      <c r="H85" s="41"/>
      <c r="I85" s="41"/>
      <c r="J85" s="131"/>
      <c r="K85" s="41"/>
      <c r="L85" s="41"/>
      <c r="M85" s="131"/>
      <c r="N85" s="185"/>
      <c r="O85" s="4"/>
      <c r="P85" s="4"/>
      <c r="Q85" s="131">
        <f t="shared" si="11"/>
        <v>0</v>
      </c>
      <c r="S85" s="4"/>
      <c r="T85" s="4"/>
      <c r="U85" s="131">
        <f t="shared" si="12"/>
        <v>0</v>
      </c>
    </row>
    <row r="86" spans="1:21">
      <c r="A86" s="10" t="s">
        <v>143</v>
      </c>
      <c r="B86" s="55" t="str">
        <f t="shared" si="13"/>
        <v>3.5C x 95 Sq.mm. AL XLPE Cable</v>
      </c>
      <c r="C86" s="54" t="s">
        <v>137</v>
      </c>
      <c r="D86" s="56" t="s">
        <v>73</v>
      </c>
      <c r="E86" s="41">
        <v>840</v>
      </c>
      <c r="F86" s="41">
        <v>600</v>
      </c>
      <c r="G86" s="131"/>
      <c r="H86" s="41"/>
      <c r="I86" s="41"/>
      <c r="J86" s="131"/>
      <c r="K86" s="41"/>
      <c r="L86" s="41"/>
      <c r="M86" s="131"/>
      <c r="N86" s="185"/>
      <c r="O86" s="4"/>
      <c r="P86" s="4"/>
      <c r="Q86" s="131">
        <f t="shared" si="11"/>
        <v>0</v>
      </c>
      <c r="S86" s="4"/>
      <c r="T86" s="4"/>
      <c r="U86" s="131">
        <f t="shared" si="12"/>
        <v>0</v>
      </c>
    </row>
    <row r="87" spans="1:21">
      <c r="A87" s="10" t="s">
        <v>144</v>
      </c>
      <c r="B87" s="55" t="str">
        <f t="shared" si="13"/>
        <v>3.5C x 70 Sq.mm. AL XLPE Cable- MAIN PANEL</v>
      </c>
      <c r="C87" s="54" t="s">
        <v>137</v>
      </c>
      <c r="D87" s="56">
        <v>2</v>
      </c>
      <c r="E87" s="41">
        <v>600</v>
      </c>
      <c r="F87" s="41">
        <v>480</v>
      </c>
      <c r="G87" s="131">
        <f>$D87*(E87+F87)</f>
        <v>2160</v>
      </c>
      <c r="H87" s="41">
        <v>450</v>
      </c>
      <c r="I87" s="41">
        <v>80</v>
      </c>
      <c r="J87" s="131">
        <f>$D87*(H87+I87)</f>
        <v>1060</v>
      </c>
      <c r="K87" s="41">
        <v>550</v>
      </c>
      <c r="L87" s="41">
        <v>100</v>
      </c>
      <c r="M87" s="131">
        <f>$D87*(K87+L87)</f>
        <v>1300</v>
      </c>
      <c r="N87" s="185"/>
      <c r="O87" s="4"/>
      <c r="P87" s="4"/>
      <c r="Q87" s="131">
        <f t="shared" si="11"/>
        <v>0</v>
      </c>
      <c r="S87" s="4"/>
      <c r="T87" s="4"/>
      <c r="U87" s="131">
        <f t="shared" si="12"/>
        <v>0</v>
      </c>
    </row>
    <row r="88" spans="1:21">
      <c r="A88" s="10" t="s">
        <v>145</v>
      </c>
      <c r="B88" s="55" t="str">
        <f t="shared" si="13"/>
        <v>3.5C x 50 Sq.mm. AL XLPE Cable</v>
      </c>
      <c r="C88" s="54" t="s">
        <v>137</v>
      </c>
      <c r="D88" s="56" t="s">
        <v>73</v>
      </c>
      <c r="E88" s="41">
        <v>480</v>
      </c>
      <c r="F88" s="41">
        <v>360</v>
      </c>
      <c r="G88" s="131"/>
      <c r="H88" s="41"/>
      <c r="I88" s="41"/>
      <c r="J88" s="131"/>
      <c r="K88" s="41"/>
      <c r="L88" s="41"/>
      <c r="M88" s="131"/>
      <c r="N88" s="185"/>
      <c r="O88" s="4"/>
      <c r="P88" s="4"/>
      <c r="Q88" s="131">
        <f t="shared" si="11"/>
        <v>0</v>
      </c>
      <c r="S88" s="4"/>
      <c r="T88" s="4"/>
      <c r="U88" s="131">
        <f t="shared" si="12"/>
        <v>0</v>
      </c>
    </row>
    <row r="89" spans="1:21">
      <c r="A89" s="10" t="s">
        <v>146</v>
      </c>
      <c r="B89" s="55" t="str">
        <f t="shared" si="13"/>
        <v xml:space="preserve">3.5C x 35 Sq.mm. AL XLPE Cable </v>
      </c>
      <c r="C89" s="54" t="s">
        <v>137</v>
      </c>
      <c r="D89" s="56" t="s">
        <v>73</v>
      </c>
      <c r="E89" s="41">
        <v>480</v>
      </c>
      <c r="F89" s="41">
        <v>360</v>
      </c>
      <c r="G89" s="131"/>
      <c r="H89" s="41"/>
      <c r="I89" s="41"/>
      <c r="J89" s="131"/>
      <c r="K89" s="41"/>
      <c r="L89" s="41"/>
      <c r="M89" s="131"/>
      <c r="N89" s="185"/>
      <c r="O89" s="4"/>
      <c r="P89" s="4"/>
      <c r="Q89" s="131">
        <f t="shared" si="11"/>
        <v>0</v>
      </c>
      <c r="S89" s="4"/>
      <c r="T89" s="4"/>
      <c r="U89" s="131">
        <f t="shared" si="12"/>
        <v>0</v>
      </c>
    </row>
    <row r="90" spans="1:21">
      <c r="A90" s="10" t="s">
        <v>147</v>
      </c>
      <c r="B90" s="55" t="str">
        <f t="shared" si="13"/>
        <v>3.5C x 25 Sq.mm. AL XLPE Cable</v>
      </c>
      <c r="C90" s="54" t="s">
        <v>137</v>
      </c>
      <c r="D90" s="56" t="s">
        <v>73</v>
      </c>
      <c r="E90" s="41">
        <v>480</v>
      </c>
      <c r="F90" s="41">
        <v>360</v>
      </c>
      <c r="G90" s="131"/>
      <c r="H90" s="41"/>
      <c r="I90" s="41"/>
      <c r="J90" s="131"/>
      <c r="K90" s="41"/>
      <c r="L90" s="41"/>
      <c r="M90" s="131"/>
      <c r="N90" s="185"/>
      <c r="O90" s="4"/>
      <c r="P90" s="4"/>
      <c r="Q90" s="131">
        <f t="shared" si="11"/>
        <v>0</v>
      </c>
      <c r="S90" s="4"/>
      <c r="T90" s="4"/>
      <c r="U90" s="131">
        <f t="shared" si="12"/>
        <v>0</v>
      </c>
    </row>
    <row r="91" spans="1:21" ht="24">
      <c r="A91" s="10" t="s">
        <v>148</v>
      </c>
      <c r="B91" s="55" t="str">
        <f t="shared" si="13"/>
        <v>4C x 16 Sq.mm. AL XLPE Cable - PDB, KPDB, KDB, BAR DB &amp; DISHWASHER</v>
      </c>
      <c r="C91" s="54" t="s">
        <v>137</v>
      </c>
      <c r="D91" s="56">
        <f>5*2</f>
        <v>10</v>
      </c>
      <c r="E91" s="41">
        <v>540</v>
      </c>
      <c r="F91" s="41">
        <v>480</v>
      </c>
      <c r="G91" s="131">
        <f>$D91*(E91+F91)</f>
        <v>10200</v>
      </c>
      <c r="H91" s="41">
        <v>225</v>
      </c>
      <c r="I91" s="41">
        <v>50</v>
      </c>
      <c r="J91" s="131">
        <f>$D91*(H91+I91)</f>
        <v>2750</v>
      </c>
      <c r="K91" s="41">
        <v>450</v>
      </c>
      <c r="L91" s="41">
        <v>100</v>
      </c>
      <c r="M91" s="131">
        <f>$D91*(K91+L91)</f>
        <v>5500</v>
      </c>
      <c r="N91" s="185"/>
      <c r="O91" s="14">
        <f>SUM('M Sheet '!J152)</f>
        <v>8</v>
      </c>
      <c r="P91" s="4"/>
      <c r="Q91" s="131">
        <f t="shared" si="11"/>
        <v>4400</v>
      </c>
      <c r="S91" s="14">
        <f>SUM('M Sheet '!N152)</f>
        <v>0</v>
      </c>
      <c r="T91" s="4"/>
      <c r="U91" s="131">
        <f t="shared" si="12"/>
        <v>0</v>
      </c>
    </row>
    <row r="92" spans="1:21">
      <c r="A92" s="10" t="s">
        <v>149</v>
      </c>
      <c r="B92" s="55" t="str">
        <f t="shared" si="13"/>
        <v>4C x 10 Sq.mm. CU XLPE Cable</v>
      </c>
      <c r="C92" s="54" t="s">
        <v>137</v>
      </c>
      <c r="D92" s="56" t="s">
        <v>73</v>
      </c>
      <c r="E92" s="41">
        <v>540</v>
      </c>
      <c r="F92" s="41">
        <v>360</v>
      </c>
      <c r="G92" s="131"/>
      <c r="H92" s="41"/>
      <c r="I92" s="41"/>
      <c r="J92" s="131"/>
      <c r="K92" s="41"/>
      <c r="L92" s="41"/>
      <c r="M92" s="131"/>
      <c r="N92" s="185"/>
      <c r="O92" s="4"/>
      <c r="P92" s="4"/>
      <c r="Q92" s="131">
        <f t="shared" si="11"/>
        <v>0</v>
      </c>
      <c r="S92" s="4"/>
      <c r="T92" s="4"/>
      <c r="U92" s="131">
        <f t="shared" si="12"/>
        <v>0</v>
      </c>
    </row>
    <row r="93" spans="1:21">
      <c r="A93" s="10" t="s">
        <v>150</v>
      </c>
      <c r="B93" s="55" t="str">
        <f t="shared" si="13"/>
        <v xml:space="preserve">4C x 6 Sq.mm. CU XLPE Cable </v>
      </c>
      <c r="C93" s="54" t="s">
        <v>137</v>
      </c>
      <c r="D93" s="56" t="s">
        <v>73</v>
      </c>
      <c r="E93" s="41">
        <v>480</v>
      </c>
      <c r="F93" s="41">
        <v>300</v>
      </c>
      <c r="G93" s="131"/>
      <c r="H93" s="41"/>
      <c r="I93" s="41"/>
      <c r="J93" s="131"/>
      <c r="K93" s="41"/>
      <c r="L93" s="41"/>
      <c r="M93" s="131"/>
      <c r="N93" s="185"/>
      <c r="O93" s="4"/>
      <c r="P93" s="4"/>
      <c r="Q93" s="131">
        <f t="shared" si="11"/>
        <v>0</v>
      </c>
      <c r="S93" s="4"/>
      <c r="T93" s="4"/>
      <c r="U93" s="131">
        <f t="shared" si="12"/>
        <v>0</v>
      </c>
    </row>
    <row r="94" spans="1:21">
      <c r="A94" s="10" t="s">
        <v>151</v>
      </c>
      <c r="B94" s="55" t="str">
        <f t="shared" si="13"/>
        <v>4C x 4 Sq.mm. CU XLPE Cable - AHU, LDB &amp; PULVERISER</v>
      </c>
      <c r="C94" s="54" t="s">
        <v>137</v>
      </c>
      <c r="D94" s="56">
        <v>6</v>
      </c>
      <c r="E94" s="41">
        <v>300</v>
      </c>
      <c r="F94" s="41">
        <v>240</v>
      </c>
      <c r="G94" s="131">
        <f>$D94*(E94+F94)</f>
        <v>3240</v>
      </c>
      <c r="H94" s="41">
        <v>210</v>
      </c>
      <c r="I94" s="41">
        <v>50</v>
      </c>
      <c r="J94" s="131">
        <f>$D94*(H94+I94)</f>
        <v>1560</v>
      </c>
      <c r="K94" s="41">
        <v>250</v>
      </c>
      <c r="L94" s="41">
        <v>70</v>
      </c>
      <c r="M94" s="131">
        <f>$D94*(K94+L94)</f>
        <v>1920</v>
      </c>
      <c r="N94" s="185"/>
      <c r="O94" s="14">
        <f>SUM('M Sheet '!J161)</f>
        <v>10</v>
      </c>
      <c r="P94" s="4"/>
      <c r="Q94" s="131">
        <f t="shared" si="11"/>
        <v>3200</v>
      </c>
      <c r="S94" s="14">
        <f>SUM('M Sheet '!P168)</f>
        <v>8</v>
      </c>
      <c r="T94" s="4"/>
      <c r="U94" s="131">
        <f t="shared" si="12"/>
        <v>2560</v>
      </c>
    </row>
    <row r="95" spans="1:21">
      <c r="A95" s="10" t="s">
        <v>152</v>
      </c>
      <c r="B95" s="55" t="str">
        <f t="shared" si="13"/>
        <v>4C x 2.5 Sq.mm. CU XLPE Cable</v>
      </c>
      <c r="C95" s="54" t="s">
        <v>137</v>
      </c>
      <c r="D95" s="56" t="s">
        <v>73</v>
      </c>
      <c r="E95" s="41">
        <v>300</v>
      </c>
      <c r="F95" s="41">
        <v>240</v>
      </c>
      <c r="G95" s="131"/>
      <c r="H95" s="41"/>
      <c r="I95" s="41"/>
      <c r="J95" s="131"/>
      <c r="K95" s="41"/>
      <c r="L95" s="41"/>
      <c r="M95" s="131"/>
      <c r="N95" s="185"/>
      <c r="O95" s="4"/>
      <c r="P95" s="4"/>
      <c r="Q95" s="131">
        <f t="shared" si="11"/>
        <v>0</v>
      </c>
      <c r="S95" s="4"/>
      <c r="T95" s="4"/>
      <c r="U95" s="131">
        <f t="shared" si="12"/>
        <v>0</v>
      </c>
    </row>
    <row r="96" spans="1:21">
      <c r="A96" s="10" t="s">
        <v>153</v>
      </c>
      <c r="B96" s="55" t="str">
        <f t="shared" si="13"/>
        <v>3C x 16 Sq.mm. CU XLPE Cable</v>
      </c>
      <c r="C96" s="54" t="s">
        <v>137</v>
      </c>
      <c r="D96" s="56" t="s">
        <v>73</v>
      </c>
      <c r="E96" s="41">
        <v>300</v>
      </c>
      <c r="F96" s="41">
        <v>240</v>
      </c>
      <c r="G96" s="131"/>
      <c r="H96" s="41"/>
      <c r="I96" s="41"/>
      <c r="J96" s="131"/>
      <c r="K96" s="41"/>
      <c r="L96" s="41"/>
      <c r="M96" s="131"/>
      <c r="N96" s="185"/>
      <c r="O96" s="4"/>
      <c r="P96" s="4"/>
      <c r="Q96" s="131">
        <f t="shared" si="11"/>
        <v>0</v>
      </c>
      <c r="S96" s="4"/>
      <c r="T96" s="4"/>
      <c r="U96" s="131">
        <f t="shared" si="12"/>
        <v>0</v>
      </c>
    </row>
    <row r="97" spans="1:21">
      <c r="A97" s="10" t="s">
        <v>154</v>
      </c>
      <c r="B97" s="55" t="str">
        <f t="shared" si="13"/>
        <v>3C X 6sq.mm CU XLPE Cable</v>
      </c>
      <c r="C97" s="54" t="s">
        <v>137</v>
      </c>
      <c r="D97" s="56" t="s">
        <v>73</v>
      </c>
      <c r="E97" s="41">
        <v>320</v>
      </c>
      <c r="F97" s="41">
        <v>220</v>
      </c>
      <c r="G97" s="131"/>
      <c r="H97" s="41"/>
      <c r="I97" s="41"/>
      <c r="J97" s="131"/>
      <c r="K97" s="41"/>
      <c r="L97" s="41"/>
      <c r="M97" s="131"/>
      <c r="N97" s="185"/>
      <c r="O97" s="4"/>
      <c r="P97" s="4"/>
      <c r="Q97" s="131">
        <f t="shared" si="11"/>
        <v>0</v>
      </c>
      <c r="S97" s="4"/>
      <c r="T97" s="4"/>
      <c r="U97" s="131">
        <f t="shared" si="12"/>
        <v>0</v>
      </c>
    </row>
    <row r="98" spans="1:21" ht="24">
      <c r="A98" s="10" t="s">
        <v>155</v>
      </c>
      <c r="B98" s="55" t="str">
        <f t="shared" si="13"/>
        <v>3C X 4sq.mm CU XLPE Cable - UPS &amp; UPS DB, REFRIG., FRESH AIR &amp; EXHAUST</v>
      </c>
      <c r="C98" s="54" t="s">
        <v>137</v>
      </c>
      <c r="D98" s="56">
        <f>7*2</f>
        <v>14</v>
      </c>
      <c r="E98" s="41">
        <v>400</v>
      </c>
      <c r="F98" s="41">
        <v>200</v>
      </c>
      <c r="G98" s="131">
        <f>$D98*(E98+F98)</f>
        <v>8400</v>
      </c>
      <c r="H98" s="41">
        <v>210</v>
      </c>
      <c r="I98" s="41">
        <v>50</v>
      </c>
      <c r="J98" s="131">
        <f>$D98*(H98+I98)</f>
        <v>3640</v>
      </c>
      <c r="K98" s="41">
        <v>250</v>
      </c>
      <c r="L98" s="41">
        <v>50</v>
      </c>
      <c r="M98" s="131">
        <f>$D98*(K98+L98)</f>
        <v>4200</v>
      </c>
      <c r="N98" s="185"/>
      <c r="O98" s="14">
        <f>SUM('M Sheet '!J174)</f>
        <v>2</v>
      </c>
      <c r="P98" s="4"/>
      <c r="Q98" s="131">
        <f t="shared" si="11"/>
        <v>600</v>
      </c>
      <c r="S98" s="14">
        <f>SUM('M Sheet '!P178)</f>
        <v>4</v>
      </c>
      <c r="T98" s="4"/>
      <c r="U98" s="131">
        <f t="shared" si="12"/>
        <v>1200</v>
      </c>
    </row>
    <row r="99" spans="1:21">
      <c r="A99" s="10" t="s">
        <v>156</v>
      </c>
      <c r="B99" s="55" t="str">
        <f t="shared" si="13"/>
        <v>3C x 2.5 Sq.mm. CU PVC Cable - UPS O/G</v>
      </c>
      <c r="C99" s="54" t="s">
        <v>137</v>
      </c>
      <c r="D99" s="56">
        <v>4</v>
      </c>
      <c r="E99" s="41">
        <v>200</v>
      </c>
      <c r="F99" s="41">
        <v>150</v>
      </c>
      <c r="G99" s="131">
        <f>$D99*(E99+F99)</f>
        <v>1400</v>
      </c>
      <c r="H99" s="41">
        <v>200</v>
      </c>
      <c r="I99" s="41">
        <v>50</v>
      </c>
      <c r="J99" s="131">
        <f>$D99*(H99+I99)</f>
        <v>1000</v>
      </c>
      <c r="K99" s="41">
        <v>200</v>
      </c>
      <c r="L99" s="41">
        <v>50</v>
      </c>
      <c r="M99" s="131">
        <f>$D99*(K99+L99)</f>
        <v>1000</v>
      </c>
      <c r="N99" s="185"/>
      <c r="O99" s="4"/>
      <c r="P99" s="4"/>
      <c r="Q99" s="131">
        <f t="shared" si="11"/>
        <v>0</v>
      </c>
      <c r="S99" s="14">
        <f>SUM('M Sheet '!P186)</f>
        <v>22</v>
      </c>
      <c r="T99" s="4"/>
      <c r="U99" s="131">
        <f t="shared" si="12"/>
        <v>5500</v>
      </c>
    </row>
    <row r="100" spans="1:21">
      <c r="A100" s="10" t="s">
        <v>157</v>
      </c>
      <c r="B100" s="55" t="str">
        <f t="shared" si="13"/>
        <v>3C X 4sq.mm CU PVC  Cable</v>
      </c>
      <c r="C100" s="54" t="s">
        <v>137</v>
      </c>
      <c r="D100" s="56" t="s">
        <v>73</v>
      </c>
      <c r="E100" s="41">
        <v>200</v>
      </c>
      <c r="F100" s="41">
        <v>150</v>
      </c>
      <c r="G100" s="131"/>
      <c r="H100" s="41"/>
      <c r="I100" s="41"/>
      <c r="J100" s="131"/>
      <c r="K100" s="41"/>
      <c r="L100" s="41"/>
      <c r="M100" s="131"/>
      <c r="N100" s="185"/>
      <c r="O100" s="4"/>
      <c r="P100" s="4"/>
      <c r="Q100" s="131">
        <f t="shared" si="11"/>
        <v>0</v>
      </c>
      <c r="S100" s="4"/>
      <c r="T100" s="4"/>
      <c r="U100" s="131">
        <f t="shared" si="12"/>
        <v>0</v>
      </c>
    </row>
    <row r="101" spans="1:21">
      <c r="A101" s="10" t="s">
        <v>158</v>
      </c>
      <c r="B101" s="55" t="str">
        <f t="shared" si="13"/>
        <v>3C X 1.5sq.mm CU PVC  Cable-SIGNAGE</v>
      </c>
      <c r="C101" s="54" t="s">
        <v>137</v>
      </c>
      <c r="D101" s="56">
        <f>4*2</f>
        <v>8</v>
      </c>
      <c r="E101" s="41">
        <v>200</v>
      </c>
      <c r="F101" s="41">
        <v>150</v>
      </c>
      <c r="G101" s="131">
        <f>$D101*(E101+F101)</f>
        <v>2800</v>
      </c>
      <c r="H101" s="41">
        <v>175</v>
      </c>
      <c r="I101" s="41">
        <v>50</v>
      </c>
      <c r="J101" s="131">
        <f>$D101*(H101+I101)</f>
        <v>1800</v>
      </c>
      <c r="K101" s="41">
        <v>225</v>
      </c>
      <c r="L101" s="41">
        <v>50</v>
      </c>
      <c r="M101" s="131">
        <f>$D101*(K101+L101)</f>
        <v>2200</v>
      </c>
      <c r="N101" s="185"/>
      <c r="O101" s="4"/>
      <c r="P101" s="4"/>
      <c r="Q101" s="131">
        <f t="shared" si="11"/>
        <v>0</v>
      </c>
      <c r="S101" s="4"/>
      <c r="T101" s="4"/>
      <c r="U101" s="131">
        <f t="shared" si="12"/>
        <v>0</v>
      </c>
    </row>
    <row r="102" spans="1:21" s="122" customFormat="1">
      <c r="A102" s="137" t="s">
        <v>159</v>
      </c>
      <c r="B102" s="143" t="str">
        <f t="shared" si="13"/>
        <v>1C x 70 Sq.mm, Copper, Flexible, Bunched together</v>
      </c>
      <c r="C102" s="144" t="s">
        <v>137</v>
      </c>
      <c r="D102" s="140" t="s">
        <v>73</v>
      </c>
      <c r="E102" s="145">
        <v>220</v>
      </c>
      <c r="F102" s="145">
        <v>150</v>
      </c>
      <c r="G102" s="146"/>
      <c r="H102" s="145"/>
      <c r="I102" s="145"/>
      <c r="J102" s="146"/>
      <c r="K102" s="145">
        <v>220</v>
      </c>
      <c r="L102" s="145">
        <v>150</v>
      </c>
      <c r="M102" s="146"/>
      <c r="N102" s="186"/>
      <c r="O102" s="139"/>
      <c r="P102" s="139"/>
      <c r="Q102" s="146">
        <f t="shared" si="11"/>
        <v>0</v>
      </c>
      <c r="S102" s="148">
        <f>SUM('M Sheet '!P191)</f>
        <v>4</v>
      </c>
      <c r="T102" s="139"/>
      <c r="U102" s="146">
        <f t="shared" si="12"/>
        <v>1480</v>
      </c>
    </row>
    <row r="103" spans="1:21">
      <c r="A103" s="10" t="s">
        <v>160</v>
      </c>
      <c r="B103" s="55" t="str">
        <f t="shared" si="13"/>
        <v>1C x 4 Sq.mm, Copper, Flexible, Bunched together -UPS</v>
      </c>
      <c r="C103" s="54" t="s">
        <v>137</v>
      </c>
      <c r="D103" s="56">
        <v>12</v>
      </c>
      <c r="E103" s="41">
        <v>72</v>
      </c>
      <c r="F103" s="41">
        <v>50</v>
      </c>
      <c r="G103" s="131">
        <f>$D103*(E103+F103)</f>
        <v>1464</v>
      </c>
      <c r="H103" s="41">
        <v>55</v>
      </c>
      <c r="I103" s="41">
        <v>20</v>
      </c>
      <c r="J103" s="131">
        <f>$D103*(H103+I103)</f>
        <v>900</v>
      </c>
      <c r="K103" s="41">
        <v>55</v>
      </c>
      <c r="L103" s="41">
        <v>20</v>
      </c>
      <c r="M103" s="131">
        <f>$D103*(K103+L103)</f>
        <v>900</v>
      </c>
      <c r="N103" s="185"/>
      <c r="O103" s="4"/>
      <c r="P103" s="4"/>
      <c r="Q103" s="131">
        <f t="shared" si="11"/>
        <v>0</v>
      </c>
      <c r="S103" s="4"/>
      <c r="T103" s="4"/>
      <c r="U103" s="131">
        <f t="shared" si="12"/>
        <v>0</v>
      </c>
    </row>
    <row r="104" spans="1:21">
      <c r="A104" s="10" t="s">
        <v>160</v>
      </c>
      <c r="B104" s="55" t="str">
        <f t="shared" si="13"/>
        <v>2C X 2.5sq.mm CU Cable - Kill switch UPS</v>
      </c>
      <c r="C104" s="54" t="s">
        <v>137</v>
      </c>
      <c r="D104" s="56">
        <v>2</v>
      </c>
      <c r="E104" s="41">
        <v>72</v>
      </c>
      <c r="F104" s="41">
        <v>50</v>
      </c>
      <c r="G104" s="131">
        <f>$D104*(E104+F104)</f>
        <v>244</v>
      </c>
      <c r="H104" s="41">
        <v>72</v>
      </c>
      <c r="I104" s="41">
        <v>40</v>
      </c>
      <c r="J104" s="131">
        <f>$D104*(H104+I104)</f>
        <v>224</v>
      </c>
      <c r="K104" s="41">
        <v>72</v>
      </c>
      <c r="L104" s="41">
        <v>40</v>
      </c>
      <c r="M104" s="131">
        <f>$D104*(K104+L104)</f>
        <v>224</v>
      </c>
      <c r="N104" s="185"/>
      <c r="O104" s="4"/>
      <c r="P104" s="4"/>
      <c r="Q104" s="131">
        <f t="shared" si="11"/>
        <v>0</v>
      </c>
      <c r="S104" s="4"/>
      <c r="T104" s="4"/>
      <c r="U104" s="131">
        <f t="shared" si="12"/>
        <v>0</v>
      </c>
    </row>
    <row r="105" spans="1:21">
      <c r="A105" s="60"/>
      <c r="B105" s="50" t="s">
        <v>161</v>
      </c>
      <c r="C105" s="60"/>
      <c r="D105" s="61"/>
      <c r="E105" s="61"/>
      <c r="F105" s="61"/>
      <c r="G105" s="147">
        <f>SUM(G52:G104)</f>
        <v>192578</v>
      </c>
      <c r="H105" s="61"/>
      <c r="I105" s="61"/>
      <c r="J105" s="147">
        <f>SUM(J52:J104)</f>
        <v>138004</v>
      </c>
      <c r="K105" s="61"/>
      <c r="L105" s="61"/>
      <c r="M105" s="147">
        <f>SUM(M52:M104)</f>
        <v>143134</v>
      </c>
      <c r="N105" s="185"/>
      <c r="O105" s="61"/>
      <c r="P105" s="61"/>
      <c r="Q105" s="147">
        <f>SUM(Q52:Q104)</f>
        <v>86965</v>
      </c>
      <c r="S105" s="61"/>
      <c r="T105" s="61"/>
      <c r="U105" s="147">
        <f>SUM(U52:U104)</f>
        <v>107315</v>
      </c>
    </row>
    <row r="106" spans="1:21">
      <c r="A106" s="2"/>
      <c r="B106" s="53"/>
      <c r="C106" s="2"/>
      <c r="D106" s="3"/>
      <c r="E106" s="105"/>
      <c r="F106" s="105"/>
      <c r="G106" s="133"/>
      <c r="H106" s="105"/>
      <c r="I106" s="105"/>
      <c r="J106" s="133"/>
      <c r="K106" s="105"/>
      <c r="L106" s="105"/>
      <c r="M106" s="133"/>
      <c r="N106" s="185"/>
      <c r="O106" s="4"/>
      <c r="P106" s="4"/>
      <c r="Q106" s="4"/>
      <c r="S106" s="4"/>
      <c r="T106" s="4"/>
      <c r="U106" s="4"/>
    </row>
    <row r="107" spans="1:21">
      <c r="A107" s="35">
        <v>3</v>
      </c>
      <c r="B107" s="36" t="s">
        <v>162</v>
      </c>
      <c r="C107" s="2"/>
      <c r="D107" s="3"/>
      <c r="E107" s="105"/>
      <c r="F107" s="105"/>
      <c r="G107" s="133"/>
      <c r="H107" s="105"/>
      <c r="I107" s="105"/>
      <c r="J107" s="133"/>
      <c r="K107" s="105"/>
      <c r="L107" s="105"/>
      <c r="M107" s="133"/>
      <c r="N107" s="185"/>
      <c r="O107" s="4"/>
      <c r="P107" s="4"/>
      <c r="Q107" s="4"/>
      <c r="S107" s="4"/>
      <c r="T107" s="4"/>
      <c r="U107" s="4"/>
    </row>
    <row r="108" spans="1:21">
      <c r="A108" s="35">
        <v>3.1</v>
      </c>
      <c r="B108" s="36" t="s">
        <v>163</v>
      </c>
      <c r="C108" s="2"/>
      <c r="D108" s="3"/>
      <c r="E108" s="105"/>
      <c r="F108" s="105"/>
      <c r="G108" s="133"/>
      <c r="H108" s="105"/>
      <c r="I108" s="105"/>
      <c r="J108" s="133"/>
      <c r="K108" s="105"/>
      <c r="L108" s="105"/>
      <c r="M108" s="133"/>
      <c r="N108" s="185"/>
      <c r="O108" s="4"/>
      <c r="P108" s="4"/>
      <c r="Q108" s="4"/>
      <c r="S108" s="4"/>
      <c r="T108" s="4"/>
      <c r="U108" s="4"/>
    </row>
    <row r="109" spans="1:21" ht="120">
      <c r="A109" s="35"/>
      <c r="B109" s="9" t="s">
        <v>164</v>
      </c>
      <c r="C109" s="2"/>
      <c r="D109" s="3"/>
      <c r="E109" s="105"/>
      <c r="F109" s="105"/>
      <c r="G109" s="133"/>
      <c r="H109" s="105"/>
      <c r="I109" s="105"/>
      <c r="J109" s="133"/>
      <c r="K109" s="105"/>
      <c r="L109" s="105"/>
      <c r="M109" s="133"/>
      <c r="N109" s="185"/>
      <c r="O109" s="4"/>
      <c r="P109" s="4"/>
      <c r="Q109" s="4"/>
      <c r="S109" s="4"/>
      <c r="T109" s="4"/>
      <c r="U109" s="4"/>
    </row>
    <row r="110" spans="1:21" ht="96">
      <c r="A110" s="35"/>
      <c r="B110" s="9" t="s">
        <v>165</v>
      </c>
      <c r="C110" s="2"/>
      <c r="D110" s="3"/>
      <c r="E110" s="105"/>
      <c r="F110" s="105"/>
      <c r="G110" s="133"/>
      <c r="H110" s="105"/>
      <c r="I110" s="105"/>
      <c r="J110" s="133"/>
      <c r="K110" s="105"/>
      <c r="L110" s="105"/>
      <c r="M110" s="133"/>
      <c r="N110" s="185"/>
      <c r="O110" s="4"/>
      <c r="P110" s="4"/>
      <c r="Q110" s="4"/>
      <c r="S110" s="4"/>
      <c r="T110" s="4"/>
      <c r="U110" s="4"/>
    </row>
    <row r="111" spans="1:21" ht="120">
      <c r="A111" s="35"/>
      <c r="B111" s="9" t="s">
        <v>166</v>
      </c>
      <c r="C111" s="2"/>
      <c r="D111" s="3"/>
      <c r="E111" s="105"/>
      <c r="F111" s="105"/>
      <c r="G111" s="133"/>
      <c r="H111" s="105"/>
      <c r="I111" s="105"/>
      <c r="J111" s="133"/>
      <c r="K111" s="105"/>
      <c r="L111" s="105"/>
      <c r="M111" s="133"/>
      <c r="N111" s="185"/>
      <c r="O111" s="4"/>
      <c r="P111" s="4"/>
      <c r="Q111" s="4"/>
      <c r="S111" s="4"/>
      <c r="T111" s="4"/>
      <c r="U111" s="4"/>
    </row>
    <row r="112" spans="1:21" ht="24">
      <c r="A112" s="4"/>
      <c r="B112" s="36" t="s">
        <v>167</v>
      </c>
      <c r="C112" s="4"/>
      <c r="D112" s="41"/>
      <c r="E112" s="105"/>
      <c r="F112" s="105"/>
      <c r="G112" s="133"/>
      <c r="H112" s="105"/>
      <c r="I112" s="105"/>
      <c r="J112" s="133"/>
      <c r="K112" s="105"/>
      <c r="L112" s="105"/>
      <c r="M112" s="133"/>
      <c r="N112" s="185"/>
      <c r="O112" s="4"/>
      <c r="P112" s="4"/>
      <c r="Q112" s="4"/>
      <c r="S112" s="4"/>
      <c r="T112" s="4"/>
      <c r="U112" s="4"/>
    </row>
    <row r="113" spans="1:21">
      <c r="A113" s="4" t="s">
        <v>168</v>
      </c>
      <c r="B113" s="62" t="s">
        <v>169</v>
      </c>
      <c r="C113" s="4" t="s">
        <v>70</v>
      </c>
      <c r="D113" s="41">
        <v>20</v>
      </c>
      <c r="E113" s="105">
        <v>1500</v>
      </c>
      <c r="F113" s="105">
        <v>750</v>
      </c>
      <c r="G113" s="133">
        <f>$D113*(E113+F113)</f>
        <v>45000</v>
      </c>
      <c r="H113" s="105">
        <v>1050</v>
      </c>
      <c r="I113" s="105">
        <v>350</v>
      </c>
      <c r="J113" s="133">
        <f>$D113*(H113+I113)</f>
        <v>28000</v>
      </c>
      <c r="K113" s="105">
        <v>1400</v>
      </c>
      <c r="L113" s="105">
        <v>350</v>
      </c>
      <c r="M113" s="133">
        <f>$D113*(K113+L113)</f>
        <v>35000</v>
      </c>
      <c r="N113" s="185"/>
      <c r="O113" s="14">
        <f>SUM('M Sheet '!J223)</f>
        <v>18</v>
      </c>
      <c r="P113" s="4"/>
      <c r="Q113" s="131">
        <f t="shared" ref="Q113:Q115" si="14">$O113*(K113+L113)</f>
        <v>31500</v>
      </c>
      <c r="S113" s="14">
        <f>SUM('M Sheet '!N223)</f>
        <v>0</v>
      </c>
      <c r="T113" s="4"/>
      <c r="U113" s="131">
        <f t="shared" ref="U113:U115" si="15">$S113*(K113+L113)</f>
        <v>0</v>
      </c>
    </row>
    <row r="114" spans="1:21">
      <c r="A114" s="4" t="s">
        <v>170</v>
      </c>
      <c r="B114" s="62" t="s">
        <v>171</v>
      </c>
      <c r="C114" s="4" t="s">
        <v>70</v>
      </c>
      <c r="D114" s="41">
        <v>15</v>
      </c>
      <c r="E114" s="105">
        <v>1800</v>
      </c>
      <c r="F114" s="105">
        <v>480</v>
      </c>
      <c r="G114" s="133">
        <f>$D114*(E114+F114)</f>
        <v>34200</v>
      </c>
      <c r="H114" s="105">
        <v>950</v>
      </c>
      <c r="I114" s="105">
        <v>275</v>
      </c>
      <c r="J114" s="133">
        <f>$D114*(H114+I114)</f>
        <v>18375</v>
      </c>
      <c r="K114" s="105">
        <v>1300</v>
      </c>
      <c r="L114" s="105">
        <v>300</v>
      </c>
      <c r="M114" s="133">
        <f>$D114*(K114+L114)</f>
        <v>24000</v>
      </c>
      <c r="N114" s="185"/>
      <c r="O114" s="14">
        <f>SUM('M Sheet '!J246)</f>
        <v>25</v>
      </c>
      <c r="P114" s="4"/>
      <c r="Q114" s="131">
        <f t="shared" si="14"/>
        <v>40000</v>
      </c>
      <c r="S114" s="14">
        <f>SUM('M Sheet '!P255)</f>
        <v>7</v>
      </c>
      <c r="T114" s="4"/>
      <c r="U114" s="131">
        <f t="shared" si="15"/>
        <v>11200</v>
      </c>
    </row>
    <row r="115" spans="1:21">
      <c r="A115" s="4" t="s">
        <v>172</v>
      </c>
      <c r="B115" s="62" t="s">
        <v>173</v>
      </c>
      <c r="C115" s="4" t="s">
        <v>70</v>
      </c>
      <c r="D115" s="41">
        <v>145</v>
      </c>
      <c r="E115" s="105">
        <v>950</v>
      </c>
      <c r="F115" s="105">
        <v>480</v>
      </c>
      <c r="G115" s="133">
        <f>$D115*(E115+F115)</f>
        <v>207350</v>
      </c>
      <c r="H115" s="105">
        <v>735</v>
      </c>
      <c r="I115" s="105">
        <v>150</v>
      </c>
      <c r="J115" s="133">
        <f>$D115*(H115+I115)</f>
        <v>128325</v>
      </c>
      <c r="K115" s="105">
        <v>850</v>
      </c>
      <c r="L115" s="105">
        <v>150</v>
      </c>
      <c r="M115" s="133">
        <f>$D115*(K115+L115)</f>
        <v>145000</v>
      </c>
      <c r="N115" s="185"/>
      <c r="O115" s="14">
        <f>SUM('M Sheet '!J277)</f>
        <v>119</v>
      </c>
      <c r="P115" s="4"/>
      <c r="Q115" s="131">
        <f t="shared" si="14"/>
        <v>119000</v>
      </c>
      <c r="S115" s="14">
        <f>SUM('M Sheet '!P285)</f>
        <v>16</v>
      </c>
      <c r="T115" s="4"/>
      <c r="U115" s="131">
        <f t="shared" si="15"/>
        <v>16000</v>
      </c>
    </row>
    <row r="116" spans="1:21">
      <c r="A116" s="4"/>
      <c r="B116" s="62"/>
      <c r="C116" s="4"/>
      <c r="D116" s="41"/>
      <c r="E116" s="105"/>
      <c r="F116" s="105"/>
      <c r="G116" s="133"/>
      <c r="H116" s="105"/>
      <c r="I116" s="105"/>
      <c r="J116" s="133"/>
      <c r="K116" s="105"/>
      <c r="L116" s="105"/>
      <c r="M116" s="133"/>
      <c r="N116" s="185"/>
      <c r="O116" s="4"/>
      <c r="P116" s="4"/>
      <c r="Q116" s="4"/>
      <c r="S116" s="4"/>
      <c r="T116" s="4"/>
      <c r="U116" s="4"/>
    </row>
    <row r="117" spans="1:21">
      <c r="A117" s="35">
        <v>3.2</v>
      </c>
      <c r="B117" s="36" t="s">
        <v>174</v>
      </c>
      <c r="C117" s="2"/>
      <c r="D117" s="3"/>
      <c r="E117" s="105"/>
      <c r="F117" s="105"/>
      <c r="G117" s="133"/>
      <c r="H117" s="105"/>
      <c r="I117" s="105"/>
      <c r="J117" s="133"/>
      <c r="K117" s="105"/>
      <c r="L117" s="105"/>
      <c r="M117" s="133"/>
      <c r="N117" s="185"/>
      <c r="O117" s="4"/>
      <c r="P117" s="4"/>
      <c r="Q117" s="4"/>
      <c r="S117" s="4"/>
      <c r="T117" s="4"/>
      <c r="U117" s="4"/>
    </row>
    <row r="118" spans="1:21" ht="96">
      <c r="A118" s="35"/>
      <c r="B118" s="9" t="s">
        <v>175</v>
      </c>
      <c r="C118" s="2"/>
      <c r="D118" s="3"/>
      <c r="E118" s="105"/>
      <c r="F118" s="105"/>
      <c r="G118" s="133"/>
      <c r="H118" s="105"/>
      <c r="I118" s="105"/>
      <c r="J118" s="133"/>
      <c r="K118" s="105"/>
      <c r="L118" s="105"/>
      <c r="M118" s="133"/>
      <c r="N118" s="185"/>
      <c r="O118" s="4"/>
      <c r="P118" s="4"/>
      <c r="Q118" s="4"/>
      <c r="S118" s="4"/>
      <c r="T118" s="4"/>
      <c r="U118" s="4"/>
    </row>
    <row r="119" spans="1:21" ht="84">
      <c r="A119" s="35"/>
      <c r="B119" s="9" t="s">
        <v>176</v>
      </c>
      <c r="C119" s="2"/>
      <c r="D119" s="3"/>
      <c r="E119" s="105"/>
      <c r="F119" s="105"/>
      <c r="G119" s="133"/>
      <c r="H119" s="105"/>
      <c r="I119" s="105"/>
      <c r="J119" s="133"/>
      <c r="K119" s="105"/>
      <c r="L119" s="105"/>
      <c r="M119" s="133"/>
      <c r="N119" s="185"/>
      <c r="O119" s="4"/>
      <c r="P119" s="4"/>
      <c r="Q119" s="4"/>
      <c r="S119" s="4"/>
      <c r="T119" s="4"/>
      <c r="U119" s="4"/>
    </row>
    <row r="120" spans="1:21" ht="24">
      <c r="A120" s="4"/>
      <c r="B120" s="36" t="s">
        <v>167</v>
      </c>
      <c r="C120" s="4"/>
      <c r="D120" s="41"/>
      <c r="E120" s="105"/>
      <c r="F120" s="105"/>
      <c r="G120" s="133"/>
      <c r="H120" s="105"/>
      <c r="I120" s="105"/>
      <c r="J120" s="133"/>
      <c r="K120" s="105"/>
      <c r="L120" s="105"/>
      <c r="M120" s="133"/>
      <c r="N120" s="185"/>
      <c r="O120" s="4"/>
      <c r="P120" s="4"/>
      <c r="Q120" s="4"/>
      <c r="S120" s="4"/>
      <c r="T120" s="4"/>
      <c r="U120" s="4"/>
    </row>
    <row r="121" spans="1:21">
      <c r="A121" s="4" t="s">
        <v>177</v>
      </c>
      <c r="B121" s="62" t="s">
        <v>171</v>
      </c>
      <c r="C121" s="4" t="s">
        <v>70</v>
      </c>
      <c r="D121" s="41" t="s">
        <v>73</v>
      </c>
      <c r="E121" s="105">
        <v>3000</v>
      </c>
      <c r="F121" s="105">
        <v>1200</v>
      </c>
      <c r="G121" s="133"/>
      <c r="H121" s="105"/>
      <c r="I121" s="105"/>
      <c r="J121" s="133"/>
      <c r="K121" s="105"/>
      <c r="L121" s="105"/>
      <c r="M121" s="133"/>
      <c r="N121" s="185"/>
      <c r="O121" s="4"/>
      <c r="P121" s="4"/>
      <c r="Q121" s="131">
        <f>$O121*(K121+L121)</f>
        <v>0</v>
      </c>
      <c r="S121" s="4"/>
      <c r="T121" s="4"/>
      <c r="U121" s="131">
        <f>$S121*(K121+L121)</f>
        <v>0</v>
      </c>
    </row>
    <row r="122" spans="1:21">
      <c r="A122" s="4" t="s">
        <v>178</v>
      </c>
      <c r="B122" s="62" t="s">
        <v>173</v>
      </c>
      <c r="C122" s="4" t="s">
        <v>70</v>
      </c>
      <c r="D122" s="41" t="s">
        <v>73</v>
      </c>
      <c r="E122" s="105">
        <v>1450</v>
      </c>
      <c r="F122" s="105">
        <v>1680</v>
      </c>
      <c r="G122" s="133"/>
      <c r="H122" s="105"/>
      <c r="I122" s="105"/>
      <c r="J122" s="133"/>
      <c r="K122" s="105"/>
      <c r="L122" s="105"/>
      <c r="M122" s="133"/>
      <c r="N122" s="185"/>
      <c r="O122" s="4"/>
      <c r="P122" s="4"/>
      <c r="Q122" s="131">
        <f>$O122*(K122+L122)</f>
        <v>0</v>
      </c>
      <c r="S122" s="4"/>
      <c r="T122" s="4"/>
      <c r="U122" s="131">
        <f>$S122*(K122+L122)</f>
        <v>0</v>
      </c>
    </row>
    <row r="123" spans="1:21">
      <c r="A123" s="4"/>
      <c r="B123" s="62"/>
      <c r="C123" s="4"/>
      <c r="D123" s="41"/>
      <c r="E123" s="105"/>
      <c r="F123" s="105"/>
      <c r="G123" s="133"/>
      <c r="H123" s="105"/>
      <c r="I123" s="105"/>
      <c r="J123" s="133"/>
      <c r="K123" s="105"/>
      <c r="L123" s="105"/>
      <c r="M123" s="133"/>
      <c r="N123" s="185"/>
      <c r="O123" s="4"/>
      <c r="P123" s="4"/>
      <c r="Q123" s="4"/>
      <c r="S123" s="4"/>
      <c r="T123" s="4"/>
      <c r="U123" s="4"/>
    </row>
    <row r="124" spans="1:21">
      <c r="A124" s="35">
        <v>3.3</v>
      </c>
      <c r="B124" s="36" t="s">
        <v>179</v>
      </c>
      <c r="C124" s="2"/>
      <c r="D124" s="3"/>
      <c r="E124" s="105"/>
      <c r="F124" s="105"/>
      <c r="G124" s="133"/>
      <c r="H124" s="105"/>
      <c r="I124" s="105"/>
      <c r="J124" s="133"/>
      <c r="K124" s="105"/>
      <c r="L124" s="105"/>
      <c r="M124" s="133"/>
      <c r="N124" s="185"/>
      <c r="O124" s="4"/>
      <c r="P124" s="4"/>
      <c r="Q124" s="4"/>
      <c r="S124" s="4"/>
      <c r="T124" s="4"/>
      <c r="U124" s="4"/>
    </row>
    <row r="125" spans="1:21" ht="84">
      <c r="A125" s="4"/>
      <c r="B125" s="9" t="s">
        <v>180</v>
      </c>
      <c r="C125" s="4"/>
      <c r="D125" s="41"/>
      <c r="E125" s="105"/>
      <c r="F125" s="105"/>
      <c r="G125" s="133"/>
      <c r="H125" s="105"/>
      <c r="I125" s="105"/>
      <c r="J125" s="133"/>
      <c r="K125" s="105"/>
      <c r="L125" s="105"/>
      <c r="M125" s="133"/>
      <c r="N125" s="185"/>
      <c r="O125" s="4"/>
      <c r="P125" s="4"/>
      <c r="Q125" s="4"/>
      <c r="S125" s="4"/>
      <c r="T125" s="4"/>
      <c r="U125" s="4"/>
    </row>
    <row r="126" spans="1:21" ht="84">
      <c r="A126" s="4"/>
      <c r="B126" s="9" t="s">
        <v>181</v>
      </c>
      <c r="C126" s="4"/>
      <c r="D126" s="41"/>
      <c r="E126" s="105"/>
      <c r="F126" s="105"/>
      <c r="G126" s="133"/>
      <c r="H126" s="105"/>
      <c r="I126" s="105"/>
      <c r="J126" s="133"/>
      <c r="K126" s="105"/>
      <c r="L126" s="105"/>
      <c r="M126" s="133"/>
      <c r="N126" s="185"/>
      <c r="O126" s="4"/>
      <c r="P126" s="4"/>
      <c r="Q126" s="4"/>
      <c r="S126" s="4"/>
      <c r="T126" s="4"/>
      <c r="U126" s="4"/>
    </row>
    <row r="127" spans="1:21" ht="24">
      <c r="A127" s="4"/>
      <c r="B127" s="36" t="s">
        <v>167</v>
      </c>
      <c r="C127" s="4"/>
      <c r="D127" s="41"/>
      <c r="E127" s="105"/>
      <c r="F127" s="105"/>
      <c r="G127" s="133"/>
      <c r="H127" s="105"/>
      <c r="I127" s="105"/>
      <c r="J127" s="133"/>
      <c r="K127" s="105"/>
      <c r="L127" s="105"/>
      <c r="M127" s="133"/>
      <c r="N127" s="185"/>
      <c r="O127" s="4"/>
      <c r="P127" s="4"/>
      <c r="Q127" s="4"/>
      <c r="S127" s="4"/>
      <c r="T127" s="4"/>
      <c r="U127" s="4"/>
    </row>
    <row r="128" spans="1:21">
      <c r="A128" s="4" t="s">
        <v>182</v>
      </c>
      <c r="B128" s="9" t="s">
        <v>183</v>
      </c>
      <c r="C128" s="4" t="s">
        <v>70</v>
      </c>
      <c r="D128" s="41">
        <v>22</v>
      </c>
      <c r="E128" s="105">
        <v>3500</v>
      </c>
      <c r="F128" s="105">
        <v>1050</v>
      </c>
      <c r="G128" s="133">
        <f>$D128*(E128+F128)</f>
        <v>100100</v>
      </c>
      <c r="H128" s="105">
        <v>1450</v>
      </c>
      <c r="I128" s="105">
        <v>300</v>
      </c>
      <c r="J128" s="133">
        <f>$D128*(H128+I128)</f>
        <v>38500</v>
      </c>
      <c r="K128" s="105">
        <v>2200</v>
      </c>
      <c r="L128" s="105">
        <v>800</v>
      </c>
      <c r="M128" s="133">
        <f>$D128*(K128+L128)</f>
        <v>66000</v>
      </c>
      <c r="N128" s="185"/>
      <c r="O128" s="4"/>
      <c r="P128" s="4"/>
      <c r="Q128" s="131">
        <f>$O128*(K128+L128)</f>
        <v>0</v>
      </c>
      <c r="S128" s="14">
        <f>SUM('M Sheet '!P318)</f>
        <v>19</v>
      </c>
      <c r="T128" s="4"/>
      <c r="U128" s="131">
        <f t="shared" ref="U128:U130" si="16">$S128*(K128+L128)</f>
        <v>57000</v>
      </c>
    </row>
    <row r="129" spans="1:21" ht="24">
      <c r="A129" s="4" t="s">
        <v>182</v>
      </c>
      <c r="B129" s="9" t="s">
        <v>184</v>
      </c>
      <c r="C129" s="4" t="s">
        <v>70</v>
      </c>
      <c r="D129" s="41" t="s">
        <v>73</v>
      </c>
      <c r="E129" s="105">
        <v>2150</v>
      </c>
      <c r="F129" s="105">
        <v>850</v>
      </c>
      <c r="G129" s="133"/>
      <c r="H129" s="105"/>
      <c r="I129" s="105"/>
      <c r="J129" s="133"/>
      <c r="K129" s="105"/>
      <c r="L129" s="105"/>
      <c r="M129" s="133"/>
      <c r="N129" s="185"/>
      <c r="O129" s="4"/>
      <c r="P129" s="4"/>
      <c r="Q129" s="131">
        <f>$O129*(K129+L129)</f>
        <v>0</v>
      </c>
      <c r="S129" s="4"/>
      <c r="T129" s="4"/>
      <c r="U129" s="131">
        <f t="shared" si="16"/>
        <v>0</v>
      </c>
    </row>
    <row r="130" spans="1:21">
      <c r="A130" s="4" t="s">
        <v>185</v>
      </c>
      <c r="B130" s="9" t="s">
        <v>173</v>
      </c>
      <c r="C130" s="4" t="s">
        <v>70</v>
      </c>
      <c r="D130" s="41">
        <v>16</v>
      </c>
      <c r="E130" s="105">
        <v>2000</v>
      </c>
      <c r="F130" s="105">
        <v>600</v>
      </c>
      <c r="G130" s="133">
        <f>$D130*(E130+F130)</f>
        <v>41600</v>
      </c>
      <c r="H130" s="105">
        <v>945</v>
      </c>
      <c r="I130" s="105">
        <v>150</v>
      </c>
      <c r="J130" s="133">
        <f>$D130*(H130+I130)</f>
        <v>17520</v>
      </c>
      <c r="K130" s="105">
        <v>1200</v>
      </c>
      <c r="L130" s="105">
        <v>300</v>
      </c>
      <c r="M130" s="133">
        <f>$D130*(K130+L130)</f>
        <v>24000</v>
      </c>
      <c r="N130" s="185"/>
      <c r="O130" s="4"/>
      <c r="P130" s="4"/>
      <c r="Q130" s="131">
        <f>$O130*(K130+L130)</f>
        <v>0</v>
      </c>
      <c r="S130" s="14">
        <f>SUM('M Sheet '!P341)</f>
        <v>22</v>
      </c>
      <c r="T130" s="4"/>
      <c r="U130" s="131">
        <f t="shared" si="16"/>
        <v>33000</v>
      </c>
    </row>
    <row r="131" spans="1:21">
      <c r="A131" s="4"/>
      <c r="B131" s="62"/>
      <c r="C131" s="4"/>
      <c r="D131" s="41"/>
      <c r="E131" s="105"/>
      <c r="F131" s="105"/>
      <c r="G131" s="133"/>
      <c r="H131" s="105"/>
      <c r="I131" s="105"/>
      <c r="J131" s="133"/>
      <c r="K131" s="105"/>
      <c r="L131" s="105"/>
      <c r="M131" s="133"/>
      <c r="N131" s="185"/>
      <c r="O131" s="4"/>
      <c r="P131" s="4"/>
      <c r="Q131" s="4"/>
      <c r="S131" s="4"/>
      <c r="T131" s="4"/>
      <c r="U131" s="4"/>
    </row>
    <row r="132" spans="1:21">
      <c r="A132" s="35">
        <v>3.4</v>
      </c>
      <c r="B132" s="36" t="s">
        <v>186</v>
      </c>
      <c r="C132" s="2"/>
      <c r="D132" s="3"/>
      <c r="E132" s="105"/>
      <c r="F132" s="105"/>
      <c r="G132" s="133"/>
      <c r="H132" s="105"/>
      <c r="I132" s="105"/>
      <c r="J132" s="133"/>
      <c r="K132" s="105"/>
      <c r="L132" s="105"/>
      <c r="M132" s="133"/>
      <c r="N132" s="185"/>
      <c r="O132" s="4"/>
      <c r="P132" s="4"/>
      <c r="Q132" s="4"/>
      <c r="S132" s="4"/>
      <c r="T132" s="4"/>
      <c r="U132" s="4"/>
    </row>
    <row r="133" spans="1:21" ht="84">
      <c r="A133" s="4"/>
      <c r="B133" s="9" t="s">
        <v>187</v>
      </c>
      <c r="C133" s="4"/>
      <c r="D133" s="41"/>
      <c r="E133" s="105"/>
      <c r="F133" s="105"/>
      <c r="G133" s="133"/>
      <c r="H133" s="105"/>
      <c r="I133" s="105"/>
      <c r="J133" s="133"/>
      <c r="K133" s="105"/>
      <c r="L133" s="105"/>
      <c r="M133" s="133"/>
      <c r="N133" s="185"/>
      <c r="O133" s="4"/>
      <c r="P133" s="4"/>
      <c r="Q133" s="4"/>
      <c r="S133" s="4"/>
      <c r="T133" s="4"/>
      <c r="U133" s="4"/>
    </row>
    <row r="134" spans="1:21" ht="84">
      <c r="A134" s="4"/>
      <c r="B134" s="9" t="s">
        <v>188</v>
      </c>
      <c r="C134" s="4"/>
      <c r="D134" s="41"/>
      <c r="E134" s="105"/>
      <c r="F134" s="105"/>
      <c r="G134" s="133"/>
      <c r="H134" s="105"/>
      <c r="I134" s="105"/>
      <c r="J134" s="133"/>
      <c r="K134" s="105"/>
      <c r="L134" s="105"/>
      <c r="M134" s="133"/>
      <c r="N134" s="185"/>
      <c r="O134" s="4"/>
      <c r="P134" s="4"/>
      <c r="Q134" s="4"/>
      <c r="S134" s="4"/>
      <c r="T134" s="4"/>
      <c r="U134" s="4"/>
    </row>
    <row r="135" spans="1:21" ht="24">
      <c r="A135" s="4"/>
      <c r="B135" s="36" t="s">
        <v>167</v>
      </c>
      <c r="C135" s="4"/>
      <c r="D135" s="41"/>
      <c r="E135" s="105"/>
      <c r="F135" s="105"/>
      <c r="G135" s="133"/>
      <c r="H135" s="105"/>
      <c r="I135" s="105"/>
      <c r="J135" s="133"/>
      <c r="K135" s="105"/>
      <c r="L135" s="105"/>
      <c r="M135" s="133"/>
      <c r="N135" s="185"/>
      <c r="O135" s="4"/>
      <c r="P135" s="4"/>
      <c r="Q135" s="4"/>
      <c r="S135" s="4"/>
      <c r="T135" s="4"/>
      <c r="U135" s="4"/>
    </row>
    <row r="136" spans="1:21">
      <c r="A136" s="4" t="s">
        <v>189</v>
      </c>
      <c r="B136" s="9" t="s">
        <v>183</v>
      </c>
      <c r="C136" s="4" t="s">
        <v>70</v>
      </c>
      <c r="D136" s="41">
        <v>30</v>
      </c>
      <c r="E136" s="105">
        <v>3500</v>
      </c>
      <c r="F136" s="105">
        <v>1450</v>
      </c>
      <c r="G136" s="133">
        <f>$D136*(E136+F136)</f>
        <v>148500</v>
      </c>
      <c r="H136" s="105">
        <v>1750</v>
      </c>
      <c r="I136" s="105">
        <v>400</v>
      </c>
      <c r="J136" s="133">
        <f>$D136*(H136+I136)</f>
        <v>64500</v>
      </c>
      <c r="K136" s="105">
        <v>2000</v>
      </c>
      <c r="L136" s="105">
        <v>600</v>
      </c>
      <c r="M136" s="133">
        <f>$D136*(K136+L136)</f>
        <v>78000</v>
      </c>
      <c r="N136" s="185"/>
      <c r="O136" s="4"/>
      <c r="P136" s="4"/>
      <c r="Q136" s="131">
        <f t="shared" ref="Q136:Q138" si="17">$O136*(K136+L136)</f>
        <v>0</v>
      </c>
      <c r="S136" s="14">
        <f>SUM('M Sheet '!P373)</f>
        <v>23</v>
      </c>
      <c r="T136" s="4"/>
      <c r="U136" s="131">
        <f t="shared" ref="U136:U138" si="18">$S136*(K136+L136)</f>
        <v>59800</v>
      </c>
    </row>
    <row r="137" spans="1:21" ht="24">
      <c r="A137" s="4" t="s">
        <v>190</v>
      </c>
      <c r="B137" s="9" t="s">
        <v>184</v>
      </c>
      <c r="C137" s="4" t="s">
        <v>70</v>
      </c>
      <c r="D137" s="41" t="s">
        <v>73</v>
      </c>
      <c r="E137" s="105">
        <v>1550</v>
      </c>
      <c r="F137" s="105">
        <v>950</v>
      </c>
      <c r="G137" s="133"/>
      <c r="H137" s="105"/>
      <c r="I137" s="105"/>
      <c r="J137" s="133"/>
      <c r="K137" s="105"/>
      <c r="L137" s="105"/>
      <c r="M137" s="133"/>
      <c r="N137" s="185"/>
      <c r="O137" s="4"/>
      <c r="P137" s="4"/>
      <c r="Q137" s="131">
        <f t="shared" si="17"/>
        <v>0</v>
      </c>
      <c r="S137" s="4"/>
      <c r="T137" s="4"/>
      <c r="U137" s="131">
        <f t="shared" si="18"/>
        <v>0</v>
      </c>
    </row>
    <row r="138" spans="1:21" s="122" customFormat="1">
      <c r="A138" s="139" t="s">
        <v>191</v>
      </c>
      <c r="B138" s="149" t="s">
        <v>173</v>
      </c>
      <c r="C138" s="139" t="s">
        <v>70</v>
      </c>
      <c r="D138" s="145" t="s">
        <v>73</v>
      </c>
      <c r="E138" s="141">
        <v>850</v>
      </c>
      <c r="F138" s="141">
        <v>550</v>
      </c>
      <c r="G138" s="142"/>
      <c r="H138" s="141"/>
      <c r="I138" s="141"/>
      <c r="J138" s="142"/>
      <c r="K138" s="141">
        <v>850</v>
      </c>
      <c r="L138" s="141">
        <v>550</v>
      </c>
      <c r="M138" s="142"/>
      <c r="N138" s="186"/>
      <c r="O138" s="139"/>
      <c r="P138" s="139"/>
      <c r="Q138" s="146">
        <f t="shared" si="17"/>
        <v>0</v>
      </c>
      <c r="S138" s="148">
        <f>SUM('M Sheet '!P399)</f>
        <v>20</v>
      </c>
      <c r="T138" s="139"/>
      <c r="U138" s="146">
        <f t="shared" si="18"/>
        <v>28000</v>
      </c>
    </row>
    <row r="139" spans="1:21">
      <c r="A139" s="4"/>
      <c r="B139" s="36"/>
      <c r="C139" s="4"/>
      <c r="D139" s="41"/>
      <c r="E139" s="105"/>
      <c r="F139" s="105"/>
      <c r="G139" s="133"/>
      <c r="H139" s="105"/>
      <c r="I139" s="105"/>
      <c r="J139" s="133"/>
      <c r="K139" s="105"/>
      <c r="L139" s="105"/>
      <c r="M139" s="133"/>
      <c r="N139" s="185"/>
      <c r="O139" s="4"/>
      <c r="P139" s="4"/>
      <c r="Q139" s="4"/>
      <c r="S139" s="4"/>
      <c r="T139" s="4"/>
      <c r="U139" s="4"/>
    </row>
    <row r="140" spans="1:21" ht="36">
      <c r="A140" s="39">
        <v>3.5</v>
      </c>
      <c r="B140" s="9" t="s">
        <v>192</v>
      </c>
      <c r="C140" s="4"/>
      <c r="D140" s="41"/>
      <c r="E140" s="41"/>
      <c r="F140" s="41"/>
      <c r="G140" s="131"/>
      <c r="H140" s="41"/>
      <c r="I140" s="41"/>
      <c r="J140" s="131"/>
      <c r="K140" s="41"/>
      <c r="L140" s="41"/>
      <c r="M140" s="131"/>
      <c r="N140" s="185"/>
      <c r="O140" s="4"/>
      <c r="P140" s="4"/>
      <c r="Q140" s="4"/>
      <c r="S140" s="4"/>
      <c r="T140" s="4"/>
      <c r="U140" s="4"/>
    </row>
    <row r="141" spans="1:21">
      <c r="A141" s="4"/>
      <c r="B141" s="9"/>
      <c r="C141" s="4"/>
      <c r="D141" s="41"/>
      <c r="E141" s="41"/>
      <c r="F141" s="41"/>
      <c r="G141" s="131"/>
      <c r="H141" s="41"/>
      <c r="I141" s="41"/>
      <c r="J141" s="131"/>
      <c r="K141" s="41"/>
      <c r="L141" s="41"/>
      <c r="M141" s="131"/>
      <c r="N141" s="185"/>
      <c r="O141" s="4"/>
      <c r="P141" s="4"/>
      <c r="Q141" s="4"/>
      <c r="S141" s="4"/>
      <c r="T141" s="4"/>
      <c r="U141" s="4"/>
    </row>
    <row r="142" spans="1:21">
      <c r="A142" s="4" t="s">
        <v>193</v>
      </c>
      <c r="B142" s="63" t="s">
        <v>194</v>
      </c>
      <c r="C142" s="4" t="s">
        <v>195</v>
      </c>
      <c r="D142" s="41" t="s">
        <v>73</v>
      </c>
      <c r="E142" s="41">
        <v>145</v>
      </c>
      <c r="F142" s="41">
        <v>96</v>
      </c>
      <c r="G142" s="131"/>
      <c r="H142" s="41"/>
      <c r="I142" s="41"/>
      <c r="J142" s="131"/>
      <c r="K142" s="41"/>
      <c r="L142" s="41"/>
      <c r="M142" s="131"/>
      <c r="N142" s="185"/>
      <c r="O142" s="4"/>
      <c r="P142" s="4"/>
      <c r="Q142" s="131">
        <f t="shared" ref="Q142:Q148" si="19">$O142*(K142+L142)</f>
        <v>0</v>
      </c>
      <c r="S142" s="4"/>
      <c r="T142" s="4"/>
      <c r="U142" s="131">
        <f t="shared" ref="U142:U148" si="20">$S142*(K142+L142)</f>
        <v>0</v>
      </c>
    </row>
    <row r="143" spans="1:21">
      <c r="A143" s="4" t="s">
        <v>196</v>
      </c>
      <c r="B143" s="63" t="s">
        <v>197</v>
      </c>
      <c r="C143" s="4" t="s">
        <v>195</v>
      </c>
      <c r="D143" s="41">
        <v>100</v>
      </c>
      <c r="E143" s="41">
        <v>180</v>
      </c>
      <c r="F143" s="41">
        <v>50</v>
      </c>
      <c r="G143" s="131">
        <f>$D143*(E143+F143)</f>
        <v>23000</v>
      </c>
      <c r="H143" s="41">
        <v>75</v>
      </c>
      <c r="I143" s="41">
        <v>40</v>
      </c>
      <c r="J143" s="131">
        <f>$D143*(H143+I143)</f>
        <v>11500</v>
      </c>
      <c r="K143" s="41">
        <v>140</v>
      </c>
      <c r="L143" s="41">
        <v>50</v>
      </c>
      <c r="M143" s="131">
        <f>$D143*(K143+L143)</f>
        <v>19000</v>
      </c>
      <c r="N143" s="185"/>
      <c r="O143" s="4"/>
      <c r="P143" s="4"/>
      <c r="Q143" s="131">
        <f t="shared" si="19"/>
        <v>0</v>
      </c>
      <c r="S143" s="4"/>
      <c r="T143" s="4"/>
      <c r="U143" s="131">
        <f t="shared" si="20"/>
        <v>0</v>
      </c>
    </row>
    <row r="144" spans="1:21">
      <c r="A144" s="4"/>
      <c r="B144" s="63"/>
      <c r="C144" s="4"/>
      <c r="D144" s="41"/>
      <c r="E144" s="41"/>
      <c r="F144" s="41"/>
      <c r="G144" s="131"/>
      <c r="H144" s="41"/>
      <c r="I144" s="41"/>
      <c r="J144" s="131"/>
      <c r="K144" s="41"/>
      <c r="L144" s="41"/>
      <c r="M144" s="131"/>
      <c r="N144" s="185"/>
      <c r="O144" s="4"/>
      <c r="P144" s="4"/>
      <c r="Q144" s="4"/>
      <c r="S144" s="4"/>
      <c r="T144" s="4"/>
      <c r="U144" s="4"/>
    </row>
    <row r="145" spans="1:21" ht="36">
      <c r="A145" s="39">
        <v>3.6</v>
      </c>
      <c r="B145" s="9" t="s">
        <v>198</v>
      </c>
      <c r="C145" s="4"/>
      <c r="D145" s="41"/>
      <c r="E145" s="41"/>
      <c r="F145" s="41"/>
      <c r="G145" s="131"/>
      <c r="H145" s="41"/>
      <c r="I145" s="41"/>
      <c r="J145" s="131"/>
      <c r="K145" s="41"/>
      <c r="L145" s="41"/>
      <c r="M145" s="131"/>
      <c r="N145" s="185"/>
      <c r="O145" s="4"/>
      <c r="P145" s="4"/>
      <c r="Q145" s="4"/>
      <c r="S145" s="4"/>
      <c r="T145" s="4"/>
      <c r="U145" s="4"/>
    </row>
    <row r="146" spans="1:21">
      <c r="A146" s="4"/>
      <c r="B146" s="9"/>
      <c r="C146" s="4"/>
      <c r="D146" s="41"/>
      <c r="E146" s="41"/>
      <c r="F146" s="41"/>
      <c r="G146" s="131"/>
      <c r="H146" s="41"/>
      <c r="I146" s="41"/>
      <c r="J146" s="131"/>
      <c r="K146" s="41"/>
      <c r="L146" s="41"/>
      <c r="M146" s="131"/>
      <c r="N146" s="185"/>
      <c r="O146" s="4"/>
      <c r="P146" s="4"/>
      <c r="Q146" s="4"/>
      <c r="S146" s="4"/>
      <c r="T146" s="4"/>
      <c r="U146" s="4"/>
    </row>
    <row r="147" spans="1:21" s="122" customFormat="1">
      <c r="A147" s="139" t="s">
        <v>199</v>
      </c>
      <c r="B147" s="149" t="s">
        <v>194</v>
      </c>
      <c r="C147" s="139" t="s">
        <v>195</v>
      </c>
      <c r="D147" s="145" t="s">
        <v>73</v>
      </c>
      <c r="E147" s="145">
        <v>96</v>
      </c>
      <c r="F147" s="145">
        <v>48</v>
      </c>
      <c r="G147" s="146"/>
      <c r="H147" s="145"/>
      <c r="I147" s="145"/>
      <c r="J147" s="146"/>
      <c r="K147" s="145">
        <v>96</v>
      </c>
      <c r="L147" s="145">
        <v>48</v>
      </c>
      <c r="M147" s="146"/>
      <c r="N147" s="186"/>
      <c r="O147" s="139"/>
      <c r="P147" s="139"/>
      <c r="Q147" s="146">
        <f t="shared" si="19"/>
        <v>0</v>
      </c>
      <c r="S147" s="148">
        <f>SUM('M Sheet '!P412)</f>
        <v>24</v>
      </c>
      <c r="T147" s="139"/>
      <c r="U147" s="146">
        <f t="shared" si="20"/>
        <v>3456</v>
      </c>
    </row>
    <row r="148" spans="1:21">
      <c r="A148" s="4" t="s">
        <v>200</v>
      </c>
      <c r="B148" s="9" t="s">
        <v>201</v>
      </c>
      <c r="C148" s="4" t="s">
        <v>195</v>
      </c>
      <c r="D148" s="41">
        <v>75</v>
      </c>
      <c r="E148" s="41">
        <v>150</v>
      </c>
      <c r="F148" s="41">
        <v>50</v>
      </c>
      <c r="G148" s="131">
        <f>$D148*(E148+F148)</f>
        <v>15000</v>
      </c>
      <c r="H148" s="41">
        <v>35</v>
      </c>
      <c r="I148" s="41">
        <v>12</v>
      </c>
      <c r="J148" s="131">
        <f>$D148*(H148+I148)</f>
        <v>3525</v>
      </c>
      <c r="K148" s="41">
        <v>140</v>
      </c>
      <c r="L148" s="41">
        <v>40</v>
      </c>
      <c r="M148" s="131">
        <f>$D148*(K148+L148)</f>
        <v>13500</v>
      </c>
      <c r="N148" s="185"/>
      <c r="O148" s="4"/>
      <c r="P148" s="4"/>
      <c r="Q148" s="131">
        <f t="shared" si="19"/>
        <v>0</v>
      </c>
      <c r="S148" s="4"/>
      <c r="T148" s="4"/>
      <c r="U148" s="131">
        <f t="shared" si="20"/>
        <v>0</v>
      </c>
    </row>
    <row r="149" spans="1:21">
      <c r="A149" s="4"/>
      <c r="B149" s="9"/>
      <c r="C149" s="4"/>
      <c r="D149" s="41"/>
      <c r="E149" s="41"/>
      <c r="F149" s="41"/>
      <c r="G149" s="131"/>
      <c r="H149" s="41"/>
      <c r="I149" s="41"/>
      <c r="J149" s="131"/>
      <c r="K149" s="41"/>
      <c r="L149" s="41"/>
      <c r="M149" s="131"/>
      <c r="N149" s="185"/>
      <c r="O149" s="4"/>
      <c r="P149" s="4"/>
      <c r="Q149" s="4"/>
      <c r="S149" s="4"/>
      <c r="T149" s="4"/>
      <c r="U149" s="4"/>
    </row>
    <row r="150" spans="1:21" ht="144">
      <c r="A150" s="64">
        <v>3.7</v>
      </c>
      <c r="B150" s="65" t="s">
        <v>202</v>
      </c>
      <c r="C150" s="64"/>
      <c r="D150" s="41"/>
      <c r="E150" s="41"/>
      <c r="F150" s="41"/>
      <c r="G150" s="131"/>
      <c r="H150" s="41"/>
      <c r="I150" s="41"/>
      <c r="J150" s="131"/>
      <c r="K150" s="41"/>
      <c r="L150" s="41"/>
      <c r="M150" s="131"/>
      <c r="N150" s="185"/>
      <c r="O150" s="4"/>
      <c r="P150" s="4"/>
      <c r="Q150" s="4"/>
      <c r="S150" s="4"/>
      <c r="T150" s="4"/>
      <c r="U150" s="4"/>
    </row>
    <row r="151" spans="1:21">
      <c r="A151" s="64" t="s">
        <v>203</v>
      </c>
      <c r="B151" s="66" t="s">
        <v>204</v>
      </c>
      <c r="C151" s="67" t="s">
        <v>137</v>
      </c>
      <c r="D151" s="41">
        <v>14</v>
      </c>
      <c r="E151" s="89">
        <v>300</v>
      </c>
      <c r="F151" s="41">
        <v>50</v>
      </c>
      <c r="G151" s="131">
        <f>$D151*(E151+F151)</f>
        <v>4900</v>
      </c>
      <c r="H151" s="89">
        <v>75</v>
      </c>
      <c r="I151" s="41">
        <v>15</v>
      </c>
      <c r="J151" s="131">
        <f>$D151*(H151+I151)</f>
        <v>1260</v>
      </c>
      <c r="K151" s="89">
        <v>75</v>
      </c>
      <c r="L151" s="41">
        <v>15</v>
      </c>
      <c r="M151" s="131">
        <f>$D151*(K151+L151)</f>
        <v>1260</v>
      </c>
      <c r="N151" s="185"/>
      <c r="O151" s="4"/>
      <c r="P151" s="4"/>
      <c r="Q151" s="131">
        <f t="shared" ref="Q151:Q161" si="21">$O151*(K151+L151)</f>
        <v>0</v>
      </c>
      <c r="S151" s="14">
        <f>SUM('M Sheet '!P421)</f>
        <v>19</v>
      </c>
      <c r="T151" s="4"/>
      <c r="U151" s="131">
        <f t="shared" ref="U151:U161" si="22">$S151*(K151+L151)</f>
        <v>1710</v>
      </c>
    </row>
    <row r="152" spans="1:21">
      <c r="A152" s="64" t="s">
        <v>205</v>
      </c>
      <c r="B152" s="66" t="s">
        <v>206</v>
      </c>
      <c r="C152" s="67" t="s">
        <v>137</v>
      </c>
      <c r="D152" s="41" t="s">
        <v>73</v>
      </c>
      <c r="E152" s="89">
        <v>300</v>
      </c>
      <c r="F152" s="41">
        <v>50</v>
      </c>
      <c r="G152" s="131"/>
      <c r="H152" s="89"/>
      <c r="I152" s="41"/>
      <c r="J152" s="131"/>
      <c r="K152" s="89"/>
      <c r="L152" s="41"/>
      <c r="M152" s="131"/>
      <c r="N152" s="185"/>
      <c r="O152" s="4"/>
      <c r="P152" s="4"/>
      <c r="Q152" s="131">
        <f t="shared" si="21"/>
        <v>0</v>
      </c>
      <c r="S152" s="4"/>
      <c r="T152" s="4"/>
      <c r="U152" s="131">
        <f t="shared" si="22"/>
        <v>0</v>
      </c>
    </row>
    <row r="153" spans="1:21">
      <c r="A153" s="64" t="s">
        <v>207</v>
      </c>
      <c r="B153" s="68" t="s">
        <v>208</v>
      </c>
      <c r="C153" s="67" t="s">
        <v>137</v>
      </c>
      <c r="D153" s="41">
        <f>16+12</f>
        <v>28</v>
      </c>
      <c r="E153" s="89">
        <v>450</v>
      </c>
      <c r="F153" s="41">
        <v>100</v>
      </c>
      <c r="G153" s="131">
        <f>$D153*(E153+F153)</f>
        <v>15400</v>
      </c>
      <c r="H153" s="89">
        <v>450</v>
      </c>
      <c r="I153" s="41">
        <v>100</v>
      </c>
      <c r="J153" s="131">
        <f>$D153*(H153+I153)</f>
        <v>15400</v>
      </c>
      <c r="K153" s="89">
        <v>450</v>
      </c>
      <c r="L153" s="41">
        <v>100</v>
      </c>
      <c r="M153" s="131">
        <f>$D153*(K153+L153)</f>
        <v>15400</v>
      </c>
      <c r="N153" s="185"/>
      <c r="O153" s="4"/>
      <c r="P153" s="4"/>
      <c r="Q153" s="131">
        <f t="shared" si="21"/>
        <v>0</v>
      </c>
      <c r="S153" s="14">
        <f>SUM('M Sheet '!P425)</f>
        <v>43</v>
      </c>
      <c r="T153" s="4"/>
      <c r="U153" s="131">
        <f t="shared" si="22"/>
        <v>23650</v>
      </c>
    </row>
    <row r="154" spans="1:21">
      <c r="A154" s="64" t="s">
        <v>209</v>
      </c>
      <c r="B154" s="68" t="s">
        <v>210</v>
      </c>
      <c r="C154" s="67" t="s">
        <v>211</v>
      </c>
      <c r="D154" s="41">
        <v>6</v>
      </c>
      <c r="E154" s="89">
        <v>650</v>
      </c>
      <c r="F154" s="41">
        <v>100</v>
      </c>
      <c r="G154" s="131">
        <f>$D154*(E154+F154)</f>
        <v>4500</v>
      </c>
      <c r="H154" s="89">
        <v>650</v>
      </c>
      <c r="I154" s="41">
        <v>100</v>
      </c>
      <c r="J154" s="131">
        <f>$D154*(H154+I154)</f>
        <v>4500</v>
      </c>
      <c r="K154" s="89">
        <v>650</v>
      </c>
      <c r="L154" s="41">
        <v>100</v>
      </c>
      <c r="M154" s="131">
        <f>$D154*(K154+L154)</f>
        <v>4500</v>
      </c>
      <c r="N154" s="185"/>
      <c r="O154" s="4"/>
      <c r="P154" s="4"/>
      <c r="Q154" s="131">
        <f t="shared" si="21"/>
        <v>0</v>
      </c>
      <c r="S154" s="14">
        <f>SUM('M Sheet '!P440)</f>
        <v>22</v>
      </c>
      <c r="T154" s="4"/>
      <c r="U154" s="131">
        <f t="shared" si="22"/>
        <v>16500</v>
      </c>
    </row>
    <row r="155" spans="1:21">
      <c r="A155" s="64" t="s">
        <v>212</v>
      </c>
      <c r="B155" s="68" t="s">
        <v>213</v>
      </c>
      <c r="C155" s="67" t="s">
        <v>211</v>
      </c>
      <c r="D155" s="41">
        <f>28+14</f>
        <v>42</v>
      </c>
      <c r="E155" s="89">
        <v>1250</v>
      </c>
      <c r="F155" s="41">
        <v>250</v>
      </c>
      <c r="G155" s="131">
        <f>$D155*(E155+F155)</f>
        <v>63000</v>
      </c>
      <c r="H155" s="89">
        <v>450</v>
      </c>
      <c r="I155" s="41">
        <v>100</v>
      </c>
      <c r="J155" s="131">
        <f>$D155*(H155+I155)</f>
        <v>23100</v>
      </c>
      <c r="K155" s="89">
        <v>450</v>
      </c>
      <c r="L155" s="41">
        <v>100</v>
      </c>
      <c r="M155" s="131">
        <f>$D155*(K155+L155)</f>
        <v>23100</v>
      </c>
      <c r="N155" s="185"/>
      <c r="O155" s="14">
        <f>SUM('M Sheet '!J471)</f>
        <v>60</v>
      </c>
      <c r="P155" s="4"/>
      <c r="Q155" s="131">
        <f t="shared" si="21"/>
        <v>33000</v>
      </c>
      <c r="S155" s="14">
        <f>SUM('M Sheet '!N471)</f>
        <v>0</v>
      </c>
      <c r="T155" s="4"/>
      <c r="U155" s="131">
        <f t="shared" si="22"/>
        <v>0</v>
      </c>
    </row>
    <row r="156" spans="1:21">
      <c r="A156" s="64" t="s">
        <v>214</v>
      </c>
      <c r="B156" s="66" t="s">
        <v>215</v>
      </c>
      <c r="C156" s="67" t="s">
        <v>211</v>
      </c>
      <c r="D156" s="41">
        <v>8</v>
      </c>
      <c r="E156" s="89">
        <v>1650</v>
      </c>
      <c r="F156" s="41">
        <v>350</v>
      </c>
      <c r="G156" s="131">
        <f>$D156*(E156+F156)</f>
        <v>16000</v>
      </c>
      <c r="H156" s="89">
        <v>650</v>
      </c>
      <c r="I156" s="41">
        <v>120</v>
      </c>
      <c r="J156" s="131">
        <f>$D156*(H156+I156)</f>
        <v>6160</v>
      </c>
      <c r="K156" s="89">
        <v>650</v>
      </c>
      <c r="L156" s="41">
        <v>120</v>
      </c>
      <c r="M156" s="131">
        <f>$D156*(K156+L156)</f>
        <v>6160</v>
      </c>
      <c r="N156" s="185"/>
      <c r="O156" s="14">
        <f>SUM('M Sheet '!J478)</f>
        <v>8</v>
      </c>
      <c r="P156" s="4"/>
      <c r="Q156" s="131">
        <f t="shared" si="21"/>
        <v>6160</v>
      </c>
      <c r="S156" s="14">
        <f>SUM('M Sheet '!N478)</f>
        <v>0</v>
      </c>
      <c r="T156" s="4"/>
      <c r="U156" s="131">
        <f t="shared" si="22"/>
        <v>0</v>
      </c>
    </row>
    <row r="157" spans="1:21">
      <c r="A157" s="64" t="s">
        <v>216</v>
      </c>
      <c r="B157" s="66" t="s">
        <v>217</v>
      </c>
      <c r="C157" s="67" t="s">
        <v>137</v>
      </c>
      <c r="D157" s="41" t="s">
        <v>73</v>
      </c>
      <c r="E157" s="89">
        <v>1250</v>
      </c>
      <c r="F157" s="41">
        <v>250</v>
      </c>
      <c r="G157" s="131"/>
      <c r="H157" s="89"/>
      <c r="I157" s="41"/>
      <c r="J157" s="131"/>
      <c r="K157" s="89"/>
      <c r="L157" s="41"/>
      <c r="M157" s="131"/>
      <c r="N157" s="185"/>
      <c r="O157" s="4"/>
      <c r="P157" s="4"/>
      <c r="Q157" s="131">
        <f t="shared" si="21"/>
        <v>0</v>
      </c>
      <c r="S157" s="4"/>
      <c r="T157" s="4"/>
      <c r="U157" s="131">
        <f t="shared" si="22"/>
        <v>0</v>
      </c>
    </row>
    <row r="158" spans="1:21">
      <c r="A158" s="64" t="s">
        <v>218</v>
      </c>
      <c r="B158" s="66" t="s">
        <v>219</v>
      </c>
      <c r="C158" s="67" t="s">
        <v>137</v>
      </c>
      <c r="D158" s="41" t="s">
        <v>73</v>
      </c>
      <c r="E158" s="89">
        <v>2250</v>
      </c>
      <c r="F158" s="41">
        <v>750</v>
      </c>
      <c r="G158" s="131"/>
      <c r="H158" s="89"/>
      <c r="I158" s="41"/>
      <c r="J158" s="131"/>
      <c r="K158" s="89"/>
      <c r="L158" s="41"/>
      <c r="M158" s="131"/>
      <c r="N158" s="185"/>
      <c r="O158" s="4"/>
      <c r="P158" s="4"/>
      <c r="Q158" s="131">
        <f t="shared" si="21"/>
        <v>0</v>
      </c>
      <c r="S158" s="4"/>
      <c r="T158" s="4"/>
      <c r="U158" s="131">
        <f t="shared" si="22"/>
        <v>0</v>
      </c>
    </row>
    <row r="159" spans="1:21" ht="24">
      <c r="A159" s="64" t="s">
        <v>220</v>
      </c>
      <c r="B159" s="66" t="s">
        <v>221</v>
      </c>
      <c r="C159" s="67" t="s">
        <v>137</v>
      </c>
      <c r="D159" s="41">
        <v>4</v>
      </c>
      <c r="E159" s="89">
        <v>500</v>
      </c>
      <c r="F159" s="41">
        <v>300</v>
      </c>
      <c r="G159" s="131">
        <f>$D159*(E159+F159)</f>
        <v>3200</v>
      </c>
      <c r="H159" s="89">
        <v>250</v>
      </c>
      <c r="I159" s="41">
        <v>100</v>
      </c>
      <c r="J159" s="131">
        <f>$D159*(H159+I159)</f>
        <v>1400</v>
      </c>
      <c r="K159" s="89">
        <v>350</v>
      </c>
      <c r="L159" s="41">
        <v>100</v>
      </c>
      <c r="M159" s="131">
        <f>$D159*(K159+L159)</f>
        <v>1800</v>
      </c>
      <c r="N159" s="185"/>
      <c r="O159" s="4"/>
      <c r="P159" s="4"/>
      <c r="Q159" s="131">
        <f t="shared" si="21"/>
        <v>0</v>
      </c>
      <c r="S159" s="14">
        <f>SUM('M Sheet '!P485)</f>
        <v>5</v>
      </c>
      <c r="T159" s="4"/>
      <c r="U159" s="131">
        <f t="shared" si="22"/>
        <v>2250</v>
      </c>
    </row>
    <row r="160" spans="1:21" s="122" customFormat="1">
      <c r="A160" s="150" t="s">
        <v>222</v>
      </c>
      <c r="B160" s="151" t="s">
        <v>223</v>
      </c>
      <c r="C160" s="152" t="s">
        <v>137</v>
      </c>
      <c r="D160" s="145" t="s">
        <v>73</v>
      </c>
      <c r="E160" s="153">
        <v>350</v>
      </c>
      <c r="F160" s="145">
        <v>150</v>
      </c>
      <c r="G160" s="146"/>
      <c r="H160" s="153"/>
      <c r="I160" s="145"/>
      <c r="J160" s="146"/>
      <c r="K160" s="153">
        <v>350</v>
      </c>
      <c r="L160" s="145">
        <v>150</v>
      </c>
      <c r="M160" s="146"/>
      <c r="N160" s="186"/>
      <c r="O160" s="139"/>
      <c r="P160" s="139"/>
      <c r="Q160" s="146">
        <f t="shared" si="21"/>
        <v>0</v>
      </c>
      <c r="S160" s="148">
        <f>SUM('M Sheet '!P487)</f>
        <v>1</v>
      </c>
      <c r="T160" s="139"/>
      <c r="U160" s="146">
        <f t="shared" si="22"/>
        <v>500</v>
      </c>
    </row>
    <row r="161" spans="1:21" s="122" customFormat="1">
      <c r="A161" s="150" t="s">
        <v>224</v>
      </c>
      <c r="B161" s="151" t="s">
        <v>225</v>
      </c>
      <c r="C161" s="152" t="s">
        <v>137</v>
      </c>
      <c r="D161" s="145" t="s">
        <v>73</v>
      </c>
      <c r="E161" s="153">
        <v>1750</v>
      </c>
      <c r="F161" s="145">
        <v>750</v>
      </c>
      <c r="G161" s="146"/>
      <c r="H161" s="153"/>
      <c r="I161" s="145"/>
      <c r="J161" s="146"/>
      <c r="K161" s="153">
        <v>1750</v>
      </c>
      <c r="L161" s="145">
        <v>750</v>
      </c>
      <c r="M161" s="146"/>
      <c r="N161" s="186"/>
      <c r="O161" s="139"/>
      <c r="P161" s="139"/>
      <c r="Q161" s="146">
        <f t="shared" si="21"/>
        <v>0</v>
      </c>
      <c r="S161" s="148">
        <f>SUM('M Sheet '!P490)</f>
        <v>1</v>
      </c>
      <c r="T161" s="139"/>
      <c r="U161" s="146">
        <f t="shared" si="22"/>
        <v>2500</v>
      </c>
    </row>
    <row r="162" spans="1:21">
      <c r="A162" s="4"/>
      <c r="B162" s="9"/>
      <c r="C162" s="4"/>
      <c r="D162" s="41"/>
      <c r="E162" s="41"/>
      <c r="F162" s="41"/>
      <c r="G162" s="131"/>
      <c r="H162" s="41"/>
      <c r="I162" s="41"/>
      <c r="J162" s="131"/>
      <c r="K162" s="41"/>
      <c r="L162" s="41"/>
      <c r="M162" s="131"/>
      <c r="N162" s="185"/>
      <c r="O162" s="4"/>
      <c r="P162" s="4"/>
      <c r="Q162" s="4"/>
      <c r="S162" s="4"/>
      <c r="T162" s="4"/>
      <c r="U162" s="4"/>
    </row>
    <row r="163" spans="1:21">
      <c r="A163" s="51"/>
      <c r="B163" s="50" t="s">
        <v>226</v>
      </c>
      <c r="C163" s="51"/>
      <c r="D163" s="52"/>
      <c r="E163" s="109"/>
      <c r="F163" s="109"/>
      <c r="G163" s="134">
        <f>SUM(G113:G161)</f>
        <v>721750</v>
      </c>
      <c r="H163" s="109"/>
      <c r="I163" s="109"/>
      <c r="J163" s="134">
        <f>SUM(J113:J161)</f>
        <v>362065</v>
      </c>
      <c r="K163" s="109"/>
      <c r="L163" s="109"/>
      <c r="M163" s="134">
        <f>SUM(M113:M161)</f>
        <v>456720</v>
      </c>
      <c r="N163" s="185"/>
      <c r="O163" s="109"/>
      <c r="P163" s="109"/>
      <c r="Q163" s="134">
        <f>SUM(Q113:Q161)</f>
        <v>229660</v>
      </c>
      <c r="S163" s="109"/>
      <c r="T163" s="109"/>
      <c r="U163" s="134">
        <f>SUM(U113:U161)</f>
        <v>255566</v>
      </c>
    </row>
    <row r="164" spans="1:21">
      <c r="A164" s="2"/>
      <c r="B164" s="53"/>
      <c r="C164" s="2"/>
      <c r="D164" s="3"/>
      <c r="E164" s="105"/>
      <c r="F164" s="105"/>
      <c r="G164" s="133"/>
      <c r="H164" s="105"/>
      <c r="I164" s="105"/>
      <c r="J164" s="133"/>
      <c r="K164" s="105"/>
      <c r="L164" s="105"/>
      <c r="M164" s="133"/>
      <c r="N164" s="185"/>
      <c r="O164" s="4"/>
      <c r="P164" s="4"/>
      <c r="Q164" s="4"/>
      <c r="S164" s="4"/>
      <c r="T164" s="4"/>
      <c r="U164" s="4"/>
    </row>
    <row r="165" spans="1:21">
      <c r="A165" s="69">
        <v>4</v>
      </c>
      <c r="B165" s="70" t="s">
        <v>227</v>
      </c>
      <c r="C165" s="71"/>
      <c r="D165" s="3"/>
      <c r="E165" s="41"/>
      <c r="F165" s="41"/>
      <c r="G165" s="131"/>
      <c r="H165" s="41"/>
      <c r="I165" s="41"/>
      <c r="J165" s="131"/>
      <c r="K165" s="41"/>
      <c r="L165" s="41"/>
      <c r="M165" s="131"/>
      <c r="N165" s="185"/>
      <c r="O165" s="4"/>
      <c r="P165" s="4"/>
      <c r="Q165" s="4"/>
      <c r="S165" s="4"/>
      <c r="T165" s="4"/>
      <c r="U165" s="4"/>
    </row>
    <row r="166" spans="1:21">
      <c r="A166" s="69"/>
      <c r="B166" s="70"/>
      <c r="C166" s="71"/>
      <c r="D166" s="3"/>
      <c r="E166" s="41"/>
      <c r="F166" s="41"/>
      <c r="G166" s="131"/>
      <c r="H166" s="41"/>
      <c r="I166" s="41"/>
      <c r="J166" s="131"/>
      <c r="K166" s="41"/>
      <c r="L166" s="41"/>
      <c r="M166" s="131"/>
      <c r="N166" s="185"/>
      <c r="O166" s="4"/>
      <c r="P166" s="4"/>
      <c r="Q166" s="4"/>
      <c r="S166" s="4"/>
      <c r="T166" s="4"/>
      <c r="U166" s="4"/>
    </row>
    <row r="167" spans="1:21" s="23" customFormat="1" ht="24">
      <c r="A167" s="72">
        <v>4.0999999999999996</v>
      </c>
      <c r="B167" s="73" t="s">
        <v>228</v>
      </c>
      <c r="C167" s="54" t="s">
        <v>229</v>
      </c>
      <c r="D167" s="56" t="s">
        <v>73</v>
      </c>
      <c r="E167" s="56">
        <v>420</v>
      </c>
      <c r="F167" s="56">
        <v>180</v>
      </c>
      <c r="G167" s="154"/>
      <c r="H167" s="56"/>
      <c r="I167" s="56"/>
      <c r="J167" s="154"/>
      <c r="K167" s="56"/>
      <c r="L167" s="56"/>
      <c r="M167" s="154"/>
      <c r="N167" s="185"/>
      <c r="O167" s="46"/>
      <c r="P167" s="46"/>
      <c r="Q167" s="131">
        <f t="shared" ref="Q167:Q172" si="23">$O167*(K167+L167)</f>
        <v>0</v>
      </c>
      <c r="S167" s="46"/>
      <c r="T167" s="46"/>
      <c r="U167" s="131">
        <f t="shared" ref="U167:U172" si="24">$S167*(K167+L167)</f>
        <v>0</v>
      </c>
    </row>
    <row r="168" spans="1:21">
      <c r="A168" s="74"/>
      <c r="B168" s="75" t="s">
        <v>230</v>
      </c>
      <c r="C168" s="54"/>
      <c r="D168" s="56"/>
      <c r="E168" s="56"/>
      <c r="F168" s="56"/>
      <c r="G168" s="154"/>
      <c r="H168" s="56"/>
      <c r="I168" s="56"/>
      <c r="J168" s="154"/>
      <c r="K168" s="56"/>
      <c r="L168" s="56"/>
      <c r="M168" s="154"/>
      <c r="N168" s="185"/>
      <c r="O168" s="4"/>
      <c r="P168" s="4"/>
      <c r="Q168" s="4"/>
      <c r="S168" s="4"/>
      <c r="T168" s="4"/>
      <c r="U168" s="4"/>
    </row>
    <row r="169" spans="1:21">
      <c r="A169" s="74"/>
      <c r="B169" s="38"/>
      <c r="C169" s="54"/>
      <c r="D169" s="56"/>
      <c r="E169" s="56"/>
      <c r="F169" s="56"/>
      <c r="G169" s="154"/>
      <c r="H169" s="56"/>
      <c r="I169" s="56"/>
      <c r="J169" s="154"/>
      <c r="K169" s="56"/>
      <c r="L169" s="56"/>
      <c r="M169" s="154"/>
      <c r="N169" s="185"/>
      <c r="O169" s="4"/>
      <c r="P169" s="4"/>
      <c r="Q169" s="4"/>
      <c r="S169" s="4"/>
      <c r="T169" s="4"/>
      <c r="U169" s="4"/>
    </row>
    <row r="170" spans="1:21" s="23" customFormat="1" ht="24">
      <c r="A170" s="72">
        <v>4.2</v>
      </c>
      <c r="B170" s="73" t="s">
        <v>231</v>
      </c>
      <c r="C170" s="54" t="s">
        <v>229</v>
      </c>
      <c r="D170" s="56" t="s">
        <v>73</v>
      </c>
      <c r="E170" s="56">
        <v>380</v>
      </c>
      <c r="F170" s="56">
        <v>120</v>
      </c>
      <c r="G170" s="154"/>
      <c r="H170" s="56"/>
      <c r="I170" s="56"/>
      <c r="J170" s="154"/>
      <c r="K170" s="56"/>
      <c r="L170" s="56"/>
      <c r="M170" s="154"/>
      <c r="N170" s="185"/>
      <c r="O170" s="46"/>
      <c r="P170" s="46"/>
      <c r="Q170" s="131">
        <f t="shared" si="23"/>
        <v>0</v>
      </c>
      <c r="S170" s="46"/>
      <c r="T170" s="46"/>
      <c r="U170" s="131">
        <f t="shared" si="24"/>
        <v>0</v>
      </c>
    </row>
    <row r="171" spans="1:21">
      <c r="A171" s="74"/>
      <c r="B171" s="38"/>
      <c r="C171" s="54"/>
      <c r="D171" s="56"/>
      <c r="E171" s="56"/>
      <c r="F171" s="56"/>
      <c r="G171" s="154"/>
      <c r="H171" s="56"/>
      <c r="I171" s="56"/>
      <c r="J171" s="154"/>
      <c r="K171" s="56"/>
      <c r="L171" s="56"/>
      <c r="M171" s="154"/>
      <c r="N171" s="185"/>
      <c r="O171" s="4"/>
      <c r="P171" s="4"/>
      <c r="Q171" s="4"/>
      <c r="S171" s="4"/>
      <c r="T171" s="4"/>
      <c r="U171" s="4"/>
    </row>
    <row r="172" spans="1:21" s="23" customFormat="1" ht="24">
      <c r="A172" s="72">
        <v>4.2</v>
      </c>
      <c r="B172" s="73" t="s">
        <v>232</v>
      </c>
      <c r="C172" s="54" t="s">
        <v>229</v>
      </c>
      <c r="D172" s="56" t="s">
        <v>73</v>
      </c>
      <c r="E172" s="56">
        <v>360</v>
      </c>
      <c r="F172" s="56"/>
      <c r="G172" s="154"/>
      <c r="H172" s="56"/>
      <c r="I172" s="56"/>
      <c r="J172" s="154"/>
      <c r="K172" s="56"/>
      <c r="L172" s="56"/>
      <c r="M172" s="154"/>
      <c r="N172" s="185"/>
      <c r="O172" s="46"/>
      <c r="P172" s="46"/>
      <c r="Q172" s="131">
        <f t="shared" si="23"/>
        <v>0</v>
      </c>
      <c r="S172" s="46"/>
      <c r="T172" s="46"/>
      <c r="U172" s="131">
        <f t="shared" si="24"/>
        <v>0</v>
      </c>
    </row>
    <row r="173" spans="1:21">
      <c r="A173" s="69"/>
      <c r="B173" s="75" t="s">
        <v>230</v>
      </c>
      <c r="C173" s="54"/>
      <c r="D173" s="56"/>
      <c r="E173" s="56"/>
      <c r="F173" s="56"/>
      <c r="G173" s="154"/>
      <c r="H173" s="56"/>
      <c r="I173" s="56"/>
      <c r="J173" s="154"/>
      <c r="K173" s="56"/>
      <c r="L173" s="56"/>
      <c r="M173" s="154"/>
      <c r="N173" s="185"/>
      <c r="O173" s="4"/>
      <c r="P173" s="4"/>
      <c r="Q173" s="4"/>
      <c r="S173" s="4"/>
      <c r="T173" s="4"/>
      <c r="U173" s="4"/>
    </row>
    <row r="174" spans="1:21">
      <c r="A174" s="69"/>
      <c r="B174" s="40"/>
      <c r="C174" s="71"/>
      <c r="D174" s="3"/>
      <c r="E174" s="41"/>
      <c r="F174" s="41"/>
      <c r="G174" s="131"/>
      <c r="H174" s="41"/>
      <c r="I174" s="41"/>
      <c r="J174" s="131"/>
      <c r="K174" s="41"/>
      <c r="L174" s="41"/>
      <c r="M174" s="131"/>
      <c r="N174" s="185"/>
      <c r="O174" s="4"/>
      <c r="P174" s="4"/>
      <c r="Q174" s="4"/>
      <c r="S174" s="4"/>
      <c r="T174" s="4"/>
      <c r="U174" s="4"/>
    </row>
    <row r="175" spans="1:21">
      <c r="A175" s="74">
        <v>4.3</v>
      </c>
      <c r="B175" s="40" t="s">
        <v>233</v>
      </c>
      <c r="C175" s="54" t="s">
        <v>229</v>
      </c>
      <c r="D175" s="56">
        <v>100</v>
      </c>
      <c r="E175" s="56">
        <v>150</v>
      </c>
      <c r="F175" s="56">
        <v>50</v>
      </c>
      <c r="G175" s="154">
        <f>$D175*(E175+F175)</f>
        <v>20000</v>
      </c>
      <c r="H175" s="56">
        <v>75</v>
      </c>
      <c r="I175" s="56">
        <v>40</v>
      </c>
      <c r="J175" s="154">
        <f>$D175*(H175+I175)</f>
        <v>11500</v>
      </c>
      <c r="K175" s="41">
        <v>140</v>
      </c>
      <c r="L175" s="41">
        <v>40</v>
      </c>
      <c r="M175" s="154">
        <f>$D175*(K175+L175)</f>
        <v>18000</v>
      </c>
      <c r="N175" s="185"/>
      <c r="O175" s="4"/>
      <c r="P175" s="4"/>
      <c r="Q175" s="131">
        <f t="shared" ref="Q175:Q179" si="25">$O175*(K175+L175)</f>
        <v>0</v>
      </c>
      <c r="S175" s="14">
        <f>SUM('M Sheet '!P515)</f>
        <v>99</v>
      </c>
      <c r="T175" s="4"/>
      <c r="U175" s="131">
        <f t="shared" ref="U175:U179" si="26">$S175*(K175+L175)</f>
        <v>17820</v>
      </c>
    </row>
    <row r="176" spans="1:21">
      <c r="A176" s="69"/>
      <c r="B176" s="70"/>
      <c r="C176" s="71"/>
      <c r="D176" s="3"/>
      <c r="E176" s="41"/>
      <c r="F176" s="41"/>
      <c r="G176" s="131"/>
      <c r="H176" s="41"/>
      <c r="I176" s="41"/>
      <c r="J176" s="131"/>
      <c r="K176" s="41"/>
      <c r="L176" s="41"/>
      <c r="M176" s="131"/>
      <c r="N176" s="185"/>
      <c r="O176" s="4"/>
      <c r="P176" s="4"/>
      <c r="Q176" s="4"/>
      <c r="S176" s="4"/>
      <c r="T176" s="4"/>
      <c r="U176" s="4"/>
    </row>
    <row r="177" spans="1:21" ht="24">
      <c r="A177" s="144">
        <v>4.4000000000000004</v>
      </c>
      <c r="B177" s="155" t="s">
        <v>234</v>
      </c>
      <c r="C177" s="144" t="s">
        <v>235</v>
      </c>
      <c r="D177" s="145" t="s">
        <v>73</v>
      </c>
      <c r="E177" s="140">
        <v>800</v>
      </c>
      <c r="F177" s="140">
        <v>400</v>
      </c>
      <c r="G177" s="156"/>
      <c r="H177" s="140"/>
      <c r="I177" s="140"/>
      <c r="J177" s="156"/>
      <c r="K177" s="140">
        <v>800</v>
      </c>
      <c r="L177" s="140">
        <v>400</v>
      </c>
      <c r="M177" s="156"/>
      <c r="N177" s="185"/>
      <c r="O177" s="148">
        <f>SUM('M Sheet '!J522)</f>
        <v>1</v>
      </c>
      <c r="P177" s="139"/>
      <c r="Q177" s="146">
        <f t="shared" si="25"/>
        <v>1200</v>
      </c>
      <c r="S177" s="148">
        <f>SUM('M Sheet '!N522)</f>
        <v>0</v>
      </c>
      <c r="T177" s="139"/>
      <c r="U177" s="146">
        <f t="shared" si="26"/>
        <v>0</v>
      </c>
    </row>
    <row r="178" spans="1:21">
      <c r="A178" s="54"/>
      <c r="B178" s="9"/>
      <c r="C178" s="54"/>
      <c r="D178" s="56"/>
      <c r="E178" s="56"/>
      <c r="F178" s="56"/>
      <c r="G178" s="154"/>
      <c r="H178" s="56"/>
      <c r="I178" s="56"/>
      <c r="J178" s="154"/>
      <c r="K178" s="56"/>
      <c r="L178" s="56"/>
      <c r="M178" s="154"/>
      <c r="N178" s="185"/>
      <c r="O178" s="4"/>
      <c r="P178" s="4"/>
      <c r="Q178" s="4"/>
      <c r="S178" s="4"/>
      <c r="T178" s="4"/>
      <c r="U178" s="4"/>
    </row>
    <row r="179" spans="1:21" ht="24">
      <c r="A179" s="54">
        <v>4.5</v>
      </c>
      <c r="B179" s="40" t="s">
        <v>236</v>
      </c>
      <c r="C179" s="54" t="s">
        <v>235</v>
      </c>
      <c r="D179" s="41" t="s">
        <v>73</v>
      </c>
      <c r="E179" s="56">
        <v>650</v>
      </c>
      <c r="F179" s="56">
        <v>250</v>
      </c>
      <c r="G179" s="154"/>
      <c r="H179" s="56"/>
      <c r="I179" s="56"/>
      <c r="J179" s="154"/>
      <c r="K179" s="56"/>
      <c r="L179" s="56"/>
      <c r="M179" s="154"/>
      <c r="N179" s="185"/>
      <c r="O179" s="4"/>
      <c r="P179" s="4"/>
      <c r="Q179" s="131">
        <f t="shared" si="25"/>
        <v>0</v>
      </c>
      <c r="S179" s="4"/>
      <c r="T179" s="4"/>
      <c r="U179" s="131">
        <f t="shared" si="26"/>
        <v>0</v>
      </c>
    </row>
    <row r="180" spans="1:21">
      <c r="A180" s="54"/>
      <c r="B180" s="40"/>
      <c r="C180" s="54"/>
      <c r="D180" s="41"/>
      <c r="E180" s="56"/>
      <c r="F180" s="56"/>
      <c r="G180" s="154"/>
      <c r="H180" s="56"/>
      <c r="I180" s="56"/>
      <c r="J180" s="154"/>
      <c r="K180" s="56"/>
      <c r="L180" s="56"/>
      <c r="M180" s="154"/>
      <c r="N180" s="185"/>
      <c r="O180" s="4"/>
      <c r="P180" s="4"/>
      <c r="Q180" s="4"/>
      <c r="S180" s="4"/>
      <c r="T180" s="4"/>
      <c r="U180" s="4"/>
    </row>
    <row r="181" spans="1:21" ht="24">
      <c r="A181" s="54">
        <v>4.5999999999999996</v>
      </c>
      <c r="B181" s="40" t="s">
        <v>237</v>
      </c>
      <c r="C181" s="54" t="s">
        <v>235</v>
      </c>
      <c r="D181" s="41">
        <v>12</v>
      </c>
      <c r="E181" s="56">
        <v>550</v>
      </c>
      <c r="F181" s="56">
        <v>250</v>
      </c>
      <c r="G181" s="154">
        <f>$D181*(E181+F181)</f>
        <v>9600</v>
      </c>
      <c r="H181" s="56">
        <v>420</v>
      </c>
      <c r="I181" s="56">
        <v>120</v>
      </c>
      <c r="J181" s="154">
        <f>$D181*(H181+I181)</f>
        <v>6480</v>
      </c>
      <c r="K181" s="56">
        <v>420</v>
      </c>
      <c r="L181" s="56">
        <v>120</v>
      </c>
      <c r="M181" s="154">
        <f>$D181*(K181+L181)</f>
        <v>6480</v>
      </c>
      <c r="N181" s="185"/>
      <c r="O181" s="14">
        <f>SUM('M Sheet '!J528)</f>
        <v>12</v>
      </c>
      <c r="P181" s="4"/>
      <c r="Q181" s="131">
        <f>$O181*(K181+L181)</f>
        <v>6480</v>
      </c>
      <c r="S181" s="14">
        <f>SUM('M Sheet '!N528)</f>
        <v>0</v>
      </c>
      <c r="T181" s="4"/>
      <c r="U181" s="131">
        <f>$S181*(K181+L181)</f>
        <v>0</v>
      </c>
    </row>
    <row r="182" spans="1:21">
      <c r="A182" s="4"/>
      <c r="B182" s="63"/>
      <c r="C182" s="4"/>
      <c r="D182" s="41"/>
      <c r="E182" s="105"/>
      <c r="F182" s="105"/>
      <c r="G182" s="133"/>
      <c r="H182" s="105"/>
      <c r="I182" s="105"/>
      <c r="J182" s="133"/>
      <c r="K182" s="105"/>
      <c r="L182" s="105"/>
      <c r="M182" s="133"/>
      <c r="N182" s="185"/>
      <c r="O182" s="4"/>
      <c r="P182" s="4"/>
      <c r="Q182" s="4"/>
      <c r="S182" s="4"/>
      <c r="T182" s="4"/>
      <c r="U182" s="4"/>
    </row>
    <row r="183" spans="1:21" s="23" customFormat="1">
      <c r="A183" s="4">
        <v>4.7</v>
      </c>
      <c r="B183" s="63" t="s">
        <v>238</v>
      </c>
      <c r="C183" s="4"/>
      <c r="D183" s="41"/>
      <c r="E183" s="41"/>
      <c r="F183" s="41"/>
      <c r="G183" s="131"/>
      <c r="H183" s="41"/>
      <c r="I183" s="41"/>
      <c r="J183" s="131"/>
      <c r="K183" s="41"/>
      <c r="L183" s="41"/>
      <c r="M183" s="131"/>
      <c r="N183" s="185"/>
      <c r="O183" s="46"/>
      <c r="P183" s="46"/>
      <c r="Q183" s="46"/>
      <c r="S183" s="46"/>
      <c r="T183" s="46"/>
      <c r="U183" s="46"/>
    </row>
    <row r="184" spans="1:21" s="23" customFormat="1">
      <c r="A184" s="4"/>
      <c r="B184" s="63" t="s">
        <v>239</v>
      </c>
      <c r="C184" s="4"/>
      <c r="D184" s="41"/>
      <c r="E184" s="41"/>
      <c r="F184" s="41"/>
      <c r="G184" s="131"/>
      <c r="H184" s="41"/>
      <c r="I184" s="41"/>
      <c r="J184" s="131"/>
      <c r="K184" s="41"/>
      <c r="L184" s="41"/>
      <c r="M184" s="131"/>
      <c r="N184" s="185"/>
      <c r="O184" s="46"/>
      <c r="P184" s="46"/>
      <c r="Q184" s="46"/>
      <c r="S184" s="46"/>
      <c r="T184" s="46"/>
      <c r="U184" s="46"/>
    </row>
    <row r="185" spans="1:21" s="23" customFormat="1">
      <c r="A185" s="4"/>
      <c r="B185" s="63" t="s">
        <v>240</v>
      </c>
      <c r="C185" s="4"/>
      <c r="D185" s="41"/>
      <c r="E185" s="41"/>
      <c r="F185" s="41"/>
      <c r="G185" s="131"/>
      <c r="H185" s="41"/>
      <c r="I185" s="41"/>
      <c r="J185" s="131"/>
      <c r="K185" s="41"/>
      <c r="L185" s="41"/>
      <c r="M185" s="131"/>
      <c r="N185" s="185"/>
      <c r="O185" s="46"/>
      <c r="P185" s="46"/>
      <c r="Q185" s="46"/>
      <c r="S185" s="46"/>
      <c r="T185" s="46"/>
      <c r="U185" s="46"/>
    </row>
    <row r="186" spans="1:21" s="23" customFormat="1">
      <c r="A186" s="4"/>
      <c r="B186" s="63" t="s">
        <v>241</v>
      </c>
      <c r="C186" s="4"/>
      <c r="D186" s="41"/>
      <c r="E186" s="41"/>
      <c r="F186" s="41"/>
      <c r="G186" s="131"/>
      <c r="H186" s="41"/>
      <c r="I186" s="41"/>
      <c r="J186" s="131"/>
      <c r="K186" s="41"/>
      <c r="L186" s="41"/>
      <c r="M186" s="131"/>
      <c r="N186" s="185"/>
      <c r="O186" s="46"/>
      <c r="P186" s="46"/>
      <c r="Q186" s="46"/>
      <c r="S186" s="46"/>
      <c r="T186" s="46"/>
      <c r="U186" s="46"/>
    </row>
    <row r="187" spans="1:21" s="23" customFormat="1">
      <c r="A187" s="4"/>
      <c r="B187" s="63" t="s">
        <v>242</v>
      </c>
      <c r="C187" s="4"/>
      <c r="D187" s="41"/>
      <c r="E187" s="41"/>
      <c r="F187" s="41"/>
      <c r="G187" s="131"/>
      <c r="H187" s="41"/>
      <c r="I187" s="41"/>
      <c r="J187" s="131"/>
      <c r="K187" s="41"/>
      <c r="L187" s="41"/>
      <c r="M187" s="131"/>
      <c r="N187" s="185"/>
      <c r="O187" s="46"/>
      <c r="P187" s="46"/>
      <c r="Q187" s="46"/>
      <c r="S187" s="46"/>
      <c r="T187" s="46"/>
      <c r="U187" s="46"/>
    </row>
    <row r="188" spans="1:21" s="23" customFormat="1">
      <c r="A188" s="4"/>
      <c r="B188" s="63" t="s">
        <v>243</v>
      </c>
      <c r="C188" s="4"/>
      <c r="D188" s="41"/>
      <c r="E188" s="41"/>
      <c r="F188" s="41"/>
      <c r="G188" s="131"/>
      <c r="H188" s="41"/>
      <c r="I188" s="41"/>
      <c r="J188" s="131"/>
      <c r="K188" s="41"/>
      <c r="L188" s="41"/>
      <c r="M188" s="131"/>
      <c r="N188" s="185"/>
      <c r="O188" s="46"/>
      <c r="P188" s="46"/>
      <c r="Q188" s="46"/>
      <c r="S188" s="46"/>
      <c r="T188" s="46"/>
      <c r="U188" s="46"/>
    </row>
    <row r="189" spans="1:21" s="23" customFormat="1">
      <c r="A189" s="4"/>
      <c r="B189" s="63" t="s">
        <v>244</v>
      </c>
      <c r="C189" s="4"/>
      <c r="D189" s="41"/>
      <c r="E189" s="41"/>
      <c r="F189" s="41"/>
      <c r="G189" s="131"/>
      <c r="H189" s="41"/>
      <c r="I189" s="41"/>
      <c r="J189" s="131"/>
      <c r="K189" s="41"/>
      <c r="L189" s="41"/>
      <c r="M189" s="131"/>
      <c r="N189" s="185"/>
      <c r="O189" s="46"/>
      <c r="P189" s="46"/>
      <c r="Q189" s="46"/>
      <c r="S189" s="46"/>
      <c r="T189" s="46"/>
      <c r="U189" s="46"/>
    </row>
    <row r="190" spans="1:21" s="23" customFormat="1">
      <c r="A190" s="4"/>
      <c r="B190" s="75" t="s">
        <v>245</v>
      </c>
      <c r="C190" s="4"/>
      <c r="D190" s="41"/>
      <c r="E190" s="41"/>
      <c r="F190" s="41"/>
      <c r="G190" s="131"/>
      <c r="H190" s="41"/>
      <c r="I190" s="41"/>
      <c r="J190" s="131"/>
      <c r="K190" s="41"/>
      <c r="L190" s="41"/>
      <c r="M190" s="131"/>
      <c r="N190" s="185"/>
      <c r="O190" s="46"/>
      <c r="P190" s="46"/>
      <c r="Q190" s="46"/>
      <c r="S190" s="46"/>
      <c r="T190" s="46"/>
      <c r="U190" s="46"/>
    </row>
    <row r="191" spans="1:21" s="23" customFormat="1">
      <c r="A191" s="4"/>
      <c r="B191" s="9"/>
      <c r="C191" s="4"/>
      <c r="D191" s="41"/>
      <c r="E191" s="41"/>
      <c r="F191" s="41"/>
      <c r="G191" s="131"/>
      <c r="H191" s="41"/>
      <c r="I191" s="41"/>
      <c r="J191" s="131"/>
      <c r="K191" s="41"/>
      <c r="L191" s="41"/>
      <c r="M191" s="131"/>
      <c r="N191" s="185"/>
      <c r="O191" s="46"/>
      <c r="P191" s="46"/>
      <c r="Q191" s="46"/>
      <c r="S191" s="46"/>
      <c r="T191" s="46"/>
      <c r="U191" s="46"/>
    </row>
    <row r="192" spans="1:21" s="23" customFormat="1">
      <c r="A192" s="4" t="s">
        <v>246</v>
      </c>
      <c r="B192" s="63" t="s">
        <v>247</v>
      </c>
      <c r="C192" s="4" t="s">
        <v>195</v>
      </c>
      <c r="D192" s="41">
        <v>50</v>
      </c>
      <c r="E192" s="105">
        <v>550</v>
      </c>
      <c r="F192" s="105">
        <v>130</v>
      </c>
      <c r="G192" s="133">
        <f>$D192*(E192+F192)</f>
        <v>34000</v>
      </c>
      <c r="H192" s="105">
        <v>360</v>
      </c>
      <c r="I192" s="105">
        <v>100</v>
      </c>
      <c r="J192" s="133">
        <f>$D192*(H192+I192)</f>
        <v>23000</v>
      </c>
      <c r="K192" s="105">
        <v>300</v>
      </c>
      <c r="L192" s="105">
        <v>120</v>
      </c>
      <c r="M192" s="133">
        <f>$D192*(K192+L192)</f>
        <v>21000</v>
      </c>
      <c r="N192" s="185"/>
      <c r="O192" s="46"/>
      <c r="P192" s="46"/>
      <c r="Q192" s="131">
        <f t="shared" ref="Q192:Q195" si="27">$O192*(K192+L192)</f>
        <v>0</v>
      </c>
      <c r="S192" s="157">
        <f>SUM('M Sheet '!P543)</f>
        <v>38</v>
      </c>
      <c r="T192" s="46"/>
      <c r="U192" s="131">
        <f t="shared" ref="U192:U195" si="28">$S192*(K192+L192)</f>
        <v>15960</v>
      </c>
    </row>
    <row r="193" spans="1:21" s="23" customFormat="1">
      <c r="A193" s="4" t="s">
        <v>248</v>
      </c>
      <c r="B193" s="63" t="s">
        <v>249</v>
      </c>
      <c r="C193" s="4" t="s">
        <v>195</v>
      </c>
      <c r="D193" s="41">
        <v>10</v>
      </c>
      <c r="E193" s="105">
        <v>650</v>
      </c>
      <c r="F193" s="105">
        <v>150</v>
      </c>
      <c r="G193" s="133">
        <f>$D193*(E193+F193)</f>
        <v>8000</v>
      </c>
      <c r="H193" s="105">
        <v>450</v>
      </c>
      <c r="I193" s="105">
        <v>120</v>
      </c>
      <c r="J193" s="133">
        <f>$D193*(H193+I193)</f>
        <v>5700</v>
      </c>
      <c r="K193" s="105">
        <v>400</v>
      </c>
      <c r="L193" s="105">
        <v>140</v>
      </c>
      <c r="M193" s="133">
        <f>$D193*(K193+L193)</f>
        <v>5400</v>
      </c>
      <c r="N193" s="185"/>
      <c r="O193" s="46"/>
      <c r="P193" s="46"/>
      <c r="Q193" s="131">
        <f t="shared" si="27"/>
        <v>0</v>
      </c>
      <c r="S193" s="157">
        <f>SUM('M Sheet '!P547)</f>
        <v>4</v>
      </c>
      <c r="T193" s="46"/>
      <c r="U193" s="131">
        <f t="shared" si="28"/>
        <v>2160</v>
      </c>
    </row>
    <row r="194" spans="1:21" s="23" customFormat="1">
      <c r="A194" s="4" t="s">
        <v>250</v>
      </c>
      <c r="B194" s="63" t="s">
        <v>251</v>
      </c>
      <c r="C194" s="4" t="s">
        <v>195</v>
      </c>
      <c r="D194" s="41">
        <v>30</v>
      </c>
      <c r="E194" s="105">
        <v>750</v>
      </c>
      <c r="F194" s="105">
        <v>180</v>
      </c>
      <c r="G194" s="133">
        <f>$D194*(E194+F194)</f>
        <v>27900</v>
      </c>
      <c r="H194" s="105">
        <v>750</v>
      </c>
      <c r="I194" s="105">
        <v>180</v>
      </c>
      <c r="J194" s="133">
        <f>$D194*(H194+I194)</f>
        <v>27900</v>
      </c>
      <c r="K194" s="105">
        <v>750</v>
      </c>
      <c r="L194" s="105">
        <v>180</v>
      </c>
      <c r="M194" s="133">
        <f>$D194*(K194+L194)</f>
        <v>27900</v>
      </c>
      <c r="N194" s="185"/>
      <c r="O194" s="157">
        <f>SUM('M Sheet '!J554)</f>
        <v>49</v>
      </c>
      <c r="P194" s="46"/>
      <c r="Q194" s="131">
        <f t="shared" si="27"/>
        <v>45570</v>
      </c>
      <c r="S194" s="157">
        <f>SUM('M Sheet '!N554)</f>
        <v>0</v>
      </c>
      <c r="T194" s="46"/>
      <c r="U194" s="131">
        <f t="shared" si="28"/>
        <v>0</v>
      </c>
    </row>
    <row r="195" spans="1:21" s="23" customFormat="1">
      <c r="A195" s="4" t="s">
        <v>252</v>
      </c>
      <c r="B195" s="63" t="s">
        <v>253</v>
      </c>
      <c r="C195" s="4" t="s">
        <v>195</v>
      </c>
      <c r="D195" s="41">
        <v>45</v>
      </c>
      <c r="E195" s="105">
        <v>1050</v>
      </c>
      <c r="F195" s="105">
        <v>200</v>
      </c>
      <c r="G195" s="133">
        <f>$D195*(E195+F195)</f>
        <v>56250</v>
      </c>
      <c r="H195" s="105">
        <v>1050</v>
      </c>
      <c r="I195" s="105">
        <v>200</v>
      </c>
      <c r="J195" s="133">
        <f>$D195*(H195+I195)</f>
        <v>56250</v>
      </c>
      <c r="K195" s="105">
        <v>1050</v>
      </c>
      <c r="L195" s="105">
        <v>200</v>
      </c>
      <c r="M195" s="133">
        <f>$D195*(K195+L195)</f>
        <v>56250</v>
      </c>
      <c r="N195" s="185"/>
      <c r="O195" s="157">
        <f>SUM('M Sheet '!J559)</f>
        <v>49</v>
      </c>
      <c r="P195" s="46"/>
      <c r="Q195" s="131">
        <f t="shared" si="27"/>
        <v>61250</v>
      </c>
      <c r="S195" s="157">
        <f>SUM('M Sheet '!N559)</f>
        <v>0</v>
      </c>
      <c r="T195" s="46"/>
      <c r="U195" s="131">
        <f t="shared" si="28"/>
        <v>0</v>
      </c>
    </row>
    <row r="196" spans="1:21" s="23" customFormat="1">
      <c r="A196" s="51"/>
      <c r="B196" s="50" t="s">
        <v>254</v>
      </c>
      <c r="C196" s="51"/>
      <c r="D196" s="52"/>
      <c r="E196" s="109"/>
      <c r="F196" s="109"/>
      <c r="G196" s="134">
        <f>SUM(G167:G195)</f>
        <v>155750</v>
      </c>
      <c r="H196" s="109"/>
      <c r="I196" s="109"/>
      <c r="J196" s="134">
        <f>SUM(J167:J195)</f>
        <v>130830</v>
      </c>
      <c r="K196" s="109"/>
      <c r="L196" s="109"/>
      <c r="M196" s="134">
        <f>SUM(M167:M195)</f>
        <v>135030</v>
      </c>
      <c r="N196" s="185"/>
      <c r="O196" s="109"/>
      <c r="P196" s="109"/>
      <c r="Q196" s="134">
        <f>SUM(Q167:Q195)</f>
        <v>114500</v>
      </c>
      <c r="S196" s="109"/>
      <c r="T196" s="109"/>
      <c r="U196" s="134">
        <f>SUM(U167:U195)</f>
        <v>35940</v>
      </c>
    </row>
    <row r="197" spans="1:21" s="23" customFormat="1">
      <c r="A197" s="2"/>
      <c r="B197" s="53"/>
      <c r="C197" s="2"/>
      <c r="D197" s="3"/>
      <c r="E197" s="105"/>
      <c r="F197" s="105"/>
      <c r="G197" s="133"/>
      <c r="H197" s="105"/>
      <c r="I197" s="105"/>
      <c r="J197" s="133"/>
      <c r="K197" s="105"/>
      <c r="L197" s="105"/>
      <c r="M197" s="133"/>
      <c r="N197" s="185"/>
      <c r="O197" s="46"/>
      <c r="P197" s="46"/>
      <c r="Q197" s="46"/>
      <c r="S197" s="46"/>
      <c r="T197" s="46"/>
      <c r="U197" s="46"/>
    </row>
    <row r="198" spans="1:21" s="23" customFormat="1">
      <c r="A198" s="35">
        <v>5</v>
      </c>
      <c r="B198" s="36" t="s">
        <v>255</v>
      </c>
      <c r="C198" s="2"/>
      <c r="D198" s="3"/>
      <c r="E198" s="105"/>
      <c r="F198" s="105"/>
      <c r="G198" s="133"/>
      <c r="H198" s="105"/>
      <c r="I198" s="105"/>
      <c r="J198" s="133"/>
      <c r="K198" s="105"/>
      <c r="L198" s="105"/>
      <c r="M198" s="133"/>
      <c r="N198" s="185"/>
      <c r="O198" s="46"/>
      <c r="P198" s="46"/>
      <c r="Q198" s="46"/>
      <c r="S198" s="46"/>
      <c r="T198" s="46"/>
      <c r="U198" s="46"/>
    </row>
    <row r="199" spans="1:21" s="23" customFormat="1" ht="60">
      <c r="A199" s="46">
        <v>5.0999999999999996</v>
      </c>
      <c r="B199" s="76" t="s">
        <v>256</v>
      </c>
      <c r="C199" s="46"/>
      <c r="D199" s="56"/>
      <c r="E199" s="56"/>
      <c r="F199" s="56"/>
      <c r="G199" s="154"/>
      <c r="H199" s="56"/>
      <c r="I199" s="56"/>
      <c r="J199" s="154"/>
      <c r="K199" s="56"/>
      <c r="L199" s="56"/>
      <c r="M199" s="154"/>
      <c r="N199" s="185"/>
      <c r="O199" s="46"/>
      <c r="P199" s="46"/>
      <c r="Q199" s="46"/>
      <c r="S199" s="46"/>
      <c r="T199" s="46"/>
      <c r="U199" s="46"/>
    </row>
    <row r="200" spans="1:21" s="23" customFormat="1">
      <c r="A200" s="46"/>
      <c r="B200" s="76"/>
      <c r="C200" s="46"/>
      <c r="D200" s="56"/>
      <c r="E200" s="56"/>
      <c r="F200" s="56"/>
      <c r="G200" s="154"/>
      <c r="H200" s="56"/>
      <c r="I200" s="56"/>
      <c r="J200" s="154"/>
      <c r="K200" s="56"/>
      <c r="L200" s="56"/>
      <c r="M200" s="154"/>
      <c r="N200" s="185"/>
      <c r="O200" s="46"/>
      <c r="P200" s="46"/>
      <c r="Q200" s="46"/>
      <c r="S200" s="46"/>
      <c r="T200" s="46"/>
      <c r="U200" s="46"/>
    </row>
    <row r="201" spans="1:21" s="23" customFormat="1">
      <c r="A201" s="46" t="s">
        <v>257</v>
      </c>
      <c r="B201" s="73" t="s">
        <v>258</v>
      </c>
      <c r="C201" s="46" t="s">
        <v>235</v>
      </c>
      <c r="D201" s="56">
        <v>12</v>
      </c>
      <c r="E201" s="158"/>
      <c r="F201" s="56">
        <v>350</v>
      </c>
      <c r="G201" s="154"/>
      <c r="H201" s="56">
        <v>0</v>
      </c>
      <c r="I201" s="56">
        <v>100</v>
      </c>
      <c r="J201" s="154"/>
      <c r="K201" s="56">
        <v>0</v>
      </c>
      <c r="L201" s="56">
        <v>300</v>
      </c>
      <c r="M201" s="154"/>
      <c r="N201" s="185"/>
      <c r="O201" s="46"/>
      <c r="P201" s="46"/>
      <c r="Q201" s="131">
        <f t="shared" ref="Q201:Q213" si="29">$O201*(K201+L201)</f>
        <v>0</v>
      </c>
      <c r="S201" s="157">
        <f>SUM('M Sheet '!J566)</f>
        <v>10</v>
      </c>
      <c r="T201" s="46"/>
      <c r="U201" s="131">
        <f t="shared" ref="U201:U213" si="30">$S201*(K201+L201)</f>
        <v>3000</v>
      </c>
    </row>
    <row r="202" spans="1:21" s="23" customFormat="1">
      <c r="A202" s="46" t="s">
        <v>259</v>
      </c>
      <c r="B202" s="76" t="s">
        <v>260</v>
      </c>
      <c r="C202" s="46" t="s">
        <v>235</v>
      </c>
      <c r="D202" s="56">
        <v>10</v>
      </c>
      <c r="E202" s="158"/>
      <c r="F202" s="56">
        <v>350</v>
      </c>
      <c r="G202" s="154"/>
      <c r="H202" s="56">
        <v>0</v>
      </c>
      <c r="I202" s="56">
        <v>100</v>
      </c>
      <c r="J202" s="154"/>
      <c r="K202" s="56">
        <v>0</v>
      </c>
      <c r="L202" s="56">
        <v>300</v>
      </c>
      <c r="M202" s="154"/>
      <c r="N202" s="185"/>
      <c r="O202" s="46"/>
      <c r="P202" s="46"/>
      <c r="Q202" s="131">
        <f t="shared" si="29"/>
        <v>0</v>
      </c>
      <c r="S202" s="157">
        <f>SUM('M Sheet '!J571)</f>
        <v>9</v>
      </c>
      <c r="T202" s="46"/>
      <c r="U202" s="131">
        <f t="shared" si="30"/>
        <v>2700</v>
      </c>
    </row>
    <row r="203" spans="1:21" s="23" customFormat="1">
      <c r="A203" s="46" t="s">
        <v>261</v>
      </c>
      <c r="B203" s="76" t="s">
        <v>262</v>
      </c>
      <c r="C203" s="46" t="s">
        <v>235</v>
      </c>
      <c r="D203" s="56">
        <v>17</v>
      </c>
      <c r="E203" s="158"/>
      <c r="F203" s="56">
        <v>350</v>
      </c>
      <c r="G203" s="154"/>
      <c r="H203" s="56">
        <v>0</v>
      </c>
      <c r="I203" s="56">
        <v>105</v>
      </c>
      <c r="J203" s="154"/>
      <c r="K203" s="56">
        <v>0</v>
      </c>
      <c r="L203" s="56">
        <v>300</v>
      </c>
      <c r="M203" s="154"/>
      <c r="N203" s="185"/>
      <c r="O203" s="46"/>
      <c r="P203" s="46"/>
      <c r="Q203" s="131">
        <f t="shared" si="29"/>
        <v>0</v>
      </c>
      <c r="S203" s="157">
        <f>SUM('M Sheet '!J575)</f>
        <v>16</v>
      </c>
      <c r="T203" s="46"/>
      <c r="U203" s="131">
        <f t="shared" si="30"/>
        <v>4800</v>
      </c>
    </row>
    <row r="204" spans="1:21" s="23" customFormat="1">
      <c r="A204" s="46" t="s">
        <v>263</v>
      </c>
      <c r="B204" s="76" t="s">
        <v>264</v>
      </c>
      <c r="C204" s="46" t="s">
        <v>235</v>
      </c>
      <c r="D204" s="56">
        <v>17</v>
      </c>
      <c r="E204" s="158"/>
      <c r="F204" s="56">
        <v>350</v>
      </c>
      <c r="G204" s="154"/>
      <c r="H204" s="56">
        <v>0</v>
      </c>
      <c r="I204" s="56">
        <v>110</v>
      </c>
      <c r="J204" s="154"/>
      <c r="K204" s="56">
        <v>0</v>
      </c>
      <c r="L204" s="56">
        <v>200</v>
      </c>
      <c r="M204" s="154"/>
      <c r="N204" s="185"/>
      <c r="O204" s="46"/>
      <c r="P204" s="46"/>
      <c r="Q204" s="131">
        <f t="shared" si="29"/>
        <v>0</v>
      </c>
      <c r="S204" s="157">
        <f>SUM('M Sheet '!J578)</f>
        <v>16</v>
      </c>
      <c r="T204" s="46"/>
      <c r="U204" s="131">
        <f t="shared" si="30"/>
        <v>3200</v>
      </c>
    </row>
    <row r="205" spans="1:21" s="23" customFormat="1">
      <c r="A205" s="46" t="s">
        <v>265</v>
      </c>
      <c r="B205" s="76" t="s">
        <v>266</v>
      </c>
      <c r="C205" s="46" t="s">
        <v>235</v>
      </c>
      <c r="D205" s="56">
        <v>6</v>
      </c>
      <c r="E205" s="158"/>
      <c r="F205" s="56">
        <v>450</v>
      </c>
      <c r="G205" s="154"/>
      <c r="H205" s="56">
        <v>0</v>
      </c>
      <c r="I205" s="56">
        <v>150</v>
      </c>
      <c r="J205" s="154"/>
      <c r="K205" s="56">
        <v>0</v>
      </c>
      <c r="L205" s="56">
        <v>200</v>
      </c>
      <c r="M205" s="154"/>
      <c r="N205" s="185"/>
      <c r="O205" s="46"/>
      <c r="P205" s="46"/>
      <c r="Q205" s="131">
        <f t="shared" si="29"/>
        <v>0</v>
      </c>
      <c r="S205" s="157">
        <f>SUM('M Sheet '!J582)</f>
        <v>5</v>
      </c>
      <c r="T205" s="46"/>
      <c r="U205" s="131">
        <f t="shared" si="30"/>
        <v>1000</v>
      </c>
    </row>
    <row r="206" spans="1:21" s="23" customFormat="1">
      <c r="A206" s="46" t="s">
        <v>267</v>
      </c>
      <c r="B206" s="76" t="s">
        <v>268</v>
      </c>
      <c r="C206" s="46" t="s">
        <v>235</v>
      </c>
      <c r="D206" s="56">
        <v>4</v>
      </c>
      <c r="E206" s="158"/>
      <c r="F206" s="56">
        <v>450</v>
      </c>
      <c r="G206" s="154"/>
      <c r="H206" s="56">
        <v>0</v>
      </c>
      <c r="I206" s="56">
        <v>150</v>
      </c>
      <c r="J206" s="154"/>
      <c r="K206" s="56">
        <v>0</v>
      </c>
      <c r="L206" s="56">
        <v>200</v>
      </c>
      <c r="M206" s="154"/>
      <c r="N206" s="185"/>
      <c r="O206" s="46"/>
      <c r="P206" s="46"/>
      <c r="Q206" s="131">
        <f t="shared" si="29"/>
        <v>0</v>
      </c>
      <c r="S206" s="157">
        <f>SUM('M Sheet '!J586)</f>
        <v>3</v>
      </c>
      <c r="T206" s="46"/>
      <c r="U206" s="131">
        <f t="shared" si="30"/>
        <v>600</v>
      </c>
    </row>
    <row r="207" spans="1:21" s="23" customFormat="1">
      <c r="A207" s="46" t="s">
        <v>269</v>
      </c>
      <c r="B207" s="76" t="s">
        <v>270</v>
      </c>
      <c r="C207" s="46" t="s">
        <v>235</v>
      </c>
      <c r="D207" s="56">
        <v>8</v>
      </c>
      <c r="E207" s="158"/>
      <c r="F207" s="56">
        <v>350</v>
      </c>
      <c r="G207" s="154"/>
      <c r="H207" s="56">
        <v>0</v>
      </c>
      <c r="I207" s="56">
        <v>150</v>
      </c>
      <c r="J207" s="154"/>
      <c r="K207" s="56">
        <v>0</v>
      </c>
      <c r="L207" s="56">
        <v>200</v>
      </c>
      <c r="M207" s="154"/>
      <c r="N207" s="185"/>
      <c r="O207" s="46"/>
      <c r="P207" s="46"/>
      <c r="Q207" s="131">
        <f t="shared" si="29"/>
        <v>0</v>
      </c>
      <c r="S207" s="157">
        <f>SUM('M Sheet '!J590)</f>
        <v>7</v>
      </c>
      <c r="T207" s="46"/>
      <c r="U207" s="131">
        <f t="shared" si="30"/>
        <v>1400</v>
      </c>
    </row>
    <row r="208" spans="1:21" s="23" customFormat="1">
      <c r="A208" s="46" t="s">
        <v>271</v>
      </c>
      <c r="B208" s="76" t="s">
        <v>272</v>
      </c>
      <c r="C208" s="46" t="s">
        <v>235</v>
      </c>
      <c r="D208" s="56">
        <v>3</v>
      </c>
      <c r="E208" s="158"/>
      <c r="F208" s="56">
        <v>350</v>
      </c>
      <c r="G208" s="154"/>
      <c r="H208" s="56">
        <v>0</v>
      </c>
      <c r="I208" s="56">
        <v>175</v>
      </c>
      <c r="J208" s="154"/>
      <c r="K208" s="56">
        <v>0</v>
      </c>
      <c r="L208" s="56">
        <v>350</v>
      </c>
      <c r="M208" s="154"/>
      <c r="N208" s="185"/>
      <c r="O208" s="157">
        <f>SUM('M Sheet '!J594)</f>
        <v>2</v>
      </c>
      <c r="P208" s="46"/>
      <c r="Q208" s="131">
        <f t="shared" si="29"/>
        <v>700</v>
      </c>
      <c r="S208" s="157">
        <f>SUM('M Sheet '!J594)</f>
        <v>2</v>
      </c>
      <c r="T208" s="46"/>
      <c r="U208" s="131">
        <f t="shared" si="30"/>
        <v>700</v>
      </c>
    </row>
    <row r="209" spans="1:21" s="23" customFormat="1">
      <c r="A209" s="46" t="s">
        <v>273</v>
      </c>
      <c r="B209" s="76" t="s">
        <v>274</v>
      </c>
      <c r="C209" s="46" t="s">
        <v>235</v>
      </c>
      <c r="D209" s="56">
        <v>14</v>
      </c>
      <c r="E209" s="158"/>
      <c r="F209" s="56">
        <v>350</v>
      </c>
      <c r="G209" s="154"/>
      <c r="H209" s="56">
        <v>0</v>
      </c>
      <c r="I209" s="56">
        <v>175</v>
      </c>
      <c r="J209" s="154"/>
      <c r="K209" s="56">
        <v>0</v>
      </c>
      <c r="L209" s="56">
        <v>350</v>
      </c>
      <c r="M209" s="154"/>
      <c r="N209" s="185"/>
      <c r="O209" s="46"/>
      <c r="P209" s="46"/>
      <c r="Q209" s="131">
        <f t="shared" si="29"/>
        <v>0</v>
      </c>
      <c r="S209" s="157">
        <f>SUM('M Sheet '!J597)</f>
        <v>13</v>
      </c>
      <c r="T209" s="46"/>
      <c r="U209" s="131">
        <f t="shared" si="30"/>
        <v>4550</v>
      </c>
    </row>
    <row r="210" spans="1:21" s="23" customFormat="1">
      <c r="A210" s="46" t="s">
        <v>275</v>
      </c>
      <c r="B210" s="76" t="s">
        <v>276</v>
      </c>
      <c r="C210" s="46" t="s">
        <v>235</v>
      </c>
      <c r="D210" s="56">
        <v>70</v>
      </c>
      <c r="E210" s="158"/>
      <c r="F210" s="56">
        <v>350</v>
      </c>
      <c r="G210" s="154"/>
      <c r="H210" s="56">
        <v>0</v>
      </c>
      <c r="I210" s="56">
        <v>100</v>
      </c>
      <c r="J210" s="154"/>
      <c r="K210" s="56">
        <v>0</v>
      </c>
      <c r="L210" s="56">
        <v>350</v>
      </c>
      <c r="M210" s="154"/>
      <c r="N210" s="185"/>
      <c r="O210" s="157">
        <f>SUM('M Sheet '!J597)</f>
        <v>13</v>
      </c>
      <c r="P210" s="46"/>
      <c r="Q210" s="131">
        <f t="shared" si="29"/>
        <v>4550</v>
      </c>
      <c r="S210" s="157">
        <f>SUM('M Sheet '!J600)</f>
        <v>68</v>
      </c>
      <c r="T210" s="46"/>
      <c r="U210" s="131">
        <f t="shared" si="30"/>
        <v>23800</v>
      </c>
    </row>
    <row r="211" spans="1:21" s="23" customFormat="1">
      <c r="A211" s="46" t="s">
        <v>277</v>
      </c>
      <c r="B211" s="76" t="s">
        <v>278</v>
      </c>
      <c r="C211" s="46" t="s">
        <v>279</v>
      </c>
      <c r="D211" s="56">
        <v>10</v>
      </c>
      <c r="E211" s="158"/>
      <c r="F211" s="56">
        <v>200</v>
      </c>
      <c r="G211" s="154"/>
      <c r="H211" s="56">
        <v>0</v>
      </c>
      <c r="I211" s="56">
        <v>60</v>
      </c>
      <c r="J211" s="154"/>
      <c r="K211" s="56">
        <v>0</v>
      </c>
      <c r="L211" s="56">
        <v>100</v>
      </c>
      <c r="M211" s="154"/>
      <c r="N211" s="185"/>
      <c r="O211" s="46"/>
      <c r="P211" s="46"/>
      <c r="Q211" s="131">
        <f t="shared" si="29"/>
        <v>0</v>
      </c>
      <c r="S211" s="157">
        <f>SUM('M Sheet '!J604)</f>
        <v>15</v>
      </c>
      <c r="T211" s="46"/>
      <c r="U211" s="131">
        <f t="shared" si="30"/>
        <v>1500</v>
      </c>
    </row>
    <row r="212" spans="1:21" s="23" customFormat="1">
      <c r="A212" s="46" t="s">
        <v>280</v>
      </c>
      <c r="B212" s="76" t="s">
        <v>281</v>
      </c>
      <c r="C212" s="46" t="s">
        <v>279</v>
      </c>
      <c r="D212" s="56">
        <v>6</v>
      </c>
      <c r="E212" s="158"/>
      <c r="F212" s="56">
        <v>350</v>
      </c>
      <c r="G212" s="154"/>
      <c r="H212" s="56">
        <v>0</v>
      </c>
      <c r="I212" s="56">
        <v>150</v>
      </c>
      <c r="J212" s="154"/>
      <c r="K212" s="56">
        <v>0</v>
      </c>
      <c r="L212" s="56">
        <v>200</v>
      </c>
      <c r="M212" s="154"/>
      <c r="N212" s="185"/>
      <c r="O212" s="46"/>
      <c r="P212" s="46"/>
      <c r="Q212" s="131">
        <f t="shared" si="29"/>
        <v>0</v>
      </c>
      <c r="S212" s="157">
        <f>SUM('M Sheet '!J608)</f>
        <v>4</v>
      </c>
      <c r="T212" s="46"/>
      <c r="U212" s="131">
        <f t="shared" si="30"/>
        <v>800</v>
      </c>
    </row>
    <row r="213" spans="1:21" s="23" customFormat="1">
      <c r="A213" s="46" t="s">
        <v>282</v>
      </c>
      <c r="B213" s="76" t="s">
        <v>283</v>
      </c>
      <c r="C213" s="46" t="s">
        <v>235</v>
      </c>
      <c r="D213" s="56">
        <v>7</v>
      </c>
      <c r="E213" s="158"/>
      <c r="F213" s="56">
        <v>500</v>
      </c>
      <c r="G213" s="154"/>
      <c r="H213" s="56">
        <v>0</v>
      </c>
      <c r="I213" s="56">
        <v>225</v>
      </c>
      <c r="J213" s="154"/>
      <c r="K213" s="56">
        <v>0</v>
      </c>
      <c r="L213" s="56">
        <v>400</v>
      </c>
      <c r="M213" s="154"/>
      <c r="N213" s="185"/>
      <c r="O213" s="46"/>
      <c r="P213" s="46"/>
      <c r="Q213" s="131">
        <f t="shared" si="29"/>
        <v>0</v>
      </c>
      <c r="S213" s="157">
        <f>SUM('M Sheet '!J612)</f>
        <v>6</v>
      </c>
      <c r="T213" s="46"/>
      <c r="U213" s="131">
        <f t="shared" si="30"/>
        <v>2400</v>
      </c>
    </row>
    <row r="214" spans="1:21" s="23" customFormat="1">
      <c r="A214" s="46"/>
      <c r="B214" s="76"/>
      <c r="C214" s="46"/>
      <c r="D214" s="56"/>
      <c r="E214" s="105"/>
      <c r="F214" s="105"/>
      <c r="G214" s="133"/>
      <c r="H214" s="105"/>
      <c r="I214" s="105"/>
      <c r="J214" s="133"/>
      <c r="K214" s="105"/>
      <c r="L214" s="105"/>
      <c r="M214" s="133"/>
      <c r="N214" s="185"/>
      <c r="O214" s="46"/>
      <c r="P214" s="46"/>
      <c r="Q214" s="46"/>
      <c r="S214" s="46"/>
      <c r="T214" s="46"/>
      <c r="U214" s="46"/>
    </row>
    <row r="215" spans="1:21">
      <c r="A215" s="51"/>
      <c r="B215" s="50" t="s">
        <v>284</v>
      </c>
      <c r="C215" s="51"/>
      <c r="D215" s="52"/>
      <c r="E215" s="61"/>
      <c r="F215" s="61"/>
      <c r="G215" s="147">
        <f>SUM(G201:G213)</f>
        <v>0</v>
      </c>
      <c r="H215" s="61"/>
      <c r="I215" s="61"/>
      <c r="J215" s="147">
        <f>SUM(J201:J213)</f>
        <v>0</v>
      </c>
      <c r="K215" s="61"/>
      <c r="L215" s="61"/>
      <c r="M215" s="147">
        <f>SUM(M201:M213)</f>
        <v>0</v>
      </c>
      <c r="N215" s="185"/>
      <c r="O215" s="61"/>
      <c r="P215" s="61"/>
      <c r="Q215" s="147">
        <f>SUM(Q201:Q213)</f>
        <v>5250</v>
      </c>
      <c r="S215" s="61"/>
      <c r="T215" s="61"/>
      <c r="U215" s="147">
        <f>SUM(U201:U213)</f>
        <v>50450</v>
      </c>
    </row>
    <row r="216" spans="1:21">
      <c r="A216" s="35">
        <v>6</v>
      </c>
      <c r="B216" s="36" t="s">
        <v>285</v>
      </c>
      <c r="C216" s="2"/>
      <c r="D216" s="3"/>
      <c r="E216" s="41"/>
      <c r="F216" s="41"/>
      <c r="G216" s="131"/>
      <c r="H216" s="41"/>
      <c r="I216" s="41"/>
      <c r="J216" s="131"/>
      <c r="K216" s="41"/>
      <c r="L216" s="41"/>
      <c r="M216" s="131"/>
      <c r="N216" s="185"/>
      <c r="O216" s="4"/>
      <c r="P216" s="4"/>
      <c r="Q216" s="4"/>
      <c r="S216" s="4"/>
      <c r="T216" s="4"/>
      <c r="U216" s="4"/>
    </row>
    <row r="217" spans="1:21" ht="72">
      <c r="A217" s="46">
        <v>6.1</v>
      </c>
      <c r="B217" s="76" t="s">
        <v>286</v>
      </c>
      <c r="C217" s="46" t="s">
        <v>70</v>
      </c>
      <c r="D217" s="56">
        <v>2</v>
      </c>
      <c r="E217" s="56">
        <v>19500</v>
      </c>
      <c r="F217" s="56">
        <v>5500</v>
      </c>
      <c r="G217" s="154">
        <f>$D217*(E217+F217)</f>
        <v>50000</v>
      </c>
      <c r="H217" s="56">
        <v>5500</v>
      </c>
      <c r="I217" s="56">
        <v>2000</v>
      </c>
      <c r="J217" s="154">
        <f>$D217*(H217+I217)</f>
        <v>15000</v>
      </c>
      <c r="K217" s="56">
        <v>5500</v>
      </c>
      <c r="L217" s="56">
        <v>2000</v>
      </c>
      <c r="M217" s="154">
        <f>$D217*(K217+L217)</f>
        <v>15000</v>
      </c>
      <c r="N217" s="185"/>
      <c r="O217" s="4"/>
      <c r="P217" s="4"/>
      <c r="Q217" s="131">
        <f>$O217*(K217+L217)</f>
        <v>0</v>
      </c>
      <c r="S217" s="4"/>
      <c r="T217" s="4"/>
      <c r="U217" s="131">
        <f>$S217*(K217+L217)</f>
        <v>0</v>
      </c>
    </row>
    <row r="218" spans="1:21">
      <c r="A218" s="46"/>
      <c r="B218" s="76"/>
      <c r="C218" s="46"/>
      <c r="D218" s="56"/>
      <c r="E218" s="56"/>
      <c r="F218" s="56"/>
      <c r="G218" s="154"/>
      <c r="H218" s="56"/>
      <c r="I218" s="56"/>
      <c r="J218" s="154"/>
      <c r="K218" s="56"/>
      <c r="L218" s="56"/>
      <c r="M218" s="154"/>
      <c r="N218" s="185"/>
      <c r="O218" s="4"/>
      <c r="P218" s="4"/>
      <c r="Q218" s="4"/>
      <c r="S218" s="4"/>
      <c r="T218" s="4"/>
      <c r="U218" s="4"/>
    </row>
    <row r="219" spans="1:21">
      <c r="A219" s="46">
        <v>6.2</v>
      </c>
      <c r="B219" s="76" t="s">
        <v>287</v>
      </c>
      <c r="C219" s="46"/>
      <c r="D219" s="56"/>
      <c r="E219" s="56"/>
      <c r="F219" s="56"/>
      <c r="G219" s="154"/>
      <c r="H219" s="56"/>
      <c r="I219" s="56"/>
      <c r="J219" s="154"/>
      <c r="K219" s="56"/>
      <c r="L219" s="56"/>
      <c r="M219" s="154"/>
      <c r="N219" s="185"/>
      <c r="O219" s="4"/>
      <c r="P219" s="4"/>
      <c r="Q219" s="4"/>
      <c r="S219" s="4"/>
      <c r="T219" s="4"/>
      <c r="U219" s="4"/>
    </row>
    <row r="220" spans="1:21">
      <c r="A220" s="46"/>
      <c r="B220" s="76"/>
      <c r="C220" s="46"/>
      <c r="D220" s="56"/>
      <c r="E220" s="56"/>
      <c r="F220" s="56"/>
      <c r="G220" s="154"/>
      <c r="H220" s="56"/>
      <c r="I220" s="56"/>
      <c r="J220" s="154"/>
      <c r="K220" s="56"/>
      <c r="L220" s="56"/>
      <c r="M220" s="154"/>
      <c r="N220" s="185"/>
      <c r="O220" s="4"/>
      <c r="P220" s="4"/>
      <c r="Q220" s="4"/>
      <c r="S220" s="4"/>
      <c r="T220" s="4"/>
      <c r="U220" s="4"/>
    </row>
    <row r="221" spans="1:21">
      <c r="A221" s="46">
        <v>6.3</v>
      </c>
      <c r="B221" s="76" t="s">
        <v>288</v>
      </c>
      <c r="C221" s="46" t="s">
        <v>229</v>
      </c>
      <c r="D221" s="56">
        <f>SUM(D18:D22)*10*2</f>
        <v>100</v>
      </c>
      <c r="E221" s="56">
        <v>100</v>
      </c>
      <c r="F221" s="56">
        <v>50</v>
      </c>
      <c r="G221" s="154">
        <f>$D221*(E221+F221)</f>
        <v>15000</v>
      </c>
      <c r="H221" s="56">
        <v>40</v>
      </c>
      <c r="I221" s="56">
        <v>10</v>
      </c>
      <c r="J221" s="154">
        <f>$D221*(H221+I221)</f>
        <v>5000</v>
      </c>
      <c r="K221" s="56">
        <v>40</v>
      </c>
      <c r="L221" s="56">
        <v>10</v>
      </c>
      <c r="M221" s="154">
        <f>$D221*(K221+L221)</f>
        <v>5000</v>
      </c>
      <c r="N221" s="185"/>
      <c r="O221" s="14">
        <f>SUM('M Sheet '!J628)</f>
        <v>210</v>
      </c>
      <c r="P221" s="4"/>
      <c r="Q221" s="131">
        <f t="shared" ref="Q221:Q225" si="31">$O221*(K221+L221)</f>
        <v>10500</v>
      </c>
      <c r="S221" s="14">
        <f>SUM('M Sheet '!N628)</f>
        <v>0</v>
      </c>
      <c r="T221" s="4"/>
      <c r="U221" s="131">
        <f t="shared" ref="U221:U225" si="32">$S221*(K221+L221)</f>
        <v>0</v>
      </c>
    </row>
    <row r="222" spans="1:21">
      <c r="A222" s="46"/>
      <c r="B222" s="76"/>
      <c r="C222" s="46"/>
      <c r="D222" s="56"/>
      <c r="E222" s="56"/>
      <c r="F222" s="56"/>
      <c r="G222" s="154"/>
      <c r="H222" s="56"/>
      <c r="I222" s="56"/>
      <c r="J222" s="154"/>
      <c r="K222" s="56"/>
      <c r="L222" s="56"/>
      <c r="M222" s="154"/>
      <c r="N222" s="185"/>
      <c r="O222" s="4"/>
      <c r="P222" s="4"/>
      <c r="Q222" s="4"/>
      <c r="S222" s="4"/>
      <c r="T222" s="4"/>
      <c r="U222" s="4"/>
    </row>
    <row r="223" spans="1:21">
      <c r="A223" s="46">
        <v>6.4</v>
      </c>
      <c r="B223" s="76" t="s">
        <v>289</v>
      </c>
      <c r="C223" s="46" t="s">
        <v>229</v>
      </c>
      <c r="D223" s="56">
        <v>150</v>
      </c>
      <c r="E223" s="56">
        <v>300</v>
      </c>
      <c r="F223" s="56">
        <v>150</v>
      </c>
      <c r="G223" s="154">
        <f>$D223*(E223+F223)</f>
        <v>67500</v>
      </c>
      <c r="H223" s="56">
        <v>110</v>
      </c>
      <c r="I223" s="56">
        <v>20</v>
      </c>
      <c r="J223" s="154">
        <f>$D223*(H223+I223)</f>
        <v>19500</v>
      </c>
      <c r="K223" s="56">
        <v>110</v>
      </c>
      <c r="L223" s="56">
        <v>20</v>
      </c>
      <c r="M223" s="154">
        <f>$D223*(K223+L223)</f>
        <v>19500</v>
      </c>
      <c r="N223" s="185"/>
      <c r="O223" s="4"/>
      <c r="P223" s="4"/>
      <c r="Q223" s="131">
        <f t="shared" si="31"/>
        <v>0</v>
      </c>
      <c r="S223" s="4"/>
      <c r="T223" s="4"/>
      <c r="U223" s="131">
        <f t="shared" si="32"/>
        <v>0</v>
      </c>
    </row>
    <row r="224" spans="1:21">
      <c r="A224" s="46"/>
      <c r="B224" s="76"/>
      <c r="C224" s="46"/>
      <c r="D224" s="56"/>
      <c r="E224" s="56"/>
      <c r="F224" s="56"/>
      <c r="G224" s="154"/>
      <c r="H224" s="56"/>
      <c r="I224" s="56"/>
      <c r="J224" s="154"/>
      <c r="K224" s="56"/>
      <c r="L224" s="56"/>
      <c r="M224" s="154"/>
      <c r="N224" s="185"/>
      <c r="O224" s="4"/>
      <c r="P224" s="4"/>
      <c r="Q224" s="4"/>
      <c r="S224" s="4"/>
      <c r="T224" s="4"/>
      <c r="U224" s="4"/>
    </row>
    <row r="225" spans="1:21">
      <c r="A225" s="46">
        <v>6.5</v>
      </c>
      <c r="B225" s="76" t="s">
        <v>290</v>
      </c>
      <c r="C225" s="46" t="s">
        <v>229</v>
      </c>
      <c r="D225" s="56">
        <v>10</v>
      </c>
      <c r="E225" s="56">
        <v>1200</v>
      </c>
      <c r="F225" s="56">
        <v>250</v>
      </c>
      <c r="G225" s="154">
        <f>$D225*(E225+F225)</f>
        <v>14500</v>
      </c>
      <c r="H225" s="56">
        <v>950</v>
      </c>
      <c r="I225" s="56">
        <v>200</v>
      </c>
      <c r="J225" s="154">
        <f>$D225*(H225+I225)</f>
        <v>11500</v>
      </c>
      <c r="K225" s="56">
        <v>950</v>
      </c>
      <c r="L225" s="56">
        <v>200</v>
      </c>
      <c r="M225" s="154">
        <f>$D225*(K225+L225)</f>
        <v>11500</v>
      </c>
      <c r="N225" s="185"/>
      <c r="O225" s="4"/>
      <c r="P225" s="4"/>
      <c r="Q225" s="131">
        <f t="shared" si="31"/>
        <v>0</v>
      </c>
      <c r="S225" s="4"/>
      <c r="T225" s="4"/>
      <c r="U225" s="131">
        <f t="shared" si="32"/>
        <v>0</v>
      </c>
    </row>
    <row r="226" spans="1:21">
      <c r="A226" s="46"/>
      <c r="B226" s="76"/>
      <c r="C226" s="46"/>
      <c r="D226" s="56"/>
      <c r="E226" s="56"/>
      <c r="F226" s="56"/>
      <c r="G226" s="154"/>
      <c r="H226" s="56"/>
      <c r="I226" s="56"/>
      <c r="J226" s="154"/>
      <c r="K226" s="56"/>
      <c r="L226" s="56"/>
      <c r="M226" s="154"/>
      <c r="N226" s="185"/>
      <c r="O226" s="4"/>
      <c r="P226" s="4"/>
      <c r="Q226" s="4"/>
      <c r="S226" s="4"/>
      <c r="T226" s="4"/>
      <c r="U226" s="4"/>
    </row>
    <row r="227" spans="1:21" ht="60">
      <c r="A227" s="46">
        <v>6.6</v>
      </c>
      <c r="B227" s="77" t="s">
        <v>291</v>
      </c>
      <c r="C227" s="46"/>
      <c r="D227" s="56"/>
      <c r="E227" s="56"/>
      <c r="F227" s="56"/>
      <c r="G227" s="154"/>
      <c r="H227" s="56"/>
      <c r="I227" s="56"/>
      <c r="J227" s="154"/>
      <c r="K227" s="56"/>
      <c r="L227" s="56"/>
      <c r="M227" s="154"/>
      <c r="N227" s="185"/>
      <c r="O227" s="4"/>
      <c r="P227" s="4"/>
      <c r="Q227" s="4"/>
      <c r="S227" s="4"/>
      <c r="T227" s="4"/>
      <c r="U227" s="4"/>
    </row>
    <row r="228" spans="1:21">
      <c r="A228" s="46"/>
      <c r="B228" s="76"/>
      <c r="C228" s="46"/>
      <c r="D228" s="56"/>
      <c r="E228" s="56"/>
      <c r="F228" s="56"/>
      <c r="G228" s="154"/>
      <c r="H228" s="56"/>
      <c r="I228" s="56"/>
      <c r="J228" s="154"/>
      <c r="K228" s="56"/>
      <c r="L228" s="56"/>
      <c r="M228" s="154"/>
      <c r="N228" s="185"/>
      <c r="O228" s="4"/>
      <c r="P228" s="4"/>
      <c r="Q228" s="4"/>
      <c r="S228" s="4"/>
      <c r="T228" s="4"/>
      <c r="U228" s="4"/>
    </row>
    <row r="229" spans="1:21">
      <c r="A229" s="46" t="s">
        <v>292</v>
      </c>
      <c r="B229" s="76" t="s">
        <v>293</v>
      </c>
      <c r="C229" s="46" t="s">
        <v>229</v>
      </c>
      <c r="D229" s="56">
        <f>2*5*2</f>
        <v>20</v>
      </c>
      <c r="E229" s="56">
        <v>200</v>
      </c>
      <c r="F229" s="56">
        <v>100</v>
      </c>
      <c r="G229" s="154">
        <f>$D229*(E229+F229)</f>
        <v>6000</v>
      </c>
      <c r="H229" s="56">
        <v>55</v>
      </c>
      <c r="I229" s="56">
        <v>15</v>
      </c>
      <c r="J229" s="154">
        <f>$D229*(H229+I229)</f>
        <v>1400</v>
      </c>
      <c r="K229" s="56">
        <v>55</v>
      </c>
      <c r="L229" s="56">
        <v>15</v>
      </c>
      <c r="M229" s="154">
        <f>$D229*(K229+L229)</f>
        <v>1400</v>
      </c>
      <c r="N229" s="185"/>
      <c r="O229" s="4"/>
      <c r="P229" s="4"/>
      <c r="Q229" s="131">
        <f>$O229*(K229+L229)</f>
        <v>0</v>
      </c>
      <c r="S229" s="4"/>
      <c r="T229" s="4"/>
      <c r="U229" s="131">
        <f>$S229*(K229+L229)</f>
        <v>0</v>
      </c>
    </row>
    <row r="230" spans="1:21">
      <c r="A230" s="46"/>
      <c r="B230" s="76"/>
      <c r="C230" s="46"/>
      <c r="D230" s="56"/>
      <c r="E230" s="56"/>
      <c r="F230" s="56"/>
      <c r="G230" s="154"/>
      <c r="H230" s="56"/>
      <c r="I230" s="56"/>
      <c r="J230" s="154"/>
      <c r="K230" s="56"/>
      <c r="L230" s="56"/>
      <c r="M230" s="154"/>
      <c r="N230" s="185"/>
      <c r="O230" s="4"/>
      <c r="P230" s="4"/>
      <c r="Q230" s="4"/>
      <c r="S230" s="4"/>
      <c r="T230" s="4"/>
      <c r="U230" s="4"/>
    </row>
    <row r="231" spans="1:21" ht="60">
      <c r="A231" s="46">
        <v>6.7</v>
      </c>
      <c r="B231" s="76" t="s">
        <v>294</v>
      </c>
      <c r="C231" s="46" t="s">
        <v>70</v>
      </c>
      <c r="D231" s="56">
        <v>1</v>
      </c>
      <c r="E231" s="56">
        <v>8300</v>
      </c>
      <c r="F231" s="56">
        <v>1200</v>
      </c>
      <c r="G231" s="154">
        <f>$D231*(E231+F231)</f>
        <v>9500</v>
      </c>
      <c r="H231" s="56">
        <v>2420</v>
      </c>
      <c r="I231" s="56">
        <v>300</v>
      </c>
      <c r="J231" s="154">
        <f>$D231*(H231+I231)</f>
        <v>2720</v>
      </c>
      <c r="K231" s="56">
        <v>2420</v>
      </c>
      <c r="L231" s="56">
        <v>300</v>
      </c>
      <c r="M231" s="154">
        <f>$D231*(K231+L231)</f>
        <v>2720</v>
      </c>
      <c r="N231" s="185"/>
      <c r="O231" s="4"/>
      <c r="P231" s="4"/>
      <c r="Q231" s="131">
        <f>$O231*(K231+L231)</f>
        <v>0</v>
      </c>
      <c r="S231" s="4"/>
      <c r="T231" s="4"/>
      <c r="U231" s="131">
        <f>$S231*(K231+L231)</f>
        <v>0</v>
      </c>
    </row>
    <row r="232" spans="1:21">
      <c r="A232" s="46"/>
      <c r="B232" s="43"/>
      <c r="C232" s="46"/>
      <c r="D232" s="56"/>
      <c r="E232" s="56"/>
      <c r="F232" s="56"/>
      <c r="G232" s="154"/>
      <c r="H232" s="56"/>
      <c r="I232" s="56"/>
      <c r="J232" s="154"/>
      <c r="K232" s="56"/>
      <c r="L232" s="56"/>
      <c r="M232" s="154"/>
      <c r="N232" s="185"/>
      <c r="O232" s="4"/>
      <c r="P232" s="4"/>
      <c r="Q232" s="4"/>
      <c r="S232" s="4"/>
      <c r="T232" s="4"/>
      <c r="U232" s="4"/>
    </row>
    <row r="233" spans="1:21">
      <c r="A233" s="51"/>
      <c r="B233" s="50" t="s">
        <v>295</v>
      </c>
      <c r="C233" s="51"/>
      <c r="D233" s="52"/>
      <c r="E233" s="61"/>
      <c r="F233" s="61"/>
      <c r="G233" s="147">
        <f>SUM(G217:G231)</f>
        <v>162500</v>
      </c>
      <c r="H233" s="61"/>
      <c r="I233" s="61"/>
      <c r="J233" s="147">
        <f>SUM(J217:J231)</f>
        <v>55120</v>
      </c>
      <c r="K233" s="61"/>
      <c r="L233" s="61"/>
      <c r="M233" s="147">
        <f>SUM(M217:M231)</f>
        <v>55120</v>
      </c>
      <c r="N233" s="185"/>
      <c r="O233" s="61"/>
      <c r="P233" s="61"/>
      <c r="Q233" s="147">
        <f>SUM(Q217:Q231)</f>
        <v>10500</v>
      </c>
      <c r="S233" s="61"/>
      <c r="T233" s="61"/>
      <c r="U233" s="147">
        <f>SUM(U217:U231)</f>
        <v>0</v>
      </c>
    </row>
    <row r="234" spans="1:21">
      <c r="A234" s="2"/>
      <c r="B234" s="53"/>
      <c r="C234" s="2"/>
      <c r="D234" s="3"/>
      <c r="E234" s="41"/>
      <c r="F234" s="41"/>
      <c r="G234" s="131"/>
      <c r="H234" s="41"/>
      <c r="I234" s="41"/>
      <c r="J234" s="131"/>
      <c r="K234" s="41"/>
      <c r="L234" s="41"/>
      <c r="M234" s="131"/>
      <c r="N234" s="185"/>
      <c r="O234" s="4"/>
      <c r="P234" s="4"/>
      <c r="Q234" s="4"/>
      <c r="S234" s="4"/>
      <c r="T234" s="4"/>
      <c r="U234" s="4"/>
    </row>
    <row r="235" spans="1:21">
      <c r="A235" s="2">
        <v>7</v>
      </c>
      <c r="B235" s="36" t="s">
        <v>296</v>
      </c>
      <c r="C235" s="2"/>
      <c r="D235" s="3"/>
      <c r="E235" s="41"/>
      <c r="F235" s="41"/>
      <c r="G235" s="131"/>
      <c r="H235" s="41"/>
      <c r="I235" s="41"/>
      <c r="J235" s="131"/>
      <c r="K235" s="41"/>
      <c r="L235" s="41"/>
      <c r="M235" s="131"/>
      <c r="N235" s="185"/>
      <c r="O235" s="4"/>
      <c r="P235" s="4"/>
      <c r="Q235" s="4"/>
      <c r="S235" s="4"/>
      <c r="T235" s="4"/>
      <c r="U235" s="4"/>
    </row>
    <row r="236" spans="1:21">
      <c r="A236" s="2"/>
      <c r="B236" s="53"/>
      <c r="C236" s="2"/>
      <c r="D236" s="3"/>
      <c r="E236" s="41"/>
      <c r="F236" s="41"/>
      <c r="G236" s="131"/>
      <c r="H236" s="41"/>
      <c r="I236" s="41"/>
      <c r="J236" s="131"/>
      <c r="K236" s="41"/>
      <c r="L236" s="41"/>
      <c r="M236" s="131"/>
      <c r="N236" s="185"/>
      <c r="O236" s="4"/>
      <c r="P236" s="4"/>
      <c r="Q236" s="4"/>
      <c r="S236" s="4"/>
      <c r="T236" s="4"/>
      <c r="U236" s="4"/>
    </row>
    <row r="237" spans="1:21">
      <c r="A237" s="46">
        <v>7.1</v>
      </c>
      <c r="B237" s="76" t="s">
        <v>297</v>
      </c>
      <c r="C237" s="46" t="s">
        <v>129</v>
      </c>
      <c r="D237" s="56">
        <f>D239*20*1.5</f>
        <v>30</v>
      </c>
      <c r="E237" s="56">
        <v>250</v>
      </c>
      <c r="F237" s="56">
        <v>50</v>
      </c>
      <c r="G237" s="154">
        <f>$D237*(E237+F237)</f>
        <v>9000</v>
      </c>
      <c r="H237" s="56">
        <v>92</v>
      </c>
      <c r="I237" s="56">
        <v>40</v>
      </c>
      <c r="J237" s="154">
        <f>$D237*(H237+I237)</f>
        <v>3960</v>
      </c>
      <c r="K237" s="56">
        <v>150</v>
      </c>
      <c r="L237" s="56">
        <v>50</v>
      </c>
      <c r="M237" s="154">
        <f>$D237*(K237+L237)</f>
        <v>6000</v>
      </c>
      <c r="N237" s="185"/>
      <c r="O237" s="4"/>
      <c r="P237" s="4"/>
      <c r="Q237" s="131">
        <f t="shared" ref="Q237:Q240" si="33">$O237*(K237+L237)</f>
        <v>0</v>
      </c>
      <c r="S237" s="4"/>
      <c r="T237" s="4"/>
      <c r="U237" s="131">
        <f t="shared" ref="U237:U240" si="34">$S237*(K237+L237)</f>
        <v>0</v>
      </c>
    </row>
    <row r="238" spans="1:21">
      <c r="A238" s="46">
        <v>7.2</v>
      </c>
      <c r="B238" s="76" t="s">
        <v>298</v>
      </c>
      <c r="C238" s="46" t="s">
        <v>129</v>
      </c>
      <c r="D238" s="56">
        <v>50</v>
      </c>
      <c r="E238" s="56">
        <v>300</v>
      </c>
      <c r="F238" s="56">
        <v>50</v>
      </c>
      <c r="G238" s="154">
        <f>$D238*(E238+F238)</f>
        <v>17500</v>
      </c>
      <c r="H238" s="56">
        <v>25</v>
      </c>
      <c r="I238" s="56">
        <v>15</v>
      </c>
      <c r="J238" s="154">
        <f>$D238*(H238+I238)</f>
        <v>2000</v>
      </c>
      <c r="K238" s="56">
        <v>50</v>
      </c>
      <c r="L238" s="56">
        <v>30</v>
      </c>
      <c r="M238" s="154">
        <f>$D238*(K238+L238)</f>
        <v>4000</v>
      </c>
      <c r="N238" s="185"/>
      <c r="O238" s="4"/>
      <c r="P238" s="4"/>
      <c r="Q238" s="131">
        <f t="shared" si="33"/>
        <v>0</v>
      </c>
      <c r="S238" s="4"/>
      <c r="T238" s="4"/>
      <c r="U238" s="131">
        <f t="shared" si="34"/>
        <v>0</v>
      </c>
    </row>
    <row r="239" spans="1:21">
      <c r="A239" s="78">
        <v>7.3</v>
      </c>
      <c r="B239" s="76" t="s">
        <v>299</v>
      </c>
      <c r="C239" s="46" t="s">
        <v>137</v>
      </c>
      <c r="D239" s="56">
        <v>1</v>
      </c>
      <c r="E239" s="158"/>
      <c r="F239" s="56">
        <v>750</v>
      </c>
      <c r="G239" s="154"/>
      <c r="H239" s="56">
        <v>0</v>
      </c>
      <c r="I239" s="56">
        <v>200</v>
      </c>
      <c r="J239" s="154"/>
      <c r="K239" s="56">
        <v>0</v>
      </c>
      <c r="L239" s="56">
        <v>200</v>
      </c>
      <c r="M239" s="154"/>
      <c r="N239" s="185"/>
      <c r="O239" s="4"/>
      <c r="P239" s="4"/>
      <c r="Q239" s="131">
        <f t="shared" si="33"/>
        <v>0</v>
      </c>
      <c r="S239" s="4"/>
      <c r="T239" s="4"/>
      <c r="U239" s="131">
        <f t="shared" si="34"/>
        <v>0</v>
      </c>
    </row>
    <row r="240" spans="1:21" s="24" customFormat="1">
      <c r="A240" s="79">
        <v>7.4</v>
      </c>
      <c r="B240" s="80" t="s">
        <v>300</v>
      </c>
      <c r="C240" s="10" t="s">
        <v>137</v>
      </c>
      <c r="D240" s="41">
        <v>1</v>
      </c>
      <c r="E240" s="158"/>
      <c r="F240" s="56">
        <v>500</v>
      </c>
      <c r="G240" s="154">
        <f>$D240*(E240+F240)</f>
        <v>500</v>
      </c>
      <c r="H240" s="56">
        <v>315</v>
      </c>
      <c r="I240" s="56">
        <v>50</v>
      </c>
      <c r="J240" s="154">
        <f>$D240*(H240+I240)</f>
        <v>365</v>
      </c>
      <c r="K240" s="56">
        <v>315</v>
      </c>
      <c r="L240" s="56">
        <v>50</v>
      </c>
      <c r="M240" s="154">
        <f>$D240*(K240+L240)</f>
        <v>365</v>
      </c>
      <c r="N240" s="185"/>
      <c r="O240" s="10"/>
      <c r="P240" s="10"/>
      <c r="Q240" s="131">
        <f t="shared" si="33"/>
        <v>0</v>
      </c>
      <c r="S240" s="10"/>
      <c r="T240" s="10"/>
      <c r="U240" s="131">
        <f t="shared" si="34"/>
        <v>0</v>
      </c>
    </row>
    <row r="241" spans="1:21">
      <c r="A241" s="81"/>
      <c r="B241" s="76"/>
      <c r="C241" s="46"/>
      <c r="D241" s="56"/>
      <c r="E241" s="56"/>
      <c r="F241" s="56"/>
      <c r="G241" s="154"/>
      <c r="H241" s="56"/>
      <c r="I241" s="56"/>
      <c r="J241" s="154"/>
      <c r="K241" s="56"/>
      <c r="L241" s="56"/>
      <c r="M241" s="154"/>
      <c r="N241" s="185"/>
      <c r="O241" s="4"/>
      <c r="P241" s="4"/>
      <c r="Q241" s="4"/>
      <c r="S241" s="4"/>
      <c r="T241" s="4"/>
      <c r="U241" s="4"/>
    </row>
    <row r="242" spans="1:21">
      <c r="A242" s="51"/>
      <c r="B242" s="50" t="s">
        <v>301</v>
      </c>
      <c r="C242" s="51"/>
      <c r="D242" s="52"/>
      <c r="E242" s="61"/>
      <c r="F242" s="61"/>
      <c r="G242" s="147">
        <f>SUM(G237:G241)</f>
        <v>27000</v>
      </c>
      <c r="H242" s="61"/>
      <c r="I242" s="61"/>
      <c r="J242" s="147">
        <f>SUM(J237:J241)</f>
        <v>6325</v>
      </c>
      <c r="K242" s="61"/>
      <c r="L242" s="61"/>
      <c r="M242" s="147">
        <f>SUM(M237:M241)</f>
        <v>10365</v>
      </c>
      <c r="N242" s="185"/>
      <c r="O242" s="61"/>
      <c r="P242" s="61"/>
      <c r="Q242" s="147">
        <f>SUM(Q237:Q241)</f>
        <v>0</v>
      </c>
      <c r="S242" s="61"/>
      <c r="T242" s="61"/>
      <c r="U242" s="147">
        <f>SUM(U237:U241)</f>
        <v>0</v>
      </c>
    </row>
    <row r="243" spans="1:21">
      <c r="A243" s="4"/>
      <c r="B243" s="9"/>
      <c r="C243" s="4"/>
      <c r="D243" s="41"/>
      <c r="E243" s="41"/>
      <c r="F243" s="41"/>
      <c r="G243" s="131"/>
      <c r="H243" s="41"/>
      <c r="I243" s="41"/>
      <c r="J243" s="131"/>
      <c r="K243" s="41"/>
      <c r="L243" s="41"/>
      <c r="M243" s="131"/>
      <c r="N243" s="185"/>
      <c r="O243" s="4"/>
      <c r="P243" s="4"/>
      <c r="Q243" s="4"/>
      <c r="S243" s="4"/>
      <c r="T243" s="4"/>
      <c r="U243" s="4"/>
    </row>
    <row r="244" spans="1:21">
      <c r="A244" s="82">
        <v>8</v>
      </c>
      <c r="B244" s="83" t="s">
        <v>302</v>
      </c>
      <c r="C244" s="84"/>
      <c r="D244" s="41"/>
      <c r="E244" s="41"/>
      <c r="F244" s="41"/>
      <c r="G244" s="131"/>
      <c r="H244" s="41"/>
      <c r="I244" s="41"/>
      <c r="J244" s="131"/>
      <c r="K244" s="41"/>
      <c r="L244" s="41"/>
      <c r="M244" s="131"/>
      <c r="N244" s="185"/>
      <c r="O244" s="4"/>
      <c r="P244" s="4"/>
      <c r="Q244" s="4"/>
      <c r="S244" s="4"/>
      <c r="T244" s="4"/>
      <c r="U244" s="4"/>
    </row>
    <row r="245" spans="1:21">
      <c r="A245" s="84"/>
      <c r="B245" s="85" t="s">
        <v>303</v>
      </c>
      <c r="C245" s="84"/>
      <c r="D245" s="41"/>
      <c r="E245" s="41"/>
      <c r="F245" s="41"/>
      <c r="G245" s="131"/>
      <c r="H245" s="41"/>
      <c r="I245" s="41"/>
      <c r="J245" s="131"/>
      <c r="K245" s="41"/>
      <c r="L245" s="41"/>
      <c r="M245" s="131"/>
      <c r="N245" s="185"/>
      <c r="O245" s="4"/>
      <c r="P245" s="4"/>
      <c r="Q245" s="4"/>
      <c r="S245" s="4"/>
      <c r="T245" s="4"/>
      <c r="U245" s="4"/>
    </row>
    <row r="246" spans="1:21">
      <c r="A246" s="86">
        <v>8.1</v>
      </c>
      <c r="B246" s="87" t="s">
        <v>304</v>
      </c>
      <c r="C246" s="84" t="s">
        <v>137</v>
      </c>
      <c r="D246" s="41">
        <v>1</v>
      </c>
      <c r="E246" s="159"/>
      <c r="F246" s="159"/>
      <c r="G246" s="131"/>
      <c r="H246" s="41">
        <v>17500</v>
      </c>
      <c r="I246" s="41">
        <v>1150</v>
      </c>
      <c r="J246" s="131"/>
      <c r="K246" s="41">
        <v>22500</v>
      </c>
      <c r="L246" s="41">
        <v>1500</v>
      </c>
      <c r="M246" s="131"/>
      <c r="N246" s="185"/>
      <c r="O246" s="4"/>
      <c r="P246" s="4"/>
      <c r="Q246" s="131">
        <f t="shared" ref="Q246:Q253" si="35">$O246*(K246+L246)</f>
        <v>0</v>
      </c>
      <c r="S246" s="4"/>
      <c r="T246" s="4"/>
      <c r="U246" s="131">
        <f t="shared" ref="U246:U253" si="36">$S246*(K246+L246)</f>
        <v>0</v>
      </c>
    </row>
    <row r="247" spans="1:21">
      <c r="A247" s="86">
        <v>8.1999999999999993</v>
      </c>
      <c r="B247" s="87" t="s">
        <v>305</v>
      </c>
      <c r="C247" s="84" t="s">
        <v>137</v>
      </c>
      <c r="D247" s="41">
        <v>1</v>
      </c>
      <c r="E247" s="159"/>
      <c r="F247" s="159"/>
      <c r="G247" s="131"/>
      <c r="H247" s="41">
        <v>12500</v>
      </c>
      <c r="I247" s="41">
        <v>750</v>
      </c>
      <c r="J247" s="131"/>
      <c r="K247" s="41">
        <v>15000</v>
      </c>
      <c r="L247" s="41">
        <v>1200</v>
      </c>
      <c r="M247" s="131"/>
      <c r="N247" s="185"/>
      <c r="O247" s="4"/>
      <c r="P247" s="4"/>
      <c r="Q247" s="131">
        <f t="shared" si="35"/>
        <v>0</v>
      </c>
      <c r="S247" s="4"/>
      <c r="T247" s="4"/>
      <c r="U247" s="131">
        <f t="shared" si="36"/>
        <v>0</v>
      </c>
    </row>
    <row r="248" spans="1:21">
      <c r="A248" s="84">
        <v>8.3000000000000007</v>
      </c>
      <c r="B248" s="87" t="s">
        <v>306</v>
      </c>
      <c r="C248" s="84" t="s">
        <v>137</v>
      </c>
      <c r="D248" s="41">
        <v>1</v>
      </c>
      <c r="E248" s="41">
        <v>45000</v>
      </c>
      <c r="F248" s="41">
        <v>6000</v>
      </c>
      <c r="G248" s="131"/>
      <c r="H248" s="41">
        <v>9500</v>
      </c>
      <c r="I248" s="41">
        <v>750</v>
      </c>
      <c r="J248" s="131"/>
      <c r="K248" s="41">
        <v>12500</v>
      </c>
      <c r="L248" s="41">
        <v>1200</v>
      </c>
      <c r="M248" s="131"/>
      <c r="N248" s="185"/>
      <c r="O248" s="4"/>
      <c r="P248" s="4"/>
      <c r="Q248" s="131">
        <f t="shared" si="35"/>
        <v>0</v>
      </c>
      <c r="S248" s="4"/>
      <c r="T248" s="4"/>
      <c r="U248" s="131">
        <f t="shared" si="36"/>
        <v>0</v>
      </c>
    </row>
    <row r="249" spans="1:21">
      <c r="A249" s="84">
        <v>8.4</v>
      </c>
      <c r="B249" s="88" t="s">
        <v>307</v>
      </c>
      <c r="C249" s="84" t="s">
        <v>137</v>
      </c>
      <c r="D249" s="89">
        <v>1</v>
      </c>
      <c r="E249" s="41">
        <v>6000</v>
      </c>
      <c r="F249" s="41">
        <v>2500</v>
      </c>
      <c r="G249" s="131"/>
      <c r="H249" s="41">
        <v>4450</v>
      </c>
      <c r="I249" s="41">
        <v>1250</v>
      </c>
      <c r="J249" s="131"/>
      <c r="K249" s="41">
        <v>5500</v>
      </c>
      <c r="L249" s="41">
        <v>1500</v>
      </c>
      <c r="M249" s="131"/>
      <c r="N249" s="185"/>
      <c r="O249" s="4"/>
      <c r="P249" s="4"/>
      <c r="Q249" s="131">
        <f t="shared" si="35"/>
        <v>0</v>
      </c>
      <c r="S249" s="4"/>
      <c r="T249" s="4"/>
      <c r="U249" s="131">
        <f t="shared" si="36"/>
        <v>0</v>
      </c>
    </row>
    <row r="250" spans="1:21" ht="24">
      <c r="A250" s="84">
        <v>8.5</v>
      </c>
      <c r="B250" s="88" t="s">
        <v>308</v>
      </c>
      <c r="C250" s="84" t="s">
        <v>309</v>
      </c>
      <c r="D250" s="89">
        <v>1</v>
      </c>
      <c r="E250" s="41">
        <v>9600</v>
      </c>
      <c r="F250" s="41">
        <v>1900</v>
      </c>
      <c r="G250" s="131"/>
      <c r="H250" s="41">
        <v>9600</v>
      </c>
      <c r="I250" s="41">
        <v>1550</v>
      </c>
      <c r="J250" s="131"/>
      <c r="K250" s="41">
        <v>9600</v>
      </c>
      <c r="L250" s="41">
        <v>1550</v>
      </c>
      <c r="M250" s="131"/>
      <c r="N250" s="185"/>
      <c r="O250" s="4"/>
      <c r="P250" s="4"/>
      <c r="Q250" s="131">
        <f t="shared" si="35"/>
        <v>0</v>
      </c>
      <c r="S250" s="4"/>
      <c r="T250" s="4"/>
      <c r="U250" s="131">
        <f t="shared" si="36"/>
        <v>0</v>
      </c>
    </row>
    <row r="251" spans="1:21">
      <c r="A251" s="84">
        <v>8.6</v>
      </c>
      <c r="B251" s="87" t="s">
        <v>310</v>
      </c>
      <c r="C251" s="84" t="s">
        <v>137</v>
      </c>
      <c r="D251" s="89">
        <f>D252+D159+D291</f>
        <v>19</v>
      </c>
      <c r="E251" s="41">
        <v>600</v>
      </c>
      <c r="F251" s="41">
        <v>200</v>
      </c>
      <c r="G251" s="131">
        <f>$D251*(E251+F251)</f>
        <v>15200</v>
      </c>
      <c r="H251" s="41">
        <v>300</v>
      </c>
      <c r="I251" s="41">
        <v>100</v>
      </c>
      <c r="J251" s="131">
        <f>$D251*(H251+I251)</f>
        <v>7600</v>
      </c>
      <c r="K251" s="41">
        <v>300</v>
      </c>
      <c r="L251" s="41">
        <v>100</v>
      </c>
      <c r="M251" s="131">
        <f>$D251*(K251+L251)</f>
        <v>7600</v>
      </c>
      <c r="N251" s="185"/>
      <c r="O251" s="4"/>
      <c r="P251" s="4"/>
      <c r="Q251" s="131">
        <f t="shared" si="35"/>
        <v>0</v>
      </c>
      <c r="S251" s="4"/>
      <c r="T251" s="4"/>
      <c r="U251" s="131">
        <f t="shared" si="36"/>
        <v>0</v>
      </c>
    </row>
    <row r="252" spans="1:21" ht="24">
      <c r="A252" s="84">
        <v>8.6999999999999993</v>
      </c>
      <c r="B252" s="90" t="s">
        <v>311</v>
      </c>
      <c r="C252" s="84" t="s">
        <v>137</v>
      </c>
      <c r="D252" s="89">
        <v>3</v>
      </c>
      <c r="E252" s="41">
        <v>6000</v>
      </c>
      <c r="F252" s="41">
        <v>1500</v>
      </c>
      <c r="G252" s="131"/>
      <c r="H252" s="41">
        <v>300</v>
      </c>
      <c r="I252" s="41">
        <v>120</v>
      </c>
      <c r="J252" s="131"/>
      <c r="K252" s="41">
        <v>300</v>
      </c>
      <c r="L252" s="41">
        <v>120</v>
      </c>
      <c r="M252" s="131"/>
      <c r="N252" s="185"/>
      <c r="O252" s="4"/>
      <c r="P252" s="4"/>
      <c r="Q252" s="131">
        <f t="shared" si="35"/>
        <v>0</v>
      </c>
      <c r="S252" s="4"/>
      <c r="T252" s="4"/>
      <c r="U252" s="131">
        <f t="shared" si="36"/>
        <v>0</v>
      </c>
    </row>
    <row r="253" spans="1:21" ht="36">
      <c r="A253" s="84">
        <v>8.8000000000000007</v>
      </c>
      <c r="B253" s="90" t="s">
        <v>312</v>
      </c>
      <c r="C253" s="84" t="s">
        <v>313</v>
      </c>
      <c r="D253" s="89">
        <v>1</v>
      </c>
      <c r="E253" s="41">
        <v>30000</v>
      </c>
      <c r="F253" s="41">
        <v>5000</v>
      </c>
      <c r="G253" s="131"/>
      <c r="H253" s="41">
        <v>30000</v>
      </c>
      <c r="I253" s="41">
        <v>5000</v>
      </c>
      <c r="J253" s="131"/>
      <c r="K253" s="41">
        <v>30000</v>
      </c>
      <c r="L253" s="41">
        <v>5000</v>
      </c>
      <c r="M253" s="131"/>
      <c r="N253" s="185"/>
      <c r="O253" s="4"/>
      <c r="P253" s="4"/>
      <c r="Q253" s="131">
        <f t="shared" si="35"/>
        <v>0</v>
      </c>
      <c r="S253" s="4"/>
      <c r="T253" s="4"/>
      <c r="U253" s="131">
        <f t="shared" si="36"/>
        <v>0</v>
      </c>
    </row>
    <row r="254" spans="1:21">
      <c r="A254" s="84"/>
      <c r="B254" s="90"/>
      <c r="C254" s="84"/>
      <c r="D254" s="89"/>
      <c r="E254" s="41"/>
      <c r="F254" s="41"/>
      <c r="G254" s="131"/>
      <c r="H254" s="41"/>
      <c r="I254" s="41"/>
      <c r="J254" s="131"/>
      <c r="K254" s="41"/>
      <c r="L254" s="41"/>
      <c r="M254" s="131"/>
      <c r="N254" s="185"/>
      <c r="O254" s="4"/>
      <c r="P254" s="4"/>
      <c r="Q254" s="4"/>
      <c r="S254" s="4"/>
      <c r="T254" s="4"/>
      <c r="U254" s="4"/>
    </row>
    <row r="255" spans="1:21">
      <c r="A255" s="91">
        <v>8.9</v>
      </c>
      <c r="B255" s="92" t="s">
        <v>314</v>
      </c>
      <c r="C255" s="84"/>
      <c r="D255" s="89"/>
      <c r="E255" s="41"/>
      <c r="F255" s="41"/>
      <c r="G255" s="131"/>
      <c r="H255" s="41"/>
      <c r="I255" s="41"/>
      <c r="J255" s="131"/>
      <c r="K255" s="41"/>
      <c r="L255" s="41"/>
      <c r="M255" s="131"/>
      <c r="N255" s="185"/>
      <c r="O255" s="4"/>
      <c r="P255" s="4"/>
      <c r="Q255" s="4"/>
      <c r="S255" s="4"/>
      <c r="T255" s="4"/>
      <c r="U255" s="4"/>
    </row>
    <row r="256" spans="1:21" ht="36">
      <c r="A256" s="84" t="s">
        <v>315</v>
      </c>
      <c r="B256" s="88" t="s">
        <v>316</v>
      </c>
      <c r="C256" s="54" t="s">
        <v>129</v>
      </c>
      <c r="D256" s="89" t="s">
        <v>73</v>
      </c>
      <c r="E256" s="41"/>
      <c r="F256" s="41"/>
      <c r="G256" s="131"/>
      <c r="H256" s="41"/>
      <c r="I256" s="41"/>
      <c r="J256" s="131"/>
      <c r="K256" s="41"/>
      <c r="L256" s="41"/>
      <c r="M256" s="131"/>
      <c r="N256" s="185"/>
      <c r="O256" s="4"/>
      <c r="P256" s="4"/>
      <c r="Q256" s="131">
        <f t="shared" ref="Q256:Q259" si="37">$O256*(K256+L256)</f>
        <v>0</v>
      </c>
      <c r="S256" s="4"/>
      <c r="T256" s="4"/>
      <c r="U256" s="131">
        <f t="shared" ref="U256:U265" si="38">$S256*(K256+L256)</f>
        <v>0</v>
      </c>
    </row>
    <row r="257" spans="1:21" ht="36">
      <c r="A257" s="84" t="s">
        <v>317</v>
      </c>
      <c r="B257" s="88" t="s">
        <v>318</v>
      </c>
      <c r="C257" s="54" t="s">
        <v>129</v>
      </c>
      <c r="D257" s="89" t="s">
        <v>73</v>
      </c>
      <c r="E257" s="41"/>
      <c r="F257" s="41"/>
      <c r="G257" s="131"/>
      <c r="H257" s="41"/>
      <c r="I257" s="41"/>
      <c r="J257" s="131"/>
      <c r="K257" s="41"/>
      <c r="L257" s="41"/>
      <c r="M257" s="131"/>
      <c r="N257" s="185"/>
      <c r="O257" s="4"/>
      <c r="P257" s="4"/>
      <c r="Q257" s="131">
        <f t="shared" si="37"/>
        <v>0</v>
      </c>
      <c r="S257" s="4"/>
      <c r="T257" s="4"/>
      <c r="U257" s="131">
        <f t="shared" si="38"/>
        <v>0</v>
      </c>
    </row>
    <row r="258" spans="1:21" ht="24">
      <c r="A258" s="84" t="s">
        <v>319</v>
      </c>
      <c r="B258" s="87" t="s">
        <v>320</v>
      </c>
      <c r="C258" s="84" t="s">
        <v>129</v>
      </c>
      <c r="D258" s="41">
        <f>(D251-D291)*20*1.1</f>
        <v>154</v>
      </c>
      <c r="E258" s="41">
        <v>220</v>
      </c>
      <c r="F258" s="41">
        <v>80</v>
      </c>
      <c r="G258" s="131">
        <f>$D258*(E258+F258)</f>
        <v>46200</v>
      </c>
      <c r="H258" s="41">
        <v>48</v>
      </c>
      <c r="I258" s="41">
        <v>10</v>
      </c>
      <c r="J258" s="131">
        <f>$D258*(H258+I258)</f>
        <v>8932</v>
      </c>
      <c r="K258" s="41">
        <v>50</v>
      </c>
      <c r="L258" s="41">
        <v>10</v>
      </c>
      <c r="M258" s="131">
        <f>$D258*(K258+L258)</f>
        <v>9240</v>
      </c>
      <c r="N258" s="185"/>
      <c r="O258" s="14">
        <f>SUM('M Sheet '!J669)</f>
        <v>69</v>
      </c>
      <c r="P258" s="4"/>
      <c r="Q258" s="131">
        <f t="shared" si="37"/>
        <v>4140</v>
      </c>
      <c r="S258" s="14">
        <f>SUM('M Sheet '!P680)</f>
        <v>546</v>
      </c>
      <c r="T258" s="4"/>
      <c r="U258" s="131">
        <f t="shared" si="38"/>
        <v>32760</v>
      </c>
    </row>
    <row r="259" spans="1:21">
      <c r="A259" s="84" t="s">
        <v>321</v>
      </c>
      <c r="B259" s="93" t="s">
        <v>322</v>
      </c>
      <c r="C259" s="54" t="s">
        <v>323</v>
      </c>
      <c r="D259" s="41">
        <f>D251</f>
        <v>19</v>
      </c>
      <c r="E259" s="41">
        <v>120</v>
      </c>
      <c r="F259" s="41">
        <v>20</v>
      </c>
      <c r="G259" s="131"/>
      <c r="H259" s="41">
        <v>120</v>
      </c>
      <c r="I259" s="41">
        <v>15</v>
      </c>
      <c r="J259" s="131"/>
      <c r="K259" s="41">
        <v>120</v>
      </c>
      <c r="L259" s="41">
        <v>20</v>
      </c>
      <c r="M259" s="131"/>
      <c r="N259" s="185"/>
      <c r="O259" s="4"/>
      <c r="P259" s="4"/>
      <c r="Q259" s="131">
        <f t="shared" si="37"/>
        <v>0</v>
      </c>
      <c r="S259" s="4"/>
      <c r="T259" s="4"/>
      <c r="U259" s="131">
        <f t="shared" si="38"/>
        <v>0</v>
      </c>
    </row>
    <row r="260" spans="1:21">
      <c r="A260" s="84"/>
      <c r="B260" s="87"/>
      <c r="C260" s="84"/>
      <c r="D260" s="41"/>
      <c r="E260" s="41"/>
      <c r="F260" s="41"/>
      <c r="G260" s="131"/>
      <c r="H260" s="41"/>
      <c r="I260" s="41"/>
      <c r="J260" s="131"/>
      <c r="K260" s="41"/>
      <c r="L260" s="41"/>
      <c r="M260" s="131"/>
      <c r="N260" s="185"/>
      <c r="O260" s="4"/>
      <c r="P260" s="4"/>
      <c r="Q260" s="4"/>
      <c r="S260" s="4"/>
      <c r="T260" s="4"/>
      <c r="U260" s="131">
        <f t="shared" si="38"/>
        <v>0</v>
      </c>
    </row>
    <row r="261" spans="1:21" ht="24">
      <c r="A261" s="94">
        <v>8.1</v>
      </c>
      <c r="B261" s="93" t="s">
        <v>324</v>
      </c>
      <c r="C261" s="54" t="s">
        <v>325</v>
      </c>
      <c r="D261" s="41">
        <v>1</v>
      </c>
      <c r="E261" s="41">
        <v>500</v>
      </c>
      <c r="F261" s="41">
        <v>100</v>
      </c>
      <c r="G261" s="131"/>
      <c r="H261" s="41">
        <v>500</v>
      </c>
      <c r="I261" s="41">
        <v>100</v>
      </c>
      <c r="J261" s="131"/>
      <c r="K261" s="41">
        <v>500</v>
      </c>
      <c r="L261" s="41">
        <v>100</v>
      </c>
      <c r="M261" s="131"/>
      <c r="N261" s="185"/>
      <c r="O261" s="4"/>
      <c r="P261" s="4"/>
      <c r="Q261" s="131">
        <f t="shared" ref="Q261:Q265" si="39">$O261*(K261+L261)</f>
        <v>0</v>
      </c>
      <c r="S261" s="4"/>
      <c r="T261" s="4"/>
      <c r="U261" s="131">
        <f t="shared" si="38"/>
        <v>0</v>
      </c>
    </row>
    <row r="262" spans="1:21" ht="24">
      <c r="A262" s="94">
        <v>8.11</v>
      </c>
      <c r="B262" s="87" t="s">
        <v>326</v>
      </c>
      <c r="C262" s="84" t="s">
        <v>327</v>
      </c>
      <c r="D262" s="41">
        <v>1</v>
      </c>
      <c r="E262" s="41">
        <v>150</v>
      </c>
      <c r="F262" s="41">
        <v>100</v>
      </c>
      <c r="G262" s="131"/>
      <c r="H262" s="41">
        <v>150</v>
      </c>
      <c r="I262" s="41">
        <v>50</v>
      </c>
      <c r="J262" s="131"/>
      <c r="K262" s="41">
        <v>150</v>
      </c>
      <c r="L262" s="41">
        <v>50</v>
      </c>
      <c r="M262" s="131"/>
      <c r="N262" s="185"/>
      <c r="O262" s="4"/>
      <c r="P262" s="4"/>
      <c r="Q262" s="131">
        <f t="shared" si="39"/>
        <v>0</v>
      </c>
      <c r="S262" s="4"/>
      <c r="T262" s="4"/>
      <c r="U262" s="131">
        <f t="shared" si="38"/>
        <v>0</v>
      </c>
    </row>
    <row r="263" spans="1:21" ht="24">
      <c r="A263" s="94">
        <v>8.1199999999999992</v>
      </c>
      <c r="B263" s="93" t="s">
        <v>328</v>
      </c>
      <c r="C263" s="54" t="s">
        <v>329</v>
      </c>
      <c r="D263" s="41">
        <v>1</v>
      </c>
      <c r="E263" s="41">
        <v>150</v>
      </c>
      <c r="F263" s="41">
        <v>100</v>
      </c>
      <c r="G263" s="131"/>
      <c r="H263" s="41">
        <v>75</v>
      </c>
      <c r="I263" s="41">
        <v>10</v>
      </c>
      <c r="J263" s="131"/>
      <c r="K263" s="41">
        <v>75</v>
      </c>
      <c r="L263" s="41">
        <v>20</v>
      </c>
      <c r="M263" s="131"/>
      <c r="N263" s="185"/>
      <c r="O263" s="4"/>
      <c r="P263" s="4"/>
      <c r="Q263" s="131">
        <f t="shared" si="39"/>
        <v>0</v>
      </c>
      <c r="S263" s="4"/>
      <c r="T263" s="4"/>
      <c r="U263" s="131">
        <f t="shared" si="38"/>
        <v>0</v>
      </c>
    </row>
    <row r="264" spans="1:21" ht="48">
      <c r="A264" s="94">
        <v>8.1300000000000008</v>
      </c>
      <c r="B264" s="87" t="s">
        <v>330</v>
      </c>
      <c r="C264" s="84" t="s">
        <v>309</v>
      </c>
      <c r="D264" s="41">
        <v>1</v>
      </c>
      <c r="E264" s="41">
        <v>35000</v>
      </c>
      <c r="F264" s="41">
        <v>5000</v>
      </c>
      <c r="G264" s="131"/>
      <c r="H264" s="41">
        <v>35000</v>
      </c>
      <c r="I264" s="41">
        <v>5000</v>
      </c>
      <c r="J264" s="131"/>
      <c r="K264" s="41">
        <v>35000</v>
      </c>
      <c r="L264" s="41">
        <v>5000</v>
      </c>
      <c r="M264" s="131"/>
      <c r="N264" s="185"/>
      <c r="O264" s="4"/>
      <c r="P264" s="4"/>
      <c r="Q264" s="131">
        <f t="shared" si="39"/>
        <v>0</v>
      </c>
      <c r="S264" s="4"/>
      <c r="T264" s="4"/>
      <c r="U264" s="131">
        <f t="shared" si="38"/>
        <v>0</v>
      </c>
    </row>
    <row r="265" spans="1:21" ht="60">
      <c r="A265" s="94">
        <v>8.14</v>
      </c>
      <c r="B265" s="87" t="s">
        <v>331</v>
      </c>
      <c r="C265" s="84" t="s">
        <v>137</v>
      </c>
      <c r="D265" s="41">
        <v>1</v>
      </c>
      <c r="E265" s="41">
        <v>35000</v>
      </c>
      <c r="F265" s="41">
        <v>3000</v>
      </c>
      <c r="G265" s="131"/>
      <c r="H265" s="41">
        <v>12500</v>
      </c>
      <c r="I265" s="41">
        <v>1750</v>
      </c>
      <c r="J265" s="131"/>
      <c r="K265" s="41">
        <v>15000</v>
      </c>
      <c r="L265" s="41">
        <v>3000</v>
      </c>
      <c r="M265" s="131"/>
      <c r="N265" s="185"/>
      <c r="O265" s="4"/>
      <c r="P265" s="4"/>
      <c r="Q265" s="131">
        <f t="shared" si="39"/>
        <v>0</v>
      </c>
      <c r="S265" s="4"/>
      <c r="T265" s="4"/>
      <c r="U265" s="131">
        <f t="shared" si="38"/>
        <v>0</v>
      </c>
    </row>
    <row r="266" spans="1:21">
      <c r="A266" s="84"/>
      <c r="B266" s="85"/>
      <c r="C266" s="84"/>
      <c r="D266" s="41"/>
      <c r="E266" s="41"/>
      <c r="F266" s="41"/>
      <c r="G266" s="131"/>
      <c r="H266" s="41"/>
      <c r="I266" s="41"/>
      <c r="J266" s="131"/>
      <c r="K266" s="41"/>
      <c r="L266" s="41"/>
      <c r="M266" s="131"/>
      <c r="N266" s="185"/>
      <c r="O266" s="4"/>
      <c r="P266" s="4"/>
      <c r="Q266" s="4"/>
      <c r="S266" s="4"/>
      <c r="T266" s="4"/>
      <c r="U266" s="4"/>
    </row>
    <row r="267" spans="1:21" ht="36">
      <c r="A267" s="84">
        <v>8.15</v>
      </c>
      <c r="B267" s="87" t="s">
        <v>332</v>
      </c>
      <c r="C267" s="84"/>
      <c r="D267" s="41"/>
      <c r="E267" s="41"/>
      <c r="F267" s="41"/>
      <c r="G267" s="131"/>
      <c r="H267" s="41"/>
      <c r="I267" s="41"/>
      <c r="J267" s="131"/>
      <c r="K267" s="41"/>
      <c r="L267" s="41"/>
      <c r="M267" s="131"/>
      <c r="N267" s="185"/>
      <c r="O267" s="4"/>
      <c r="P267" s="4"/>
      <c r="Q267" s="4"/>
      <c r="S267" s="4"/>
      <c r="T267" s="4"/>
      <c r="U267" s="4"/>
    </row>
    <row r="268" spans="1:21">
      <c r="A268" s="84"/>
      <c r="B268" s="95"/>
      <c r="C268" s="84"/>
      <c r="D268" s="41"/>
      <c r="E268" s="41"/>
      <c r="F268" s="41"/>
      <c r="G268" s="131"/>
      <c r="H268" s="41"/>
      <c r="I268" s="41"/>
      <c r="J268" s="131"/>
      <c r="K268" s="41"/>
      <c r="L268" s="41"/>
      <c r="M268" s="131"/>
      <c r="N268" s="185"/>
      <c r="O268" s="4"/>
      <c r="P268" s="4"/>
      <c r="Q268" s="4"/>
      <c r="S268" s="4"/>
      <c r="T268" s="4"/>
      <c r="U268" s="4"/>
    </row>
    <row r="269" spans="1:21">
      <c r="A269" s="84" t="s">
        <v>333</v>
      </c>
      <c r="B269" s="85" t="s">
        <v>334</v>
      </c>
      <c r="C269" s="84" t="s">
        <v>129</v>
      </c>
      <c r="D269" s="41">
        <v>100</v>
      </c>
      <c r="E269" s="41">
        <v>150</v>
      </c>
      <c r="F269" s="41">
        <v>50</v>
      </c>
      <c r="G269" s="131">
        <f>$D269*(E269+F269)</f>
        <v>20000</v>
      </c>
      <c r="H269" s="41">
        <v>75</v>
      </c>
      <c r="I269" s="41">
        <v>40</v>
      </c>
      <c r="J269" s="131">
        <f>$D269*(H269+I269)</f>
        <v>11500</v>
      </c>
      <c r="K269" s="41">
        <v>140</v>
      </c>
      <c r="L269" s="41">
        <v>40</v>
      </c>
      <c r="M269" s="131">
        <f>$D269*(K269+L269)</f>
        <v>18000</v>
      </c>
      <c r="N269" s="185"/>
      <c r="O269" s="14">
        <f>SUM('M Sheet '!J695)</f>
        <v>33</v>
      </c>
      <c r="P269" s="4"/>
      <c r="Q269" s="131">
        <f>$O269*(K269+L269)</f>
        <v>5940</v>
      </c>
      <c r="S269" s="14">
        <f>SUM('M Sheet '!P706)</f>
        <v>236</v>
      </c>
      <c r="T269" s="4"/>
      <c r="U269" s="131">
        <f>$S269*(K269+L269)</f>
        <v>42480</v>
      </c>
    </row>
    <row r="270" spans="1:21">
      <c r="A270" s="84"/>
      <c r="B270" s="87"/>
      <c r="C270" s="84"/>
      <c r="D270" s="41"/>
      <c r="E270" s="41"/>
      <c r="F270" s="41"/>
      <c r="G270" s="131"/>
      <c r="H270" s="41"/>
      <c r="I270" s="41"/>
      <c r="J270" s="131"/>
      <c r="K270" s="41"/>
      <c r="L270" s="41"/>
      <c r="M270" s="131"/>
      <c r="N270" s="185"/>
      <c r="O270" s="4"/>
      <c r="P270" s="4"/>
      <c r="Q270" s="4"/>
      <c r="S270" s="4"/>
      <c r="T270" s="4"/>
      <c r="U270" s="4"/>
    </row>
    <row r="271" spans="1:21">
      <c r="A271" s="96"/>
      <c r="B271" s="50" t="s">
        <v>335</v>
      </c>
      <c r="C271" s="96"/>
      <c r="D271" s="61"/>
      <c r="E271" s="61"/>
      <c r="F271" s="61"/>
      <c r="G271" s="147">
        <f>SUM(G246:G269)</f>
        <v>81400</v>
      </c>
      <c r="H271" s="61"/>
      <c r="I271" s="61"/>
      <c r="J271" s="147">
        <f>SUM(J246:J269)</f>
        <v>28032</v>
      </c>
      <c r="K271" s="61"/>
      <c r="L271" s="61"/>
      <c r="M271" s="147">
        <f>SUM(M246:M269)</f>
        <v>34840</v>
      </c>
      <c r="N271" s="185"/>
      <c r="O271" s="61"/>
      <c r="P271" s="61"/>
      <c r="Q271" s="147">
        <f>SUM(Q246:Q269)</f>
        <v>10080</v>
      </c>
      <c r="S271" s="61"/>
      <c r="T271" s="61"/>
      <c r="U271" s="147">
        <f>SUM(U246:U269)</f>
        <v>75240</v>
      </c>
    </row>
    <row r="272" spans="1:21">
      <c r="A272" s="4"/>
      <c r="B272" s="9"/>
      <c r="C272" s="4"/>
      <c r="D272" s="41"/>
      <c r="E272" s="41"/>
      <c r="F272" s="41"/>
      <c r="G272" s="131"/>
      <c r="H272" s="41"/>
      <c r="I272" s="41"/>
      <c r="J272" s="131"/>
      <c r="K272" s="41"/>
      <c r="L272" s="41"/>
      <c r="M272" s="131"/>
      <c r="N272" s="185"/>
      <c r="O272" s="4"/>
      <c r="P272" s="4"/>
      <c r="Q272" s="4"/>
      <c r="S272" s="4"/>
      <c r="T272" s="4"/>
      <c r="U272" s="4"/>
    </row>
    <row r="273" spans="1:21">
      <c r="A273" s="97">
        <v>9</v>
      </c>
      <c r="B273" s="98" t="s">
        <v>336</v>
      </c>
      <c r="C273" s="99"/>
      <c r="D273" s="41"/>
      <c r="E273" s="41"/>
      <c r="F273" s="41"/>
      <c r="G273" s="131"/>
      <c r="H273" s="41"/>
      <c r="I273" s="41"/>
      <c r="J273" s="131"/>
      <c r="K273" s="41"/>
      <c r="L273" s="41"/>
      <c r="M273" s="131"/>
      <c r="N273" s="185"/>
      <c r="O273" s="4"/>
      <c r="P273" s="4"/>
      <c r="Q273" s="4"/>
      <c r="S273" s="4"/>
      <c r="T273" s="4"/>
      <c r="U273" s="4"/>
    </row>
    <row r="274" spans="1:21">
      <c r="A274" s="86"/>
      <c r="B274" s="100"/>
      <c r="C274" s="101"/>
      <c r="D274" s="41"/>
      <c r="E274" s="41"/>
      <c r="F274" s="41"/>
      <c r="G274" s="131"/>
      <c r="H274" s="41"/>
      <c r="I274" s="41"/>
      <c r="J274" s="131"/>
      <c r="K274" s="41"/>
      <c r="L274" s="41"/>
      <c r="M274" s="131"/>
      <c r="N274" s="185"/>
      <c r="O274" s="4"/>
      <c r="P274" s="4"/>
      <c r="Q274" s="4"/>
      <c r="S274" s="4"/>
      <c r="T274" s="4"/>
      <c r="U274" s="4"/>
    </row>
    <row r="275" spans="1:21">
      <c r="A275" s="86">
        <v>9.1</v>
      </c>
      <c r="B275" s="102" t="s">
        <v>337</v>
      </c>
      <c r="C275" s="101" t="s">
        <v>211</v>
      </c>
      <c r="D275" s="41" t="s">
        <v>73</v>
      </c>
      <c r="E275" s="41">
        <v>1950</v>
      </c>
      <c r="F275" s="41">
        <v>350</v>
      </c>
      <c r="G275" s="131"/>
      <c r="H275" s="41"/>
      <c r="I275" s="41"/>
      <c r="J275" s="131"/>
      <c r="K275" s="41"/>
      <c r="L275" s="41"/>
      <c r="M275" s="131"/>
      <c r="N275" s="185"/>
      <c r="O275" s="4"/>
      <c r="P275" s="4"/>
      <c r="Q275" s="131">
        <f t="shared" ref="Q275:Q281" si="40">$O275*(K275+L275)</f>
        <v>0</v>
      </c>
      <c r="S275" s="4"/>
      <c r="T275" s="4"/>
      <c r="U275" s="131">
        <f t="shared" ref="U275:U281" si="41">$S275*(K275+L275)</f>
        <v>0</v>
      </c>
    </row>
    <row r="276" spans="1:21">
      <c r="A276" s="86">
        <v>9.1999999999999993</v>
      </c>
      <c r="B276" s="100" t="s">
        <v>338</v>
      </c>
      <c r="C276" s="101" t="s">
        <v>70</v>
      </c>
      <c r="D276" s="41" t="s">
        <v>73</v>
      </c>
      <c r="E276" s="41">
        <v>1500</v>
      </c>
      <c r="F276" s="41"/>
      <c r="G276" s="131"/>
      <c r="H276" s="41"/>
      <c r="I276" s="41"/>
      <c r="J276" s="131"/>
      <c r="K276" s="41"/>
      <c r="L276" s="41"/>
      <c r="M276" s="131"/>
      <c r="N276" s="185"/>
      <c r="O276" s="4"/>
      <c r="P276" s="4"/>
      <c r="Q276" s="131">
        <f t="shared" si="40"/>
        <v>0</v>
      </c>
      <c r="S276" s="4"/>
      <c r="T276" s="4"/>
      <c r="U276" s="131">
        <f t="shared" si="41"/>
        <v>0</v>
      </c>
    </row>
    <row r="277" spans="1:21">
      <c r="A277" s="86">
        <v>9.3000000000000007</v>
      </c>
      <c r="B277" s="100" t="s">
        <v>339</v>
      </c>
      <c r="C277" s="101" t="s">
        <v>70</v>
      </c>
      <c r="D277" s="41">
        <v>1</v>
      </c>
      <c r="E277" s="41">
        <v>1500</v>
      </c>
      <c r="F277" s="159"/>
      <c r="G277" s="131">
        <f>$D277*(E277+F277)</f>
        <v>1500</v>
      </c>
      <c r="H277" s="41">
        <v>1500</v>
      </c>
      <c r="I277" s="41">
        <v>200</v>
      </c>
      <c r="J277" s="131">
        <f>$D277*(H277+I277)</f>
        <v>1700</v>
      </c>
      <c r="K277" s="41">
        <v>1500</v>
      </c>
      <c r="L277" s="41">
        <v>400</v>
      </c>
      <c r="M277" s="131">
        <f>$D277*(K277+L277)</f>
        <v>1900</v>
      </c>
      <c r="N277" s="185"/>
      <c r="O277" s="4"/>
      <c r="P277" s="4"/>
      <c r="Q277" s="131">
        <f t="shared" si="40"/>
        <v>0</v>
      </c>
      <c r="S277" s="4"/>
      <c r="T277" s="4"/>
      <c r="U277" s="131">
        <f t="shared" si="41"/>
        <v>0</v>
      </c>
    </row>
    <row r="278" spans="1:21">
      <c r="A278" s="86">
        <v>9.4</v>
      </c>
      <c r="B278" s="102" t="s">
        <v>340</v>
      </c>
      <c r="C278" s="101" t="s">
        <v>341</v>
      </c>
      <c r="D278" s="41">
        <v>2</v>
      </c>
      <c r="E278" s="41">
        <v>2000</v>
      </c>
      <c r="F278" s="159"/>
      <c r="G278" s="131">
        <f>$D278*(E278+F278)</f>
        <v>4000</v>
      </c>
      <c r="H278" s="41">
        <v>2000</v>
      </c>
      <c r="I278" s="41">
        <v>200</v>
      </c>
      <c r="J278" s="131">
        <f>$D278*(H278+I278)</f>
        <v>4400</v>
      </c>
      <c r="K278" s="41">
        <v>2000</v>
      </c>
      <c r="L278" s="41">
        <v>200</v>
      </c>
      <c r="M278" s="131">
        <f>$D278*(K278+L278)</f>
        <v>4400</v>
      </c>
      <c r="N278" s="185"/>
      <c r="O278" s="4"/>
      <c r="P278" s="4"/>
      <c r="Q278" s="131">
        <f t="shared" si="40"/>
        <v>0</v>
      </c>
      <c r="S278" s="14">
        <f>SUM('M Sheet '!P718)</f>
        <v>2</v>
      </c>
      <c r="T278" s="4"/>
      <c r="U278" s="131">
        <f t="shared" si="41"/>
        <v>4400</v>
      </c>
    </row>
    <row r="279" spans="1:21">
      <c r="A279" s="86">
        <v>9.5</v>
      </c>
      <c r="B279" s="100" t="s">
        <v>342</v>
      </c>
      <c r="C279" s="101" t="s">
        <v>70</v>
      </c>
      <c r="D279" s="41">
        <v>1</v>
      </c>
      <c r="E279" s="41">
        <v>1000</v>
      </c>
      <c r="F279" s="159"/>
      <c r="G279" s="131">
        <f>$D279*(E279+F279)</f>
        <v>1000</v>
      </c>
      <c r="H279" s="41">
        <v>1000</v>
      </c>
      <c r="I279" s="41">
        <v>100</v>
      </c>
      <c r="J279" s="131">
        <f>$D279*(H279+I279)</f>
        <v>1100</v>
      </c>
      <c r="K279" s="41">
        <v>1500</v>
      </c>
      <c r="L279" s="41">
        <v>100</v>
      </c>
      <c r="M279" s="131">
        <f>$D279*(K279+L279)</f>
        <v>1600</v>
      </c>
      <c r="N279" s="185"/>
      <c r="O279" s="4"/>
      <c r="P279" s="4"/>
      <c r="Q279" s="131">
        <f t="shared" si="40"/>
        <v>0</v>
      </c>
      <c r="S279" s="4"/>
      <c r="T279" s="4"/>
      <c r="U279" s="131">
        <f t="shared" si="41"/>
        <v>0</v>
      </c>
    </row>
    <row r="280" spans="1:21">
      <c r="A280" s="86">
        <v>9.6</v>
      </c>
      <c r="B280" s="100" t="s">
        <v>343</v>
      </c>
      <c r="C280" s="101" t="s">
        <v>70</v>
      </c>
      <c r="D280" s="41" t="s">
        <v>73</v>
      </c>
      <c r="E280" s="41">
        <v>5500</v>
      </c>
      <c r="F280" s="41"/>
      <c r="G280" s="131"/>
      <c r="H280" s="41"/>
      <c r="I280" s="41"/>
      <c r="J280" s="131"/>
      <c r="K280" s="41"/>
      <c r="L280" s="41"/>
      <c r="M280" s="131"/>
      <c r="N280" s="185"/>
      <c r="O280" s="4"/>
      <c r="P280" s="4"/>
      <c r="Q280" s="131">
        <f t="shared" si="40"/>
        <v>0</v>
      </c>
      <c r="S280" s="4"/>
      <c r="T280" s="4"/>
      <c r="U280" s="131">
        <f t="shared" si="41"/>
        <v>0</v>
      </c>
    </row>
    <row r="281" spans="1:21">
      <c r="A281" s="86">
        <v>9.6999999999999993</v>
      </c>
      <c r="B281" s="100" t="s">
        <v>344</v>
      </c>
      <c r="C281" s="101" t="s">
        <v>211</v>
      </c>
      <c r="D281" s="41">
        <v>2</v>
      </c>
      <c r="E281" s="41">
        <v>2000</v>
      </c>
      <c r="F281" s="159"/>
      <c r="G281" s="131">
        <f>$D281*(E281+F281)</f>
        <v>4000</v>
      </c>
      <c r="H281" s="41">
        <v>525</v>
      </c>
      <c r="I281" s="41">
        <v>50</v>
      </c>
      <c r="J281" s="131">
        <f>$D281*(H281+I281)</f>
        <v>1150</v>
      </c>
      <c r="K281" s="41">
        <v>750</v>
      </c>
      <c r="L281" s="41">
        <v>50</v>
      </c>
      <c r="M281" s="131">
        <f>$D281*(K281+L281)</f>
        <v>1600</v>
      </c>
      <c r="N281" s="185"/>
      <c r="O281" s="4"/>
      <c r="P281" s="4"/>
      <c r="Q281" s="131">
        <f t="shared" si="40"/>
        <v>0</v>
      </c>
      <c r="S281" s="4"/>
      <c r="T281" s="4"/>
      <c r="U281" s="131">
        <f t="shared" si="41"/>
        <v>0</v>
      </c>
    </row>
    <row r="282" spans="1:21" ht="36">
      <c r="A282" s="86">
        <v>9.8000000000000007</v>
      </c>
      <c r="B282" s="100" t="s">
        <v>345</v>
      </c>
      <c r="C282" s="103" t="s">
        <v>346</v>
      </c>
      <c r="D282" s="41"/>
      <c r="E282" s="41"/>
      <c r="F282" s="41"/>
      <c r="G282" s="131"/>
      <c r="H282" s="41"/>
      <c r="I282" s="41"/>
      <c r="J282" s="131"/>
      <c r="K282" s="41"/>
      <c r="L282" s="41"/>
      <c r="M282" s="131"/>
      <c r="N282" s="185"/>
      <c r="O282" s="4"/>
      <c r="P282" s="4"/>
      <c r="Q282" s="4"/>
      <c r="S282" s="4"/>
      <c r="T282" s="4"/>
      <c r="U282" s="4"/>
    </row>
    <row r="283" spans="1:21">
      <c r="A283" s="4"/>
      <c r="B283" s="9"/>
      <c r="C283" s="4"/>
      <c r="D283" s="41"/>
      <c r="E283" s="41"/>
      <c r="F283" s="41"/>
      <c r="G283" s="131"/>
      <c r="H283" s="41"/>
      <c r="I283" s="41"/>
      <c r="J283" s="131"/>
      <c r="K283" s="41"/>
      <c r="L283" s="41"/>
      <c r="M283" s="131"/>
      <c r="N283" s="185"/>
      <c r="O283" s="4"/>
      <c r="P283" s="4"/>
      <c r="Q283" s="4"/>
      <c r="S283" s="4"/>
      <c r="T283" s="4"/>
      <c r="U283" s="4"/>
    </row>
    <row r="284" spans="1:21">
      <c r="A284" s="49"/>
      <c r="B284" s="50" t="s">
        <v>347</v>
      </c>
      <c r="C284" s="49"/>
      <c r="D284" s="61"/>
      <c r="E284" s="61"/>
      <c r="F284" s="61"/>
      <c r="G284" s="147">
        <f>SUM(G275:G281)</f>
        <v>10500</v>
      </c>
      <c r="H284" s="61"/>
      <c r="I284" s="61"/>
      <c r="J284" s="147">
        <f>SUM(J275:J281)</f>
        <v>8350</v>
      </c>
      <c r="K284" s="61"/>
      <c r="L284" s="61"/>
      <c r="M284" s="147">
        <f>SUM(M275:M281)</f>
        <v>9500</v>
      </c>
      <c r="N284" s="185"/>
      <c r="O284" s="61"/>
      <c r="P284" s="61"/>
      <c r="Q284" s="147">
        <f>SUM(Q275:Q281)</f>
        <v>0</v>
      </c>
      <c r="S284" s="61"/>
      <c r="T284" s="61"/>
      <c r="U284" s="147">
        <f>SUM(U275:U281)</f>
        <v>4400</v>
      </c>
    </row>
    <row r="285" spans="1:21">
      <c r="A285" s="4"/>
      <c r="B285" s="53"/>
      <c r="C285" s="4"/>
      <c r="D285" s="41"/>
      <c r="E285" s="41"/>
      <c r="F285" s="41"/>
      <c r="G285" s="131"/>
      <c r="H285" s="41"/>
      <c r="I285" s="41"/>
      <c r="J285" s="131"/>
      <c r="K285" s="41"/>
      <c r="L285" s="41"/>
      <c r="M285" s="131"/>
      <c r="N285" s="185"/>
      <c r="O285" s="4"/>
      <c r="P285" s="4"/>
      <c r="Q285" s="4"/>
      <c r="S285" s="4"/>
      <c r="T285" s="4"/>
      <c r="U285" s="4"/>
    </row>
    <row r="286" spans="1:21" s="25" customFormat="1">
      <c r="A286" s="97">
        <v>10</v>
      </c>
      <c r="B286" s="104" t="s">
        <v>348</v>
      </c>
      <c r="C286" s="101"/>
      <c r="D286" s="105"/>
      <c r="E286" s="41"/>
      <c r="F286" s="41"/>
      <c r="G286" s="131"/>
      <c r="H286" s="41"/>
      <c r="I286" s="41"/>
      <c r="J286" s="131"/>
      <c r="K286" s="41"/>
      <c r="L286" s="41"/>
      <c r="M286" s="131"/>
      <c r="N286" s="185"/>
      <c r="O286" s="106"/>
      <c r="P286" s="106"/>
      <c r="Q286" s="106"/>
      <c r="S286" s="106"/>
      <c r="T286" s="106"/>
      <c r="U286" s="106"/>
    </row>
    <row r="287" spans="1:21" s="25" customFormat="1" ht="36">
      <c r="A287" s="54">
        <v>10.1</v>
      </c>
      <c r="B287" s="55" t="s">
        <v>349</v>
      </c>
      <c r="C287" s="101" t="s">
        <v>350</v>
      </c>
      <c r="D287" s="105">
        <v>1</v>
      </c>
      <c r="E287" s="41">
        <v>85000</v>
      </c>
      <c r="F287" s="41">
        <v>10000</v>
      </c>
      <c r="G287" s="131">
        <f>$D287*(E287+F287)</f>
        <v>95000</v>
      </c>
      <c r="H287" s="41">
        <v>75600</v>
      </c>
      <c r="I287" s="41">
        <v>3000</v>
      </c>
      <c r="J287" s="131">
        <f>$D287*(H287+I287)</f>
        <v>78600</v>
      </c>
      <c r="K287" s="41">
        <v>80000</v>
      </c>
      <c r="L287" s="41">
        <v>5000</v>
      </c>
      <c r="M287" s="131">
        <f>$D287*(K287+L287)</f>
        <v>85000</v>
      </c>
      <c r="N287" s="185"/>
      <c r="O287" s="106"/>
      <c r="P287" s="106"/>
      <c r="Q287" s="131">
        <f t="shared" ref="Q287:Q300" si="42">$O287*(K287+L287)</f>
        <v>0</v>
      </c>
      <c r="S287" s="160">
        <f>SUM('M Sheet '!P729)</f>
        <v>1</v>
      </c>
      <c r="T287" s="106"/>
      <c r="U287" s="131">
        <f t="shared" ref="U287:U300" si="43">$S287*(K287+L287)</f>
        <v>85000</v>
      </c>
    </row>
    <row r="288" spans="1:21" s="25" customFormat="1">
      <c r="A288" s="107"/>
      <c r="B288" s="50" t="s">
        <v>351</v>
      </c>
      <c r="C288" s="108"/>
      <c r="D288" s="109"/>
      <c r="E288" s="61"/>
      <c r="F288" s="61"/>
      <c r="G288" s="147">
        <f>SUM(G287)</f>
        <v>95000</v>
      </c>
      <c r="H288" s="61"/>
      <c r="I288" s="61"/>
      <c r="J288" s="147">
        <f>SUM(J287)</f>
        <v>78600</v>
      </c>
      <c r="K288" s="61"/>
      <c r="L288" s="61"/>
      <c r="M288" s="147">
        <f>SUM(M287)</f>
        <v>85000</v>
      </c>
      <c r="N288" s="185"/>
      <c r="O288" s="61"/>
      <c r="P288" s="61"/>
      <c r="Q288" s="147">
        <f>SUM(Q287)</f>
        <v>0</v>
      </c>
      <c r="S288" s="61"/>
      <c r="T288" s="61"/>
      <c r="U288" s="147">
        <f>SUM(U287)</f>
        <v>85000</v>
      </c>
    </row>
    <row r="289" spans="1:21" s="25" customFormat="1">
      <c r="A289" s="110"/>
      <c r="B289" s="53"/>
      <c r="C289" s="101"/>
      <c r="D289" s="105"/>
      <c r="E289" s="41"/>
      <c r="F289" s="41"/>
      <c r="G289" s="131"/>
      <c r="H289" s="41"/>
      <c r="I289" s="41"/>
      <c r="J289" s="131"/>
      <c r="K289" s="41"/>
      <c r="L289" s="41"/>
      <c r="M289" s="131"/>
      <c r="N289" s="185"/>
      <c r="O289" s="106"/>
      <c r="P289" s="106"/>
      <c r="Q289" s="106"/>
      <c r="S289" s="106"/>
      <c r="T289" s="106"/>
      <c r="U289" s="106"/>
    </row>
    <row r="290" spans="1:21" s="25" customFormat="1">
      <c r="A290" s="111">
        <v>11</v>
      </c>
      <c r="B290" s="104" t="s">
        <v>352</v>
      </c>
      <c r="C290" s="101"/>
      <c r="D290" s="105"/>
      <c r="E290" s="41"/>
      <c r="F290" s="41"/>
      <c r="G290" s="131"/>
      <c r="H290" s="41"/>
      <c r="I290" s="41"/>
      <c r="J290" s="131"/>
      <c r="K290" s="41"/>
      <c r="L290" s="41"/>
      <c r="M290" s="131"/>
      <c r="N290" s="185"/>
      <c r="O290" s="106"/>
      <c r="P290" s="106"/>
      <c r="Q290" s="106"/>
      <c r="S290" s="106"/>
      <c r="T290" s="106"/>
      <c r="U290" s="106"/>
    </row>
    <row r="291" spans="1:21" s="25" customFormat="1" ht="24">
      <c r="A291" s="110">
        <v>11.1</v>
      </c>
      <c r="B291" s="112" t="s">
        <v>353</v>
      </c>
      <c r="C291" s="101" t="s">
        <v>137</v>
      </c>
      <c r="D291" s="105">
        <v>12</v>
      </c>
      <c r="E291" s="41">
        <v>3500</v>
      </c>
      <c r="F291" s="41">
        <v>1500</v>
      </c>
      <c r="G291" s="131"/>
      <c r="H291" s="41">
        <v>3350</v>
      </c>
      <c r="I291" s="41">
        <v>450</v>
      </c>
      <c r="J291" s="131"/>
      <c r="K291" s="41">
        <v>3350</v>
      </c>
      <c r="L291" s="41">
        <v>450</v>
      </c>
      <c r="M291" s="131"/>
      <c r="N291" s="185"/>
      <c r="O291" s="106"/>
      <c r="P291" s="106"/>
      <c r="Q291" s="131">
        <f t="shared" si="42"/>
        <v>0</v>
      </c>
      <c r="S291" s="106"/>
      <c r="T291" s="106"/>
      <c r="U291" s="131">
        <f t="shared" si="43"/>
        <v>0</v>
      </c>
    </row>
    <row r="292" spans="1:21" s="25" customFormat="1" ht="24">
      <c r="A292" s="110">
        <v>11.2</v>
      </c>
      <c r="B292" s="112" t="s">
        <v>354</v>
      </c>
      <c r="C292" s="101" t="s">
        <v>137</v>
      </c>
      <c r="D292" s="105" t="s">
        <v>73</v>
      </c>
      <c r="E292" s="41">
        <v>4000</v>
      </c>
      <c r="F292" s="41">
        <v>1500</v>
      </c>
      <c r="G292" s="131"/>
      <c r="H292" s="41"/>
      <c r="I292" s="41"/>
      <c r="J292" s="131"/>
      <c r="K292" s="41"/>
      <c r="L292" s="41"/>
      <c r="M292" s="131"/>
      <c r="N292" s="185"/>
      <c r="O292" s="106"/>
      <c r="P292" s="106"/>
      <c r="Q292" s="131">
        <f t="shared" si="42"/>
        <v>0</v>
      </c>
      <c r="S292" s="106"/>
      <c r="T292" s="106"/>
      <c r="U292" s="131">
        <f t="shared" si="43"/>
        <v>0</v>
      </c>
    </row>
    <row r="293" spans="1:21" s="25" customFormat="1" ht="24">
      <c r="A293" s="110">
        <v>11.3</v>
      </c>
      <c r="B293" s="112" t="s">
        <v>355</v>
      </c>
      <c r="C293" s="101" t="s">
        <v>137</v>
      </c>
      <c r="D293" s="105" t="s">
        <v>73</v>
      </c>
      <c r="E293" s="41">
        <v>4000</v>
      </c>
      <c r="F293" s="41">
        <v>1500</v>
      </c>
      <c r="G293" s="131"/>
      <c r="H293" s="41"/>
      <c r="I293" s="41"/>
      <c r="J293" s="131"/>
      <c r="K293" s="41"/>
      <c r="L293" s="41"/>
      <c r="M293" s="131"/>
      <c r="N293" s="185"/>
      <c r="O293" s="106"/>
      <c r="P293" s="106"/>
      <c r="Q293" s="131">
        <f t="shared" si="42"/>
        <v>0</v>
      </c>
      <c r="S293" s="106"/>
      <c r="T293" s="106"/>
      <c r="U293" s="131">
        <f t="shared" si="43"/>
        <v>0</v>
      </c>
    </row>
    <row r="294" spans="1:21" s="25" customFormat="1" ht="24">
      <c r="A294" s="110">
        <v>11.4</v>
      </c>
      <c r="B294" s="112" t="s">
        <v>356</v>
      </c>
      <c r="C294" s="101" t="s">
        <v>137</v>
      </c>
      <c r="D294" s="105">
        <v>1</v>
      </c>
      <c r="E294" s="41">
        <v>15000</v>
      </c>
      <c r="F294" s="41">
        <v>2000</v>
      </c>
      <c r="G294" s="131"/>
      <c r="H294" s="41">
        <v>7550</v>
      </c>
      <c r="I294" s="41">
        <v>650</v>
      </c>
      <c r="J294" s="131"/>
      <c r="K294" s="41">
        <v>13000</v>
      </c>
      <c r="L294" s="41">
        <v>1500</v>
      </c>
      <c r="M294" s="131"/>
      <c r="N294" s="185"/>
      <c r="O294" s="106"/>
      <c r="P294" s="106"/>
      <c r="Q294" s="131">
        <f t="shared" si="42"/>
        <v>0</v>
      </c>
      <c r="S294" s="106"/>
      <c r="T294" s="106"/>
      <c r="U294" s="131">
        <f t="shared" si="43"/>
        <v>0</v>
      </c>
    </row>
    <row r="295" spans="1:21" s="25" customFormat="1" ht="24">
      <c r="A295" s="110">
        <v>11.5</v>
      </c>
      <c r="B295" s="112" t="s">
        <v>357</v>
      </c>
      <c r="C295" s="101" t="s">
        <v>137</v>
      </c>
      <c r="D295" s="105" t="s">
        <v>73</v>
      </c>
      <c r="E295" s="41">
        <v>35000</v>
      </c>
      <c r="F295" s="41">
        <v>4000</v>
      </c>
      <c r="G295" s="131"/>
      <c r="H295" s="41"/>
      <c r="I295" s="41"/>
      <c r="J295" s="131"/>
      <c r="K295" s="41"/>
      <c r="L295" s="41"/>
      <c r="M295" s="131"/>
      <c r="N295" s="185"/>
      <c r="O295" s="106"/>
      <c r="P295" s="106"/>
      <c r="Q295" s="131">
        <f t="shared" si="42"/>
        <v>0</v>
      </c>
      <c r="S295" s="106"/>
      <c r="T295" s="106"/>
      <c r="U295" s="131">
        <f t="shared" si="43"/>
        <v>0</v>
      </c>
    </row>
    <row r="296" spans="1:21" s="25" customFormat="1" ht="24">
      <c r="A296" s="110">
        <v>11.6</v>
      </c>
      <c r="B296" s="112" t="s">
        <v>358</v>
      </c>
      <c r="C296" s="101" t="s">
        <v>137</v>
      </c>
      <c r="D296" s="105" t="s">
        <v>73</v>
      </c>
      <c r="E296" s="41">
        <v>10500</v>
      </c>
      <c r="F296" s="41">
        <v>2500</v>
      </c>
      <c r="G296" s="131"/>
      <c r="H296" s="41"/>
      <c r="I296" s="41"/>
      <c r="J296" s="131"/>
      <c r="K296" s="41"/>
      <c r="L296" s="41"/>
      <c r="M296" s="131"/>
      <c r="N296" s="185"/>
      <c r="O296" s="106"/>
      <c r="P296" s="106"/>
      <c r="Q296" s="131">
        <f t="shared" si="42"/>
        <v>0</v>
      </c>
      <c r="S296" s="106"/>
      <c r="T296" s="106"/>
      <c r="U296" s="131">
        <f t="shared" si="43"/>
        <v>0</v>
      </c>
    </row>
    <row r="297" spans="1:21" s="25" customFormat="1" ht="24">
      <c r="A297" s="110">
        <v>11.7</v>
      </c>
      <c r="B297" s="112" t="s">
        <v>359</v>
      </c>
      <c r="C297" s="101" t="s">
        <v>137</v>
      </c>
      <c r="D297" s="105">
        <v>1</v>
      </c>
      <c r="E297" s="41">
        <v>25000</v>
      </c>
      <c r="F297" s="41">
        <v>2000</v>
      </c>
      <c r="G297" s="131"/>
      <c r="H297" s="41">
        <v>22500</v>
      </c>
      <c r="I297" s="41">
        <v>2000</v>
      </c>
      <c r="J297" s="131"/>
      <c r="K297" s="41">
        <v>22500</v>
      </c>
      <c r="L297" s="41">
        <v>2000</v>
      </c>
      <c r="M297" s="131"/>
      <c r="N297" s="185"/>
      <c r="O297" s="106"/>
      <c r="P297" s="106"/>
      <c r="Q297" s="131">
        <f t="shared" si="42"/>
        <v>0</v>
      </c>
      <c r="S297" s="106"/>
      <c r="T297" s="106"/>
      <c r="U297" s="131">
        <f t="shared" si="43"/>
        <v>0</v>
      </c>
    </row>
    <row r="298" spans="1:21" s="25" customFormat="1">
      <c r="A298" s="110">
        <v>11.8</v>
      </c>
      <c r="B298" s="112" t="s">
        <v>360</v>
      </c>
      <c r="C298" s="101" t="s">
        <v>137</v>
      </c>
      <c r="D298" s="105">
        <v>4</v>
      </c>
      <c r="E298" s="41">
        <v>10000</v>
      </c>
      <c r="F298" s="41">
        <v>1500</v>
      </c>
      <c r="G298" s="131"/>
      <c r="H298" s="41">
        <v>6250</v>
      </c>
      <c r="I298" s="41">
        <v>650</v>
      </c>
      <c r="J298" s="131"/>
      <c r="K298" s="41">
        <v>6250</v>
      </c>
      <c r="L298" s="41">
        <v>650</v>
      </c>
      <c r="M298" s="131"/>
      <c r="N298" s="185"/>
      <c r="O298" s="106"/>
      <c r="P298" s="106"/>
      <c r="Q298" s="131">
        <f t="shared" si="42"/>
        <v>0</v>
      </c>
      <c r="S298" s="106"/>
      <c r="T298" s="106"/>
      <c r="U298" s="131">
        <f t="shared" si="43"/>
        <v>0</v>
      </c>
    </row>
    <row r="299" spans="1:21" s="25" customFormat="1">
      <c r="A299" s="110">
        <v>11.9</v>
      </c>
      <c r="B299" s="112" t="s">
        <v>361</v>
      </c>
      <c r="C299" s="101" t="s">
        <v>137</v>
      </c>
      <c r="D299" s="105">
        <v>2</v>
      </c>
      <c r="E299" s="41">
        <v>30000</v>
      </c>
      <c r="F299" s="41">
        <v>1500</v>
      </c>
      <c r="G299" s="131"/>
      <c r="H299" s="41">
        <v>30000</v>
      </c>
      <c r="I299" s="41">
        <v>1500</v>
      </c>
      <c r="J299" s="131"/>
      <c r="K299" s="41">
        <v>30000</v>
      </c>
      <c r="L299" s="41">
        <v>1500</v>
      </c>
      <c r="M299" s="131"/>
      <c r="N299" s="185"/>
      <c r="O299" s="106"/>
      <c r="P299" s="106"/>
      <c r="Q299" s="131">
        <f t="shared" si="42"/>
        <v>0</v>
      </c>
      <c r="S299" s="106"/>
      <c r="T299" s="106"/>
      <c r="U299" s="131">
        <f t="shared" si="43"/>
        <v>0</v>
      </c>
    </row>
    <row r="300" spans="1:21" s="25" customFormat="1">
      <c r="A300" s="113">
        <v>11.1</v>
      </c>
      <c r="B300" s="112" t="s">
        <v>362</v>
      </c>
      <c r="C300" s="101" t="s">
        <v>129</v>
      </c>
      <c r="D300" s="105">
        <f>(D291*18)*1.25</f>
        <v>270</v>
      </c>
      <c r="E300" s="41">
        <v>90</v>
      </c>
      <c r="F300" s="41">
        <v>30</v>
      </c>
      <c r="G300" s="131">
        <f>$D300*(E300+F300)</f>
        <v>32400</v>
      </c>
      <c r="H300" s="41">
        <v>48</v>
      </c>
      <c r="I300" s="41">
        <v>10</v>
      </c>
      <c r="J300" s="131">
        <f>$D300*(H300+I300)</f>
        <v>15660</v>
      </c>
      <c r="K300" s="41">
        <v>50</v>
      </c>
      <c r="L300" s="41">
        <v>10</v>
      </c>
      <c r="M300" s="131">
        <f>$D300*(K300+L300)</f>
        <v>16200</v>
      </c>
      <c r="N300" s="185"/>
      <c r="O300" s="160">
        <f>SUM('M Sheet '!J758)</f>
        <v>254</v>
      </c>
      <c r="P300" s="106"/>
      <c r="Q300" s="131">
        <f t="shared" si="42"/>
        <v>15240</v>
      </c>
      <c r="S300" s="160">
        <f>SUM('M Sheet '!N758)</f>
        <v>0</v>
      </c>
      <c r="T300" s="106"/>
      <c r="U300" s="131">
        <f t="shared" si="43"/>
        <v>0</v>
      </c>
    </row>
    <row r="301" spans="1:21" s="25" customFormat="1">
      <c r="A301" s="110"/>
      <c r="B301" s="112"/>
      <c r="C301" s="101"/>
      <c r="D301" s="41"/>
      <c r="E301" s="41"/>
      <c r="F301" s="41"/>
      <c r="G301" s="131"/>
      <c r="H301" s="41"/>
      <c r="I301" s="41"/>
      <c r="J301" s="131"/>
      <c r="K301" s="41"/>
      <c r="L301" s="41"/>
      <c r="M301" s="131"/>
      <c r="N301" s="185"/>
      <c r="O301" s="106"/>
      <c r="P301" s="106"/>
      <c r="Q301" s="106"/>
      <c r="S301" s="106"/>
      <c r="T301" s="106"/>
      <c r="U301" s="106"/>
    </row>
    <row r="302" spans="1:21" s="25" customFormat="1">
      <c r="A302" s="107"/>
      <c r="B302" s="50" t="s">
        <v>363</v>
      </c>
      <c r="C302" s="108"/>
      <c r="D302" s="109"/>
      <c r="E302" s="61"/>
      <c r="F302" s="61"/>
      <c r="G302" s="147">
        <f>SUM(G291:G300)</f>
        <v>32400</v>
      </c>
      <c r="H302" s="61"/>
      <c r="I302" s="61"/>
      <c r="J302" s="147">
        <f>SUM(J291:J300)</f>
        <v>15660</v>
      </c>
      <c r="K302" s="61"/>
      <c r="L302" s="61"/>
      <c r="M302" s="147">
        <f>SUM(M291:M300)</f>
        <v>16200</v>
      </c>
      <c r="N302" s="185"/>
      <c r="O302" s="61"/>
      <c r="P302" s="61"/>
      <c r="Q302" s="147">
        <f>SUM(Q291:Q300)</f>
        <v>15240</v>
      </c>
      <c r="S302" s="61"/>
      <c r="T302" s="61"/>
      <c r="U302" s="147">
        <f>SUM(U291:U300)</f>
        <v>0</v>
      </c>
    </row>
    <row r="303" spans="1:21" s="25" customFormat="1">
      <c r="A303" s="110"/>
      <c r="B303" s="53"/>
      <c r="C303" s="101"/>
      <c r="D303" s="105"/>
      <c r="E303" s="41"/>
      <c r="F303" s="41"/>
      <c r="G303" s="131"/>
      <c r="H303" s="41"/>
      <c r="I303" s="41"/>
      <c r="J303" s="131"/>
      <c r="K303" s="41"/>
      <c r="L303" s="41"/>
      <c r="M303" s="131"/>
      <c r="N303" s="185"/>
      <c r="O303" s="106"/>
      <c r="P303" s="106"/>
      <c r="Q303" s="106"/>
      <c r="S303" s="106"/>
      <c r="T303" s="106"/>
      <c r="U303" s="106"/>
    </row>
    <row r="304" spans="1:21" s="25" customFormat="1">
      <c r="A304" s="111">
        <v>12</v>
      </c>
      <c r="B304" s="30" t="s">
        <v>364</v>
      </c>
      <c r="C304" s="101"/>
      <c r="D304" s="105"/>
      <c r="E304" s="41"/>
      <c r="F304" s="41"/>
      <c r="G304" s="131"/>
      <c r="H304" s="41"/>
      <c r="I304" s="41"/>
      <c r="J304" s="131"/>
      <c r="K304" s="41"/>
      <c r="L304" s="41"/>
      <c r="M304" s="131"/>
      <c r="N304" s="185"/>
      <c r="O304" s="106"/>
      <c r="P304" s="106"/>
      <c r="Q304" s="106"/>
      <c r="S304" s="106"/>
      <c r="T304" s="106"/>
      <c r="U304" s="106"/>
    </row>
    <row r="305" spans="1:22" s="25" customFormat="1">
      <c r="A305" s="110"/>
      <c r="B305" s="75"/>
      <c r="C305" s="101"/>
      <c r="D305" s="105"/>
      <c r="E305" s="41"/>
      <c r="F305" s="41"/>
      <c r="G305" s="131"/>
      <c r="H305" s="41"/>
      <c r="I305" s="41"/>
      <c r="J305" s="131"/>
      <c r="K305" s="41"/>
      <c r="L305" s="41"/>
      <c r="M305" s="131"/>
      <c r="N305" s="185"/>
      <c r="O305" s="106"/>
      <c r="P305" s="106"/>
      <c r="Q305" s="106"/>
      <c r="S305" s="106"/>
      <c r="T305" s="106"/>
      <c r="U305" s="106"/>
    </row>
    <row r="306" spans="1:22" s="25" customFormat="1" ht="24">
      <c r="A306" s="110">
        <v>12.1</v>
      </c>
      <c r="B306" s="77" t="s">
        <v>365</v>
      </c>
      <c r="C306" s="101" t="s">
        <v>366</v>
      </c>
      <c r="D306" s="105">
        <f>D308*7</f>
        <v>42</v>
      </c>
      <c r="E306" s="41">
        <v>110</v>
      </c>
      <c r="F306" s="41">
        <v>60</v>
      </c>
      <c r="G306" s="131">
        <f>$D306*(E306+F306)</f>
        <v>7140</v>
      </c>
      <c r="H306" s="41">
        <v>125</v>
      </c>
      <c r="I306" s="41">
        <v>60</v>
      </c>
      <c r="J306" s="131">
        <f>$D306*(H306+I306)</f>
        <v>7770</v>
      </c>
      <c r="K306" s="41">
        <v>125</v>
      </c>
      <c r="L306" s="41">
        <v>60</v>
      </c>
      <c r="M306" s="131">
        <f>$D306*(K306+L306)</f>
        <v>7770</v>
      </c>
      <c r="N306" s="185"/>
      <c r="O306" s="160">
        <f>SUM('M Sheet '!J772)</f>
        <v>82</v>
      </c>
      <c r="P306" s="106"/>
      <c r="Q306" s="131">
        <f t="shared" ref="Q306:Q311" si="44">$O306*(K306+L306)</f>
        <v>15170</v>
      </c>
      <c r="S306" s="160">
        <f>SUM('M Sheet '!N772)</f>
        <v>0</v>
      </c>
      <c r="T306" s="106"/>
      <c r="U306" s="131">
        <f t="shared" ref="U306:U311" si="45">$S306*(K306+L306)</f>
        <v>0</v>
      </c>
    </row>
    <row r="307" spans="1:22" s="25" customFormat="1" ht="48">
      <c r="A307" s="110">
        <v>12.2</v>
      </c>
      <c r="B307" s="114" t="s">
        <v>367</v>
      </c>
      <c r="C307" s="101" t="s">
        <v>137</v>
      </c>
      <c r="D307" s="105">
        <v>1</v>
      </c>
      <c r="E307" s="41">
        <v>29000</v>
      </c>
      <c r="F307" s="41">
        <v>5000</v>
      </c>
      <c r="G307" s="131">
        <f>$D307*(E307+F307)</f>
        <v>34000</v>
      </c>
      <c r="H307" s="41">
        <v>29000</v>
      </c>
      <c r="I307" s="41">
        <v>5000</v>
      </c>
      <c r="J307" s="131">
        <f>$D307*(H307+I307)</f>
        <v>34000</v>
      </c>
      <c r="K307" s="41">
        <v>29000</v>
      </c>
      <c r="L307" s="41">
        <v>5000</v>
      </c>
      <c r="M307" s="131">
        <f>$D307*(K307+L307)</f>
        <v>34000</v>
      </c>
      <c r="N307" s="185"/>
      <c r="O307" s="106"/>
      <c r="P307" s="106"/>
      <c r="Q307" s="131">
        <f t="shared" si="44"/>
        <v>0</v>
      </c>
      <c r="S307" s="106"/>
      <c r="T307" s="106"/>
      <c r="U307" s="131">
        <f t="shared" si="45"/>
        <v>0</v>
      </c>
    </row>
    <row r="308" spans="1:22" s="25" customFormat="1">
      <c r="A308" s="110">
        <v>12.3</v>
      </c>
      <c r="B308" s="115" t="s">
        <v>368</v>
      </c>
      <c r="C308" s="101" t="s">
        <v>137</v>
      </c>
      <c r="D308" s="105">
        <v>6</v>
      </c>
      <c r="E308" s="41">
        <v>3500</v>
      </c>
      <c r="F308" s="41">
        <v>500</v>
      </c>
      <c r="G308" s="131">
        <f>$D308*(E308+F308)</f>
        <v>24000</v>
      </c>
      <c r="H308" s="41">
        <v>3500</v>
      </c>
      <c r="I308" s="41">
        <v>500</v>
      </c>
      <c r="J308" s="131">
        <f>$D308*(H308+I308)</f>
        <v>24000</v>
      </c>
      <c r="K308" s="41">
        <v>3500</v>
      </c>
      <c r="L308" s="41">
        <v>500</v>
      </c>
      <c r="M308" s="131">
        <f>$D308*(K308+L308)</f>
        <v>24000</v>
      </c>
      <c r="N308" s="185"/>
      <c r="O308" s="106"/>
      <c r="P308" s="106"/>
      <c r="Q308" s="131">
        <f t="shared" si="44"/>
        <v>0</v>
      </c>
      <c r="S308" s="106"/>
      <c r="T308" s="106"/>
      <c r="U308" s="131">
        <f t="shared" si="45"/>
        <v>0</v>
      </c>
    </row>
    <row r="309" spans="1:22" s="25" customFormat="1" ht="24">
      <c r="A309" s="110">
        <v>12.4</v>
      </c>
      <c r="B309" s="114" t="s">
        <v>369</v>
      </c>
      <c r="C309" s="101"/>
      <c r="D309" s="105">
        <v>1</v>
      </c>
      <c r="E309" s="41">
        <v>3500</v>
      </c>
      <c r="F309" s="41">
        <v>1000</v>
      </c>
      <c r="G309" s="131">
        <f>$D309*(E309+F309)</f>
        <v>4500</v>
      </c>
      <c r="H309" s="41">
        <v>24150</v>
      </c>
      <c r="I309" s="41">
        <v>1200</v>
      </c>
      <c r="J309" s="131">
        <f>$D309*(H309+I309)</f>
        <v>25350</v>
      </c>
      <c r="K309" s="41">
        <v>24150</v>
      </c>
      <c r="L309" s="41">
        <v>1200</v>
      </c>
      <c r="M309" s="131">
        <f>$D309*(K309+L309)</f>
        <v>25350</v>
      </c>
      <c r="N309" s="185"/>
      <c r="O309" s="106"/>
      <c r="P309" s="106"/>
      <c r="Q309" s="131">
        <f t="shared" si="44"/>
        <v>0</v>
      </c>
      <c r="S309" s="106"/>
      <c r="T309" s="106"/>
      <c r="U309" s="131">
        <f t="shared" si="45"/>
        <v>0</v>
      </c>
    </row>
    <row r="310" spans="1:22" s="25" customFormat="1" ht="36">
      <c r="A310" s="110">
        <v>12.5</v>
      </c>
      <c r="B310" s="114" t="s">
        <v>370</v>
      </c>
      <c r="C310" s="101" t="s">
        <v>371</v>
      </c>
      <c r="D310" s="105" t="s">
        <v>73</v>
      </c>
      <c r="E310" s="41">
        <v>49000</v>
      </c>
      <c r="F310" s="41">
        <v>7000</v>
      </c>
      <c r="G310" s="131"/>
      <c r="H310" s="41"/>
      <c r="I310" s="41"/>
      <c r="J310" s="131"/>
      <c r="K310" s="41"/>
      <c r="L310" s="41"/>
      <c r="M310" s="131"/>
      <c r="N310" s="185"/>
      <c r="O310" s="106"/>
      <c r="P310" s="106"/>
      <c r="Q310" s="131">
        <f t="shared" si="44"/>
        <v>0</v>
      </c>
      <c r="S310" s="106"/>
      <c r="T310" s="106"/>
      <c r="U310" s="131">
        <f t="shared" si="45"/>
        <v>0</v>
      </c>
    </row>
    <row r="311" spans="1:22" s="25" customFormat="1">
      <c r="A311" s="110">
        <v>12.6</v>
      </c>
      <c r="B311" s="115" t="s">
        <v>372</v>
      </c>
      <c r="C311" s="101" t="s">
        <v>366</v>
      </c>
      <c r="D311" s="105">
        <v>50</v>
      </c>
      <c r="E311" s="41">
        <v>240</v>
      </c>
      <c r="F311" s="41">
        <v>35</v>
      </c>
      <c r="G311" s="131">
        <f>$D311*(E311+F311)</f>
        <v>13750</v>
      </c>
      <c r="H311" s="41">
        <v>240</v>
      </c>
      <c r="I311" s="41">
        <v>45</v>
      </c>
      <c r="J311" s="131">
        <f>$D311*(H311+I311)</f>
        <v>14250</v>
      </c>
      <c r="K311" s="41">
        <v>140</v>
      </c>
      <c r="L311" s="41">
        <v>40</v>
      </c>
      <c r="M311" s="131">
        <f>$D311*(K311+L311)</f>
        <v>9000</v>
      </c>
      <c r="N311" s="185"/>
      <c r="O311" s="160">
        <f>SUM('M Sheet '!J779)</f>
        <v>46</v>
      </c>
      <c r="P311" s="106"/>
      <c r="Q311" s="131">
        <f t="shared" si="44"/>
        <v>8280</v>
      </c>
      <c r="S311" s="160">
        <f>SUM('M Sheet '!N779)</f>
        <v>0</v>
      </c>
      <c r="T311" s="106"/>
      <c r="U311" s="131">
        <f t="shared" si="45"/>
        <v>0</v>
      </c>
    </row>
    <row r="312" spans="1:22" s="25" customFormat="1">
      <c r="A312" s="110"/>
      <c r="B312" s="75"/>
      <c r="C312" s="101"/>
      <c r="D312" s="105"/>
      <c r="E312" s="41"/>
      <c r="F312" s="41"/>
      <c r="G312" s="131"/>
      <c r="H312" s="41"/>
      <c r="I312" s="41"/>
      <c r="J312" s="131"/>
      <c r="K312" s="41"/>
      <c r="L312" s="41"/>
      <c r="M312" s="131"/>
      <c r="N312" s="185"/>
      <c r="O312" s="106"/>
      <c r="P312" s="106"/>
      <c r="Q312" s="106"/>
      <c r="S312" s="106"/>
      <c r="T312" s="106"/>
      <c r="U312" s="106"/>
    </row>
    <row r="313" spans="1:22" s="25" customFormat="1">
      <c r="A313" s="107"/>
      <c r="B313" s="50" t="s">
        <v>373</v>
      </c>
      <c r="C313" s="108"/>
      <c r="D313" s="109"/>
      <c r="E313" s="61"/>
      <c r="F313" s="61"/>
      <c r="G313" s="147">
        <f>SUM(G306:G311)</f>
        <v>83390</v>
      </c>
      <c r="H313" s="61"/>
      <c r="I313" s="61"/>
      <c r="J313" s="147">
        <f>SUM(J306:J311)</f>
        <v>105370</v>
      </c>
      <c r="K313" s="61"/>
      <c r="L313" s="61"/>
      <c r="M313" s="147">
        <f>SUM(M306:M311)</f>
        <v>100120</v>
      </c>
      <c r="N313" s="185"/>
      <c r="O313" s="61"/>
      <c r="P313" s="61"/>
      <c r="Q313" s="147">
        <f>SUM(Q306:Q311)</f>
        <v>23450</v>
      </c>
      <c r="S313" s="61"/>
      <c r="T313" s="61"/>
      <c r="U313" s="147">
        <f>SUM(U306:U311)</f>
        <v>0</v>
      </c>
    </row>
    <row r="314" spans="1:22" s="25" customFormat="1">
      <c r="A314" s="110"/>
      <c r="B314" s="53"/>
      <c r="C314" s="101"/>
      <c r="D314" s="105"/>
      <c r="E314" s="41"/>
      <c r="F314" s="41"/>
      <c r="G314" s="131"/>
      <c r="H314" s="41"/>
      <c r="I314" s="41"/>
      <c r="J314" s="131"/>
      <c r="K314" s="41"/>
      <c r="L314" s="41"/>
      <c r="M314" s="131"/>
      <c r="N314" s="185"/>
      <c r="O314" s="106"/>
      <c r="P314" s="106"/>
      <c r="Q314" s="106"/>
      <c r="S314" s="106"/>
      <c r="T314" s="106"/>
      <c r="U314" s="106"/>
    </row>
    <row r="315" spans="1:22" s="24" customFormat="1">
      <c r="A315" s="71">
        <v>13</v>
      </c>
      <c r="B315" s="116" t="s">
        <v>374</v>
      </c>
      <c r="C315" s="101"/>
      <c r="D315" s="105"/>
      <c r="E315" s="41"/>
      <c r="F315" s="41"/>
      <c r="G315" s="131"/>
      <c r="H315" s="41"/>
      <c r="I315" s="41"/>
      <c r="J315" s="131"/>
      <c r="K315" s="41"/>
      <c r="L315" s="41"/>
      <c r="M315" s="131"/>
      <c r="N315" s="185"/>
      <c r="O315" s="10"/>
      <c r="P315" s="10"/>
      <c r="Q315" s="10"/>
      <c r="S315" s="10"/>
      <c r="T315" s="10"/>
      <c r="U315" s="10"/>
    </row>
    <row r="316" spans="1:22" s="24" customFormat="1">
      <c r="A316" s="117"/>
      <c r="B316" s="118"/>
      <c r="C316" s="101"/>
      <c r="D316" s="105"/>
      <c r="E316" s="41"/>
      <c r="F316" s="41"/>
      <c r="G316" s="131"/>
      <c r="H316" s="41"/>
      <c r="I316" s="41"/>
      <c r="J316" s="131"/>
      <c r="K316" s="41"/>
      <c r="L316" s="41"/>
      <c r="M316" s="131"/>
      <c r="N316" s="185"/>
      <c r="O316" s="10"/>
      <c r="P316" s="10"/>
      <c r="Q316" s="10"/>
      <c r="S316" s="10"/>
      <c r="T316" s="10"/>
      <c r="U316" s="10"/>
    </row>
    <row r="317" spans="1:22" s="24" customFormat="1" ht="156">
      <c r="A317" s="10">
        <v>13.1</v>
      </c>
      <c r="B317" s="40" t="s">
        <v>375</v>
      </c>
      <c r="C317" s="101" t="s">
        <v>70</v>
      </c>
      <c r="D317" s="105">
        <v>1</v>
      </c>
      <c r="E317" s="41">
        <v>48000</v>
      </c>
      <c r="F317" s="41">
        <v>12000</v>
      </c>
      <c r="G317" s="132">
        <f>$D317*(E317+F317)</f>
        <v>60000</v>
      </c>
      <c r="H317" s="41">
        <v>48000</v>
      </c>
      <c r="I317" s="41">
        <v>10000</v>
      </c>
      <c r="J317" s="131">
        <f>$D317*(H317+I317)</f>
        <v>58000</v>
      </c>
      <c r="K317" s="41">
        <v>48000</v>
      </c>
      <c r="L317" s="41">
        <v>10000</v>
      </c>
      <c r="M317" s="131">
        <f>$D317*(K317+L317)</f>
        <v>58000</v>
      </c>
      <c r="N317" s="185"/>
      <c r="O317" s="161">
        <f>SUM('M Sheet '!J787)</f>
        <v>1</v>
      </c>
      <c r="P317" s="10"/>
      <c r="Q317" s="131">
        <f>$O317*(K317+L317)</f>
        <v>58000</v>
      </c>
      <c r="S317" s="161">
        <f>SUM('M Sheet '!N787)</f>
        <v>0</v>
      </c>
      <c r="T317" s="10"/>
      <c r="U317" s="131">
        <f>$S317*(K317+L317)</f>
        <v>0</v>
      </c>
      <c r="V317" s="162" t="s">
        <v>376</v>
      </c>
    </row>
    <row r="318" spans="1:22" s="24" customFormat="1" ht="24">
      <c r="A318" s="119"/>
      <c r="B318" s="40" t="s">
        <v>377</v>
      </c>
      <c r="C318" s="101"/>
      <c r="D318" s="105"/>
      <c r="E318" s="41"/>
      <c r="F318" s="41"/>
      <c r="G318" s="131"/>
      <c r="H318" s="41"/>
      <c r="I318" s="41"/>
      <c r="J318" s="131"/>
      <c r="K318" s="41"/>
      <c r="L318" s="41"/>
      <c r="M318" s="131"/>
      <c r="N318" s="185"/>
      <c r="O318" s="10"/>
      <c r="P318" s="10"/>
      <c r="Q318" s="10"/>
      <c r="S318" s="10"/>
      <c r="T318" s="10"/>
      <c r="U318" s="10"/>
    </row>
    <row r="319" spans="1:22" s="24" customFormat="1">
      <c r="A319" s="119"/>
      <c r="B319" s="40" t="s">
        <v>378</v>
      </c>
      <c r="C319" s="101"/>
      <c r="D319" s="105"/>
      <c r="E319" s="41"/>
      <c r="F319" s="41"/>
      <c r="G319" s="131"/>
      <c r="H319" s="41"/>
      <c r="I319" s="41"/>
      <c r="J319" s="131"/>
      <c r="K319" s="41"/>
      <c r="L319" s="41"/>
      <c r="M319" s="131"/>
      <c r="N319" s="185"/>
      <c r="O319" s="10"/>
      <c r="P319" s="10"/>
      <c r="Q319" s="10"/>
      <c r="S319" s="10"/>
      <c r="T319" s="10"/>
      <c r="U319" s="10"/>
    </row>
    <row r="320" spans="1:22" s="24" customFormat="1" ht="36">
      <c r="A320" s="119"/>
      <c r="B320" s="40" t="s">
        <v>379</v>
      </c>
      <c r="C320" s="101"/>
      <c r="D320" s="105"/>
      <c r="E320" s="41"/>
      <c r="F320" s="41"/>
      <c r="G320" s="131"/>
      <c r="H320" s="41"/>
      <c r="I320" s="41"/>
      <c r="J320" s="131"/>
      <c r="K320" s="41"/>
      <c r="L320" s="41"/>
      <c r="M320" s="131"/>
      <c r="N320" s="185"/>
      <c r="O320" s="10"/>
      <c r="P320" s="10"/>
      <c r="Q320" s="10"/>
      <c r="S320" s="10"/>
      <c r="T320" s="10"/>
      <c r="U320" s="10"/>
    </row>
    <row r="321" spans="1:21" s="24" customFormat="1">
      <c r="A321" s="10"/>
      <c r="B321" s="40" t="s">
        <v>380</v>
      </c>
      <c r="C321" s="101"/>
      <c r="D321" s="105"/>
      <c r="E321" s="41"/>
      <c r="F321" s="41"/>
      <c r="G321" s="131"/>
      <c r="H321" s="41"/>
      <c r="I321" s="41"/>
      <c r="J321" s="131"/>
      <c r="K321" s="41"/>
      <c r="L321" s="41"/>
      <c r="M321" s="131"/>
      <c r="N321" s="185"/>
      <c r="O321" s="10"/>
      <c r="P321" s="10"/>
      <c r="Q321" s="10"/>
      <c r="S321" s="10"/>
      <c r="T321" s="10"/>
      <c r="U321" s="10"/>
    </row>
    <row r="322" spans="1:21" s="24" customFormat="1" ht="48">
      <c r="A322" s="10"/>
      <c r="B322" s="40" t="s">
        <v>381</v>
      </c>
      <c r="C322" s="101"/>
      <c r="D322" s="105"/>
      <c r="E322" s="41"/>
      <c r="F322" s="41"/>
      <c r="G322" s="131"/>
      <c r="H322" s="41"/>
      <c r="I322" s="41"/>
      <c r="J322" s="131"/>
      <c r="K322" s="41"/>
      <c r="L322" s="41"/>
      <c r="M322" s="131"/>
      <c r="N322" s="185"/>
      <c r="O322" s="10"/>
      <c r="P322" s="10"/>
      <c r="Q322" s="10"/>
      <c r="S322" s="10"/>
      <c r="T322" s="10"/>
      <c r="U322" s="10"/>
    </row>
    <row r="323" spans="1:21" s="24" customFormat="1" ht="24">
      <c r="A323" s="10"/>
      <c r="B323" s="40" t="s">
        <v>382</v>
      </c>
      <c r="C323" s="101"/>
      <c r="D323" s="105"/>
      <c r="E323" s="41"/>
      <c r="F323" s="41"/>
      <c r="G323" s="131"/>
      <c r="H323" s="41"/>
      <c r="I323" s="41"/>
      <c r="J323" s="131"/>
      <c r="K323" s="41"/>
      <c r="L323" s="41"/>
      <c r="M323" s="131"/>
      <c r="N323" s="185"/>
      <c r="O323" s="10"/>
      <c r="P323" s="10"/>
      <c r="Q323" s="10"/>
      <c r="S323" s="10"/>
      <c r="T323" s="10"/>
      <c r="U323" s="10"/>
    </row>
    <row r="324" spans="1:21" s="24" customFormat="1" ht="24">
      <c r="A324" s="10"/>
      <c r="B324" s="38" t="s">
        <v>383</v>
      </c>
      <c r="C324" s="101"/>
      <c r="D324" s="105"/>
      <c r="E324" s="41"/>
      <c r="F324" s="41"/>
      <c r="G324" s="131"/>
      <c r="H324" s="41"/>
      <c r="I324" s="41"/>
      <c r="J324" s="131"/>
      <c r="K324" s="41"/>
      <c r="L324" s="41"/>
      <c r="M324" s="131"/>
      <c r="N324" s="185"/>
      <c r="O324" s="10"/>
      <c r="P324" s="10"/>
      <c r="Q324" s="10"/>
      <c r="S324" s="10"/>
      <c r="T324" s="10"/>
      <c r="U324" s="10"/>
    </row>
    <row r="325" spans="1:21" s="24" customFormat="1">
      <c r="A325" s="10"/>
      <c r="B325" s="40" t="s">
        <v>384</v>
      </c>
      <c r="C325" s="101"/>
      <c r="D325" s="105"/>
      <c r="E325" s="41"/>
      <c r="F325" s="41"/>
      <c r="G325" s="131"/>
      <c r="H325" s="41"/>
      <c r="I325" s="41"/>
      <c r="J325" s="131"/>
      <c r="K325" s="41"/>
      <c r="L325" s="41"/>
      <c r="M325" s="131"/>
      <c r="N325" s="185"/>
      <c r="O325" s="10"/>
      <c r="P325" s="10"/>
      <c r="Q325" s="10"/>
      <c r="S325" s="10"/>
      <c r="T325" s="10"/>
      <c r="U325" s="10"/>
    </row>
    <row r="326" spans="1:21" s="24" customFormat="1">
      <c r="A326" s="10"/>
      <c r="B326" s="40" t="s">
        <v>385</v>
      </c>
      <c r="C326" s="101"/>
      <c r="D326" s="105"/>
      <c r="E326" s="41"/>
      <c r="F326" s="41"/>
      <c r="G326" s="131"/>
      <c r="H326" s="41"/>
      <c r="I326" s="41"/>
      <c r="J326" s="131"/>
      <c r="K326" s="41"/>
      <c r="L326" s="41"/>
      <c r="M326" s="131"/>
      <c r="N326" s="185"/>
      <c r="O326" s="10"/>
      <c r="P326" s="10"/>
      <c r="Q326" s="10"/>
      <c r="S326" s="10"/>
      <c r="T326" s="10"/>
      <c r="U326" s="10"/>
    </row>
    <row r="327" spans="1:21" s="24" customFormat="1">
      <c r="A327" s="10" t="s">
        <v>386</v>
      </c>
      <c r="B327" s="40" t="s">
        <v>387</v>
      </c>
      <c r="C327" s="101"/>
      <c r="D327" s="105"/>
      <c r="E327" s="41"/>
      <c r="F327" s="41"/>
      <c r="G327" s="131"/>
      <c r="H327" s="41"/>
      <c r="I327" s="41"/>
      <c r="J327" s="131"/>
      <c r="K327" s="41"/>
      <c r="L327" s="41"/>
      <c r="M327" s="131"/>
      <c r="N327" s="185"/>
      <c r="O327" s="10"/>
      <c r="P327" s="10"/>
      <c r="Q327" s="10"/>
      <c r="S327" s="10"/>
      <c r="T327" s="10"/>
      <c r="U327" s="10"/>
    </row>
    <row r="328" spans="1:21" s="24" customFormat="1">
      <c r="A328" s="10"/>
      <c r="B328" s="40"/>
      <c r="C328" s="101"/>
      <c r="D328" s="105"/>
      <c r="E328" s="41"/>
      <c r="F328" s="41"/>
      <c r="G328" s="131"/>
      <c r="H328" s="41"/>
      <c r="I328" s="41"/>
      <c r="J328" s="131"/>
      <c r="K328" s="41"/>
      <c r="L328" s="41"/>
      <c r="M328" s="131"/>
      <c r="N328" s="185"/>
      <c r="O328" s="10"/>
      <c r="P328" s="10"/>
      <c r="Q328" s="10"/>
      <c r="S328" s="10"/>
      <c r="T328" s="10"/>
      <c r="U328" s="10"/>
    </row>
    <row r="329" spans="1:21" s="24" customFormat="1" ht="84">
      <c r="A329" s="10">
        <v>13.2</v>
      </c>
      <c r="B329" s="40" t="s">
        <v>388</v>
      </c>
      <c r="C329" s="101" t="s">
        <v>70</v>
      </c>
      <c r="D329" s="105" t="s">
        <v>73</v>
      </c>
      <c r="E329" s="41">
        <v>48000</v>
      </c>
      <c r="F329" s="41">
        <v>12000</v>
      </c>
      <c r="G329" s="131"/>
      <c r="H329" s="41"/>
      <c r="I329" s="41"/>
      <c r="J329" s="131"/>
      <c r="K329" s="41"/>
      <c r="L329" s="41"/>
      <c r="M329" s="131"/>
      <c r="N329" s="185"/>
      <c r="O329" s="10"/>
      <c r="P329" s="10"/>
      <c r="Q329" s="131">
        <f t="shared" ref="Q329:Q334" si="46">$O329*(K329+L329)</f>
        <v>0</v>
      </c>
      <c r="S329" s="10"/>
      <c r="T329" s="10"/>
      <c r="U329" s="131">
        <f t="shared" ref="U329:U334" si="47">$S329*(K329+L329)</f>
        <v>0</v>
      </c>
    </row>
    <row r="330" spans="1:21" s="24" customFormat="1" ht="24">
      <c r="A330" s="10" t="s">
        <v>389</v>
      </c>
      <c r="B330" s="40" t="s">
        <v>390</v>
      </c>
      <c r="C330" s="101"/>
      <c r="D330" s="105"/>
      <c r="E330" s="41"/>
      <c r="F330" s="41"/>
      <c r="G330" s="131"/>
      <c r="H330" s="41"/>
      <c r="I330" s="41"/>
      <c r="J330" s="131"/>
      <c r="K330" s="41"/>
      <c r="L330" s="41"/>
      <c r="M330" s="131"/>
      <c r="N330" s="185"/>
      <c r="O330" s="10"/>
      <c r="P330" s="10"/>
      <c r="Q330" s="10"/>
      <c r="S330" s="10"/>
      <c r="T330" s="10"/>
      <c r="U330" s="10"/>
    </row>
    <row r="331" spans="1:21" s="24" customFormat="1">
      <c r="A331" s="10"/>
      <c r="B331" s="40"/>
      <c r="C331" s="101"/>
      <c r="D331" s="105"/>
      <c r="E331" s="41"/>
      <c r="F331" s="41"/>
      <c r="G331" s="131"/>
      <c r="H331" s="41"/>
      <c r="I331" s="41"/>
      <c r="J331" s="131"/>
      <c r="K331" s="41"/>
      <c r="L331" s="41"/>
      <c r="M331" s="131"/>
      <c r="N331" s="185"/>
      <c r="O331" s="10"/>
      <c r="P331" s="10"/>
      <c r="Q331" s="10"/>
      <c r="S331" s="10"/>
      <c r="T331" s="10"/>
      <c r="U331" s="10"/>
    </row>
    <row r="332" spans="1:21" s="24" customFormat="1">
      <c r="A332" s="10">
        <v>13.3</v>
      </c>
      <c r="B332" s="40" t="s">
        <v>391</v>
      </c>
      <c r="C332" s="101"/>
      <c r="D332" s="105"/>
      <c r="E332" s="41"/>
      <c r="F332" s="41"/>
      <c r="G332" s="131"/>
      <c r="H332" s="41"/>
      <c r="I332" s="41"/>
      <c r="J332" s="131"/>
      <c r="K332" s="41"/>
      <c r="L332" s="41"/>
      <c r="M332" s="131"/>
      <c r="N332" s="185"/>
      <c r="O332" s="10"/>
      <c r="P332" s="10"/>
      <c r="Q332" s="10"/>
      <c r="S332" s="10"/>
      <c r="T332" s="10"/>
      <c r="U332" s="10"/>
    </row>
    <row r="333" spans="1:21" s="24" customFormat="1" ht="48">
      <c r="A333" s="10" t="s">
        <v>392</v>
      </c>
      <c r="B333" s="40" t="s">
        <v>393</v>
      </c>
      <c r="C333" s="101" t="s">
        <v>70</v>
      </c>
      <c r="D333" s="105" t="s">
        <v>73</v>
      </c>
      <c r="E333" s="41">
        <v>7800</v>
      </c>
      <c r="F333" s="41">
        <v>700</v>
      </c>
      <c r="G333" s="131"/>
      <c r="H333" s="41"/>
      <c r="I333" s="41"/>
      <c r="J333" s="131"/>
      <c r="K333" s="41"/>
      <c r="L333" s="41"/>
      <c r="M333" s="131"/>
      <c r="N333" s="185"/>
      <c r="O333" s="10"/>
      <c r="P333" s="10"/>
      <c r="Q333" s="131">
        <f t="shared" si="46"/>
        <v>0</v>
      </c>
      <c r="S333" s="10"/>
      <c r="T333" s="10"/>
      <c r="U333" s="131">
        <f t="shared" si="47"/>
        <v>0</v>
      </c>
    </row>
    <row r="334" spans="1:21" s="24" customFormat="1" ht="48">
      <c r="A334" s="10" t="s">
        <v>394</v>
      </c>
      <c r="B334" s="40" t="s">
        <v>395</v>
      </c>
      <c r="C334" s="101" t="s">
        <v>70</v>
      </c>
      <c r="D334" s="105">
        <v>1</v>
      </c>
      <c r="E334" s="41">
        <v>7800</v>
      </c>
      <c r="F334" s="41">
        <v>700</v>
      </c>
      <c r="G334" s="131">
        <f>$D334*(E334+F334)</f>
        <v>8500</v>
      </c>
      <c r="H334" s="41">
        <v>3550</v>
      </c>
      <c r="I334" s="41">
        <v>550</v>
      </c>
      <c r="J334" s="131">
        <f>$D334*(H334+I334)</f>
        <v>4100</v>
      </c>
      <c r="K334" s="41">
        <v>4000</v>
      </c>
      <c r="L334" s="41">
        <v>550</v>
      </c>
      <c r="M334" s="131">
        <f>$D334*(K334+L334)</f>
        <v>4550</v>
      </c>
      <c r="N334" s="185"/>
      <c r="O334" s="161">
        <f>SUM('M Sheet '!J806)</f>
        <v>1</v>
      </c>
      <c r="P334" s="10"/>
      <c r="Q334" s="131">
        <f t="shared" si="46"/>
        <v>4550</v>
      </c>
      <c r="S334" s="161">
        <f>SUM('M Sheet '!N806)</f>
        <v>0</v>
      </c>
      <c r="T334" s="10"/>
      <c r="U334" s="131">
        <f t="shared" si="47"/>
        <v>0</v>
      </c>
    </row>
    <row r="335" spans="1:21" s="24" customFormat="1">
      <c r="A335" s="10"/>
      <c r="B335" s="40" t="s">
        <v>396</v>
      </c>
      <c r="C335" s="101"/>
      <c r="D335" s="105"/>
      <c r="E335" s="41"/>
      <c r="F335" s="41"/>
      <c r="G335" s="131"/>
      <c r="H335" s="41"/>
      <c r="I335" s="41"/>
      <c r="J335" s="131"/>
      <c r="K335" s="41"/>
      <c r="L335" s="41"/>
      <c r="M335" s="131"/>
      <c r="N335" s="185"/>
      <c r="O335" s="10"/>
      <c r="P335" s="10"/>
      <c r="Q335" s="10"/>
      <c r="S335" s="10"/>
      <c r="T335" s="10"/>
      <c r="U335" s="10"/>
    </row>
    <row r="336" spans="1:21" s="24" customFormat="1" ht="48">
      <c r="A336" s="10" t="s">
        <v>397</v>
      </c>
      <c r="B336" s="40" t="s">
        <v>398</v>
      </c>
      <c r="C336" s="101" t="s">
        <v>70</v>
      </c>
      <c r="D336" s="105">
        <v>3</v>
      </c>
      <c r="E336" s="41">
        <v>2500</v>
      </c>
      <c r="F336" s="41">
        <v>500</v>
      </c>
      <c r="G336" s="131">
        <f>$D336*(E336+F336)</f>
        <v>9000</v>
      </c>
      <c r="H336" s="41">
        <v>2500</v>
      </c>
      <c r="I336" s="41">
        <v>400</v>
      </c>
      <c r="J336" s="131">
        <f>$D336*(H336+I336)</f>
        <v>8700</v>
      </c>
      <c r="K336" s="41">
        <v>4200</v>
      </c>
      <c r="L336" s="41">
        <v>400</v>
      </c>
      <c r="M336" s="131">
        <f>$D336*(K336+L336)</f>
        <v>13800</v>
      </c>
      <c r="N336" s="185"/>
      <c r="O336" s="161">
        <f>SUM('M Sheet '!J811)</f>
        <v>3</v>
      </c>
      <c r="P336" s="10"/>
      <c r="Q336" s="131">
        <f t="shared" ref="Q336:Q340" si="48">$O336*(K336+L336)</f>
        <v>13800</v>
      </c>
      <c r="S336" s="161">
        <f>SUM('M Sheet '!N811)</f>
        <v>0</v>
      </c>
      <c r="T336" s="10"/>
      <c r="U336" s="131">
        <f t="shared" ref="U336:U340" si="49">$S336*(K336+L336)</f>
        <v>0</v>
      </c>
    </row>
    <row r="337" spans="1:21" s="24" customFormat="1" ht="96">
      <c r="A337" s="10" t="s">
        <v>399</v>
      </c>
      <c r="B337" s="40" t="s">
        <v>400</v>
      </c>
      <c r="C337" s="101" t="s">
        <v>70</v>
      </c>
      <c r="D337" s="105">
        <v>4</v>
      </c>
      <c r="E337" s="41">
        <v>4200</v>
      </c>
      <c r="F337" s="41">
        <v>700</v>
      </c>
      <c r="G337" s="131">
        <f>$D337*(E337+F337)</f>
        <v>19600</v>
      </c>
      <c r="H337" s="41">
        <v>2250</v>
      </c>
      <c r="I337" s="41">
        <v>250</v>
      </c>
      <c r="J337" s="131">
        <f>$D337*(H337+I337)</f>
        <v>10000</v>
      </c>
      <c r="K337" s="41">
        <v>3400</v>
      </c>
      <c r="L337" s="41">
        <v>350</v>
      </c>
      <c r="M337" s="131">
        <f>$D337*(K337+L337)</f>
        <v>15000</v>
      </c>
      <c r="N337" s="185"/>
      <c r="O337" s="161">
        <f>SUM('M Sheet '!J817)</f>
        <v>8</v>
      </c>
      <c r="P337" s="10"/>
      <c r="Q337" s="131">
        <f t="shared" si="48"/>
        <v>30000</v>
      </c>
      <c r="S337" s="161">
        <f>SUM('M Sheet '!N817)</f>
        <v>0</v>
      </c>
      <c r="T337" s="10"/>
      <c r="U337" s="131">
        <f t="shared" si="49"/>
        <v>0</v>
      </c>
    </row>
    <row r="338" spans="1:21" s="24" customFormat="1" ht="96">
      <c r="A338" s="10" t="s">
        <v>401</v>
      </c>
      <c r="B338" s="40" t="s">
        <v>402</v>
      </c>
      <c r="C338" s="101" t="s">
        <v>70</v>
      </c>
      <c r="D338" s="105">
        <v>4</v>
      </c>
      <c r="E338" s="41">
        <v>4200</v>
      </c>
      <c r="F338" s="41">
        <v>700</v>
      </c>
      <c r="G338" s="131">
        <f>$D338*(E338+F338)</f>
        <v>19600</v>
      </c>
      <c r="H338" s="41">
        <v>2250</v>
      </c>
      <c r="I338" s="41">
        <v>250</v>
      </c>
      <c r="J338" s="131">
        <f>$D338*(H338+I338)</f>
        <v>10000</v>
      </c>
      <c r="K338" s="41">
        <v>3400</v>
      </c>
      <c r="L338" s="41">
        <v>350</v>
      </c>
      <c r="M338" s="131">
        <f>$D338*(K338+L338)</f>
        <v>15000</v>
      </c>
      <c r="N338" s="185"/>
      <c r="O338" s="10"/>
      <c r="P338" s="10"/>
      <c r="Q338" s="131">
        <f t="shared" si="48"/>
        <v>0</v>
      </c>
      <c r="S338" s="10"/>
      <c r="T338" s="10"/>
      <c r="U338" s="131">
        <f t="shared" si="49"/>
        <v>0</v>
      </c>
    </row>
    <row r="339" spans="1:21" s="24" customFormat="1" ht="96">
      <c r="A339" s="10" t="s">
        <v>403</v>
      </c>
      <c r="B339" s="40" t="s">
        <v>404</v>
      </c>
      <c r="C339" s="101" t="s">
        <v>70</v>
      </c>
      <c r="D339" s="105">
        <v>3</v>
      </c>
      <c r="E339" s="41">
        <v>4200</v>
      </c>
      <c r="F339" s="41">
        <v>700</v>
      </c>
      <c r="G339" s="131">
        <f>$D339*(E339+F339)</f>
        <v>14700</v>
      </c>
      <c r="H339" s="41">
        <v>2350</v>
      </c>
      <c r="I339" s="41">
        <v>265</v>
      </c>
      <c r="J339" s="131">
        <f>$D339*(H339+I339)</f>
        <v>7845</v>
      </c>
      <c r="K339" s="41">
        <v>2700</v>
      </c>
      <c r="L339" s="41">
        <v>265</v>
      </c>
      <c r="M339" s="131">
        <f>$D339*(K339+L339)</f>
        <v>8895</v>
      </c>
      <c r="N339" s="185"/>
      <c r="O339" s="161">
        <f>SUM('M Sheet '!J822)</f>
        <v>3</v>
      </c>
      <c r="P339" s="10"/>
      <c r="Q339" s="131">
        <f t="shared" si="48"/>
        <v>8895</v>
      </c>
      <c r="S339" s="161">
        <f>SUM('M Sheet '!N822)</f>
        <v>0</v>
      </c>
      <c r="T339" s="10"/>
      <c r="U339" s="131">
        <f t="shared" si="49"/>
        <v>0</v>
      </c>
    </row>
    <row r="340" spans="1:21" s="24" customFormat="1" ht="48">
      <c r="A340" s="10" t="s">
        <v>405</v>
      </c>
      <c r="B340" s="40" t="s">
        <v>406</v>
      </c>
      <c r="C340" s="101" t="s">
        <v>70</v>
      </c>
      <c r="D340" s="105">
        <v>3</v>
      </c>
      <c r="E340" s="41">
        <v>3900</v>
      </c>
      <c r="F340" s="41">
        <v>600</v>
      </c>
      <c r="G340" s="131">
        <f>$D340*(E340+F340)</f>
        <v>13500</v>
      </c>
      <c r="H340" s="41">
        <v>3250</v>
      </c>
      <c r="I340" s="41">
        <v>350</v>
      </c>
      <c r="J340" s="131">
        <f>$D340*(H340+I340)</f>
        <v>10800</v>
      </c>
      <c r="K340" s="41">
        <v>3250</v>
      </c>
      <c r="L340" s="41">
        <v>350</v>
      </c>
      <c r="M340" s="131">
        <f>$D340*(K340+L340)</f>
        <v>10800</v>
      </c>
      <c r="N340" s="185"/>
      <c r="O340" s="161">
        <f>SUM('M Sheet '!J828)</f>
        <v>3</v>
      </c>
      <c r="P340" s="10"/>
      <c r="Q340" s="131">
        <f t="shared" si="48"/>
        <v>10800</v>
      </c>
      <c r="S340" s="161">
        <f>SUM('M Sheet '!N828)</f>
        <v>0</v>
      </c>
      <c r="T340" s="10"/>
      <c r="U340" s="131">
        <f t="shared" si="49"/>
        <v>0</v>
      </c>
    </row>
    <row r="341" spans="1:21" s="24" customFormat="1">
      <c r="A341" s="10"/>
      <c r="B341" s="40"/>
      <c r="C341" s="101"/>
      <c r="D341" s="105"/>
      <c r="E341" s="41"/>
      <c r="F341" s="41"/>
      <c r="G341" s="131"/>
      <c r="H341" s="41"/>
      <c r="I341" s="41"/>
      <c r="J341" s="131"/>
      <c r="K341" s="41"/>
      <c r="L341" s="41"/>
      <c r="M341" s="131"/>
      <c r="N341" s="185"/>
      <c r="O341" s="10"/>
      <c r="P341" s="10"/>
      <c r="Q341" s="10"/>
      <c r="S341" s="10"/>
      <c r="T341" s="10"/>
      <c r="U341" s="10"/>
    </row>
    <row r="342" spans="1:21" s="24" customFormat="1">
      <c r="A342" s="10">
        <v>13.4</v>
      </c>
      <c r="B342" s="40" t="s">
        <v>407</v>
      </c>
      <c r="C342" s="101" t="s">
        <v>70</v>
      </c>
      <c r="D342" s="105">
        <v>2</v>
      </c>
      <c r="E342" s="41">
        <v>7500</v>
      </c>
      <c r="F342" s="41">
        <v>500</v>
      </c>
      <c r="G342" s="131">
        <f>$D342*(E342+F342)</f>
        <v>16000</v>
      </c>
      <c r="H342" s="41">
        <v>3750</v>
      </c>
      <c r="I342" s="41">
        <v>320</v>
      </c>
      <c r="J342" s="131">
        <f>$D342*(H342+I342)</f>
        <v>8140</v>
      </c>
      <c r="K342" s="41">
        <v>3750</v>
      </c>
      <c r="L342" s="41">
        <v>320</v>
      </c>
      <c r="M342" s="131">
        <f>$D342*(K342+L342)</f>
        <v>8140</v>
      </c>
      <c r="N342" s="185"/>
      <c r="O342" s="161">
        <f>SUM('M Sheet '!J832)</f>
        <v>2</v>
      </c>
      <c r="P342" s="10"/>
      <c r="Q342" s="131">
        <f t="shared" ref="Q342:Q346" si="50">$O342*(K342+L342)</f>
        <v>8140</v>
      </c>
      <c r="S342" s="161">
        <f>SUM('M Sheet '!N832)</f>
        <v>0</v>
      </c>
      <c r="T342" s="10"/>
      <c r="U342" s="131">
        <f>$S342*(K342+L342)</f>
        <v>0</v>
      </c>
    </row>
    <row r="343" spans="1:21" s="24" customFormat="1">
      <c r="A343" s="10"/>
      <c r="B343" s="40"/>
      <c r="C343" s="101"/>
      <c r="D343" s="105"/>
      <c r="E343" s="41"/>
      <c r="F343" s="41"/>
      <c r="G343" s="131"/>
      <c r="H343" s="41"/>
      <c r="I343" s="41"/>
      <c r="J343" s="131"/>
      <c r="K343" s="41"/>
      <c r="L343" s="41"/>
      <c r="M343" s="131"/>
      <c r="N343" s="185"/>
      <c r="O343" s="10"/>
      <c r="P343" s="10"/>
      <c r="Q343" s="10"/>
      <c r="S343" s="10"/>
      <c r="T343" s="10"/>
      <c r="U343" s="10"/>
    </row>
    <row r="344" spans="1:21" s="24" customFormat="1" ht="24">
      <c r="A344" s="10">
        <v>13.5</v>
      </c>
      <c r="B344" s="40" t="s">
        <v>408</v>
      </c>
      <c r="C344" s="101" t="s">
        <v>341</v>
      </c>
      <c r="D344" s="105">
        <v>75</v>
      </c>
      <c r="E344" s="41">
        <v>140</v>
      </c>
      <c r="F344" s="41">
        <v>42</v>
      </c>
      <c r="G344" s="131">
        <f>$D344*(E344+F344)</f>
        <v>13650</v>
      </c>
      <c r="H344" s="41">
        <v>90</v>
      </c>
      <c r="I344" s="41">
        <v>20</v>
      </c>
      <c r="J344" s="131">
        <f>$D344*(H344+I344)</f>
        <v>8250</v>
      </c>
      <c r="K344" s="41">
        <v>90</v>
      </c>
      <c r="L344" s="41">
        <v>20</v>
      </c>
      <c r="M344" s="131">
        <f>$D344*(K344+L344)</f>
        <v>8250</v>
      </c>
      <c r="N344" s="185"/>
      <c r="O344" s="161">
        <f>SUM('M Sheet '!J840)</f>
        <v>312</v>
      </c>
      <c r="P344" s="10"/>
      <c r="Q344" s="131">
        <f t="shared" si="50"/>
        <v>34320</v>
      </c>
      <c r="S344" s="161">
        <f>SUM('M Sheet '!P848)</f>
        <v>118</v>
      </c>
      <c r="T344" s="10"/>
      <c r="U344" s="131">
        <f>$S344*(K344+L344)</f>
        <v>12980</v>
      </c>
    </row>
    <row r="345" spans="1:21" s="24" customFormat="1">
      <c r="A345" s="120"/>
      <c r="B345" s="40"/>
      <c r="C345" s="101"/>
      <c r="D345" s="105"/>
      <c r="E345" s="41"/>
      <c r="F345" s="41"/>
      <c r="G345" s="131"/>
      <c r="H345" s="41"/>
      <c r="I345" s="41"/>
      <c r="J345" s="131"/>
      <c r="K345" s="41"/>
      <c r="L345" s="41"/>
      <c r="M345" s="131"/>
      <c r="N345" s="185"/>
      <c r="O345" s="10"/>
      <c r="P345" s="10"/>
      <c r="Q345" s="10"/>
      <c r="S345" s="10"/>
      <c r="T345" s="10"/>
      <c r="U345" s="10"/>
    </row>
    <row r="346" spans="1:21" s="24" customFormat="1">
      <c r="A346" s="74">
        <v>13.6</v>
      </c>
      <c r="B346" s="40" t="s">
        <v>409</v>
      </c>
      <c r="C346" s="101" t="s">
        <v>70</v>
      </c>
      <c r="D346" s="105">
        <v>4</v>
      </c>
      <c r="E346" s="41">
        <v>250</v>
      </c>
      <c r="F346" s="41">
        <v>60</v>
      </c>
      <c r="G346" s="131">
        <f>$D346*(E346+F346)</f>
        <v>1240</v>
      </c>
      <c r="H346" s="41">
        <v>105</v>
      </c>
      <c r="I346" s="41">
        <v>20</v>
      </c>
      <c r="J346" s="131">
        <f>$D346*(H346+I346)</f>
        <v>500</v>
      </c>
      <c r="K346" s="41">
        <v>105</v>
      </c>
      <c r="L346" s="41">
        <v>20</v>
      </c>
      <c r="M346" s="131">
        <f>$D346*(K346+L346)</f>
        <v>500</v>
      </c>
      <c r="N346" s="185"/>
      <c r="O346" s="10"/>
      <c r="P346" s="10"/>
      <c r="Q346" s="131">
        <f t="shared" si="50"/>
        <v>0</v>
      </c>
      <c r="S346" s="10"/>
      <c r="T346" s="10"/>
      <c r="U346" s="131">
        <f>$O346*(O346+P346)</f>
        <v>0</v>
      </c>
    </row>
    <row r="347" spans="1:21" s="24" customFormat="1">
      <c r="A347" s="121"/>
      <c r="B347" s="50" t="s">
        <v>410</v>
      </c>
      <c r="C347" s="108"/>
      <c r="D347" s="109"/>
      <c r="E347" s="61"/>
      <c r="F347" s="61"/>
      <c r="G347" s="147">
        <f>SUM(G317:G346)</f>
        <v>175790</v>
      </c>
      <c r="H347" s="61"/>
      <c r="I347" s="61"/>
      <c r="J347" s="147">
        <f>SUM(J317:J346)</f>
        <v>126335</v>
      </c>
      <c r="K347" s="61"/>
      <c r="L347" s="61"/>
      <c r="M347" s="147">
        <f>SUM(M317:M346)</f>
        <v>142935</v>
      </c>
      <c r="N347" s="187"/>
      <c r="O347" s="61"/>
      <c r="P347" s="61"/>
      <c r="Q347" s="147">
        <f>SUM(Q317:Q346)</f>
        <v>168505</v>
      </c>
      <c r="S347" s="61"/>
      <c r="T347" s="61"/>
      <c r="U347" s="147">
        <f>SUM(U317:U346)</f>
        <v>12980</v>
      </c>
    </row>
  </sheetData>
  <autoFilter ref="A3:J347" xr:uid="{00000000-0009-0000-0000-000001000000}"/>
  <mergeCells count="6">
    <mergeCell ref="E2:G2"/>
    <mergeCell ref="H2:J2"/>
    <mergeCell ref="K2:M2"/>
    <mergeCell ref="O2:Q2"/>
    <mergeCell ref="S2:U2"/>
    <mergeCell ref="N2:N347"/>
  </mergeCells>
  <printOptions horizontalCentered="1"/>
  <pageMargins left="0.25" right="0.25" top="0.75" bottom="0.75" header="0.3" footer="0.3"/>
  <pageSetup paperSize="9" fitToHeight="8" orientation="portrait" verticalDpi="72"/>
  <headerFooter>
    <oddHeader>&amp;LMEPTEL CONSULTANT</oddHeader>
    <oddFooter>&amp;CPage &amp;P</oddFooter>
  </headerFooter>
  <ignoredErrors>
    <ignoredError sqref="J19:J22 E19:G2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ET851"/>
  <sheetViews>
    <sheetView topLeftCell="A472" zoomScale="80" zoomScaleNormal="80" workbookViewId="0">
      <selection activeCell="E492" sqref="E492"/>
    </sheetView>
  </sheetViews>
  <sheetFormatPr defaultColWidth="9" defaultRowHeight="14.4"/>
  <cols>
    <col min="1" max="1" width="8.109375" style="26" customWidth="1"/>
    <col min="2" max="2" width="44.6640625" style="27" customWidth="1"/>
    <col min="3" max="3" width="7.44140625" style="26" customWidth="1"/>
    <col min="4" max="4" width="13.109375" style="28" customWidth="1"/>
    <col min="5" max="5" width="31" style="26" customWidth="1"/>
    <col min="6" max="6" width="17.6640625" style="26" customWidth="1"/>
    <col min="7" max="7" width="30.77734375" style="26" customWidth="1"/>
    <col min="8" max="12" width="9.109375" style="26" customWidth="1"/>
    <col min="13" max="13" width="2.6640625" style="29" customWidth="1"/>
    <col min="14" max="18" width="9.109375" style="26"/>
    <col min="19" max="198" width="9.109375" style="29"/>
    <col min="199" max="199" width="7" style="29" customWidth="1"/>
    <col min="200" max="200" width="52.109375" style="29" customWidth="1"/>
    <col min="201" max="201" width="8.88671875" style="29" customWidth="1"/>
    <col min="202" max="202" width="7.109375" style="29" customWidth="1"/>
    <col min="203" max="203" width="10.109375" style="29" customWidth="1"/>
    <col min="204" max="204" width="8.6640625" style="29" customWidth="1"/>
    <col min="205" max="205" width="9.44140625" style="29" customWidth="1"/>
    <col min="206" max="206" width="13.6640625" style="29" customWidth="1"/>
    <col min="207" max="207" width="12.109375" style="29" customWidth="1"/>
    <col min="208" max="208" width="13.44140625" style="29" customWidth="1"/>
    <col min="209" max="454" width="9.109375" style="29"/>
    <col min="455" max="455" width="7" style="29" customWidth="1"/>
    <col min="456" max="456" width="52.109375" style="29" customWidth="1"/>
    <col min="457" max="457" width="8.88671875" style="29" customWidth="1"/>
    <col min="458" max="458" width="7.109375" style="29" customWidth="1"/>
    <col min="459" max="459" width="10.109375" style="29" customWidth="1"/>
    <col min="460" max="460" width="8.6640625" style="29" customWidth="1"/>
    <col min="461" max="461" width="9.44140625" style="29" customWidth="1"/>
    <col min="462" max="462" width="13.6640625" style="29" customWidth="1"/>
    <col min="463" max="463" width="12.109375" style="29" customWidth="1"/>
    <col min="464" max="464" width="13.44140625" style="29" customWidth="1"/>
    <col min="465" max="710" width="9.109375" style="29"/>
    <col min="711" max="711" width="7" style="29" customWidth="1"/>
    <col min="712" max="712" width="52.109375" style="29" customWidth="1"/>
    <col min="713" max="713" width="8.88671875" style="29" customWidth="1"/>
    <col min="714" max="714" width="7.109375" style="29" customWidth="1"/>
    <col min="715" max="715" width="10.109375" style="29" customWidth="1"/>
    <col min="716" max="716" width="8.6640625" style="29" customWidth="1"/>
    <col min="717" max="717" width="9.44140625" style="29" customWidth="1"/>
    <col min="718" max="718" width="13.6640625" style="29" customWidth="1"/>
    <col min="719" max="719" width="12.109375" style="29" customWidth="1"/>
    <col min="720" max="720" width="13.44140625" style="29" customWidth="1"/>
    <col min="721" max="966" width="9.109375" style="29"/>
    <col min="967" max="967" width="7" style="29" customWidth="1"/>
    <col min="968" max="968" width="52.109375" style="29" customWidth="1"/>
    <col min="969" max="969" width="8.88671875" style="29" customWidth="1"/>
    <col min="970" max="970" width="7.109375" style="29" customWidth="1"/>
    <col min="971" max="971" width="10.109375" style="29" customWidth="1"/>
    <col min="972" max="972" width="8.6640625" style="29" customWidth="1"/>
    <col min="973" max="973" width="9.44140625" style="29" customWidth="1"/>
    <col min="974" max="974" width="13.6640625" style="29" customWidth="1"/>
    <col min="975" max="975" width="12.109375" style="29" customWidth="1"/>
    <col min="976" max="976" width="13.44140625" style="29" customWidth="1"/>
    <col min="977" max="1222" width="9.109375" style="29"/>
    <col min="1223" max="1223" width="7" style="29" customWidth="1"/>
    <col min="1224" max="1224" width="52.109375" style="29" customWidth="1"/>
    <col min="1225" max="1225" width="8.88671875" style="29" customWidth="1"/>
    <col min="1226" max="1226" width="7.109375" style="29" customWidth="1"/>
    <col min="1227" max="1227" width="10.109375" style="29" customWidth="1"/>
    <col min="1228" max="1228" width="8.6640625" style="29" customWidth="1"/>
    <col min="1229" max="1229" width="9.44140625" style="29" customWidth="1"/>
    <col min="1230" max="1230" width="13.6640625" style="29" customWidth="1"/>
    <col min="1231" max="1231" width="12.109375" style="29" customWidth="1"/>
    <col min="1232" max="1232" width="13.44140625" style="29" customWidth="1"/>
    <col min="1233" max="1478" width="9.109375" style="29"/>
    <col min="1479" max="1479" width="7" style="29" customWidth="1"/>
    <col min="1480" max="1480" width="52.109375" style="29" customWidth="1"/>
    <col min="1481" max="1481" width="8.88671875" style="29" customWidth="1"/>
    <col min="1482" max="1482" width="7.109375" style="29" customWidth="1"/>
    <col min="1483" max="1483" width="10.109375" style="29" customWidth="1"/>
    <col min="1484" max="1484" width="8.6640625" style="29" customWidth="1"/>
    <col min="1485" max="1485" width="9.44140625" style="29" customWidth="1"/>
    <col min="1486" max="1486" width="13.6640625" style="29" customWidth="1"/>
    <col min="1487" max="1487" width="12.109375" style="29" customWidth="1"/>
    <col min="1488" max="1488" width="13.44140625" style="29" customWidth="1"/>
    <col min="1489" max="1734" width="9.109375" style="29"/>
    <col min="1735" max="1735" width="7" style="29" customWidth="1"/>
    <col min="1736" max="1736" width="52.109375" style="29" customWidth="1"/>
    <col min="1737" max="1737" width="8.88671875" style="29" customWidth="1"/>
    <col min="1738" max="1738" width="7.109375" style="29" customWidth="1"/>
    <col min="1739" max="1739" width="10.109375" style="29" customWidth="1"/>
    <col min="1740" max="1740" width="8.6640625" style="29" customWidth="1"/>
    <col min="1741" max="1741" width="9.44140625" style="29" customWidth="1"/>
    <col min="1742" max="1742" width="13.6640625" style="29" customWidth="1"/>
    <col min="1743" max="1743" width="12.109375" style="29" customWidth="1"/>
    <col min="1744" max="1744" width="13.44140625" style="29" customWidth="1"/>
    <col min="1745" max="1990" width="9.109375" style="29"/>
    <col min="1991" max="1991" width="7" style="29" customWidth="1"/>
    <col min="1992" max="1992" width="52.109375" style="29" customWidth="1"/>
    <col min="1993" max="1993" width="8.88671875" style="29" customWidth="1"/>
    <col min="1994" max="1994" width="7.109375" style="29" customWidth="1"/>
    <col min="1995" max="1995" width="10.109375" style="29" customWidth="1"/>
    <col min="1996" max="1996" width="8.6640625" style="29" customWidth="1"/>
    <col min="1997" max="1997" width="9.44140625" style="29" customWidth="1"/>
    <col min="1998" max="1998" width="13.6640625" style="29" customWidth="1"/>
    <col min="1999" max="1999" width="12.109375" style="29" customWidth="1"/>
    <col min="2000" max="2000" width="13.44140625" style="29" customWidth="1"/>
    <col min="2001" max="2246" width="9.109375" style="29"/>
    <col min="2247" max="2247" width="7" style="29" customWidth="1"/>
    <col min="2248" max="2248" width="52.109375" style="29" customWidth="1"/>
    <col min="2249" max="2249" width="8.88671875" style="29" customWidth="1"/>
    <col min="2250" max="2250" width="7.109375" style="29" customWidth="1"/>
    <col min="2251" max="2251" width="10.109375" style="29" customWidth="1"/>
    <col min="2252" max="2252" width="8.6640625" style="29" customWidth="1"/>
    <col min="2253" max="2253" width="9.44140625" style="29" customWidth="1"/>
    <col min="2254" max="2254" width="13.6640625" style="29" customWidth="1"/>
    <col min="2255" max="2255" width="12.109375" style="29" customWidth="1"/>
    <col min="2256" max="2256" width="13.44140625" style="29" customWidth="1"/>
    <col min="2257" max="2502" width="9.109375" style="29"/>
    <col min="2503" max="2503" width="7" style="29" customWidth="1"/>
    <col min="2504" max="2504" width="52.109375" style="29" customWidth="1"/>
    <col min="2505" max="2505" width="8.88671875" style="29" customWidth="1"/>
    <col min="2506" max="2506" width="7.109375" style="29" customWidth="1"/>
    <col min="2507" max="2507" width="10.109375" style="29" customWidth="1"/>
    <col min="2508" max="2508" width="8.6640625" style="29" customWidth="1"/>
    <col min="2509" max="2509" width="9.44140625" style="29" customWidth="1"/>
    <col min="2510" max="2510" width="13.6640625" style="29" customWidth="1"/>
    <col min="2511" max="2511" width="12.109375" style="29" customWidth="1"/>
    <col min="2512" max="2512" width="13.44140625" style="29" customWidth="1"/>
    <col min="2513" max="2758" width="9.109375" style="29"/>
    <col min="2759" max="2759" width="7" style="29" customWidth="1"/>
    <col min="2760" max="2760" width="52.109375" style="29" customWidth="1"/>
    <col min="2761" max="2761" width="8.88671875" style="29" customWidth="1"/>
    <col min="2762" max="2762" width="7.109375" style="29" customWidth="1"/>
    <col min="2763" max="2763" width="10.109375" style="29" customWidth="1"/>
    <col min="2764" max="2764" width="8.6640625" style="29" customWidth="1"/>
    <col min="2765" max="2765" width="9.44140625" style="29" customWidth="1"/>
    <col min="2766" max="2766" width="13.6640625" style="29" customWidth="1"/>
    <col min="2767" max="2767" width="12.109375" style="29" customWidth="1"/>
    <col min="2768" max="2768" width="13.44140625" style="29" customWidth="1"/>
    <col min="2769" max="3014" width="9.109375" style="29"/>
    <col min="3015" max="3015" width="7" style="29" customWidth="1"/>
    <col min="3016" max="3016" width="52.109375" style="29" customWidth="1"/>
    <col min="3017" max="3017" width="8.88671875" style="29" customWidth="1"/>
    <col min="3018" max="3018" width="7.109375" style="29" customWidth="1"/>
    <col min="3019" max="3019" width="10.109375" style="29" customWidth="1"/>
    <col min="3020" max="3020" width="8.6640625" style="29" customWidth="1"/>
    <col min="3021" max="3021" width="9.44140625" style="29" customWidth="1"/>
    <col min="3022" max="3022" width="13.6640625" style="29" customWidth="1"/>
    <col min="3023" max="3023" width="12.109375" style="29" customWidth="1"/>
    <col min="3024" max="3024" width="13.44140625" style="29" customWidth="1"/>
    <col min="3025" max="3270" width="9.109375" style="29"/>
    <col min="3271" max="3271" width="7" style="29" customWidth="1"/>
    <col min="3272" max="3272" width="52.109375" style="29" customWidth="1"/>
    <col min="3273" max="3273" width="8.88671875" style="29" customWidth="1"/>
    <col min="3274" max="3274" width="7.109375" style="29" customWidth="1"/>
    <col min="3275" max="3275" width="10.109375" style="29" customWidth="1"/>
    <col min="3276" max="3276" width="8.6640625" style="29" customWidth="1"/>
    <col min="3277" max="3277" width="9.44140625" style="29" customWidth="1"/>
    <col min="3278" max="3278" width="13.6640625" style="29" customWidth="1"/>
    <col min="3279" max="3279" width="12.109375" style="29" customWidth="1"/>
    <col min="3280" max="3280" width="13.44140625" style="29" customWidth="1"/>
    <col min="3281" max="3526" width="9.109375" style="29"/>
    <col min="3527" max="3527" width="7" style="29" customWidth="1"/>
    <col min="3528" max="3528" width="52.109375" style="29" customWidth="1"/>
    <col min="3529" max="3529" width="8.88671875" style="29" customWidth="1"/>
    <col min="3530" max="3530" width="7.109375" style="29" customWidth="1"/>
    <col min="3531" max="3531" width="10.109375" style="29" customWidth="1"/>
    <col min="3532" max="3532" width="8.6640625" style="29" customWidth="1"/>
    <col min="3533" max="3533" width="9.44140625" style="29" customWidth="1"/>
    <col min="3534" max="3534" width="13.6640625" style="29" customWidth="1"/>
    <col min="3535" max="3535" width="12.109375" style="29" customWidth="1"/>
    <col min="3536" max="3536" width="13.44140625" style="29" customWidth="1"/>
    <col min="3537" max="3782" width="9.109375" style="29"/>
    <col min="3783" max="3783" width="7" style="29" customWidth="1"/>
    <col min="3784" max="3784" width="52.109375" style="29" customWidth="1"/>
    <col min="3785" max="3785" width="8.88671875" style="29" customWidth="1"/>
    <col min="3786" max="3786" width="7.109375" style="29" customWidth="1"/>
    <col min="3787" max="3787" width="10.109375" style="29" customWidth="1"/>
    <col min="3788" max="3788" width="8.6640625" style="29" customWidth="1"/>
    <col min="3789" max="3789" width="9.44140625" style="29" customWidth="1"/>
    <col min="3790" max="3790" width="13.6640625" style="29" customWidth="1"/>
    <col min="3791" max="3791" width="12.109375" style="29" customWidth="1"/>
    <col min="3792" max="3792" width="13.44140625" style="29" customWidth="1"/>
    <col min="3793" max="4038" width="9.109375" style="29"/>
    <col min="4039" max="4039" width="7" style="29" customWidth="1"/>
    <col min="4040" max="4040" width="52.109375" style="29" customWidth="1"/>
    <col min="4041" max="4041" width="8.88671875" style="29" customWidth="1"/>
    <col min="4042" max="4042" width="7.109375" style="29" customWidth="1"/>
    <col min="4043" max="4043" width="10.109375" style="29" customWidth="1"/>
    <col min="4044" max="4044" width="8.6640625" style="29" customWidth="1"/>
    <col min="4045" max="4045" width="9.44140625" style="29" customWidth="1"/>
    <col min="4046" max="4046" width="13.6640625" style="29" customWidth="1"/>
    <col min="4047" max="4047" width="12.109375" style="29" customWidth="1"/>
    <col min="4048" max="4048" width="13.44140625" style="29" customWidth="1"/>
    <col min="4049" max="4294" width="9.109375" style="29"/>
    <col min="4295" max="4295" width="7" style="29" customWidth="1"/>
    <col min="4296" max="4296" width="52.109375" style="29" customWidth="1"/>
    <col min="4297" max="4297" width="8.88671875" style="29" customWidth="1"/>
    <col min="4298" max="4298" width="7.109375" style="29" customWidth="1"/>
    <col min="4299" max="4299" width="10.109375" style="29" customWidth="1"/>
    <col min="4300" max="4300" width="8.6640625" style="29" customWidth="1"/>
    <col min="4301" max="4301" width="9.44140625" style="29" customWidth="1"/>
    <col min="4302" max="4302" width="13.6640625" style="29" customWidth="1"/>
    <col min="4303" max="4303" width="12.109375" style="29" customWidth="1"/>
    <col min="4304" max="4304" width="13.44140625" style="29" customWidth="1"/>
    <col min="4305" max="4550" width="9.109375" style="29"/>
    <col min="4551" max="4551" width="7" style="29" customWidth="1"/>
    <col min="4552" max="4552" width="52.109375" style="29" customWidth="1"/>
    <col min="4553" max="4553" width="8.88671875" style="29" customWidth="1"/>
    <col min="4554" max="4554" width="7.109375" style="29" customWidth="1"/>
    <col min="4555" max="4555" width="10.109375" style="29" customWidth="1"/>
    <col min="4556" max="4556" width="8.6640625" style="29" customWidth="1"/>
    <col min="4557" max="4557" width="9.44140625" style="29" customWidth="1"/>
    <col min="4558" max="4558" width="13.6640625" style="29" customWidth="1"/>
    <col min="4559" max="4559" width="12.109375" style="29" customWidth="1"/>
    <col min="4560" max="4560" width="13.44140625" style="29" customWidth="1"/>
    <col min="4561" max="4806" width="9.109375" style="29"/>
    <col min="4807" max="4807" width="7" style="29" customWidth="1"/>
    <col min="4808" max="4808" width="52.109375" style="29" customWidth="1"/>
    <col min="4809" max="4809" width="8.88671875" style="29" customWidth="1"/>
    <col min="4810" max="4810" width="7.109375" style="29" customWidth="1"/>
    <col min="4811" max="4811" width="10.109375" style="29" customWidth="1"/>
    <col min="4812" max="4812" width="8.6640625" style="29" customWidth="1"/>
    <col min="4813" max="4813" width="9.44140625" style="29" customWidth="1"/>
    <col min="4814" max="4814" width="13.6640625" style="29" customWidth="1"/>
    <col min="4815" max="4815" width="12.109375" style="29" customWidth="1"/>
    <col min="4816" max="4816" width="13.44140625" style="29" customWidth="1"/>
    <col min="4817" max="5062" width="9.109375" style="29"/>
    <col min="5063" max="5063" width="7" style="29" customWidth="1"/>
    <col min="5064" max="5064" width="52.109375" style="29" customWidth="1"/>
    <col min="5065" max="5065" width="8.88671875" style="29" customWidth="1"/>
    <col min="5066" max="5066" width="7.109375" style="29" customWidth="1"/>
    <col min="5067" max="5067" width="10.109375" style="29" customWidth="1"/>
    <col min="5068" max="5068" width="8.6640625" style="29" customWidth="1"/>
    <col min="5069" max="5069" width="9.44140625" style="29" customWidth="1"/>
    <col min="5070" max="5070" width="13.6640625" style="29" customWidth="1"/>
    <col min="5071" max="5071" width="12.109375" style="29" customWidth="1"/>
    <col min="5072" max="5072" width="13.44140625" style="29" customWidth="1"/>
    <col min="5073" max="5318" width="9.109375" style="29"/>
    <col min="5319" max="5319" width="7" style="29" customWidth="1"/>
    <col min="5320" max="5320" width="52.109375" style="29" customWidth="1"/>
    <col min="5321" max="5321" width="8.88671875" style="29" customWidth="1"/>
    <col min="5322" max="5322" width="7.109375" style="29" customWidth="1"/>
    <col min="5323" max="5323" width="10.109375" style="29" customWidth="1"/>
    <col min="5324" max="5324" width="8.6640625" style="29" customWidth="1"/>
    <col min="5325" max="5325" width="9.44140625" style="29" customWidth="1"/>
    <col min="5326" max="5326" width="13.6640625" style="29" customWidth="1"/>
    <col min="5327" max="5327" width="12.109375" style="29" customWidth="1"/>
    <col min="5328" max="5328" width="13.44140625" style="29" customWidth="1"/>
    <col min="5329" max="5574" width="9.109375" style="29"/>
    <col min="5575" max="5575" width="7" style="29" customWidth="1"/>
    <col min="5576" max="5576" width="52.109375" style="29" customWidth="1"/>
    <col min="5577" max="5577" width="8.88671875" style="29" customWidth="1"/>
    <col min="5578" max="5578" width="7.109375" style="29" customWidth="1"/>
    <col min="5579" max="5579" width="10.109375" style="29" customWidth="1"/>
    <col min="5580" max="5580" width="8.6640625" style="29" customWidth="1"/>
    <col min="5581" max="5581" width="9.44140625" style="29" customWidth="1"/>
    <col min="5582" max="5582" width="13.6640625" style="29" customWidth="1"/>
    <col min="5583" max="5583" width="12.109375" style="29" customWidth="1"/>
    <col min="5584" max="5584" width="13.44140625" style="29" customWidth="1"/>
    <col min="5585" max="5830" width="9.109375" style="29"/>
    <col min="5831" max="5831" width="7" style="29" customWidth="1"/>
    <col min="5832" max="5832" width="52.109375" style="29" customWidth="1"/>
    <col min="5833" max="5833" width="8.88671875" style="29" customWidth="1"/>
    <col min="5834" max="5834" width="7.109375" style="29" customWidth="1"/>
    <col min="5835" max="5835" width="10.109375" style="29" customWidth="1"/>
    <col min="5836" max="5836" width="8.6640625" style="29" customWidth="1"/>
    <col min="5837" max="5837" width="9.44140625" style="29" customWidth="1"/>
    <col min="5838" max="5838" width="13.6640625" style="29" customWidth="1"/>
    <col min="5839" max="5839" width="12.109375" style="29" customWidth="1"/>
    <col min="5840" max="5840" width="13.44140625" style="29" customWidth="1"/>
    <col min="5841" max="6086" width="9.109375" style="29"/>
    <col min="6087" max="6087" width="7" style="29" customWidth="1"/>
    <col min="6088" max="6088" width="52.109375" style="29" customWidth="1"/>
    <col min="6089" max="6089" width="8.88671875" style="29" customWidth="1"/>
    <col min="6090" max="6090" width="7.109375" style="29" customWidth="1"/>
    <col min="6091" max="6091" width="10.109375" style="29" customWidth="1"/>
    <col min="6092" max="6092" width="8.6640625" style="29" customWidth="1"/>
    <col min="6093" max="6093" width="9.44140625" style="29" customWidth="1"/>
    <col min="6094" max="6094" width="13.6640625" style="29" customWidth="1"/>
    <col min="6095" max="6095" width="12.109375" style="29" customWidth="1"/>
    <col min="6096" max="6096" width="13.44140625" style="29" customWidth="1"/>
    <col min="6097" max="6342" width="9.109375" style="29"/>
    <col min="6343" max="6343" width="7" style="29" customWidth="1"/>
    <col min="6344" max="6344" width="52.109375" style="29" customWidth="1"/>
    <col min="6345" max="6345" width="8.88671875" style="29" customWidth="1"/>
    <col min="6346" max="6346" width="7.109375" style="29" customWidth="1"/>
    <col min="6347" max="6347" width="10.109375" style="29" customWidth="1"/>
    <col min="6348" max="6348" width="8.6640625" style="29" customWidth="1"/>
    <col min="6349" max="6349" width="9.44140625" style="29" customWidth="1"/>
    <col min="6350" max="6350" width="13.6640625" style="29" customWidth="1"/>
    <col min="6351" max="6351" width="12.109375" style="29" customWidth="1"/>
    <col min="6352" max="6352" width="13.44140625" style="29" customWidth="1"/>
    <col min="6353" max="6598" width="9.109375" style="29"/>
    <col min="6599" max="6599" width="7" style="29" customWidth="1"/>
    <col min="6600" max="6600" width="52.109375" style="29" customWidth="1"/>
    <col min="6601" max="6601" width="8.88671875" style="29" customWidth="1"/>
    <col min="6602" max="6602" width="7.109375" style="29" customWidth="1"/>
    <col min="6603" max="6603" width="10.109375" style="29" customWidth="1"/>
    <col min="6604" max="6604" width="8.6640625" style="29" customWidth="1"/>
    <col min="6605" max="6605" width="9.44140625" style="29" customWidth="1"/>
    <col min="6606" max="6606" width="13.6640625" style="29" customWidth="1"/>
    <col min="6607" max="6607" width="12.109375" style="29" customWidth="1"/>
    <col min="6608" max="6608" width="13.44140625" style="29" customWidth="1"/>
    <col min="6609" max="6854" width="9.109375" style="29"/>
    <col min="6855" max="6855" width="7" style="29" customWidth="1"/>
    <col min="6856" max="6856" width="52.109375" style="29" customWidth="1"/>
    <col min="6857" max="6857" width="8.88671875" style="29" customWidth="1"/>
    <col min="6858" max="6858" width="7.109375" style="29" customWidth="1"/>
    <col min="6859" max="6859" width="10.109375" style="29" customWidth="1"/>
    <col min="6860" max="6860" width="8.6640625" style="29" customWidth="1"/>
    <col min="6861" max="6861" width="9.44140625" style="29" customWidth="1"/>
    <col min="6862" max="6862" width="13.6640625" style="29" customWidth="1"/>
    <col min="6863" max="6863" width="12.109375" style="29" customWidth="1"/>
    <col min="6864" max="6864" width="13.44140625" style="29" customWidth="1"/>
    <col min="6865" max="7110" width="9.109375" style="29"/>
    <col min="7111" max="7111" width="7" style="29" customWidth="1"/>
    <col min="7112" max="7112" width="52.109375" style="29" customWidth="1"/>
    <col min="7113" max="7113" width="8.88671875" style="29" customWidth="1"/>
    <col min="7114" max="7114" width="7.109375" style="29" customWidth="1"/>
    <col min="7115" max="7115" width="10.109375" style="29" customWidth="1"/>
    <col min="7116" max="7116" width="8.6640625" style="29" customWidth="1"/>
    <col min="7117" max="7117" width="9.44140625" style="29" customWidth="1"/>
    <col min="7118" max="7118" width="13.6640625" style="29" customWidth="1"/>
    <col min="7119" max="7119" width="12.109375" style="29" customWidth="1"/>
    <col min="7120" max="7120" width="13.44140625" style="29" customWidth="1"/>
    <col min="7121" max="7366" width="9.109375" style="29"/>
    <col min="7367" max="7367" width="7" style="29" customWidth="1"/>
    <col min="7368" max="7368" width="52.109375" style="29" customWidth="1"/>
    <col min="7369" max="7369" width="8.88671875" style="29" customWidth="1"/>
    <col min="7370" max="7370" width="7.109375" style="29" customWidth="1"/>
    <col min="7371" max="7371" width="10.109375" style="29" customWidth="1"/>
    <col min="7372" max="7372" width="8.6640625" style="29" customWidth="1"/>
    <col min="7373" max="7373" width="9.44140625" style="29" customWidth="1"/>
    <col min="7374" max="7374" width="13.6640625" style="29" customWidth="1"/>
    <col min="7375" max="7375" width="12.109375" style="29" customWidth="1"/>
    <col min="7376" max="7376" width="13.44140625" style="29" customWidth="1"/>
    <col min="7377" max="7622" width="9.109375" style="29"/>
    <col min="7623" max="7623" width="7" style="29" customWidth="1"/>
    <col min="7624" max="7624" width="52.109375" style="29" customWidth="1"/>
    <col min="7625" max="7625" width="8.88671875" style="29" customWidth="1"/>
    <col min="7626" max="7626" width="7.109375" style="29" customWidth="1"/>
    <col min="7627" max="7627" width="10.109375" style="29" customWidth="1"/>
    <col min="7628" max="7628" width="8.6640625" style="29" customWidth="1"/>
    <col min="7629" max="7629" width="9.44140625" style="29" customWidth="1"/>
    <col min="7630" max="7630" width="13.6640625" style="29" customWidth="1"/>
    <col min="7631" max="7631" width="12.109375" style="29" customWidth="1"/>
    <col min="7632" max="7632" width="13.44140625" style="29" customWidth="1"/>
    <col min="7633" max="7878" width="9.109375" style="29"/>
    <col min="7879" max="7879" width="7" style="29" customWidth="1"/>
    <col min="7880" max="7880" width="52.109375" style="29" customWidth="1"/>
    <col min="7881" max="7881" width="8.88671875" style="29" customWidth="1"/>
    <col min="7882" max="7882" width="7.109375" style="29" customWidth="1"/>
    <col min="7883" max="7883" width="10.109375" style="29" customWidth="1"/>
    <col min="7884" max="7884" width="8.6640625" style="29" customWidth="1"/>
    <col min="7885" max="7885" width="9.44140625" style="29" customWidth="1"/>
    <col min="7886" max="7886" width="13.6640625" style="29" customWidth="1"/>
    <col min="7887" max="7887" width="12.109375" style="29" customWidth="1"/>
    <col min="7888" max="7888" width="13.44140625" style="29" customWidth="1"/>
    <col min="7889" max="8134" width="9.109375" style="29"/>
    <col min="8135" max="8135" width="7" style="29" customWidth="1"/>
    <col min="8136" max="8136" width="52.109375" style="29" customWidth="1"/>
    <col min="8137" max="8137" width="8.88671875" style="29" customWidth="1"/>
    <col min="8138" max="8138" width="7.109375" style="29" customWidth="1"/>
    <col min="8139" max="8139" width="10.109375" style="29" customWidth="1"/>
    <col min="8140" max="8140" width="8.6640625" style="29" customWidth="1"/>
    <col min="8141" max="8141" width="9.44140625" style="29" customWidth="1"/>
    <col min="8142" max="8142" width="13.6640625" style="29" customWidth="1"/>
    <col min="8143" max="8143" width="12.109375" style="29" customWidth="1"/>
    <col min="8144" max="8144" width="13.44140625" style="29" customWidth="1"/>
    <col min="8145" max="8390" width="9.109375" style="29"/>
    <col min="8391" max="8391" width="7" style="29" customWidth="1"/>
    <col min="8392" max="8392" width="52.109375" style="29" customWidth="1"/>
    <col min="8393" max="8393" width="8.88671875" style="29" customWidth="1"/>
    <col min="8394" max="8394" width="7.109375" style="29" customWidth="1"/>
    <col min="8395" max="8395" width="10.109375" style="29" customWidth="1"/>
    <col min="8396" max="8396" width="8.6640625" style="29" customWidth="1"/>
    <col min="8397" max="8397" width="9.44140625" style="29" customWidth="1"/>
    <col min="8398" max="8398" width="13.6640625" style="29" customWidth="1"/>
    <col min="8399" max="8399" width="12.109375" style="29" customWidth="1"/>
    <col min="8400" max="8400" width="13.44140625" style="29" customWidth="1"/>
    <col min="8401" max="8646" width="9.109375" style="29"/>
    <col min="8647" max="8647" width="7" style="29" customWidth="1"/>
    <col min="8648" max="8648" width="52.109375" style="29" customWidth="1"/>
    <col min="8649" max="8649" width="8.88671875" style="29" customWidth="1"/>
    <col min="8650" max="8650" width="7.109375" style="29" customWidth="1"/>
    <col min="8651" max="8651" width="10.109375" style="29" customWidth="1"/>
    <col min="8652" max="8652" width="8.6640625" style="29" customWidth="1"/>
    <col min="8653" max="8653" width="9.44140625" style="29" customWidth="1"/>
    <col min="8654" max="8654" width="13.6640625" style="29" customWidth="1"/>
    <col min="8655" max="8655" width="12.109375" style="29" customWidth="1"/>
    <col min="8656" max="8656" width="13.44140625" style="29" customWidth="1"/>
    <col min="8657" max="8902" width="9.109375" style="29"/>
    <col min="8903" max="8903" width="7" style="29" customWidth="1"/>
    <col min="8904" max="8904" width="52.109375" style="29" customWidth="1"/>
    <col min="8905" max="8905" width="8.88671875" style="29" customWidth="1"/>
    <col min="8906" max="8906" width="7.109375" style="29" customWidth="1"/>
    <col min="8907" max="8907" width="10.109375" style="29" customWidth="1"/>
    <col min="8908" max="8908" width="8.6640625" style="29" customWidth="1"/>
    <col min="8909" max="8909" width="9.44140625" style="29" customWidth="1"/>
    <col min="8910" max="8910" width="13.6640625" style="29" customWidth="1"/>
    <col min="8911" max="8911" width="12.109375" style="29" customWidth="1"/>
    <col min="8912" max="8912" width="13.44140625" style="29" customWidth="1"/>
    <col min="8913" max="9158" width="9.109375" style="29"/>
    <col min="9159" max="9159" width="7" style="29" customWidth="1"/>
    <col min="9160" max="9160" width="52.109375" style="29" customWidth="1"/>
    <col min="9161" max="9161" width="8.88671875" style="29" customWidth="1"/>
    <col min="9162" max="9162" width="7.109375" style="29" customWidth="1"/>
    <col min="9163" max="9163" width="10.109375" style="29" customWidth="1"/>
    <col min="9164" max="9164" width="8.6640625" style="29" customWidth="1"/>
    <col min="9165" max="9165" width="9.44140625" style="29" customWidth="1"/>
    <col min="9166" max="9166" width="13.6640625" style="29" customWidth="1"/>
    <col min="9167" max="9167" width="12.109375" style="29" customWidth="1"/>
    <col min="9168" max="9168" width="13.44140625" style="29" customWidth="1"/>
    <col min="9169" max="9414" width="9.109375" style="29"/>
    <col min="9415" max="9415" width="7" style="29" customWidth="1"/>
    <col min="9416" max="9416" width="52.109375" style="29" customWidth="1"/>
    <col min="9417" max="9417" width="8.88671875" style="29" customWidth="1"/>
    <col min="9418" max="9418" width="7.109375" style="29" customWidth="1"/>
    <col min="9419" max="9419" width="10.109375" style="29" customWidth="1"/>
    <col min="9420" max="9420" width="8.6640625" style="29" customWidth="1"/>
    <col min="9421" max="9421" width="9.44140625" style="29" customWidth="1"/>
    <col min="9422" max="9422" width="13.6640625" style="29" customWidth="1"/>
    <col min="9423" max="9423" width="12.109375" style="29" customWidth="1"/>
    <col min="9424" max="9424" width="13.44140625" style="29" customWidth="1"/>
    <col min="9425" max="9670" width="9.109375" style="29"/>
    <col min="9671" max="9671" width="7" style="29" customWidth="1"/>
    <col min="9672" max="9672" width="52.109375" style="29" customWidth="1"/>
    <col min="9673" max="9673" width="8.88671875" style="29" customWidth="1"/>
    <col min="9674" max="9674" width="7.109375" style="29" customWidth="1"/>
    <col min="9675" max="9675" width="10.109375" style="29" customWidth="1"/>
    <col min="9676" max="9676" width="8.6640625" style="29" customWidth="1"/>
    <col min="9677" max="9677" width="9.44140625" style="29" customWidth="1"/>
    <col min="9678" max="9678" width="13.6640625" style="29" customWidth="1"/>
    <col min="9679" max="9679" width="12.109375" style="29" customWidth="1"/>
    <col min="9680" max="9680" width="13.44140625" style="29" customWidth="1"/>
    <col min="9681" max="9926" width="9.109375" style="29"/>
    <col min="9927" max="9927" width="7" style="29" customWidth="1"/>
    <col min="9928" max="9928" width="52.109375" style="29" customWidth="1"/>
    <col min="9929" max="9929" width="8.88671875" style="29" customWidth="1"/>
    <col min="9930" max="9930" width="7.109375" style="29" customWidth="1"/>
    <col min="9931" max="9931" width="10.109375" style="29" customWidth="1"/>
    <col min="9932" max="9932" width="8.6640625" style="29" customWidth="1"/>
    <col min="9933" max="9933" width="9.44140625" style="29" customWidth="1"/>
    <col min="9934" max="9934" width="13.6640625" style="29" customWidth="1"/>
    <col min="9935" max="9935" width="12.109375" style="29" customWidth="1"/>
    <col min="9936" max="9936" width="13.44140625" style="29" customWidth="1"/>
    <col min="9937" max="10182" width="9.109375" style="29"/>
    <col min="10183" max="10183" width="7" style="29" customWidth="1"/>
    <col min="10184" max="10184" width="52.109375" style="29" customWidth="1"/>
    <col min="10185" max="10185" width="8.88671875" style="29" customWidth="1"/>
    <col min="10186" max="10186" width="7.109375" style="29" customWidth="1"/>
    <col min="10187" max="10187" width="10.109375" style="29" customWidth="1"/>
    <col min="10188" max="10188" width="8.6640625" style="29" customWidth="1"/>
    <col min="10189" max="10189" width="9.44140625" style="29" customWidth="1"/>
    <col min="10190" max="10190" width="13.6640625" style="29" customWidth="1"/>
    <col min="10191" max="10191" width="12.109375" style="29" customWidth="1"/>
    <col min="10192" max="10192" width="13.44140625" style="29" customWidth="1"/>
    <col min="10193" max="10438" width="9.109375" style="29"/>
    <col min="10439" max="10439" width="7" style="29" customWidth="1"/>
    <col min="10440" max="10440" width="52.109375" style="29" customWidth="1"/>
    <col min="10441" max="10441" width="8.88671875" style="29" customWidth="1"/>
    <col min="10442" max="10442" width="7.109375" style="29" customWidth="1"/>
    <col min="10443" max="10443" width="10.109375" style="29" customWidth="1"/>
    <col min="10444" max="10444" width="8.6640625" style="29" customWidth="1"/>
    <col min="10445" max="10445" width="9.44140625" style="29" customWidth="1"/>
    <col min="10446" max="10446" width="13.6640625" style="29" customWidth="1"/>
    <col min="10447" max="10447" width="12.109375" style="29" customWidth="1"/>
    <col min="10448" max="10448" width="13.44140625" style="29" customWidth="1"/>
    <col min="10449" max="10694" width="9.109375" style="29"/>
    <col min="10695" max="10695" width="7" style="29" customWidth="1"/>
    <col min="10696" max="10696" width="52.109375" style="29" customWidth="1"/>
    <col min="10697" max="10697" width="8.88671875" style="29" customWidth="1"/>
    <col min="10698" max="10698" width="7.109375" style="29" customWidth="1"/>
    <col min="10699" max="10699" width="10.109375" style="29" customWidth="1"/>
    <col min="10700" max="10700" width="8.6640625" style="29" customWidth="1"/>
    <col min="10701" max="10701" width="9.44140625" style="29" customWidth="1"/>
    <col min="10702" max="10702" width="13.6640625" style="29" customWidth="1"/>
    <col min="10703" max="10703" width="12.109375" style="29" customWidth="1"/>
    <col min="10704" max="10704" width="13.44140625" style="29" customWidth="1"/>
    <col min="10705" max="10950" width="9.109375" style="29"/>
    <col min="10951" max="10951" width="7" style="29" customWidth="1"/>
    <col min="10952" max="10952" width="52.109375" style="29" customWidth="1"/>
    <col min="10953" max="10953" width="8.88671875" style="29" customWidth="1"/>
    <col min="10954" max="10954" width="7.109375" style="29" customWidth="1"/>
    <col min="10955" max="10955" width="10.109375" style="29" customWidth="1"/>
    <col min="10956" max="10956" width="8.6640625" style="29" customWidth="1"/>
    <col min="10957" max="10957" width="9.44140625" style="29" customWidth="1"/>
    <col min="10958" max="10958" width="13.6640625" style="29" customWidth="1"/>
    <col min="10959" max="10959" width="12.109375" style="29" customWidth="1"/>
    <col min="10960" max="10960" width="13.44140625" style="29" customWidth="1"/>
    <col min="10961" max="11206" width="9.109375" style="29"/>
    <col min="11207" max="11207" width="7" style="29" customWidth="1"/>
    <col min="11208" max="11208" width="52.109375" style="29" customWidth="1"/>
    <col min="11209" max="11209" width="8.88671875" style="29" customWidth="1"/>
    <col min="11210" max="11210" width="7.109375" style="29" customWidth="1"/>
    <col min="11211" max="11211" width="10.109375" style="29" customWidth="1"/>
    <col min="11212" max="11212" width="8.6640625" style="29" customWidth="1"/>
    <col min="11213" max="11213" width="9.44140625" style="29" customWidth="1"/>
    <col min="11214" max="11214" width="13.6640625" style="29" customWidth="1"/>
    <col min="11215" max="11215" width="12.109375" style="29" customWidth="1"/>
    <col min="11216" max="11216" width="13.44140625" style="29" customWidth="1"/>
    <col min="11217" max="11462" width="9.109375" style="29"/>
    <col min="11463" max="11463" width="7" style="29" customWidth="1"/>
    <col min="11464" max="11464" width="52.109375" style="29" customWidth="1"/>
    <col min="11465" max="11465" width="8.88671875" style="29" customWidth="1"/>
    <col min="11466" max="11466" width="7.109375" style="29" customWidth="1"/>
    <col min="11467" max="11467" width="10.109375" style="29" customWidth="1"/>
    <col min="11468" max="11468" width="8.6640625" style="29" customWidth="1"/>
    <col min="11469" max="11469" width="9.44140625" style="29" customWidth="1"/>
    <col min="11470" max="11470" width="13.6640625" style="29" customWidth="1"/>
    <col min="11471" max="11471" width="12.109375" style="29" customWidth="1"/>
    <col min="11472" max="11472" width="13.44140625" style="29" customWidth="1"/>
    <col min="11473" max="11718" width="9.109375" style="29"/>
    <col min="11719" max="11719" width="7" style="29" customWidth="1"/>
    <col min="11720" max="11720" width="52.109375" style="29" customWidth="1"/>
    <col min="11721" max="11721" width="8.88671875" style="29" customWidth="1"/>
    <col min="11722" max="11722" width="7.109375" style="29" customWidth="1"/>
    <col min="11723" max="11723" width="10.109375" style="29" customWidth="1"/>
    <col min="11724" max="11724" width="8.6640625" style="29" customWidth="1"/>
    <col min="11725" max="11725" width="9.44140625" style="29" customWidth="1"/>
    <col min="11726" max="11726" width="13.6640625" style="29" customWidth="1"/>
    <col min="11727" max="11727" width="12.109375" style="29" customWidth="1"/>
    <col min="11728" max="11728" width="13.44140625" style="29" customWidth="1"/>
    <col min="11729" max="11974" width="9.109375" style="29"/>
    <col min="11975" max="11975" width="7" style="29" customWidth="1"/>
    <col min="11976" max="11976" width="52.109375" style="29" customWidth="1"/>
    <col min="11977" max="11977" width="8.88671875" style="29" customWidth="1"/>
    <col min="11978" max="11978" width="7.109375" style="29" customWidth="1"/>
    <col min="11979" max="11979" width="10.109375" style="29" customWidth="1"/>
    <col min="11980" max="11980" width="8.6640625" style="29" customWidth="1"/>
    <col min="11981" max="11981" width="9.44140625" style="29" customWidth="1"/>
    <col min="11982" max="11982" width="13.6640625" style="29" customWidth="1"/>
    <col min="11983" max="11983" width="12.109375" style="29" customWidth="1"/>
    <col min="11984" max="11984" width="13.44140625" style="29" customWidth="1"/>
    <col min="11985" max="12230" width="9.109375" style="29"/>
    <col min="12231" max="12231" width="7" style="29" customWidth="1"/>
    <col min="12232" max="12232" width="52.109375" style="29" customWidth="1"/>
    <col min="12233" max="12233" width="8.88671875" style="29" customWidth="1"/>
    <col min="12234" max="12234" width="7.109375" style="29" customWidth="1"/>
    <col min="12235" max="12235" width="10.109375" style="29" customWidth="1"/>
    <col min="12236" max="12236" width="8.6640625" style="29" customWidth="1"/>
    <col min="12237" max="12237" width="9.44140625" style="29" customWidth="1"/>
    <col min="12238" max="12238" width="13.6640625" style="29" customWidth="1"/>
    <col min="12239" max="12239" width="12.109375" style="29" customWidth="1"/>
    <col min="12240" max="12240" width="13.44140625" style="29" customWidth="1"/>
    <col min="12241" max="12486" width="9.109375" style="29"/>
    <col min="12487" max="12487" width="7" style="29" customWidth="1"/>
    <col min="12488" max="12488" width="52.109375" style="29" customWidth="1"/>
    <col min="12489" max="12489" width="8.88671875" style="29" customWidth="1"/>
    <col min="12490" max="12490" width="7.109375" style="29" customWidth="1"/>
    <col min="12491" max="12491" width="10.109375" style="29" customWidth="1"/>
    <col min="12492" max="12492" width="8.6640625" style="29" customWidth="1"/>
    <col min="12493" max="12493" width="9.44140625" style="29" customWidth="1"/>
    <col min="12494" max="12494" width="13.6640625" style="29" customWidth="1"/>
    <col min="12495" max="12495" width="12.109375" style="29" customWidth="1"/>
    <col min="12496" max="12496" width="13.44140625" style="29" customWidth="1"/>
    <col min="12497" max="12742" width="9.109375" style="29"/>
    <col min="12743" max="12743" width="7" style="29" customWidth="1"/>
    <col min="12744" max="12744" width="52.109375" style="29" customWidth="1"/>
    <col min="12745" max="12745" width="8.88671875" style="29" customWidth="1"/>
    <col min="12746" max="12746" width="7.109375" style="29" customWidth="1"/>
    <col min="12747" max="12747" width="10.109375" style="29" customWidth="1"/>
    <col min="12748" max="12748" width="8.6640625" style="29" customWidth="1"/>
    <col min="12749" max="12749" width="9.44140625" style="29" customWidth="1"/>
    <col min="12750" max="12750" width="13.6640625" style="29" customWidth="1"/>
    <col min="12751" max="12751" width="12.109375" style="29" customWidth="1"/>
    <col min="12752" max="12752" width="13.44140625" style="29" customWidth="1"/>
    <col min="12753" max="12998" width="9.109375" style="29"/>
    <col min="12999" max="12999" width="7" style="29" customWidth="1"/>
    <col min="13000" max="13000" width="52.109375" style="29" customWidth="1"/>
    <col min="13001" max="13001" width="8.88671875" style="29" customWidth="1"/>
    <col min="13002" max="13002" width="7.109375" style="29" customWidth="1"/>
    <col min="13003" max="13003" width="10.109375" style="29" customWidth="1"/>
    <col min="13004" max="13004" width="8.6640625" style="29" customWidth="1"/>
    <col min="13005" max="13005" width="9.44140625" style="29" customWidth="1"/>
    <col min="13006" max="13006" width="13.6640625" style="29" customWidth="1"/>
    <col min="13007" max="13007" width="12.109375" style="29" customWidth="1"/>
    <col min="13008" max="13008" width="13.44140625" style="29" customWidth="1"/>
    <col min="13009" max="13254" width="9.109375" style="29"/>
    <col min="13255" max="13255" width="7" style="29" customWidth="1"/>
    <col min="13256" max="13256" width="52.109375" style="29" customWidth="1"/>
    <col min="13257" max="13257" width="8.88671875" style="29" customWidth="1"/>
    <col min="13258" max="13258" width="7.109375" style="29" customWidth="1"/>
    <col min="13259" max="13259" width="10.109375" style="29" customWidth="1"/>
    <col min="13260" max="13260" width="8.6640625" style="29" customWidth="1"/>
    <col min="13261" max="13261" width="9.44140625" style="29" customWidth="1"/>
    <col min="13262" max="13262" width="13.6640625" style="29" customWidth="1"/>
    <col min="13263" max="13263" width="12.109375" style="29" customWidth="1"/>
    <col min="13264" max="13264" width="13.44140625" style="29" customWidth="1"/>
    <col min="13265" max="13510" width="9.109375" style="29"/>
    <col min="13511" max="13511" width="7" style="29" customWidth="1"/>
    <col min="13512" max="13512" width="52.109375" style="29" customWidth="1"/>
    <col min="13513" max="13513" width="8.88671875" style="29" customWidth="1"/>
    <col min="13514" max="13514" width="7.109375" style="29" customWidth="1"/>
    <col min="13515" max="13515" width="10.109375" style="29" customWidth="1"/>
    <col min="13516" max="13516" width="8.6640625" style="29" customWidth="1"/>
    <col min="13517" max="13517" width="9.44140625" style="29" customWidth="1"/>
    <col min="13518" max="13518" width="13.6640625" style="29" customWidth="1"/>
    <col min="13519" max="13519" width="12.109375" style="29" customWidth="1"/>
    <col min="13520" max="13520" width="13.44140625" style="29" customWidth="1"/>
    <col min="13521" max="13766" width="9.109375" style="29"/>
    <col min="13767" max="13767" width="7" style="29" customWidth="1"/>
    <col min="13768" max="13768" width="52.109375" style="29" customWidth="1"/>
    <col min="13769" max="13769" width="8.88671875" style="29" customWidth="1"/>
    <col min="13770" max="13770" width="7.109375" style="29" customWidth="1"/>
    <col min="13771" max="13771" width="10.109375" style="29" customWidth="1"/>
    <col min="13772" max="13772" width="8.6640625" style="29" customWidth="1"/>
    <col min="13773" max="13773" width="9.44140625" style="29" customWidth="1"/>
    <col min="13774" max="13774" width="13.6640625" style="29" customWidth="1"/>
    <col min="13775" max="13775" width="12.109375" style="29" customWidth="1"/>
    <col min="13776" max="13776" width="13.44140625" style="29" customWidth="1"/>
    <col min="13777" max="14022" width="9.109375" style="29"/>
    <col min="14023" max="14023" width="7" style="29" customWidth="1"/>
    <col min="14024" max="14024" width="52.109375" style="29" customWidth="1"/>
    <col min="14025" max="14025" width="8.88671875" style="29" customWidth="1"/>
    <col min="14026" max="14026" width="7.109375" style="29" customWidth="1"/>
    <col min="14027" max="14027" width="10.109375" style="29" customWidth="1"/>
    <col min="14028" max="14028" width="8.6640625" style="29" customWidth="1"/>
    <col min="14029" max="14029" width="9.44140625" style="29" customWidth="1"/>
    <col min="14030" max="14030" width="13.6640625" style="29" customWidth="1"/>
    <col min="14031" max="14031" width="12.109375" style="29" customWidth="1"/>
    <col min="14032" max="14032" width="13.44140625" style="29" customWidth="1"/>
    <col min="14033" max="14278" width="9.109375" style="29"/>
    <col min="14279" max="14279" width="7" style="29" customWidth="1"/>
    <col min="14280" max="14280" width="52.109375" style="29" customWidth="1"/>
    <col min="14281" max="14281" width="8.88671875" style="29" customWidth="1"/>
    <col min="14282" max="14282" width="7.109375" style="29" customWidth="1"/>
    <col min="14283" max="14283" width="10.109375" style="29" customWidth="1"/>
    <col min="14284" max="14284" width="8.6640625" style="29" customWidth="1"/>
    <col min="14285" max="14285" width="9.44140625" style="29" customWidth="1"/>
    <col min="14286" max="14286" width="13.6640625" style="29" customWidth="1"/>
    <col min="14287" max="14287" width="12.109375" style="29" customWidth="1"/>
    <col min="14288" max="14288" width="13.44140625" style="29" customWidth="1"/>
    <col min="14289" max="14534" width="9.109375" style="29"/>
    <col min="14535" max="14535" width="7" style="29" customWidth="1"/>
    <col min="14536" max="14536" width="52.109375" style="29" customWidth="1"/>
    <col min="14537" max="14537" width="8.88671875" style="29" customWidth="1"/>
    <col min="14538" max="14538" width="7.109375" style="29" customWidth="1"/>
    <col min="14539" max="14539" width="10.109375" style="29" customWidth="1"/>
    <col min="14540" max="14540" width="8.6640625" style="29" customWidth="1"/>
    <col min="14541" max="14541" width="9.44140625" style="29" customWidth="1"/>
    <col min="14542" max="14542" width="13.6640625" style="29" customWidth="1"/>
    <col min="14543" max="14543" width="12.109375" style="29" customWidth="1"/>
    <col min="14544" max="14544" width="13.44140625" style="29" customWidth="1"/>
    <col min="14545" max="14790" width="9.109375" style="29"/>
    <col min="14791" max="14791" width="7" style="29" customWidth="1"/>
    <col min="14792" max="14792" width="52.109375" style="29" customWidth="1"/>
    <col min="14793" max="14793" width="8.88671875" style="29" customWidth="1"/>
    <col min="14794" max="14794" width="7.109375" style="29" customWidth="1"/>
    <col min="14795" max="14795" width="10.109375" style="29" customWidth="1"/>
    <col min="14796" max="14796" width="8.6640625" style="29" customWidth="1"/>
    <col min="14797" max="14797" width="9.44140625" style="29" customWidth="1"/>
    <col min="14798" max="14798" width="13.6640625" style="29" customWidth="1"/>
    <col min="14799" max="14799" width="12.109375" style="29" customWidth="1"/>
    <col min="14800" max="14800" width="13.44140625" style="29" customWidth="1"/>
    <col min="14801" max="15046" width="9.109375" style="29"/>
    <col min="15047" max="15047" width="7" style="29" customWidth="1"/>
    <col min="15048" max="15048" width="52.109375" style="29" customWidth="1"/>
    <col min="15049" max="15049" width="8.88671875" style="29" customWidth="1"/>
    <col min="15050" max="15050" width="7.109375" style="29" customWidth="1"/>
    <col min="15051" max="15051" width="10.109375" style="29" customWidth="1"/>
    <col min="15052" max="15052" width="8.6640625" style="29" customWidth="1"/>
    <col min="15053" max="15053" width="9.44140625" style="29" customWidth="1"/>
    <col min="15054" max="15054" width="13.6640625" style="29" customWidth="1"/>
    <col min="15055" max="15055" width="12.109375" style="29" customWidth="1"/>
    <col min="15056" max="15056" width="13.44140625" style="29" customWidth="1"/>
    <col min="15057" max="15302" width="9.109375" style="29"/>
    <col min="15303" max="15303" width="7" style="29" customWidth="1"/>
    <col min="15304" max="15304" width="52.109375" style="29" customWidth="1"/>
    <col min="15305" max="15305" width="8.88671875" style="29" customWidth="1"/>
    <col min="15306" max="15306" width="7.109375" style="29" customWidth="1"/>
    <col min="15307" max="15307" width="10.109375" style="29" customWidth="1"/>
    <col min="15308" max="15308" width="8.6640625" style="29" customWidth="1"/>
    <col min="15309" max="15309" width="9.44140625" style="29" customWidth="1"/>
    <col min="15310" max="15310" width="13.6640625" style="29" customWidth="1"/>
    <col min="15311" max="15311" width="12.109375" style="29" customWidth="1"/>
    <col min="15312" max="15312" width="13.44140625" style="29" customWidth="1"/>
    <col min="15313" max="15558" width="9.109375" style="29"/>
    <col min="15559" max="15559" width="7" style="29" customWidth="1"/>
    <col min="15560" max="15560" width="52.109375" style="29" customWidth="1"/>
    <col min="15561" max="15561" width="8.88671875" style="29" customWidth="1"/>
    <col min="15562" max="15562" width="7.109375" style="29" customWidth="1"/>
    <col min="15563" max="15563" width="10.109375" style="29" customWidth="1"/>
    <col min="15564" max="15564" width="8.6640625" style="29" customWidth="1"/>
    <col min="15565" max="15565" width="9.44140625" style="29" customWidth="1"/>
    <col min="15566" max="15566" width="13.6640625" style="29" customWidth="1"/>
    <col min="15567" max="15567" width="12.109375" style="29" customWidth="1"/>
    <col min="15568" max="15568" width="13.44140625" style="29" customWidth="1"/>
    <col min="15569" max="15814" width="9.109375" style="29"/>
    <col min="15815" max="15815" width="7" style="29" customWidth="1"/>
    <col min="15816" max="15816" width="52.109375" style="29" customWidth="1"/>
    <col min="15817" max="15817" width="8.88671875" style="29" customWidth="1"/>
    <col min="15818" max="15818" width="7.109375" style="29" customWidth="1"/>
    <col min="15819" max="15819" width="10.109375" style="29" customWidth="1"/>
    <col min="15820" max="15820" width="8.6640625" style="29" customWidth="1"/>
    <col min="15821" max="15821" width="9.44140625" style="29" customWidth="1"/>
    <col min="15822" max="15822" width="13.6640625" style="29" customWidth="1"/>
    <col min="15823" max="15823" width="12.109375" style="29" customWidth="1"/>
    <col min="15824" max="15824" width="13.44140625" style="29" customWidth="1"/>
    <col min="15825" max="16070" width="9.109375" style="29"/>
    <col min="16071" max="16071" width="7" style="29" customWidth="1"/>
    <col min="16072" max="16072" width="52.109375" style="29" customWidth="1"/>
    <col min="16073" max="16073" width="8.88671875" style="29" customWidth="1"/>
    <col min="16074" max="16074" width="7.109375" style="29" customWidth="1"/>
    <col min="16075" max="16075" width="10.109375" style="29" customWidth="1"/>
    <col min="16076" max="16076" width="8.6640625" style="29" customWidth="1"/>
    <col min="16077" max="16077" width="9.44140625" style="29" customWidth="1"/>
    <col min="16078" max="16078" width="13.6640625" style="29" customWidth="1"/>
    <col min="16079" max="16079" width="12.109375" style="29" customWidth="1"/>
    <col min="16080" max="16080" width="13.44140625" style="29" customWidth="1"/>
    <col min="16081" max="16327" width="9.109375" style="29"/>
    <col min="16328" max="16345" width="9.109375" style="29" customWidth="1"/>
    <col min="16346" max="16374" width="9.109375" style="29"/>
  </cols>
  <sheetData>
    <row r="1" spans="1:18" s="21" customFormat="1" ht="12">
      <c r="A1" s="30" t="s">
        <v>16</v>
      </c>
      <c r="B1" s="30"/>
      <c r="C1" s="30"/>
      <c r="D1" s="31"/>
      <c r="E1" s="4"/>
      <c r="F1" s="4"/>
      <c r="G1" s="4"/>
      <c r="H1" s="4"/>
      <c r="I1" s="4"/>
      <c r="J1" s="4"/>
      <c r="K1" s="4"/>
      <c r="L1" s="4"/>
      <c r="N1" s="4"/>
      <c r="O1" s="4"/>
      <c r="P1" s="4"/>
      <c r="Q1" s="4"/>
      <c r="R1" s="4"/>
    </row>
    <row r="2" spans="1:18" s="21" customFormat="1" ht="12">
      <c r="A2" s="2"/>
      <c r="B2" s="32"/>
      <c r="C2" s="30" t="s">
        <v>17</v>
      </c>
      <c r="D2" s="31"/>
      <c r="E2" s="4"/>
      <c r="F2" s="4"/>
      <c r="G2" s="4"/>
      <c r="H2" s="188" t="s">
        <v>411</v>
      </c>
      <c r="I2" s="189"/>
      <c r="J2" s="189"/>
      <c r="K2" s="189"/>
      <c r="L2" s="190"/>
      <c r="N2" s="188" t="s">
        <v>412</v>
      </c>
      <c r="O2" s="189"/>
      <c r="P2" s="189"/>
      <c r="Q2" s="189"/>
      <c r="R2" s="190"/>
    </row>
    <row r="3" spans="1:18">
      <c r="A3" s="2" t="s">
        <v>22</v>
      </c>
      <c r="B3" s="30" t="s">
        <v>23</v>
      </c>
      <c r="C3" s="33" t="s">
        <v>24</v>
      </c>
      <c r="D3" s="34" t="s">
        <v>25</v>
      </c>
      <c r="E3" s="3" t="s">
        <v>413</v>
      </c>
      <c r="F3" s="3" t="s">
        <v>414</v>
      </c>
      <c r="G3" s="3" t="s">
        <v>415</v>
      </c>
      <c r="H3" s="3" t="s">
        <v>25</v>
      </c>
      <c r="I3" s="3" t="s">
        <v>416</v>
      </c>
      <c r="J3" s="3" t="s">
        <v>417</v>
      </c>
      <c r="K3" s="3" t="s">
        <v>24</v>
      </c>
      <c r="L3" s="3" t="s">
        <v>418</v>
      </c>
      <c r="N3" s="3" t="s">
        <v>25</v>
      </c>
      <c r="O3" s="3" t="s">
        <v>416</v>
      </c>
      <c r="P3" s="3" t="s">
        <v>417</v>
      </c>
      <c r="Q3" s="3" t="s">
        <v>24</v>
      </c>
      <c r="R3" s="3" t="s">
        <v>418</v>
      </c>
    </row>
    <row r="4" spans="1:18" s="22" customFormat="1" ht="12">
      <c r="A4" s="35">
        <v>1</v>
      </c>
      <c r="B4" s="36" t="s">
        <v>33</v>
      </c>
      <c r="C4" s="2"/>
      <c r="D4" s="3"/>
      <c r="E4" s="4"/>
      <c r="F4" s="4"/>
      <c r="G4" s="4"/>
      <c r="H4" s="4"/>
      <c r="I4" s="4"/>
      <c r="J4" s="4"/>
      <c r="K4" s="4"/>
      <c r="L4" s="4"/>
      <c r="N4" s="4"/>
      <c r="O4" s="4"/>
      <c r="P4" s="4"/>
      <c r="Q4" s="4"/>
      <c r="R4" s="4"/>
    </row>
    <row r="5" spans="1:18" s="22" customFormat="1" ht="216">
      <c r="A5" s="35"/>
      <c r="B5" s="37" t="s">
        <v>34</v>
      </c>
      <c r="C5" s="2"/>
      <c r="D5" s="3"/>
      <c r="E5" s="4"/>
      <c r="F5" s="4"/>
      <c r="G5" s="4"/>
      <c r="H5" s="4"/>
      <c r="I5" s="48"/>
      <c r="J5" s="4"/>
      <c r="K5" s="4"/>
      <c r="L5" s="4"/>
      <c r="N5" s="4"/>
      <c r="O5" s="48"/>
      <c r="P5" s="4"/>
      <c r="Q5" s="4"/>
      <c r="R5" s="4"/>
    </row>
    <row r="6" spans="1:18" s="22" customFormat="1" ht="12">
      <c r="A6" s="35"/>
      <c r="B6" s="38" t="s">
        <v>35</v>
      </c>
      <c r="C6" s="2"/>
      <c r="D6" s="3"/>
      <c r="E6" s="4"/>
      <c r="F6" s="4"/>
      <c r="G6" s="4"/>
      <c r="H6" s="4"/>
      <c r="I6" s="4"/>
      <c r="J6" s="4"/>
      <c r="K6" s="4"/>
      <c r="L6" s="4"/>
      <c r="N6" s="4"/>
      <c r="O6" s="4"/>
      <c r="P6" s="4"/>
      <c r="Q6" s="4"/>
      <c r="R6" s="4"/>
    </row>
    <row r="7" spans="1:18" s="22" customFormat="1" ht="12">
      <c r="A7" s="35"/>
      <c r="B7" s="38" t="s">
        <v>36</v>
      </c>
      <c r="C7" s="2"/>
      <c r="D7" s="3"/>
      <c r="E7" s="4"/>
      <c r="F7" s="4"/>
      <c r="G7" s="4"/>
      <c r="H7" s="4"/>
      <c r="I7" s="4"/>
      <c r="J7" s="4"/>
      <c r="K7" s="4"/>
      <c r="L7" s="4"/>
      <c r="N7" s="4"/>
      <c r="O7" s="4"/>
      <c r="P7" s="4"/>
      <c r="Q7" s="4"/>
      <c r="R7" s="4"/>
    </row>
    <row r="8" spans="1:18" s="22" customFormat="1" ht="12">
      <c r="A8" s="35"/>
      <c r="B8" s="38" t="s">
        <v>37</v>
      </c>
      <c r="C8" s="2"/>
      <c r="D8" s="3"/>
      <c r="E8" s="4"/>
      <c r="F8" s="4"/>
      <c r="G8" s="4"/>
      <c r="H8" s="4"/>
      <c r="I8" s="4"/>
      <c r="J8" s="4"/>
      <c r="K8" s="4"/>
      <c r="L8" s="4"/>
      <c r="N8" s="4"/>
      <c r="O8" s="4"/>
      <c r="P8" s="4"/>
      <c r="Q8" s="4"/>
      <c r="R8" s="4"/>
    </row>
    <row r="9" spans="1:18" s="22" customFormat="1" ht="12">
      <c r="A9" s="35"/>
      <c r="B9" s="38" t="s">
        <v>38</v>
      </c>
      <c r="C9" s="2"/>
      <c r="D9" s="3"/>
      <c r="E9" s="4"/>
      <c r="F9" s="4"/>
      <c r="G9" s="4"/>
      <c r="H9" s="4"/>
      <c r="I9" s="4"/>
      <c r="J9" s="4"/>
      <c r="K9" s="4"/>
      <c r="L9" s="4"/>
      <c r="N9" s="4"/>
      <c r="O9" s="4"/>
      <c r="P9" s="4"/>
      <c r="Q9" s="4"/>
      <c r="R9" s="4"/>
    </row>
    <row r="10" spans="1:18" s="22" customFormat="1" ht="24">
      <c r="A10" s="35"/>
      <c r="B10" s="38" t="s">
        <v>39</v>
      </c>
      <c r="C10" s="2"/>
      <c r="D10" s="3"/>
      <c r="E10" s="4"/>
      <c r="F10" s="4"/>
      <c r="G10" s="4"/>
      <c r="H10" s="4"/>
      <c r="I10" s="4"/>
      <c r="J10" s="4"/>
      <c r="K10" s="4"/>
      <c r="L10" s="4"/>
      <c r="N10" s="4"/>
      <c r="O10" s="4"/>
      <c r="P10" s="4"/>
      <c r="Q10" s="4"/>
      <c r="R10" s="4"/>
    </row>
    <row r="11" spans="1:18" s="22" customFormat="1" ht="12">
      <c r="A11" s="35"/>
      <c r="B11" s="38" t="s">
        <v>40</v>
      </c>
      <c r="C11" s="2"/>
      <c r="D11" s="3"/>
      <c r="E11" s="4"/>
      <c r="F11" s="4"/>
      <c r="G11" s="4"/>
      <c r="H11" s="4"/>
      <c r="I11" s="4"/>
      <c r="J11" s="4"/>
      <c r="K11" s="4"/>
      <c r="L11" s="4"/>
      <c r="N11" s="4"/>
      <c r="O11" s="4"/>
      <c r="P11" s="4"/>
      <c r="Q11" s="4"/>
      <c r="R11" s="4"/>
    </row>
    <row r="12" spans="1:18" s="22" customFormat="1" ht="12">
      <c r="A12" s="35"/>
      <c r="B12" s="38" t="s">
        <v>41</v>
      </c>
      <c r="C12" s="2"/>
      <c r="D12" s="3"/>
      <c r="E12" s="4"/>
      <c r="F12" s="4"/>
      <c r="G12" s="4"/>
      <c r="H12" s="4"/>
      <c r="I12" s="4"/>
      <c r="J12" s="4"/>
      <c r="K12" s="4"/>
      <c r="L12" s="4"/>
      <c r="N12" s="4"/>
      <c r="O12" s="4"/>
      <c r="P12" s="4"/>
      <c r="Q12" s="4"/>
      <c r="R12" s="4"/>
    </row>
    <row r="13" spans="1:18" s="22" customFormat="1" ht="12">
      <c r="A13" s="35"/>
      <c r="B13" s="38" t="s">
        <v>42</v>
      </c>
      <c r="C13" s="2"/>
      <c r="D13" s="3"/>
      <c r="E13" s="4"/>
      <c r="F13" s="4"/>
      <c r="G13" s="4"/>
      <c r="H13" s="4"/>
      <c r="I13" s="4"/>
      <c r="J13" s="4"/>
      <c r="K13" s="4"/>
      <c r="L13" s="4"/>
      <c r="N13" s="4"/>
      <c r="O13" s="4"/>
      <c r="P13" s="4"/>
      <c r="Q13" s="4"/>
      <c r="R13" s="4"/>
    </row>
    <row r="14" spans="1:18" s="22" customFormat="1" ht="12">
      <c r="A14" s="35"/>
      <c r="B14" s="38" t="s">
        <v>43</v>
      </c>
      <c r="C14" s="2"/>
      <c r="D14" s="3"/>
      <c r="E14" s="4"/>
      <c r="F14" s="4"/>
      <c r="G14" s="4"/>
      <c r="H14" s="4"/>
      <c r="I14" s="4"/>
      <c r="J14" s="4"/>
      <c r="K14" s="4"/>
      <c r="L14" s="4"/>
      <c r="N14" s="4"/>
      <c r="O14" s="4"/>
      <c r="P14" s="4"/>
      <c r="Q14" s="4"/>
      <c r="R14" s="4"/>
    </row>
    <row r="15" spans="1:18" s="22" customFormat="1" ht="12">
      <c r="A15" s="35"/>
      <c r="B15" s="38" t="s">
        <v>44</v>
      </c>
      <c r="C15" s="2"/>
      <c r="D15" s="3"/>
      <c r="E15" s="4"/>
      <c r="F15" s="4"/>
      <c r="G15" s="4"/>
      <c r="H15" s="4"/>
      <c r="I15" s="4"/>
      <c r="J15" s="4"/>
      <c r="K15" s="4"/>
      <c r="L15" s="4"/>
      <c r="N15" s="4"/>
      <c r="O15" s="4"/>
      <c r="P15" s="4"/>
      <c r="Q15" s="4"/>
      <c r="R15" s="4"/>
    </row>
    <row r="16" spans="1:18" s="22" customFormat="1" ht="12">
      <c r="A16" s="35"/>
      <c r="B16" s="38" t="s">
        <v>45</v>
      </c>
      <c r="C16" s="2"/>
      <c r="D16" s="3"/>
      <c r="E16" s="4"/>
      <c r="F16" s="4"/>
      <c r="G16" s="4"/>
      <c r="H16" s="4"/>
      <c r="I16" s="4"/>
      <c r="J16" s="4"/>
      <c r="K16" s="4"/>
      <c r="L16" s="4"/>
      <c r="N16" s="4"/>
      <c r="O16" s="4"/>
      <c r="P16" s="4"/>
      <c r="Q16" s="4"/>
      <c r="R16" s="4"/>
    </row>
    <row r="17" spans="1:18" s="22" customFormat="1" ht="12">
      <c r="A17" s="39" t="s">
        <v>46</v>
      </c>
      <c r="B17" s="40" t="s">
        <v>47</v>
      </c>
      <c r="C17" s="4" t="s">
        <v>48</v>
      </c>
      <c r="D17" s="41">
        <v>1</v>
      </c>
      <c r="E17" s="4" t="s">
        <v>419</v>
      </c>
      <c r="F17" s="4"/>
      <c r="G17" s="4"/>
      <c r="H17" s="4">
        <v>1</v>
      </c>
      <c r="I17" s="4"/>
      <c r="J17" s="14">
        <f>SUM(H17)</f>
        <v>1</v>
      </c>
      <c r="K17" s="4"/>
      <c r="L17" s="4"/>
      <c r="N17" s="4"/>
      <c r="O17" s="4"/>
      <c r="P17" s="4"/>
      <c r="Q17" s="4"/>
      <c r="R17" s="4"/>
    </row>
    <row r="18" spans="1:18" s="22" customFormat="1" ht="12">
      <c r="A18" s="39"/>
      <c r="B18" s="40"/>
      <c r="C18" s="4"/>
      <c r="D18" s="41"/>
      <c r="E18" s="4"/>
      <c r="F18" s="4"/>
      <c r="G18" s="4"/>
      <c r="H18" s="188" t="s">
        <v>417</v>
      </c>
      <c r="I18" s="190"/>
      <c r="J18" s="12">
        <f>SUM(J17)</f>
        <v>1</v>
      </c>
      <c r="K18" s="4"/>
      <c r="L18" s="4"/>
      <c r="N18" s="4"/>
      <c r="O18" s="4"/>
      <c r="P18" s="4"/>
      <c r="Q18" s="4"/>
      <c r="R18" s="4"/>
    </row>
    <row r="19" spans="1:18" s="22" customFormat="1" ht="12">
      <c r="A19" s="39"/>
      <c r="B19" s="40"/>
      <c r="C19" s="4"/>
      <c r="D19" s="41"/>
      <c r="E19" s="4"/>
      <c r="F19" s="4"/>
      <c r="G19" s="4"/>
      <c r="H19" s="4"/>
      <c r="I19" s="4"/>
      <c r="J19" s="4"/>
      <c r="K19" s="4"/>
      <c r="L19" s="4"/>
      <c r="N19" s="4"/>
      <c r="O19" s="4"/>
      <c r="P19" s="4"/>
      <c r="Q19" s="4"/>
      <c r="R19" s="4"/>
    </row>
    <row r="20" spans="1:18" s="22" customFormat="1" ht="12">
      <c r="A20" s="39" t="s">
        <v>49</v>
      </c>
      <c r="B20" s="40" t="s">
        <v>50</v>
      </c>
      <c r="C20" s="4" t="s">
        <v>48</v>
      </c>
      <c r="D20" s="41">
        <v>1</v>
      </c>
      <c r="E20" s="4" t="s">
        <v>420</v>
      </c>
      <c r="F20" s="4"/>
      <c r="G20" s="4"/>
      <c r="H20" s="4">
        <v>1</v>
      </c>
      <c r="I20" s="4"/>
      <c r="J20" s="14">
        <f>SUM(H20)</f>
        <v>1</v>
      </c>
      <c r="K20" s="4"/>
      <c r="L20" s="4"/>
      <c r="N20" s="4"/>
      <c r="O20" s="4"/>
      <c r="P20" s="4"/>
      <c r="Q20" s="4"/>
      <c r="R20" s="4"/>
    </row>
    <row r="21" spans="1:18" s="22" customFormat="1" ht="12">
      <c r="A21" s="39"/>
      <c r="B21" s="40"/>
      <c r="C21" s="4"/>
      <c r="D21" s="41"/>
      <c r="E21" s="4"/>
      <c r="F21" s="4"/>
      <c r="G21" s="4"/>
      <c r="H21" s="188" t="s">
        <v>417</v>
      </c>
      <c r="I21" s="190"/>
      <c r="J21" s="12">
        <f>SUM(J20)</f>
        <v>1</v>
      </c>
      <c r="K21" s="4"/>
      <c r="L21" s="4"/>
      <c r="N21" s="4"/>
      <c r="O21" s="4"/>
      <c r="P21" s="4"/>
      <c r="Q21" s="4"/>
      <c r="R21" s="4"/>
    </row>
    <row r="22" spans="1:18" s="22" customFormat="1" ht="12">
      <c r="A22" s="39"/>
      <c r="B22" s="40"/>
      <c r="C22" s="4"/>
      <c r="D22" s="41"/>
      <c r="E22" s="4"/>
      <c r="F22" s="4"/>
      <c r="G22" s="4"/>
      <c r="H22" s="4"/>
      <c r="I22" s="4"/>
      <c r="J22" s="4"/>
      <c r="K22" s="4"/>
      <c r="L22" s="4"/>
      <c r="N22" s="4"/>
      <c r="O22" s="4"/>
      <c r="P22" s="4"/>
      <c r="Q22" s="4"/>
      <c r="R22" s="4"/>
    </row>
    <row r="23" spans="1:18">
      <c r="A23" s="39" t="s">
        <v>51</v>
      </c>
      <c r="B23" s="9" t="s">
        <v>52</v>
      </c>
      <c r="C23" s="4" t="s">
        <v>48</v>
      </c>
      <c r="D23" s="41">
        <v>1</v>
      </c>
      <c r="E23" s="4" t="s">
        <v>420</v>
      </c>
      <c r="F23" s="4"/>
      <c r="G23" s="4"/>
      <c r="H23" s="4">
        <v>1</v>
      </c>
      <c r="I23" s="4"/>
      <c r="J23" s="14">
        <f>SUM(H23)</f>
        <v>1</v>
      </c>
      <c r="K23" s="4"/>
      <c r="L23" s="4"/>
      <c r="N23" s="4"/>
      <c r="O23" s="4"/>
      <c r="P23" s="4"/>
      <c r="Q23" s="4"/>
      <c r="R23" s="4"/>
    </row>
    <row r="24" spans="1:18">
      <c r="A24" s="39"/>
      <c r="B24" s="9"/>
      <c r="C24" s="4"/>
      <c r="D24" s="41"/>
      <c r="E24" s="4"/>
      <c r="F24" s="4"/>
      <c r="G24" s="4"/>
      <c r="H24" s="188" t="s">
        <v>417</v>
      </c>
      <c r="I24" s="190"/>
      <c r="J24" s="12">
        <f>SUM(J23)</f>
        <v>1</v>
      </c>
      <c r="K24" s="4"/>
      <c r="L24" s="4"/>
      <c r="N24" s="4"/>
      <c r="O24" s="4"/>
      <c r="P24" s="4"/>
      <c r="Q24" s="4"/>
      <c r="R24" s="4"/>
    </row>
    <row r="25" spans="1:18">
      <c r="A25" s="39"/>
      <c r="B25" s="9"/>
      <c r="C25" s="4"/>
      <c r="D25" s="41"/>
      <c r="E25" s="4"/>
      <c r="F25" s="4"/>
      <c r="G25" s="4"/>
      <c r="H25" s="4"/>
      <c r="I25" s="4"/>
      <c r="J25" s="4"/>
      <c r="K25" s="4"/>
      <c r="L25" s="4"/>
      <c r="N25" s="4"/>
      <c r="O25" s="4"/>
      <c r="P25" s="4"/>
      <c r="Q25" s="4"/>
      <c r="R25" s="4"/>
    </row>
    <row r="26" spans="1:18">
      <c r="A26" s="39" t="s">
        <v>53</v>
      </c>
      <c r="B26" s="9" t="s">
        <v>54</v>
      </c>
      <c r="C26" s="4" t="s">
        <v>48</v>
      </c>
      <c r="D26" s="41">
        <v>1</v>
      </c>
      <c r="E26" s="4" t="s">
        <v>420</v>
      </c>
      <c r="F26" s="4"/>
      <c r="G26" s="4"/>
      <c r="H26" s="4">
        <v>1</v>
      </c>
      <c r="I26" s="4"/>
      <c r="J26" s="14">
        <f>SUM(H26)</f>
        <v>1</v>
      </c>
      <c r="K26" s="4"/>
      <c r="L26" s="4"/>
      <c r="N26" s="4"/>
      <c r="O26" s="4"/>
      <c r="P26" s="4"/>
      <c r="Q26" s="4"/>
      <c r="R26" s="4"/>
    </row>
    <row r="27" spans="1:18">
      <c r="A27" s="39"/>
      <c r="B27" s="9"/>
      <c r="C27" s="4"/>
      <c r="D27" s="41"/>
      <c r="E27" s="4"/>
      <c r="F27" s="4"/>
      <c r="G27" s="4"/>
      <c r="H27" s="188" t="s">
        <v>417</v>
      </c>
      <c r="I27" s="190"/>
      <c r="J27" s="12">
        <f>SUM(J26)</f>
        <v>1</v>
      </c>
      <c r="K27" s="4"/>
      <c r="L27" s="4"/>
      <c r="N27" s="4"/>
      <c r="O27" s="4"/>
      <c r="P27" s="4"/>
      <c r="Q27" s="4"/>
      <c r="R27" s="4"/>
    </row>
    <row r="28" spans="1:18">
      <c r="A28" s="39"/>
      <c r="B28" s="9"/>
      <c r="C28" s="4"/>
      <c r="D28" s="41"/>
      <c r="E28" s="4"/>
      <c r="F28" s="4"/>
      <c r="G28" s="4"/>
      <c r="H28" s="4"/>
      <c r="I28" s="4"/>
      <c r="J28" s="4"/>
      <c r="K28" s="4"/>
      <c r="L28" s="4"/>
      <c r="N28" s="4"/>
      <c r="O28" s="4"/>
      <c r="P28" s="4"/>
      <c r="Q28" s="4"/>
      <c r="R28" s="4"/>
    </row>
    <row r="29" spans="1:18">
      <c r="A29" s="39" t="s">
        <v>55</v>
      </c>
      <c r="B29" s="9" t="s">
        <v>56</v>
      </c>
      <c r="C29" s="4" t="s">
        <v>48</v>
      </c>
      <c r="D29" s="41">
        <v>1</v>
      </c>
      <c r="E29" s="4" t="s">
        <v>419</v>
      </c>
      <c r="F29" s="4"/>
      <c r="G29" s="4"/>
      <c r="H29" s="4">
        <v>1</v>
      </c>
      <c r="I29" s="4"/>
      <c r="J29" s="14">
        <f>SUM(H29)</f>
        <v>1</v>
      </c>
      <c r="K29" s="4"/>
      <c r="L29" s="4"/>
      <c r="N29" s="4"/>
      <c r="O29" s="4"/>
      <c r="P29" s="4"/>
      <c r="Q29" s="4"/>
      <c r="R29" s="4"/>
    </row>
    <row r="30" spans="1:18">
      <c r="A30" s="39"/>
      <c r="B30" s="9"/>
      <c r="C30" s="4"/>
      <c r="D30" s="41"/>
      <c r="E30" s="4"/>
      <c r="F30" s="4"/>
      <c r="G30" s="4"/>
      <c r="H30" s="188" t="s">
        <v>417</v>
      </c>
      <c r="I30" s="190"/>
      <c r="J30" s="12">
        <f>SUM(J29)</f>
        <v>1</v>
      </c>
      <c r="K30" s="4"/>
      <c r="L30" s="4"/>
      <c r="N30" s="4"/>
      <c r="O30" s="4"/>
      <c r="P30" s="4"/>
      <c r="Q30" s="4"/>
      <c r="R30" s="4"/>
    </row>
    <row r="31" spans="1:18">
      <c r="A31" s="39"/>
      <c r="B31" s="9"/>
      <c r="C31" s="4"/>
      <c r="D31" s="41"/>
      <c r="E31" s="4"/>
      <c r="F31" s="4"/>
      <c r="G31" s="4"/>
      <c r="H31" s="4"/>
      <c r="I31" s="4"/>
      <c r="J31" s="4"/>
      <c r="K31" s="4"/>
      <c r="L31" s="4"/>
      <c r="N31" s="4"/>
      <c r="O31" s="4"/>
      <c r="P31" s="4"/>
      <c r="Q31" s="4"/>
      <c r="R31" s="4"/>
    </row>
    <row r="32" spans="1:18">
      <c r="A32" s="39" t="s">
        <v>57</v>
      </c>
      <c r="B32" s="9" t="s">
        <v>58</v>
      </c>
      <c r="C32" s="4" t="s">
        <v>48</v>
      </c>
      <c r="D32" s="41">
        <v>1</v>
      </c>
      <c r="E32" s="4" t="s">
        <v>419</v>
      </c>
      <c r="F32" s="4"/>
      <c r="G32" s="4"/>
      <c r="H32" s="4">
        <v>1</v>
      </c>
      <c r="I32" s="4"/>
      <c r="J32" s="14">
        <f>SUM(H32)</f>
        <v>1</v>
      </c>
      <c r="K32" s="4"/>
      <c r="L32" s="4"/>
      <c r="N32" s="4"/>
      <c r="O32" s="4"/>
      <c r="P32" s="4"/>
      <c r="Q32" s="4"/>
      <c r="R32" s="4"/>
    </row>
    <row r="33" spans="1:18">
      <c r="A33" s="39"/>
      <c r="B33" s="9"/>
      <c r="C33" s="4"/>
      <c r="D33" s="41"/>
      <c r="E33" s="4"/>
      <c r="F33" s="4"/>
      <c r="G33" s="4"/>
      <c r="H33" s="188" t="s">
        <v>417</v>
      </c>
      <c r="I33" s="190"/>
      <c r="J33" s="12">
        <f>SUM(J32)</f>
        <v>1</v>
      </c>
      <c r="K33" s="4"/>
      <c r="L33" s="4"/>
      <c r="N33" s="4"/>
      <c r="O33" s="4"/>
      <c r="P33" s="4"/>
      <c r="Q33" s="4"/>
      <c r="R33" s="4"/>
    </row>
    <row r="34" spans="1:18">
      <c r="A34" s="39"/>
      <c r="B34" s="9"/>
      <c r="C34" s="4"/>
      <c r="D34" s="41"/>
      <c r="E34" s="4"/>
      <c r="F34" s="4"/>
      <c r="G34" s="4"/>
      <c r="H34" s="4"/>
      <c r="I34" s="4"/>
      <c r="J34" s="4"/>
      <c r="K34" s="4"/>
      <c r="L34" s="4"/>
      <c r="N34" s="4"/>
      <c r="O34" s="4"/>
      <c r="P34" s="4"/>
      <c r="Q34" s="4"/>
      <c r="R34" s="4"/>
    </row>
    <row r="35" spans="1:18" s="22" customFormat="1" ht="12">
      <c r="A35" s="35"/>
      <c r="B35" s="42"/>
      <c r="C35" s="10"/>
      <c r="D35" s="41"/>
      <c r="E35" s="4"/>
      <c r="F35" s="4"/>
      <c r="G35" s="4"/>
      <c r="H35" s="4"/>
      <c r="I35" s="4"/>
      <c r="J35" s="4"/>
      <c r="K35" s="4"/>
      <c r="L35" s="4"/>
      <c r="N35" s="4"/>
      <c r="O35" s="4"/>
      <c r="P35" s="4"/>
      <c r="Q35" s="4"/>
      <c r="R35" s="4"/>
    </row>
    <row r="36" spans="1:18">
      <c r="A36" s="35">
        <v>1.2</v>
      </c>
      <c r="B36" s="36" t="s">
        <v>59</v>
      </c>
      <c r="C36" s="4"/>
      <c r="D36" s="41"/>
      <c r="E36" s="4"/>
      <c r="F36" s="4"/>
      <c r="G36" s="4"/>
      <c r="H36" s="4"/>
      <c r="I36" s="4"/>
      <c r="J36" s="4"/>
      <c r="K36" s="4"/>
      <c r="L36" s="4"/>
      <c r="N36" s="4"/>
      <c r="O36" s="4"/>
      <c r="P36" s="4"/>
      <c r="Q36" s="4"/>
      <c r="R36" s="4"/>
    </row>
    <row r="37" spans="1:18">
      <c r="A37" s="2"/>
      <c r="B37" s="36" t="s">
        <v>60</v>
      </c>
      <c r="C37" s="4"/>
      <c r="D37" s="41"/>
      <c r="E37" s="4"/>
      <c r="F37" s="4"/>
      <c r="G37" s="4"/>
      <c r="H37" s="4"/>
      <c r="I37" s="4"/>
      <c r="J37" s="4"/>
      <c r="K37" s="4"/>
      <c r="L37" s="4"/>
      <c r="N37" s="4"/>
      <c r="O37" s="4"/>
      <c r="P37" s="4"/>
      <c r="Q37" s="4"/>
      <c r="R37" s="4"/>
    </row>
    <row r="38" spans="1:18">
      <c r="A38" s="2"/>
      <c r="B38" s="36" t="s">
        <v>61</v>
      </c>
      <c r="C38" s="4"/>
      <c r="D38" s="41"/>
      <c r="E38" s="4"/>
      <c r="F38" s="4"/>
      <c r="G38" s="4"/>
      <c r="H38" s="4"/>
      <c r="I38" s="4"/>
      <c r="J38" s="4"/>
      <c r="K38" s="4"/>
      <c r="L38" s="4"/>
      <c r="N38" s="4"/>
      <c r="O38" s="4"/>
      <c r="P38" s="4"/>
      <c r="Q38" s="4"/>
      <c r="R38" s="4"/>
    </row>
    <row r="39" spans="1:18">
      <c r="A39" s="2"/>
      <c r="B39" s="36" t="s">
        <v>62</v>
      </c>
      <c r="C39" s="4"/>
      <c r="D39" s="41"/>
      <c r="E39" s="4"/>
      <c r="F39" s="4"/>
      <c r="G39" s="4"/>
      <c r="H39" s="4"/>
      <c r="I39" s="4"/>
      <c r="J39" s="4"/>
      <c r="K39" s="4"/>
      <c r="L39" s="4"/>
      <c r="N39" s="4"/>
      <c r="O39" s="4"/>
      <c r="P39" s="4"/>
      <c r="Q39" s="4"/>
      <c r="R39" s="4"/>
    </row>
    <row r="40" spans="1:18">
      <c r="A40" s="2"/>
      <c r="B40" s="36" t="s">
        <v>63</v>
      </c>
      <c r="C40" s="4"/>
      <c r="D40" s="41"/>
      <c r="E40" s="4"/>
      <c r="F40" s="4"/>
      <c r="G40" s="4"/>
      <c r="H40" s="4"/>
      <c r="I40" s="4"/>
      <c r="J40" s="4"/>
      <c r="K40" s="4"/>
      <c r="L40" s="4"/>
      <c r="N40" s="4"/>
      <c r="O40" s="4"/>
      <c r="P40" s="4"/>
      <c r="Q40" s="4"/>
      <c r="R40" s="4"/>
    </row>
    <row r="41" spans="1:18">
      <c r="A41" s="2"/>
      <c r="B41" s="36" t="s">
        <v>64</v>
      </c>
      <c r="C41" s="4"/>
      <c r="D41" s="41"/>
      <c r="E41" s="4"/>
      <c r="F41" s="4"/>
      <c r="G41" s="4"/>
      <c r="H41" s="4"/>
      <c r="I41" s="4"/>
      <c r="J41" s="4"/>
      <c r="K41" s="4"/>
      <c r="L41" s="4"/>
      <c r="N41" s="4"/>
      <c r="O41" s="4"/>
      <c r="P41" s="4"/>
      <c r="Q41" s="4"/>
      <c r="R41" s="4"/>
    </row>
    <row r="42" spans="1:18" ht="24">
      <c r="A42" s="2"/>
      <c r="B42" s="43" t="s">
        <v>65</v>
      </c>
      <c r="C42" s="4"/>
      <c r="D42" s="41"/>
      <c r="E42" s="4"/>
      <c r="F42" s="4"/>
      <c r="G42" s="4"/>
      <c r="H42" s="4"/>
      <c r="I42" s="4"/>
      <c r="J42" s="4"/>
      <c r="K42" s="4"/>
      <c r="L42" s="4"/>
      <c r="N42" s="4"/>
      <c r="O42" s="4"/>
      <c r="P42" s="4"/>
      <c r="Q42" s="4"/>
      <c r="R42" s="4"/>
    </row>
    <row r="43" spans="1:18">
      <c r="A43" s="2"/>
      <c r="B43" s="36" t="s">
        <v>66</v>
      </c>
      <c r="C43" s="4"/>
      <c r="D43" s="41"/>
      <c r="E43" s="4"/>
      <c r="F43" s="4"/>
      <c r="G43" s="4"/>
      <c r="H43" s="4"/>
      <c r="I43" s="4"/>
      <c r="J43" s="4"/>
      <c r="K43" s="4"/>
      <c r="L43" s="4"/>
      <c r="N43" s="4"/>
      <c r="O43" s="4"/>
      <c r="P43" s="4"/>
      <c r="Q43" s="4"/>
      <c r="R43" s="4"/>
    </row>
    <row r="44" spans="1:18">
      <c r="A44" s="39" t="s">
        <v>67</v>
      </c>
      <c r="B44" s="9" t="s">
        <v>68</v>
      </c>
      <c r="C44" s="4" t="s">
        <v>48</v>
      </c>
      <c r="D44" s="41">
        <v>1</v>
      </c>
      <c r="E44" s="4" t="s">
        <v>419</v>
      </c>
      <c r="F44" s="4"/>
      <c r="G44" s="4"/>
      <c r="H44" s="4">
        <v>1</v>
      </c>
      <c r="I44" s="4"/>
      <c r="J44" s="14">
        <f>SUM(H44)</f>
        <v>1</v>
      </c>
      <c r="K44" s="4"/>
      <c r="L44" s="4"/>
      <c r="N44" s="4"/>
      <c r="O44" s="4"/>
      <c r="P44" s="4"/>
      <c r="Q44" s="4"/>
      <c r="R44" s="4"/>
    </row>
    <row r="45" spans="1:18">
      <c r="A45" s="39"/>
      <c r="B45" s="9"/>
      <c r="C45" s="4"/>
      <c r="D45" s="41"/>
      <c r="E45" s="4"/>
      <c r="F45" s="4"/>
      <c r="G45" s="4"/>
      <c r="H45" s="188" t="s">
        <v>417</v>
      </c>
      <c r="I45" s="190"/>
      <c r="J45" s="12">
        <f>SUM(J44)</f>
        <v>1</v>
      </c>
      <c r="K45" s="4"/>
      <c r="L45" s="4"/>
      <c r="N45" s="4"/>
      <c r="O45" s="4"/>
      <c r="P45" s="4"/>
      <c r="Q45" s="4"/>
      <c r="R45" s="4"/>
    </row>
    <row r="46" spans="1:18">
      <c r="A46" s="39"/>
      <c r="B46" s="9"/>
      <c r="C46" s="4"/>
      <c r="D46" s="41"/>
      <c r="E46" s="4"/>
      <c r="F46" s="4"/>
      <c r="G46" s="4"/>
      <c r="H46" s="4"/>
      <c r="I46" s="4"/>
      <c r="J46" s="4"/>
      <c r="K46" s="4"/>
      <c r="L46" s="4"/>
      <c r="N46" s="4"/>
      <c r="O46" s="4"/>
      <c r="P46" s="4"/>
      <c r="Q46" s="4"/>
      <c r="R46" s="4"/>
    </row>
    <row r="47" spans="1:18">
      <c r="A47" s="4"/>
      <c r="B47" s="44"/>
      <c r="C47" s="4"/>
      <c r="D47" s="41"/>
      <c r="E47" s="4"/>
      <c r="F47" s="4"/>
      <c r="G47" s="4"/>
      <c r="H47" s="4"/>
      <c r="I47" s="4"/>
      <c r="J47" s="4"/>
      <c r="K47" s="4"/>
      <c r="L47" s="4"/>
      <c r="N47" s="4"/>
      <c r="O47" s="4"/>
      <c r="P47" s="4"/>
      <c r="Q47" s="4"/>
      <c r="R47" s="4"/>
    </row>
    <row r="48" spans="1:18" ht="24">
      <c r="A48" s="39">
        <v>1.3</v>
      </c>
      <c r="B48" s="9" t="s">
        <v>69</v>
      </c>
      <c r="C48" s="4" t="s">
        <v>70</v>
      </c>
      <c r="D48" s="41">
        <v>1</v>
      </c>
      <c r="E48" s="4" t="s">
        <v>421</v>
      </c>
      <c r="F48" s="4"/>
      <c r="G48" s="4"/>
      <c r="H48" s="4"/>
      <c r="I48" s="4"/>
      <c r="J48" s="4"/>
      <c r="K48" s="4"/>
      <c r="L48" s="4"/>
      <c r="N48" s="4">
        <v>1</v>
      </c>
      <c r="O48" s="4"/>
      <c r="P48" s="14">
        <f>SUM(N48)</f>
        <v>1</v>
      </c>
      <c r="Q48" s="4"/>
      <c r="R48" s="4"/>
    </row>
    <row r="49" spans="1:18">
      <c r="A49" s="39"/>
      <c r="B49" s="9"/>
      <c r="C49" s="4"/>
      <c r="D49" s="41"/>
      <c r="E49" s="4"/>
      <c r="F49" s="4"/>
      <c r="G49" s="4"/>
      <c r="H49" s="4"/>
      <c r="I49" s="4"/>
      <c r="J49" s="4"/>
      <c r="K49" s="4"/>
      <c r="L49" s="4"/>
      <c r="N49" s="188" t="s">
        <v>417</v>
      </c>
      <c r="O49" s="190"/>
      <c r="P49" s="12">
        <f>SUM(P48)</f>
        <v>1</v>
      </c>
      <c r="Q49" s="4"/>
      <c r="R49" s="4"/>
    </row>
    <row r="50" spans="1:18">
      <c r="A50" s="39"/>
      <c r="B50" s="9"/>
      <c r="C50" s="4"/>
      <c r="D50" s="41"/>
      <c r="E50" s="4"/>
      <c r="F50" s="4"/>
      <c r="G50" s="4"/>
      <c r="H50" s="4"/>
      <c r="I50" s="4"/>
      <c r="J50" s="4"/>
      <c r="K50" s="4"/>
      <c r="L50" s="4"/>
      <c r="N50" s="4"/>
      <c r="O50" s="4"/>
      <c r="P50" s="4"/>
      <c r="Q50" s="4"/>
      <c r="R50" s="4"/>
    </row>
    <row r="51" spans="1:18">
      <c r="A51" s="45"/>
      <c r="B51" s="9"/>
      <c r="C51" s="4"/>
      <c r="D51" s="41"/>
      <c r="E51" s="4"/>
      <c r="F51" s="4"/>
      <c r="G51" s="4"/>
      <c r="H51" s="4"/>
      <c r="I51" s="4"/>
      <c r="J51" s="4"/>
      <c r="K51" s="4"/>
      <c r="L51" s="4"/>
      <c r="N51" s="4"/>
      <c r="O51" s="4"/>
      <c r="P51" s="4"/>
      <c r="Q51" s="4"/>
      <c r="R51" s="4"/>
    </row>
    <row r="52" spans="1:18" ht="36">
      <c r="A52" s="39">
        <v>1.4</v>
      </c>
      <c r="B52" s="9" t="s">
        <v>71</v>
      </c>
      <c r="C52" s="4" t="s">
        <v>70</v>
      </c>
      <c r="D52" s="41">
        <v>3</v>
      </c>
      <c r="E52" s="46" t="s">
        <v>422</v>
      </c>
      <c r="F52" s="4"/>
      <c r="G52" s="4"/>
      <c r="H52" s="4">
        <v>1</v>
      </c>
      <c r="I52" s="4"/>
      <c r="J52" s="14">
        <f>SUM(H52)</f>
        <v>1</v>
      </c>
      <c r="K52" s="4"/>
      <c r="L52" s="4"/>
      <c r="N52" s="4"/>
      <c r="O52" s="4"/>
      <c r="P52" s="4"/>
      <c r="Q52" s="4"/>
      <c r="R52" s="4"/>
    </row>
    <row r="53" spans="1:18">
      <c r="A53" s="39"/>
      <c r="B53" s="9"/>
      <c r="C53" s="4"/>
      <c r="D53" s="41"/>
      <c r="E53" s="46" t="s">
        <v>423</v>
      </c>
      <c r="F53" s="4"/>
      <c r="G53" s="4"/>
      <c r="H53" s="4">
        <v>1</v>
      </c>
      <c r="I53" s="4"/>
      <c r="J53" s="14">
        <f>SUM(H53)</f>
        <v>1</v>
      </c>
      <c r="K53" s="4"/>
      <c r="L53" s="4"/>
      <c r="N53" s="4"/>
      <c r="O53" s="4"/>
      <c r="P53" s="4"/>
      <c r="Q53" s="4"/>
      <c r="R53" s="4"/>
    </row>
    <row r="54" spans="1:18">
      <c r="A54" s="39"/>
      <c r="B54" s="9"/>
      <c r="C54" s="4"/>
      <c r="D54" s="41"/>
      <c r="E54" s="4"/>
      <c r="F54" s="4"/>
      <c r="G54" s="4"/>
      <c r="H54" s="188" t="s">
        <v>417</v>
      </c>
      <c r="I54" s="190"/>
      <c r="J54" s="12">
        <f>SUM(J52:J53)</f>
        <v>2</v>
      </c>
      <c r="K54" s="4"/>
      <c r="L54" s="4"/>
      <c r="N54" s="4"/>
      <c r="O54" s="4"/>
      <c r="P54" s="4"/>
      <c r="Q54" s="4"/>
      <c r="R54" s="4"/>
    </row>
    <row r="55" spans="1:18">
      <c r="A55" s="39"/>
      <c r="B55" s="9"/>
      <c r="C55" s="4"/>
      <c r="D55" s="41"/>
      <c r="E55" s="4"/>
      <c r="F55" s="4"/>
      <c r="G55" s="4"/>
      <c r="H55" s="4"/>
      <c r="I55" s="4"/>
      <c r="J55" s="4"/>
      <c r="K55" s="4"/>
      <c r="L55" s="4"/>
      <c r="N55" s="4"/>
      <c r="O55" s="4"/>
      <c r="P55" s="4"/>
      <c r="Q55" s="4"/>
      <c r="R55" s="4"/>
    </row>
    <row r="56" spans="1:18">
      <c r="A56" s="39"/>
      <c r="B56" s="9"/>
      <c r="C56" s="4"/>
      <c r="D56" s="41"/>
      <c r="E56" s="4"/>
      <c r="F56" s="4"/>
      <c r="G56" s="4"/>
      <c r="H56" s="4"/>
      <c r="I56" s="4"/>
      <c r="J56" s="4"/>
      <c r="K56" s="4"/>
      <c r="L56" s="4"/>
      <c r="N56" s="4"/>
      <c r="O56" s="4"/>
      <c r="P56" s="4"/>
      <c r="Q56" s="4"/>
      <c r="R56" s="4"/>
    </row>
    <row r="57" spans="1:18">
      <c r="A57" s="39"/>
      <c r="B57" s="9"/>
      <c r="C57" s="4"/>
      <c r="D57" s="41"/>
      <c r="E57" s="4"/>
      <c r="F57" s="4"/>
      <c r="G57" s="4"/>
      <c r="H57" s="4"/>
      <c r="I57" s="4"/>
      <c r="J57" s="4"/>
      <c r="K57" s="4"/>
      <c r="L57" s="4"/>
      <c r="N57" s="4"/>
      <c r="O57" s="4"/>
      <c r="P57" s="4"/>
      <c r="Q57" s="4"/>
      <c r="R57" s="4"/>
    </row>
    <row r="58" spans="1:18" ht="24">
      <c r="A58" s="39">
        <v>1.5</v>
      </c>
      <c r="B58" s="9" t="s">
        <v>72</v>
      </c>
      <c r="C58" s="4" t="s">
        <v>70</v>
      </c>
      <c r="D58" s="41" t="s">
        <v>73</v>
      </c>
      <c r="E58" s="4"/>
      <c r="F58" s="4"/>
      <c r="G58" s="4"/>
      <c r="H58" s="4"/>
      <c r="I58" s="4"/>
      <c r="J58" s="4"/>
      <c r="K58" s="4"/>
      <c r="L58" s="4"/>
      <c r="N58" s="4"/>
      <c r="O58" s="4"/>
      <c r="P58" s="4"/>
      <c r="Q58" s="4"/>
      <c r="R58" s="4"/>
    </row>
    <row r="59" spans="1:18">
      <c r="A59" s="39"/>
      <c r="B59" s="9"/>
      <c r="C59" s="4"/>
      <c r="D59" s="41"/>
      <c r="E59" s="4"/>
      <c r="F59" s="4"/>
      <c r="G59" s="4"/>
      <c r="H59" s="4"/>
      <c r="I59" s="4"/>
      <c r="J59" s="4"/>
      <c r="K59" s="4"/>
      <c r="L59" s="4"/>
      <c r="N59" s="4"/>
      <c r="O59" s="4"/>
      <c r="P59" s="4"/>
      <c r="Q59" s="4"/>
      <c r="R59" s="4"/>
    </row>
    <row r="60" spans="1:18" ht="24">
      <c r="A60" s="39">
        <v>1.6</v>
      </c>
      <c r="B60" s="9" t="s">
        <v>74</v>
      </c>
      <c r="C60" s="4" t="s">
        <v>70</v>
      </c>
      <c r="D60" s="41" t="s">
        <v>73</v>
      </c>
      <c r="E60" s="4"/>
      <c r="F60" s="4"/>
      <c r="G60" s="4"/>
      <c r="H60" s="4"/>
      <c r="I60" s="4"/>
      <c r="J60" s="4"/>
      <c r="K60" s="4"/>
      <c r="L60" s="4"/>
      <c r="N60" s="4"/>
      <c r="O60" s="4"/>
      <c r="P60" s="4"/>
      <c r="Q60" s="4"/>
      <c r="R60" s="4"/>
    </row>
    <row r="61" spans="1:18">
      <c r="A61" s="39"/>
      <c r="B61" s="47"/>
      <c r="C61" s="39"/>
      <c r="D61" s="41"/>
      <c r="E61" s="4"/>
      <c r="F61" s="4"/>
      <c r="G61" s="4"/>
      <c r="H61" s="4"/>
      <c r="I61" s="4"/>
      <c r="J61" s="4"/>
      <c r="K61" s="4"/>
      <c r="L61" s="4"/>
      <c r="N61" s="4"/>
      <c r="O61" s="4"/>
      <c r="P61" s="4"/>
      <c r="Q61" s="4"/>
      <c r="R61" s="4"/>
    </row>
    <row r="62" spans="1:18">
      <c r="A62" s="39">
        <v>1.7</v>
      </c>
      <c r="B62" s="9" t="s">
        <v>75</v>
      </c>
      <c r="C62" s="4" t="s">
        <v>76</v>
      </c>
      <c r="D62" s="41" t="s">
        <v>73</v>
      </c>
      <c r="E62" s="4"/>
      <c r="F62" s="4"/>
      <c r="G62" s="4"/>
      <c r="H62" s="4"/>
      <c r="I62" s="4"/>
      <c r="J62" s="4"/>
      <c r="K62" s="4"/>
      <c r="L62" s="4"/>
      <c r="N62" s="4"/>
      <c r="O62" s="4"/>
      <c r="P62" s="4"/>
      <c r="Q62" s="4"/>
      <c r="R62" s="4"/>
    </row>
    <row r="63" spans="1:18">
      <c r="A63" s="39"/>
      <c r="B63" s="9"/>
      <c r="C63" s="4"/>
      <c r="D63" s="41"/>
      <c r="E63" s="4"/>
      <c r="F63" s="4"/>
      <c r="G63" s="4"/>
      <c r="H63" s="4"/>
      <c r="I63" s="4"/>
      <c r="J63" s="4"/>
      <c r="K63" s="4"/>
      <c r="L63" s="4"/>
      <c r="N63" s="4"/>
      <c r="O63" s="4"/>
      <c r="P63" s="4"/>
      <c r="Q63" s="4"/>
      <c r="R63" s="4"/>
    </row>
    <row r="64" spans="1:18" ht="36">
      <c r="A64" s="39">
        <v>1.8</v>
      </c>
      <c r="B64" s="9" t="s">
        <v>77</v>
      </c>
      <c r="C64" s="4" t="s">
        <v>70</v>
      </c>
      <c r="D64" s="41">
        <v>2</v>
      </c>
      <c r="E64" s="4"/>
      <c r="F64" s="4"/>
      <c r="G64" s="4"/>
      <c r="H64" s="4"/>
      <c r="I64" s="4"/>
      <c r="J64" s="4"/>
      <c r="K64" s="4"/>
      <c r="L64" s="4"/>
      <c r="N64" s="4"/>
      <c r="O64" s="4"/>
      <c r="P64" s="4"/>
      <c r="Q64" s="4"/>
      <c r="R64" s="4"/>
    </row>
    <row r="65" spans="1:18">
      <c r="A65" s="45"/>
      <c r="B65" s="44"/>
      <c r="C65" s="4"/>
      <c r="D65" s="41"/>
      <c r="E65" s="4"/>
      <c r="F65" s="4"/>
      <c r="G65" s="4"/>
      <c r="H65" s="4"/>
      <c r="I65" s="4"/>
      <c r="J65" s="4"/>
      <c r="K65" s="4"/>
      <c r="L65" s="4"/>
      <c r="N65" s="4"/>
      <c r="O65" s="4"/>
      <c r="P65" s="4"/>
      <c r="Q65" s="4"/>
      <c r="R65" s="4"/>
    </row>
    <row r="66" spans="1:18" ht="36">
      <c r="A66" s="39">
        <v>1.9</v>
      </c>
      <c r="B66" s="9" t="s">
        <v>78</v>
      </c>
      <c r="C66" s="4" t="s">
        <v>70</v>
      </c>
      <c r="D66" s="41" t="s">
        <v>73</v>
      </c>
      <c r="E66" s="4"/>
      <c r="F66" s="4"/>
      <c r="G66" s="4"/>
      <c r="H66" s="4"/>
      <c r="I66" s="4"/>
      <c r="J66" s="4"/>
      <c r="K66" s="4"/>
      <c r="L66" s="4"/>
      <c r="N66" s="4"/>
      <c r="O66" s="4"/>
      <c r="P66" s="4"/>
      <c r="Q66" s="4"/>
      <c r="R66" s="4"/>
    </row>
    <row r="67" spans="1:18">
      <c r="A67" s="45"/>
      <c r="B67" s="44"/>
      <c r="C67" s="4"/>
      <c r="D67" s="41"/>
      <c r="E67" s="4"/>
      <c r="F67" s="4"/>
      <c r="G67" s="4"/>
      <c r="H67" s="4"/>
      <c r="I67" s="4"/>
      <c r="J67" s="4"/>
      <c r="K67" s="4"/>
      <c r="L67" s="4"/>
      <c r="N67" s="4"/>
      <c r="O67" s="4"/>
      <c r="P67" s="4"/>
      <c r="Q67" s="4"/>
      <c r="R67" s="4"/>
    </row>
    <row r="68" spans="1:18">
      <c r="A68" s="49"/>
      <c r="B68" s="50" t="s">
        <v>79</v>
      </c>
      <c r="C68" s="51"/>
      <c r="D68" s="52"/>
      <c r="E68" s="4"/>
      <c r="F68" s="4"/>
      <c r="G68" s="4"/>
      <c r="H68" s="4"/>
      <c r="I68" s="4"/>
      <c r="J68" s="4"/>
      <c r="K68" s="4"/>
      <c r="L68" s="4"/>
      <c r="N68" s="4"/>
      <c r="O68" s="4"/>
      <c r="P68" s="4"/>
      <c r="Q68" s="4"/>
      <c r="R68" s="4"/>
    </row>
    <row r="69" spans="1:18">
      <c r="A69" s="4"/>
      <c r="B69" s="53"/>
      <c r="C69" s="2"/>
      <c r="D69" s="3"/>
      <c r="E69" s="4"/>
      <c r="F69" s="4"/>
      <c r="G69" s="4"/>
      <c r="H69" s="4"/>
      <c r="I69" s="4"/>
      <c r="J69" s="4"/>
      <c r="K69" s="4"/>
      <c r="L69" s="4"/>
      <c r="N69" s="4"/>
      <c r="O69" s="4"/>
      <c r="P69" s="4"/>
      <c r="Q69" s="4"/>
      <c r="R69" s="4"/>
    </row>
    <row r="70" spans="1:18">
      <c r="A70" s="35">
        <v>2</v>
      </c>
      <c r="B70" s="36" t="s">
        <v>80</v>
      </c>
      <c r="C70" s="4"/>
      <c r="D70" s="41"/>
      <c r="E70" s="4"/>
      <c r="F70" s="4"/>
      <c r="G70" s="4"/>
      <c r="H70" s="4"/>
      <c r="I70" s="4"/>
      <c r="J70" s="4"/>
      <c r="K70" s="4"/>
      <c r="L70" s="4"/>
      <c r="N70" s="4"/>
      <c r="O70" s="4"/>
      <c r="P70" s="4"/>
      <c r="Q70" s="4"/>
      <c r="R70" s="4"/>
    </row>
    <row r="71" spans="1:18" ht="144">
      <c r="A71" s="54"/>
      <c r="B71" s="55" t="s">
        <v>81</v>
      </c>
      <c r="C71" s="54"/>
      <c r="D71" s="56"/>
      <c r="E71" s="4"/>
      <c r="F71" s="4"/>
      <c r="G71" s="4"/>
      <c r="H71" s="4"/>
      <c r="I71" s="4"/>
      <c r="J71" s="4"/>
      <c r="K71" s="4"/>
      <c r="L71" s="4"/>
      <c r="N71" s="4"/>
      <c r="O71" s="4"/>
      <c r="P71" s="4"/>
      <c r="Q71" s="4"/>
      <c r="R71" s="4"/>
    </row>
    <row r="72" spans="1:18">
      <c r="A72" s="10" t="s">
        <v>82</v>
      </c>
      <c r="B72" s="55" t="s">
        <v>83</v>
      </c>
      <c r="C72" s="54" t="s">
        <v>84</v>
      </c>
      <c r="D72" s="56" t="s">
        <v>73</v>
      </c>
      <c r="E72" s="4"/>
      <c r="F72" s="4"/>
      <c r="G72" s="4"/>
      <c r="H72" s="4"/>
      <c r="I72" s="4"/>
      <c r="J72" s="4"/>
      <c r="K72" s="4"/>
      <c r="L72" s="4"/>
      <c r="N72" s="4"/>
      <c r="O72" s="4"/>
      <c r="P72" s="4"/>
      <c r="Q72" s="4"/>
      <c r="R72" s="4"/>
    </row>
    <row r="73" spans="1:18">
      <c r="A73" s="10" t="s">
        <v>85</v>
      </c>
      <c r="B73" s="55" t="s">
        <v>86</v>
      </c>
      <c r="C73" s="54" t="s">
        <v>84</v>
      </c>
      <c r="D73" s="56" t="s">
        <v>73</v>
      </c>
      <c r="E73" s="4"/>
      <c r="F73" s="4"/>
      <c r="G73" s="4"/>
      <c r="H73" s="4"/>
      <c r="I73" s="4"/>
      <c r="J73" s="4"/>
      <c r="K73" s="4"/>
      <c r="L73" s="4"/>
      <c r="N73" s="4"/>
      <c r="O73" s="4"/>
      <c r="P73" s="4"/>
      <c r="Q73" s="4"/>
      <c r="R73" s="4"/>
    </row>
    <row r="74" spans="1:18">
      <c r="A74" s="10" t="s">
        <v>87</v>
      </c>
      <c r="B74" s="55" t="s">
        <v>88</v>
      </c>
      <c r="C74" s="54" t="s">
        <v>84</v>
      </c>
      <c r="D74" s="56" t="s">
        <v>73</v>
      </c>
      <c r="E74" s="4"/>
      <c r="F74" s="4"/>
      <c r="G74" s="4"/>
      <c r="H74" s="4"/>
      <c r="I74" s="4"/>
      <c r="J74" s="4"/>
      <c r="K74" s="4"/>
      <c r="L74" s="4"/>
      <c r="N74" s="4"/>
      <c r="O74" s="4"/>
      <c r="P74" s="4"/>
      <c r="Q74" s="4"/>
      <c r="R74" s="4"/>
    </row>
    <row r="75" spans="1:18">
      <c r="A75" s="10" t="s">
        <v>89</v>
      </c>
      <c r="B75" s="55" t="s">
        <v>90</v>
      </c>
      <c r="C75" s="54" t="s">
        <v>84</v>
      </c>
      <c r="D75" s="56" t="s">
        <v>73</v>
      </c>
      <c r="E75" s="4"/>
      <c r="F75" s="4"/>
      <c r="G75" s="4"/>
      <c r="H75" s="4"/>
      <c r="I75" s="4"/>
      <c r="J75" s="4"/>
      <c r="K75" s="4"/>
      <c r="L75" s="4"/>
      <c r="N75" s="4"/>
      <c r="O75" s="4"/>
      <c r="P75" s="4"/>
      <c r="Q75" s="4"/>
      <c r="R75" s="4"/>
    </row>
    <row r="76" spans="1:18">
      <c r="A76" s="10" t="s">
        <v>91</v>
      </c>
      <c r="B76" s="55" t="s">
        <v>92</v>
      </c>
      <c r="C76" s="54" t="s">
        <v>84</v>
      </c>
      <c r="D76" s="56" t="s">
        <v>73</v>
      </c>
      <c r="E76" s="4"/>
      <c r="F76" s="4"/>
      <c r="G76" s="4"/>
      <c r="H76" s="4"/>
      <c r="I76" s="4"/>
      <c r="J76" s="4"/>
      <c r="K76" s="4"/>
      <c r="L76" s="4"/>
      <c r="N76" s="4"/>
      <c r="O76" s="4"/>
      <c r="P76" s="4"/>
      <c r="Q76" s="4"/>
      <c r="R76" s="4"/>
    </row>
    <row r="77" spans="1:18">
      <c r="A77" s="10" t="s">
        <v>93</v>
      </c>
      <c r="B77" s="55" t="s">
        <v>94</v>
      </c>
      <c r="C77" s="54" t="s">
        <v>84</v>
      </c>
      <c r="D77" s="56" t="s">
        <v>73</v>
      </c>
      <c r="E77" s="4"/>
      <c r="F77" s="4"/>
      <c r="G77" s="4"/>
      <c r="H77" s="4"/>
      <c r="I77" s="4"/>
      <c r="J77" s="4"/>
      <c r="K77" s="4"/>
      <c r="L77" s="4"/>
      <c r="N77" s="4"/>
      <c r="O77" s="4"/>
      <c r="P77" s="4"/>
      <c r="Q77" s="4"/>
      <c r="R77" s="4"/>
    </row>
    <row r="78" spans="1:18">
      <c r="A78" s="10" t="s">
        <v>95</v>
      </c>
      <c r="B78" s="55" t="s">
        <v>96</v>
      </c>
      <c r="C78" s="54" t="s">
        <v>84</v>
      </c>
      <c r="D78" s="56" t="s">
        <v>73</v>
      </c>
      <c r="E78" s="4"/>
      <c r="F78" s="4"/>
      <c r="G78" s="4"/>
      <c r="H78" s="4"/>
      <c r="I78" s="4"/>
      <c r="J78" s="4"/>
      <c r="K78" s="4"/>
      <c r="L78" s="4"/>
      <c r="N78" s="4"/>
      <c r="O78" s="4"/>
      <c r="P78" s="4"/>
      <c r="Q78" s="4"/>
      <c r="R78" s="4"/>
    </row>
    <row r="79" spans="1:18">
      <c r="A79" s="10" t="s">
        <v>97</v>
      </c>
      <c r="B79" s="55" t="s">
        <v>98</v>
      </c>
      <c r="C79" s="54" t="s">
        <v>84</v>
      </c>
      <c r="D79" s="56">
        <v>80</v>
      </c>
      <c r="E79" s="4"/>
      <c r="F79" s="4"/>
      <c r="G79" s="4"/>
      <c r="H79" s="4"/>
      <c r="I79" s="4"/>
      <c r="J79" s="4"/>
      <c r="K79" s="4"/>
      <c r="L79" s="4"/>
      <c r="N79" s="4"/>
      <c r="O79" s="4"/>
      <c r="P79" s="4"/>
      <c r="Q79" s="4"/>
      <c r="R79" s="4"/>
    </row>
    <row r="80" spans="1:18">
      <c r="A80" s="10" t="s">
        <v>99</v>
      </c>
      <c r="B80" s="55" t="s">
        <v>100</v>
      </c>
      <c r="C80" s="54" t="s">
        <v>84</v>
      </c>
      <c r="D80" s="56" t="s">
        <v>73</v>
      </c>
      <c r="E80" s="4"/>
      <c r="F80" s="4"/>
      <c r="G80" s="4"/>
      <c r="H80" s="4"/>
      <c r="I80" s="4"/>
      <c r="J80" s="4"/>
      <c r="K80" s="4"/>
      <c r="L80" s="4"/>
      <c r="N80" s="4"/>
      <c r="O80" s="4"/>
      <c r="P80" s="4"/>
      <c r="Q80" s="4"/>
      <c r="R80" s="4"/>
    </row>
    <row r="81" spans="1:18">
      <c r="A81" s="10" t="s">
        <v>101</v>
      </c>
      <c r="B81" s="55" t="s">
        <v>102</v>
      </c>
      <c r="C81" s="54" t="s">
        <v>84</v>
      </c>
      <c r="D81" s="56" t="s">
        <v>73</v>
      </c>
      <c r="E81" s="4"/>
      <c r="F81" s="4"/>
      <c r="G81" s="4"/>
      <c r="H81" s="4"/>
      <c r="I81" s="4"/>
      <c r="J81" s="4"/>
      <c r="K81" s="4"/>
      <c r="L81" s="4"/>
      <c r="N81" s="4"/>
      <c r="O81" s="4"/>
      <c r="P81" s="4"/>
      <c r="Q81" s="4"/>
      <c r="R81" s="4"/>
    </row>
    <row r="82" spans="1:18">
      <c r="A82" s="10" t="s">
        <v>103</v>
      </c>
      <c r="B82" s="55" t="s">
        <v>104</v>
      </c>
      <c r="C82" s="54" t="s">
        <v>84</v>
      </c>
      <c r="D82" s="56" t="s">
        <v>73</v>
      </c>
      <c r="E82" s="4"/>
      <c r="F82" s="4"/>
      <c r="G82" s="4"/>
      <c r="H82" s="4"/>
      <c r="I82" s="4"/>
      <c r="J82" s="4"/>
      <c r="K82" s="4"/>
      <c r="L82" s="4"/>
      <c r="N82" s="4"/>
      <c r="O82" s="4"/>
      <c r="P82" s="4"/>
      <c r="Q82" s="4"/>
      <c r="R82" s="4"/>
    </row>
    <row r="83" spans="1:18" ht="24">
      <c r="A83" s="10" t="s">
        <v>105</v>
      </c>
      <c r="B83" s="55" t="s">
        <v>106</v>
      </c>
      <c r="C83" s="54" t="s">
        <v>84</v>
      </c>
      <c r="D83" s="56">
        <f>15+30+30+30+25</f>
        <v>130</v>
      </c>
      <c r="E83" s="4"/>
      <c r="F83" s="4" t="s">
        <v>424</v>
      </c>
      <c r="G83" s="4" t="s">
        <v>425</v>
      </c>
      <c r="H83" s="4">
        <v>53</v>
      </c>
      <c r="I83" s="4">
        <v>1</v>
      </c>
      <c r="J83" s="4">
        <f t="shared" ref="J83:J86" si="0">SUM(H83*I83)</f>
        <v>53</v>
      </c>
      <c r="K83" s="4"/>
      <c r="L83" s="4"/>
      <c r="N83" s="4"/>
      <c r="O83" s="4"/>
      <c r="P83" s="4"/>
      <c r="Q83" s="4"/>
      <c r="R83" s="4"/>
    </row>
    <row r="84" spans="1:18">
      <c r="A84" s="10"/>
      <c r="B84" s="55"/>
      <c r="C84" s="54"/>
      <c r="D84" s="56"/>
      <c r="E84" s="4"/>
      <c r="F84" s="4" t="s">
        <v>424</v>
      </c>
      <c r="G84" s="4" t="s">
        <v>426</v>
      </c>
      <c r="H84" s="4">
        <v>51</v>
      </c>
      <c r="I84" s="4">
        <v>1</v>
      </c>
      <c r="J84" s="4">
        <f t="shared" si="0"/>
        <v>51</v>
      </c>
      <c r="K84" s="4"/>
      <c r="L84" s="4"/>
      <c r="N84" s="4"/>
      <c r="O84" s="4"/>
      <c r="P84" s="4"/>
      <c r="Q84" s="4"/>
      <c r="R84" s="4"/>
    </row>
    <row r="85" spans="1:18">
      <c r="A85" s="10"/>
      <c r="B85" s="55"/>
      <c r="C85" s="54"/>
      <c r="D85" s="56"/>
      <c r="E85" s="4"/>
      <c r="F85" s="4" t="s">
        <v>424</v>
      </c>
      <c r="G85" s="4" t="s">
        <v>427</v>
      </c>
      <c r="H85" s="4">
        <v>49</v>
      </c>
      <c r="I85" s="4">
        <v>1</v>
      </c>
      <c r="J85" s="4">
        <f t="shared" si="0"/>
        <v>49</v>
      </c>
      <c r="K85" s="4"/>
      <c r="L85" s="4"/>
      <c r="N85" s="4"/>
      <c r="O85" s="4"/>
      <c r="P85" s="4"/>
      <c r="Q85" s="4"/>
      <c r="R85" s="4"/>
    </row>
    <row r="86" spans="1:18">
      <c r="A86" s="10"/>
      <c r="B86" s="55"/>
      <c r="C86" s="54"/>
      <c r="D86" s="56"/>
      <c r="E86" s="4"/>
      <c r="F86" s="4" t="s">
        <v>424</v>
      </c>
      <c r="G86" s="4" t="s">
        <v>428</v>
      </c>
      <c r="H86" s="4">
        <v>19</v>
      </c>
      <c r="I86" s="4">
        <v>1</v>
      </c>
      <c r="J86" s="4">
        <f t="shared" si="0"/>
        <v>19</v>
      </c>
      <c r="K86" s="4"/>
      <c r="L86" s="4"/>
      <c r="N86" s="4"/>
      <c r="O86" s="4"/>
      <c r="P86" s="4"/>
      <c r="Q86" s="4"/>
      <c r="R86" s="4"/>
    </row>
    <row r="87" spans="1:18">
      <c r="A87" s="10"/>
      <c r="B87" s="55"/>
      <c r="C87" s="54"/>
      <c r="D87" s="56"/>
      <c r="E87" s="4"/>
      <c r="F87" s="4"/>
      <c r="G87" s="4"/>
      <c r="H87" s="188" t="s">
        <v>417</v>
      </c>
      <c r="I87" s="190"/>
      <c r="J87" s="12">
        <f>SUM(J83:J86)</f>
        <v>172</v>
      </c>
      <c r="K87" s="4"/>
      <c r="L87" s="4"/>
      <c r="N87" s="4"/>
      <c r="O87" s="4"/>
      <c r="P87" s="4"/>
      <c r="Q87" s="4"/>
      <c r="R87" s="4"/>
    </row>
    <row r="88" spans="1:18">
      <c r="A88" s="10"/>
      <c r="B88" s="55"/>
      <c r="C88" s="54"/>
      <c r="D88" s="56"/>
      <c r="E88" s="4"/>
      <c r="F88" s="4"/>
      <c r="G88" s="4"/>
      <c r="H88" s="4"/>
      <c r="I88" s="4"/>
      <c r="J88" s="4"/>
      <c r="K88" s="4"/>
      <c r="L88" s="4"/>
      <c r="N88" s="4"/>
      <c r="O88" s="4"/>
      <c r="P88" s="4"/>
      <c r="Q88" s="4"/>
      <c r="R88" s="4"/>
    </row>
    <row r="89" spans="1:18">
      <c r="A89" s="10" t="s">
        <v>107</v>
      </c>
      <c r="B89" s="55" t="s">
        <v>108</v>
      </c>
      <c r="C89" s="54" t="s">
        <v>84</v>
      </c>
      <c r="D89" s="56" t="s">
        <v>73</v>
      </c>
      <c r="E89" s="4"/>
      <c r="F89" s="4"/>
      <c r="G89" s="4"/>
      <c r="H89" s="4"/>
      <c r="I89" s="4"/>
      <c r="J89" s="4"/>
      <c r="K89" s="4"/>
      <c r="L89" s="4"/>
      <c r="N89" s="4"/>
      <c r="O89" s="4"/>
      <c r="P89" s="4"/>
      <c r="Q89" s="4"/>
      <c r="R89" s="4"/>
    </row>
    <row r="90" spans="1:18">
      <c r="A90" s="10" t="s">
        <v>109</v>
      </c>
      <c r="B90" s="55" t="s">
        <v>110</v>
      </c>
      <c r="C90" s="54" t="s">
        <v>84</v>
      </c>
      <c r="D90" s="56" t="s">
        <v>73</v>
      </c>
      <c r="E90" s="4"/>
      <c r="F90" s="4"/>
      <c r="G90" s="4"/>
      <c r="H90" s="4"/>
      <c r="I90" s="4"/>
      <c r="J90" s="4"/>
      <c r="K90" s="4"/>
      <c r="L90" s="4"/>
      <c r="N90" s="4"/>
      <c r="O90" s="4"/>
      <c r="P90" s="4"/>
      <c r="Q90" s="4"/>
      <c r="R90" s="4"/>
    </row>
    <row r="91" spans="1:18">
      <c r="A91" s="10" t="s">
        <v>111</v>
      </c>
      <c r="B91" s="55" t="s">
        <v>112</v>
      </c>
      <c r="C91" s="54" t="s">
        <v>84</v>
      </c>
      <c r="D91" s="56">
        <f>15+30+12</f>
        <v>57</v>
      </c>
      <c r="E91" s="4"/>
      <c r="F91" s="4" t="s">
        <v>424</v>
      </c>
      <c r="G91" s="4" t="s">
        <v>429</v>
      </c>
      <c r="H91" s="4">
        <v>19</v>
      </c>
      <c r="I91" s="4">
        <v>1</v>
      </c>
      <c r="J91" s="4">
        <f t="shared" ref="J91:J95" si="1">SUM(H91*I91)</f>
        <v>19</v>
      </c>
      <c r="K91" s="4"/>
      <c r="L91" s="4"/>
      <c r="N91" s="4"/>
      <c r="O91" s="4"/>
      <c r="P91" s="4"/>
      <c r="Q91" s="4"/>
      <c r="R91" s="4"/>
    </row>
    <row r="92" spans="1:18">
      <c r="A92" s="10"/>
      <c r="B92" s="55"/>
      <c r="C92" s="54"/>
      <c r="D92" s="56"/>
      <c r="E92" s="4"/>
      <c r="F92" s="4" t="s">
        <v>424</v>
      </c>
      <c r="G92" s="4" t="s">
        <v>430</v>
      </c>
      <c r="H92" s="4">
        <v>38</v>
      </c>
      <c r="I92" s="4">
        <v>1</v>
      </c>
      <c r="J92" s="4">
        <f t="shared" si="1"/>
        <v>38</v>
      </c>
      <c r="K92" s="4"/>
      <c r="L92" s="4"/>
      <c r="N92" s="4"/>
      <c r="O92" s="4"/>
      <c r="P92" s="4"/>
      <c r="Q92" s="4"/>
      <c r="R92" s="4"/>
    </row>
    <row r="93" spans="1:18">
      <c r="A93" s="10"/>
      <c r="B93" s="55"/>
      <c r="C93" s="54"/>
      <c r="D93" s="56"/>
      <c r="E93" s="4"/>
      <c r="F93" s="4" t="s">
        <v>431</v>
      </c>
      <c r="G93" s="4" t="s">
        <v>432</v>
      </c>
      <c r="H93" s="4">
        <v>18</v>
      </c>
      <c r="I93" s="4">
        <v>1</v>
      </c>
      <c r="J93" s="4">
        <f t="shared" si="1"/>
        <v>18</v>
      </c>
      <c r="K93" s="4"/>
      <c r="L93" s="4"/>
      <c r="N93" s="4"/>
      <c r="O93" s="4"/>
      <c r="P93" s="4"/>
      <c r="Q93" s="4"/>
      <c r="R93" s="4"/>
    </row>
    <row r="94" spans="1:18">
      <c r="A94" s="10"/>
      <c r="B94" s="55"/>
      <c r="C94" s="54"/>
      <c r="D94" s="56"/>
      <c r="E94" s="4"/>
      <c r="F94" s="4" t="s">
        <v>431</v>
      </c>
      <c r="G94" s="4" t="s">
        <v>433</v>
      </c>
      <c r="H94" s="4">
        <v>32</v>
      </c>
      <c r="I94" s="4">
        <v>1</v>
      </c>
      <c r="J94" s="4">
        <f t="shared" si="1"/>
        <v>32</v>
      </c>
      <c r="K94" s="4"/>
      <c r="L94" s="4"/>
      <c r="N94" s="4"/>
      <c r="O94" s="4"/>
      <c r="P94" s="4"/>
      <c r="Q94" s="4"/>
      <c r="R94" s="4"/>
    </row>
    <row r="95" spans="1:18">
      <c r="A95" s="10"/>
      <c r="B95" s="55"/>
      <c r="C95" s="54"/>
      <c r="D95" s="56"/>
      <c r="E95" s="4"/>
      <c r="F95" s="4" t="s">
        <v>431</v>
      </c>
      <c r="G95" s="4" t="s">
        <v>434</v>
      </c>
      <c r="H95" s="4">
        <v>16</v>
      </c>
      <c r="I95" s="4">
        <v>1</v>
      </c>
      <c r="J95" s="4">
        <f t="shared" si="1"/>
        <v>16</v>
      </c>
      <c r="K95" s="4"/>
      <c r="L95" s="4"/>
      <c r="N95" s="4"/>
      <c r="O95" s="4"/>
      <c r="P95" s="4"/>
      <c r="Q95" s="4"/>
      <c r="R95" s="4"/>
    </row>
    <row r="96" spans="1:18">
      <c r="A96" s="10"/>
      <c r="B96" s="55"/>
      <c r="C96" s="54"/>
      <c r="D96" s="56"/>
      <c r="E96" s="4"/>
      <c r="F96" s="4"/>
      <c r="G96" s="4"/>
      <c r="H96" s="188" t="s">
        <v>417</v>
      </c>
      <c r="I96" s="190"/>
      <c r="J96" s="12">
        <f>SUM(J91:J95)</f>
        <v>123</v>
      </c>
      <c r="K96" s="4"/>
      <c r="L96" s="4"/>
      <c r="N96" s="4"/>
      <c r="O96" s="4"/>
      <c r="P96" s="4"/>
      <c r="Q96" s="4"/>
      <c r="R96" s="4"/>
    </row>
    <row r="97" spans="1:18">
      <c r="A97" s="10"/>
      <c r="B97" s="55"/>
      <c r="C97" s="54"/>
      <c r="D97" s="56"/>
      <c r="E97" s="4"/>
      <c r="F97" s="4"/>
      <c r="G97" s="4"/>
      <c r="H97" s="4"/>
      <c r="I97" s="4"/>
      <c r="J97" s="12"/>
      <c r="K97" s="4"/>
      <c r="L97" s="4"/>
      <c r="N97" s="4"/>
      <c r="O97" s="4"/>
      <c r="P97" s="4"/>
      <c r="Q97" s="4"/>
      <c r="R97" s="4"/>
    </row>
    <row r="98" spans="1:18">
      <c r="A98" s="10"/>
      <c r="B98" s="55"/>
      <c r="C98" s="54"/>
      <c r="D98" s="56"/>
      <c r="E98" s="4"/>
      <c r="F98" s="4" t="s">
        <v>430</v>
      </c>
      <c r="G98" s="4" t="s">
        <v>435</v>
      </c>
      <c r="H98" s="4"/>
      <c r="I98" s="4"/>
      <c r="J98" s="12"/>
      <c r="K98" s="4"/>
      <c r="L98" s="4"/>
      <c r="N98" s="4">
        <v>15</v>
      </c>
      <c r="O98" s="4">
        <v>1</v>
      </c>
      <c r="P98" s="4">
        <f t="shared" ref="P98:P101" si="2">SUM(N98*O98)</f>
        <v>15</v>
      </c>
      <c r="Q98" s="4"/>
      <c r="R98" s="4"/>
    </row>
    <row r="99" spans="1:18">
      <c r="A99" s="10"/>
      <c r="B99" s="55"/>
      <c r="C99" s="54"/>
      <c r="D99" s="56"/>
      <c r="E99" s="4"/>
      <c r="F99" s="4" t="s">
        <v>435</v>
      </c>
      <c r="G99" s="4" t="s">
        <v>430</v>
      </c>
      <c r="H99" s="4"/>
      <c r="I99" s="4"/>
      <c r="J99" s="12"/>
      <c r="K99" s="4"/>
      <c r="L99" s="4"/>
      <c r="N99" s="4">
        <v>13</v>
      </c>
      <c r="O99" s="4">
        <v>1</v>
      </c>
      <c r="P99" s="4">
        <f t="shared" si="2"/>
        <v>13</v>
      </c>
      <c r="Q99" s="4"/>
      <c r="R99" s="4"/>
    </row>
    <row r="100" spans="1:18">
      <c r="A100" s="10"/>
      <c r="B100" s="55"/>
      <c r="C100" s="54"/>
      <c r="D100" s="56"/>
      <c r="E100" s="4"/>
      <c r="F100" s="4" t="s">
        <v>436</v>
      </c>
      <c r="G100" s="4" t="s">
        <v>432</v>
      </c>
      <c r="H100" s="4"/>
      <c r="I100" s="4"/>
      <c r="J100" s="12"/>
      <c r="K100" s="4"/>
      <c r="L100" s="4"/>
      <c r="N100" s="4">
        <v>18</v>
      </c>
      <c r="O100" s="4">
        <v>1</v>
      </c>
      <c r="P100" s="4">
        <f t="shared" si="2"/>
        <v>18</v>
      </c>
      <c r="Q100" s="4"/>
      <c r="R100" s="4"/>
    </row>
    <row r="101" spans="1:18">
      <c r="A101" s="10"/>
      <c r="B101" s="55"/>
      <c r="C101" s="54"/>
      <c r="D101" s="56"/>
      <c r="E101" s="4"/>
      <c r="F101" s="4" t="s">
        <v>436</v>
      </c>
      <c r="G101" s="4" t="s">
        <v>433</v>
      </c>
      <c r="H101" s="4"/>
      <c r="I101" s="4"/>
      <c r="J101" s="12"/>
      <c r="K101" s="4"/>
      <c r="L101" s="4"/>
      <c r="N101" s="4">
        <v>32</v>
      </c>
      <c r="O101" s="4">
        <v>1</v>
      </c>
      <c r="P101" s="4">
        <f t="shared" si="2"/>
        <v>32</v>
      </c>
      <c r="Q101" s="4"/>
      <c r="R101" s="4"/>
    </row>
    <row r="102" spans="1:18">
      <c r="A102" s="10"/>
      <c r="B102" s="55"/>
      <c r="C102" s="54"/>
      <c r="D102" s="56"/>
      <c r="E102" s="4"/>
      <c r="F102" s="4"/>
      <c r="G102" s="4"/>
      <c r="H102" s="4"/>
      <c r="I102" s="4"/>
      <c r="J102" s="12"/>
      <c r="K102" s="4"/>
      <c r="L102" s="4"/>
      <c r="N102" s="58"/>
      <c r="O102" s="59"/>
      <c r="P102" s="4"/>
      <c r="Q102" s="4"/>
      <c r="R102" s="4"/>
    </row>
    <row r="103" spans="1:18">
      <c r="A103" s="10"/>
      <c r="B103" s="55"/>
      <c r="C103" s="54"/>
      <c r="D103" s="56"/>
      <c r="E103" s="4"/>
      <c r="F103" s="4"/>
      <c r="G103" s="4"/>
      <c r="H103" s="4"/>
      <c r="I103" s="4"/>
      <c r="J103" s="12"/>
      <c r="K103" s="4"/>
      <c r="L103" s="4"/>
      <c r="N103" s="188" t="s">
        <v>417</v>
      </c>
      <c r="O103" s="190"/>
      <c r="P103" s="12">
        <f>SUM(P98:P101)</f>
        <v>78</v>
      </c>
      <c r="Q103" s="4"/>
      <c r="R103" s="4"/>
    </row>
    <row r="104" spans="1:18">
      <c r="A104" s="10"/>
      <c r="B104" s="55"/>
      <c r="C104" s="54"/>
      <c r="D104" s="56"/>
      <c r="E104" s="4"/>
      <c r="F104" s="4"/>
      <c r="G104" s="4"/>
      <c r="H104" s="4"/>
      <c r="I104" s="4"/>
      <c r="J104" s="12"/>
      <c r="K104" s="4"/>
      <c r="L104" s="4"/>
      <c r="N104" s="4"/>
      <c r="O104" s="4"/>
      <c r="P104" s="4"/>
      <c r="Q104" s="4"/>
      <c r="R104" s="4"/>
    </row>
    <row r="105" spans="1:18">
      <c r="A105" s="10"/>
      <c r="B105" s="55"/>
      <c r="C105" s="54"/>
      <c r="D105" s="56"/>
      <c r="E105" s="4"/>
      <c r="F105" s="4"/>
      <c r="G105" s="4"/>
      <c r="H105" s="4"/>
      <c r="I105" s="4"/>
      <c r="J105" s="4"/>
      <c r="K105" s="4"/>
      <c r="L105" s="4"/>
      <c r="N105" s="4"/>
      <c r="O105" s="4"/>
      <c r="P105" s="4"/>
      <c r="Q105" s="4"/>
      <c r="R105" s="4"/>
    </row>
    <row r="106" spans="1:18">
      <c r="A106" s="10"/>
      <c r="B106" s="55"/>
      <c r="C106" s="54"/>
      <c r="D106" s="56"/>
      <c r="E106" s="4"/>
      <c r="F106" s="4"/>
      <c r="G106" s="4"/>
      <c r="H106" s="4"/>
      <c r="I106" s="4"/>
      <c r="J106" s="4"/>
      <c r="K106" s="4"/>
      <c r="L106" s="4"/>
      <c r="N106" s="4"/>
      <c r="O106" s="4"/>
      <c r="P106" s="4"/>
      <c r="Q106" s="4"/>
      <c r="R106" s="4"/>
    </row>
    <row r="107" spans="1:18">
      <c r="A107" s="10" t="s">
        <v>113</v>
      </c>
      <c r="B107" s="55" t="s">
        <v>114</v>
      </c>
      <c r="C107" s="54" t="s">
        <v>84</v>
      </c>
      <c r="D107" s="56" t="s">
        <v>73</v>
      </c>
      <c r="E107" s="4"/>
      <c r="F107" s="4"/>
      <c r="G107" s="4"/>
      <c r="H107" s="4"/>
      <c r="I107" s="4"/>
      <c r="J107" s="4"/>
      <c r="K107" s="4"/>
      <c r="L107" s="4"/>
      <c r="N107" s="4"/>
      <c r="O107" s="4"/>
      <c r="P107" s="4"/>
      <c r="Q107" s="4"/>
      <c r="R107" s="4"/>
    </row>
    <row r="108" spans="1:18">
      <c r="A108" s="10" t="s">
        <v>115</v>
      </c>
      <c r="B108" s="55" t="s">
        <v>116</v>
      </c>
      <c r="C108" s="54" t="s">
        <v>84</v>
      </c>
      <c r="D108" s="56" t="s">
        <v>73</v>
      </c>
      <c r="E108" s="4"/>
      <c r="F108" s="4"/>
      <c r="G108" s="4"/>
      <c r="H108" s="4"/>
      <c r="I108" s="4"/>
      <c r="J108" s="4"/>
      <c r="K108" s="4"/>
      <c r="L108" s="4"/>
      <c r="N108" s="4"/>
      <c r="O108" s="4"/>
      <c r="P108" s="4"/>
      <c r="Q108" s="4"/>
      <c r="R108" s="4"/>
    </row>
    <row r="109" spans="1:18">
      <c r="A109" s="10" t="s">
        <v>117</v>
      </c>
      <c r="B109" s="55" t="s">
        <v>118</v>
      </c>
      <c r="C109" s="54" t="s">
        <v>84</v>
      </c>
      <c r="D109" s="56" t="s">
        <v>73</v>
      </c>
      <c r="E109" s="4"/>
      <c r="F109" s="4"/>
      <c r="G109" s="4"/>
      <c r="H109" s="4"/>
      <c r="I109" s="4"/>
      <c r="J109" s="4"/>
      <c r="K109" s="4"/>
      <c r="L109" s="4"/>
      <c r="N109" s="4"/>
      <c r="O109" s="4"/>
      <c r="P109" s="4"/>
      <c r="Q109" s="4"/>
      <c r="R109" s="4"/>
    </row>
    <row r="110" spans="1:18" ht="24">
      <c r="A110" s="10" t="s">
        <v>119</v>
      </c>
      <c r="B110" s="55" t="s">
        <v>120</v>
      </c>
      <c r="C110" s="54" t="s">
        <v>84</v>
      </c>
      <c r="D110" s="56">
        <f>5+5+18+10*2+18*2</f>
        <v>84</v>
      </c>
      <c r="E110" s="4"/>
      <c r="F110" s="4" t="s">
        <v>424</v>
      </c>
      <c r="G110" s="4" t="s">
        <v>437</v>
      </c>
      <c r="H110" s="4">
        <v>19</v>
      </c>
      <c r="I110" s="4">
        <v>1</v>
      </c>
      <c r="J110" s="4">
        <f>SUM(H110*I110)</f>
        <v>19</v>
      </c>
      <c r="K110" s="4"/>
      <c r="L110" s="4"/>
      <c r="N110" s="4"/>
      <c r="O110" s="4"/>
      <c r="P110" s="4"/>
      <c r="Q110" s="4"/>
      <c r="R110" s="4"/>
    </row>
    <row r="111" spans="1:18">
      <c r="A111" s="10"/>
      <c r="B111" s="55"/>
      <c r="C111" s="54"/>
      <c r="D111" s="56"/>
      <c r="E111" s="4"/>
      <c r="F111" s="4"/>
      <c r="G111" s="4"/>
      <c r="H111" s="188" t="s">
        <v>417</v>
      </c>
      <c r="I111" s="190"/>
      <c r="J111" s="12">
        <f>SUM(J110)</f>
        <v>19</v>
      </c>
      <c r="K111" s="4"/>
      <c r="L111" s="4"/>
      <c r="N111" s="4"/>
      <c r="O111" s="4"/>
      <c r="P111" s="4"/>
      <c r="Q111" s="4"/>
      <c r="R111" s="4"/>
    </row>
    <row r="112" spans="1:18">
      <c r="A112" s="10"/>
      <c r="B112" s="55"/>
      <c r="C112" s="54"/>
      <c r="D112" s="56"/>
      <c r="E112" s="4"/>
      <c r="F112" s="4"/>
      <c r="G112" s="4"/>
      <c r="H112" s="4"/>
      <c r="I112" s="4"/>
      <c r="J112" s="4"/>
      <c r="K112" s="4"/>
      <c r="L112" s="4"/>
      <c r="N112" s="4"/>
      <c r="O112" s="4"/>
      <c r="P112" s="4"/>
      <c r="Q112" s="4"/>
      <c r="R112" s="4"/>
    </row>
    <row r="113" spans="1:18">
      <c r="A113" s="10"/>
      <c r="B113" s="55"/>
      <c r="C113" s="54"/>
      <c r="D113" s="56"/>
      <c r="E113" s="4"/>
      <c r="F113" s="4" t="s">
        <v>424</v>
      </c>
      <c r="G113" s="4" t="s">
        <v>438</v>
      </c>
      <c r="H113" s="4"/>
      <c r="I113" s="4"/>
      <c r="J113" s="4"/>
      <c r="K113" s="4"/>
      <c r="L113" s="4"/>
      <c r="N113" s="4">
        <v>53</v>
      </c>
      <c r="O113" s="4">
        <v>1</v>
      </c>
      <c r="P113" s="4">
        <f t="shared" ref="P113:P121" si="3">SUM(N113*O113)</f>
        <v>53</v>
      </c>
      <c r="Q113" s="4"/>
      <c r="R113" s="4"/>
    </row>
    <row r="114" spans="1:18">
      <c r="A114" s="10"/>
      <c r="B114" s="55"/>
      <c r="C114" s="54"/>
      <c r="D114" s="56"/>
      <c r="E114" s="4"/>
      <c r="F114" s="4" t="s">
        <v>438</v>
      </c>
      <c r="G114" s="4" t="s">
        <v>437</v>
      </c>
      <c r="H114" s="4"/>
      <c r="I114" s="4"/>
      <c r="J114" s="4"/>
      <c r="K114" s="4"/>
      <c r="L114" s="4"/>
      <c r="N114" s="4">
        <v>34</v>
      </c>
      <c r="O114" s="4">
        <v>1</v>
      </c>
      <c r="P114" s="4">
        <f t="shared" si="3"/>
        <v>34</v>
      </c>
      <c r="Q114" s="4"/>
      <c r="R114" s="4"/>
    </row>
    <row r="115" spans="1:18">
      <c r="A115" s="10"/>
      <c r="B115" s="55"/>
      <c r="C115" s="54"/>
      <c r="D115" s="56"/>
      <c r="E115" s="4"/>
      <c r="F115" s="4"/>
      <c r="G115" s="4"/>
      <c r="H115" s="4"/>
      <c r="I115" s="4"/>
      <c r="J115" s="4"/>
      <c r="K115" s="4"/>
      <c r="L115" s="4"/>
      <c r="N115" s="188" t="s">
        <v>417</v>
      </c>
      <c r="O115" s="190"/>
      <c r="P115" s="12">
        <f>SUM(P113:P114)</f>
        <v>87</v>
      </c>
      <c r="Q115" s="4"/>
      <c r="R115" s="4"/>
    </row>
    <row r="116" spans="1:18">
      <c r="A116" s="10"/>
      <c r="B116" s="55"/>
      <c r="C116" s="54"/>
      <c r="D116" s="56"/>
      <c r="E116" s="4"/>
      <c r="F116" s="4"/>
      <c r="G116" s="4"/>
      <c r="H116" s="4"/>
      <c r="I116" s="4"/>
      <c r="J116" s="4"/>
      <c r="K116" s="4"/>
      <c r="L116" s="4"/>
      <c r="N116" s="4"/>
      <c r="O116" s="4"/>
      <c r="P116" s="4"/>
      <c r="Q116" s="4"/>
      <c r="R116" s="4"/>
    </row>
    <row r="117" spans="1:18">
      <c r="A117" s="10"/>
      <c r="B117" s="55"/>
      <c r="C117" s="54"/>
      <c r="D117" s="56"/>
      <c r="E117" s="4"/>
      <c r="F117" s="4"/>
      <c r="G117" s="4"/>
      <c r="H117" s="4"/>
      <c r="I117" s="4"/>
      <c r="J117" s="4"/>
      <c r="K117" s="4"/>
      <c r="L117" s="4"/>
      <c r="N117" s="4"/>
      <c r="O117" s="4"/>
      <c r="P117" s="4"/>
      <c r="Q117" s="4"/>
      <c r="R117" s="4"/>
    </row>
    <row r="118" spans="1:18">
      <c r="A118" s="10" t="s">
        <v>121</v>
      </c>
      <c r="B118" s="55" t="s">
        <v>122</v>
      </c>
      <c r="C118" s="54" t="s">
        <v>84</v>
      </c>
      <c r="D118" s="56">
        <f>35+35</f>
        <v>70</v>
      </c>
      <c r="E118" s="4"/>
      <c r="F118" s="4" t="s">
        <v>435</v>
      </c>
      <c r="G118" s="4" t="s">
        <v>430</v>
      </c>
      <c r="H118" s="4"/>
      <c r="I118" s="4"/>
      <c r="J118" s="4"/>
      <c r="K118" s="4"/>
      <c r="L118" s="4"/>
      <c r="N118" s="4">
        <v>12</v>
      </c>
      <c r="O118" s="4">
        <v>4</v>
      </c>
      <c r="P118" s="4">
        <f t="shared" si="3"/>
        <v>48</v>
      </c>
      <c r="Q118" s="4"/>
      <c r="R118" s="4"/>
    </row>
    <row r="119" spans="1:18">
      <c r="A119" s="10"/>
      <c r="B119" s="55"/>
      <c r="C119" s="54"/>
      <c r="D119" s="56"/>
      <c r="E119" s="4"/>
      <c r="F119" s="4" t="s">
        <v>431</v>
      </c>
      <c r="G119" s="4" t="s">
        <v>439</v>
      </c>
      <c r="H119" s="4"/>
      <c r="I119" s="4"/>
      <c r="J119" s="4"/>
      <c r="K119" s="4"/>
      <c r="L119" s="4"/>
      <c r="N119" s="4">
        <v>26</v>
      </c>
      <c r="O119" s="4">
        <v>1</v>
      </c>
      <c r="P119" s="4">
        <f t="shared" si="3"/>
        <v>26</v>
      </c>
      <c r="Q119" s="4"/>
      <c r="R119" s="4"/>
    </row>
    <row r="120" spans="1:18">
      <c r="A120" s="10"/>
      <c r="B120" s="55"/>
      <c r="C120" s="54"/>
      <c r="D120" s="56"/>
      <c r="E120" s="4"/>
      <c r="F120" s="4" t="s">
        <v>440</v>
      </c>
      <c r="G120" s="4" t="s">
        <v>441</v>
      </c>
      <c r="H120" s="4"/>
      <c r="I120" s="4"/>
      <c r="J120" s="4"/>
      <c r="K120" s="4"/>
      <c r="L120" s="4"/>
      <c r="N120" s="4">
        <v>6</v>
      </c>
      <c r="O120" s="4">
        <v>1</v>
      </c>
      <c r="P120" s="4">
        <f t="shared" si="3"/>
        <v>6</v>
      </c>
      <c r="Q120" s="4"/>
      <c r="R120" s="4"/>
    </row>
    <row r="121" spans="1:18">
      <c r="A121" s="10"/>
      <c r="B121" s="55"/>
      <c r="C121" s="54"/>
      <c r="D121" s="56"/>
      <c r="E121" s="4"/>
      <c r="F121" s="4" t="s">
        <v>442</v>
      </c>
      <c r="G121" s="4" t="s">
        <v>443</v>
      </c>
      <c r="H121" s="4"/>
      <c r="I121" s="4"/>
      <c r="J121" s="4"/>
      <c r="K121" s="4"/>
      <c r="L121" s="4"/>
      <c r="N121" s="4">
        <v>3</v>
      </c>
      <c r="O121" s="4">
        <v>5</v>
      </c>
      <c r="P121" s="4">
        <f t="shared" si="3"/>
        <v>15</v>
      </c>
      <c r="Q121" s="4"/>
      <c r="R121" s="4"/>
    </row>
    <row r="122" spans="1:18">
      <c r="A122" s="10"/>
      <c r="B122" s="55"/>
      <c r="C122" s="54"/>
      <c r="D122" s="56"/>
      <c r="E122" s="4"/>
      <c r="F122" s="4"/>
      <c r="G122" s="4"/>
      <c r="H122" s="4"/>
      <c r="I122" s="4"/>
      <c r="J122" s="4"/>
      <c r="K122" s="4"/>
      <c r="L122" s="4"/>
      <c r="N122" s="188" t="s">
        <v>417</v>
      </c>
      <c r="O122" s="190"/>
      <c r="P122" s="12">
        <f>SUM(P118:P121)</f>
        <v>95</v>
      </c>
      <c r="Q122" s="4"/>
      <c r="R122" s="4"/>
    </row>
    <row r="123" spans="1:18">
      <c r="A123" s="10"/>
      <c r="B123" s="55"/>
      <c r="C123" s="54"/>
      <c r="D123" s="56"/>
      <c r="E123" s="4"/>
      <c r="F123" s="4"/>
      <c r="G123" s="4"/>
      <c r="H123" s="4"/>
      <c r="I123" s="4"/>
      <c r="J123" s="4"/>
      <c r="K123" s="4"/>
      <c r="L123" s="4"/>
      <c r="N123" s="4"/>
      <c r="O123" s="4"/>
      <c r="P123" s="4"/>
      <c r="Q123" s="4"/>
      <c r="R123" s="4"/>
    </row>
    <row r="124" spans="1:18">
      <c r="A124" s="10" t="s">
        <v>123</v>
      </c>
      <c r="B124" s="55" t="s">
        <v>124</v>
      </c>
      <c r="C124" s="54" t="s">
        <v>84</v>
      </c>
      <c r="D124" s="56" t="s">
        <v>73</v>
      </c>
      <c r="E124" s="4"/>
      <c r="F124" s="4"/>
      <c r="G124" s="4"/>
      <c r="H124" s="4"/>
      <c r="I124" s="4"/>
      <c r="J124" s="4"/>
      <c r="K124" s="4"/>
      <c r="L124" s="4"/>
      <c r="N124" s="4"/>
      <c r="O124" s="4"/>
      <c r="P124" s="4"/>
      <c r="Q124" s="4"/>
      <c r="R124" s="4"/>
    </row>
    <row r="125" spans="1:18">
      <c r="A125" s="10" t="s">
        <v>125</v>
      </c>
      <c r="B125" s="55" t="s">
        <v>126</v>
      </c>
      <c r="C125" s="54" t="s">
        <v>84</v>
      </c>
      <c r="D125" s="56">
        <v>20</v>
      </c>
      <c r="E125" s="4"/>
      <c r="F125" s="4"/>
      <c r="G125" s="4"/>
      <c r="H125" s="4"/>
      <c r="I125" s="4"/>
      <c r="J125" s="4"/>
      <c r="K125" s="4"/>
      <c r="L125" s="4"/>
      <c r="N125" s="4"/>
      <c r="O125" s="4"/>
      <c r="P125" s="4"/>
      <c r="Q125" s="4"/>
      <c r="R125" s="4"/>
    </row>
    <row r="126" spans="1:18">
      <c r="A126" s="10" t="s">
        <v>127</v>
      </c>
      <c r="B126" s="57" t="s">
        <v>128</v>
      </c>
      <c r="C126" s="4" t="s">
        <v>129</v>
      </c>
      <c r="D126" s="56" t="s">
        <v>73</v>
      </c>
      <c r="E126" s="4"/>
      <c r="F126" s="4" t="s">
        <v>444</v>
      </c>
      <c r="G126" s="4" t="s">
        <v>424</v>
      </c>
      <c r="H126" s="4"/>
      <c r="I126" s="4"/>
      <c r="J126" s="4"/>
      <c r="K126" s="4"/>
      <c r="L126" s="4"/>
      <c r="N126" s="4">
        <v>35</v>
      </c>
      <c r="O126" s="4">
        <v>2</v>
      </c>
      <c r="P126" s="4">
        <f>SUM(N126*O126)</f>
        <v>70</v>
      </c>
      <c r="Q126" s="4"/>
      <c r="R126" s="4"/>
    </row>
    <row r="127" spans="1:18">
      <c r="A127" s="10"/>
      <c r="B127" s="57"/>
      <c r="C127" s="4"/>
      <c r="D127" s="56"/>
      <c r="E127" s="4"/>
      <c r="F127" s="4"/>
      <c r="G127" s="4"/>
      <c r="H127" s="4"/>
      <c r="I127" s="4"/>
      <c r="J127" s="4"/>
      <c r="K127" s="4"/>
      <c r="L127" s="4"/>
      <c r="N127" s="188" t="s">
        <v>417</v>
      </c>
      <c r="O127" s="190"/>
      <c r="P127" s="12">
        <f>SUM(P125:P126)</f>
        <v>70</v>
      </c>
      <c r="Q127" s="4"/>
      <c r="R127" s="4"/>
    </row>
    <row r="128" spans="1:18">
      <c r="A128" s="10"/>
      <c r="B128" s="57"/>
      <c r="C128" s="4"/>
      <c r="D128" s="56"/>
      <c r="E128" s="4"/>
      <c r="F128" s="4"/>
      <c r="G128" s="4"/>
      <c r="H128" s="4"/>
      <c r="I128" s="4"/>
      <c r="J128" s="4"/>
      <c r="K128" s="4"/>
      <c r="L128" s="4"/>
      <c r="N128" s="4"/>
      <c r="O128" s="4"/>
      <c r="P128" s="4"/>
      <c r="Q128" s="4"/>
      <c r="R128" s="4"/>
    </row>
    <row r="129" spans="1:18">
      <c r="A129" s="10"/>
      <c r="B129" s="57"/>
      <c r="C129" s="4"/>
      <c r="D129" s="56"/>
      <c r="E129" s="4"/>
      <c r="F129" s="4"/>
      <c r="G129" s="4"/>
      <c r="H129" s="4"/>
      <c r="I129" s="4"/>
      <c r="J129" s="4"/>
      <c r="K129" s="4"/>
      <c r="L129" s="4"/>
      <c r="N129" s="4"/>
      <c r="O129" s="4"/>
      <c r="P129" s="4"/>
      <c r="Q129" s="4"/>
      <c r="R129" s="4"/>
    </row>
    <row r="130" spans="1:18">
      <c r="A130" s="10"/>
      <c r="B130" s="57"/>
      <c r="C130" s="4"/>
      <c r="D130" s="56"/>
      <c r="E130" s="4"/>
      <c r="F130" s="4"/>
      <c r="G130" s="4"/>
      <c r="H130" s="4"/>
      <c r="I130" s="4"/>
      <c r="J130" s="4"/>
      <c r="K130" s="4"/>
      <c r="L130" s="4"/>
      <c r="N130" s="4"/>
      <c r="O130" s="4"/>
      <c r="P130" s="4"/>
      <c r="Q130" s="4"/>
      <c r="R130" s="4"/>
    </row>
    <row r="131" spans="1:18">
      <c r="A131" s="10"/>
      <c r="B131" s="57"/>
      <c r="C131" s="4"/>
      <c r="D131" s="56"/>
      <c r="E131" s="4"/>
      <c r="F131" s="4"/>
      <c r="G131" s="4"/>
      <c r="H131" s="4"/>
      <c r="I131" s="4"/>
      <c r="J131" s="4"/>
      <c r="K131" s="4"/>
      <c r="L131" s="4"/>
      <c r="N131" s="4"/>
      <c r="O131" s="4"/>
      <c r="P131" s="4"/>
      <c r="Q131" s="4"/>
      <c r="R131" s="4"/>
    </row>
    <row r="132" spans="1:18">
      <c r="A132" s="10" t="s">
        <v>130</v>
      </c>
      <c r="B132" s="57" t="s">
        <v>131</v>
      </c>
      <c r="C132" s="4" t="s">
        <v>129</v>
      </c>
      <c r="D132" s="56">
        <v>25</v>
      </c>
      <c r="E132" s="4"/>
      <c r="F132" s="4"/>
      <c r="G132" s="4"/>
      <c r="H132" s="4"/>
      <c r="I132" s="4"/>
      <c r="J132" s="4"/>
      <c r="K132" s="4"/>
      <c r="L132" s="4"/>
      <c r="N132" s="4"/>
      <c r="O132" s="4"/>
      <c r="P132" s="4"/>
      <c r="Q132" s="4"/>
      <c r="R132" s="4"/>
    </row>
    <row r="133" spans="1:18">
      <c r="A133" s="10" t="s">
        <v>132</v>
      </c>
      <c r="B133" s="55" t="s">
        <v>133</v>
      </c>
      <c r="C133" s="54" t="s">
        <v>84</v>
      </c>
      <c r="D133" s="56">
        <v>10</v>
      </c>
      <c r="E133" s="4"/>
      <c r="F133" s="4"/>
      <c r="G133" s="4"/>
      <c r="H133" s="4"/>
      <c r="I133" s="4"/>
      <c r="J133" s="4"/>
      <c r="K133" s="4"/>
      <c r="L133" s="4"/>
      <c r="N133" s="4"/>
      <c r="O133" s="4"/>
      <c r="P133" s="4"/>
      <c r="Q133" s="4"/>
      <c r="R133" s="4"/>
    </row>
    <row r="134" spans="1:18">
      <c r="A134" s="54"/>
      <c r="B134" s="55"/>
      <c r="C134" s="54"/>
      <c r="D134" s="56"/>
      <c r="E134" s="4"/>
      <c r="F134" s="4"/>
      <c r="G134" s="4"/>
      <c r="H134" s="4"/>
      <c r="I134" s="4"/>
      <c r="J134" s="4"/>
      <c r="K134" s="4"/>
      <c r="L134" s="4"/>
      <c r="N134" s="4"/>
      <c r="O134" s="4"/>
      <c r="P134" s="4"/>
      <c r="Q134" s="4"/>
      <c r="R134" s="4"/>
    </row>
    <row r="135" spans="1:18">
      <c r="A135" s="54">
        <v>2.2000000000000002</v>
      </c>
      <c r="B135" s="55" t="s">
        <v>134</v>
      </c>
      <c r="C135" s="54"/>
      <c r="D135" s="56"/>
      <c r="E135" s="4"/>
      <c r="F135" s="4"/>
      <c r="G135" s="4"/>
      <c r="H135" s="4"/>
      <c r="I135" s="4"/>
      <c r="J135" s="4"/>
      <c r="K135" s="4"/>
      <c r="L135" s="4"/>
      <c r="N135" s="4"/>
      <c r="O135" s="4"/>
      <c r="P135" s="4"/>
      <c r="Q135" s="4"/>
      <c r="R135" s="4"/>
    </row>
    <row r="136" spans="1:18" ht="36">
      <c r="A136" s="54"/>
      <c r="B136" s="55" t="s">
        <v>135</v>
      </c>
      <c r="C136" s="54"/>
      <c r="D136" s="56"/>
      <c r="E136" s="4"/>
      <c r="F136" s="4"/>
      <c r="G136" s="4"/>
      <c r="H136" s="4"/>
      <c r="I136" s="4"/>
      <c r="J136" s="4"/>
      <c r="K136" s="4"/>
      <c r="L136" s="4"/>
      <c r="N136" s="4"/>
      <c r="O136" s="4"/>
      <c r="P136" s="4"/>
      <c r="Q136" s="4"/>
      <c r="R136" s="4"/>
    </row>
    <row r="137" spans="1:18">
      <c r="A137" s="10" t="s">
        <v>136</v>
      </c>
      <c r="B137" s="55" t="str">
        <f t="shared" ref="B137:B148" si="4">B72</f>
        <v>3.5C x 400 Sq.mm. AL XLPE Cable</v>
      </c>
      <c r="C137" s="54" t="s">
        <v>137</v>
      </c>
      <c r="D137" s="56" t="s">
        <v>73</v>
      </c>
      <c r="E137" s="4"/>
      <c r="F137" s="4"/>
      <c r="G137" s="4"/>
      <c r="H137" s="4"/>
      <c r="I137" s="4"/>
      <c r="J137" s="4"/>
      <c r="K137" s="4"/>
      <c r="L137" s="4"/>
      <c r="N137" s="4"/>
      <c r="O137" s="4"/>
      <c r="P137" s="4"/>
      <c r="Q137" s="4"/>
      <c r="R137" s="4"/>
    </row>
    <row r="138" spans="1:18">
      <c r="A138" s="10" t="s">
        <v>138</v>
      </c>
      <c r="B138" s="55" t="str">
        <f t="shared" si="4"/>
        <v>3.5C x 300 Sq.mm. AL XLPE Cable</v>
      </c>
      <c r="C138" s="54" t="s">
        <v>137</v>
      </c>
      <c r="D138" s="56" t="s">
        <v>73</v>
      </c>
      <c r="E138" s="4"/>
      <c r="F138" s="4"/>
      <c r="G138" s="4"/>
      <c r="H138" s="4"/>
      <c r="I138" s="4"/>
      <c r="J138" s="4"/>
      <c r="K138" s="4"/>
      <c r="L138" s="4"/>
      <c r="N138" s="4"/>
      <c r="O138" s="4"/>
      <c r="P138" s="4"/>
      <c r="Q138" s="4"/>
      <c r="R138" s="4"/>
    </row>
    <row r="139" spans="1:18">
      <c r="A139" s="10" t="s">
        <v>139</v>
      </c>
      <c r="B139" s="55" t="str">
        <f t="shared" si="4"/>
        <v>3.5C x 240 Sq.mm. AL XLPE Cable</v>
      </c>
      <c r="C139" s="54" t="s">
        <v>137</v>
      </c>
      <c r="D139" s="56" t="s">
        <v>73</v>
      </c>
      <c r="E139" s="4"/>
      <c r="F139" s="4"/>
      <c r="G139" s="4"/>
      <c r="H139" s="4"/>
      <c r="I139" s="4"/>
      <c r="J139" s="4"/>
      <c r="K139" s="4"/>
      <c r="L139" s="4"/>
      <c r="N139" s="4"/>
      <c r="O139" s="4"/>
      <c r="P139" s="4"/>
      <c r="Q139" s="4"/>
      <c r="R139" s="4"/>
    </row>
    <row r="140" spans="1:18">
      <c r="A140" s="10" t="s">
        <v>140</v>
      </c>
      <c r="B140" s="55" t="str">
        <f t="shared" si="4"/>
        <v>3.5C x 185 Sq.mm. AL XLPE Cable</v>
      </c>
      <c r="C140" s="54" t="s">
        <v>137</v>
      </c>
      <c r="D140" s="56" t="s">
        <v>73</v>
      </c>
      <c r="E140" s="4"/>
      <c r="F140" s="4"/>
      <c r="G140" s="4"/>
      <c r="H140" s="4"/>
      <c r="I140" s="4"/>
      <c r="J140" s="4"/>
      <c r="K140" s="4"/>
      <c r="L140" s="4"/>
      <c r="N140" s="4"/>
      <c r="O140" s="4"/>
      <c r="P140" s="4"/>
      <c r="Q140" s="4"/>
      <c r="R140" s="4"/>
    </row>
    <row r="141" spans="1:18">
      <c r="A141" s="10" t="s">
        <v>141</v>
      </c>
      <c r="B141" s="55" t="str">
        <f t="shared" si="4"/>
        <v>3.5C x 150 Sq.mm. AL XLPE Cable</v>
      </c>
      <c r="C141" s="54" t="s">
        <v>137</v>
      </c>
      <c r="D141" s="56" t="s">
        <v>73</v>
      </c>
      <c r="E141" s="4"/>
      <c r="F141" s="4"/>
      <c r="G141" s="4"/>
      <c r="H141" s="4"/>
      <c r="I141" s="4"/>
      <c r="J141" s="4"/>
      <c r="K141" s="4"/>
      <c r="L141" s="4"/>
      <c r="N141" s="4"/>
      <c r="O141" s="4"/>
      <c r="P141" s="4"/>
      <c r="Q141" s="4"/>
      <c r="R141" s="4"/>
    </row>
    <row r="142" spans="1:18">
      <c r="A142" s="10" t="s">
        <v>142</v>
      </c>
      <c r="B142" s="55" t="str">
        <f t="shared" si="4"/>
        <v>3.5C x 120 Sq.mm. AL XLPE Cable</v>
      </c>
      <c r="C142" s="54" t="s">
        <v>137</v>
      </c>
      <c r="D142" s="56" t="s">
        <v>73</v>
      </c>
      <c r="E142" s="4"/>
      <c r="F142" s="4"/>
      <c r="G142" s="4"/>
      <c r="H142" s="4"/>
      <c r="I142" s="4"/>
      <c r="J142" s="4"/>
      <c r="K142" s="4"/>
      <c r="L142" s="4"/>
      <c r="N142" s="4"/>
      <c r="O142" s="4"/>
      <c r="P142" s="4"/>
      <c r="Q142" s="4"/>
      <c r="R142" s="4"/>
    </row>
    <row r="143" spans="1:18">
      <c r="A143" s="10" t="s">
        <v>143</v>
      </c>
      <c r="B143" s="55" t="str">
        <f t="shared" si="4"/>
        <v>3.5C x 95 Sq.mm. AL XLPE Cable</v>
      </c>
      <c r="C143" s="54" t="s">
        <v>137</v>
      </c>
      <c r="D143" s="56" t="s">
        <v>73</v>
      </c>
      <c r="E143" s="4"/>
      <c r="F143" s="4"/>
      <c r="G143" s="4"/>
      <c r="H143" s="4"/>
      <c r="I143" s="4"/>
      <c r="J143" s="4"/>
      <c r="K143" s="4"/>
      <c r="L143" s="4"/>
      <c r="N143" s="4"/>
      <c r="O143" s="4"/>
      <c r="P143" s="4"/>
      <c r="Q143" s="4"/>
      <c r="R143" s="4"/>
    </row>
    <row r="144" spans="1:18">
      <c r="A144" s="10" t="s">
        <v>144</v>
      </c>
      <c r="B144" s="55" t="str">
        <f t="shared" si="4"/>
        <v>3.5C x 70 Sq.mm. AL XLPE Cable- MAIN PANEL</v>
      </c>
      <c r="C144" s="54" t="s">
        <v>137</v>
      </c>
      <c r="D144" s="56">
        <v>2</v>
      </c>
      <c r="E144" s="4"/>
      <c r="F144" s="4"/>
      <c r="G144" s="4"/>
      <c r="H144" s="4"/>
      <c r="I144" s="4"/>
      <c r="J144" s="4"/>
      <c r="K144" s="4"/>
      <c r="L144" s="4"/>
      <c r="N144" s="4"/>
      <c r="O144" s="4"/>
      <c r="P144" s="4"/>
      <c r="Q144" s="4"/>
      <c r="R144" s="4"/>
    </row>
    <row r="145" spans="1:18">
      <c r="A145" s="10" t="s">
        <v>145</v>
      </c>
      <c r="B145" s="55" t="str">
        <f t="shared" si="4"/>
        <v>3.5C x 50 Sq.mm. AL XLPE Cable</v>
      </c>
      <c r="C145" s="54" t="s">
        <v>137</v>
      </c>
      <c r="D145" s="56" t="s">
        <v>73</v>
      </c>
      <c r="E145" s="4"/>
      <c r="F145" s="4"/>
      <c r="G145" s="4"/>
      <c r="H145" s="4"/>
      <c r="I145" s="4"/>
      <c r="J145" s="4"/>
      <c r="K145" s="4"/>
      <c r="L145" s="4"/>
      <c r="N145" s="4"/>
      <c r="O145" s="4"/>
      <c r="P145" s="4"/>
      <c r="Q145" s="4"/>
      <c r="R145" s="4"/>
    </row>
    <row r="146" spans="1:18">
      <c r="A146" s="10" t="s">
        <v>146</v>
      </c>
      <c r="B146" s="55" t="str">
        <f t="shared" si="4"/>
        <v xml:space="preserve">3.5C x 35 Sq.mm. AL XLPE Cable </v>
      </c>
      <c r="C146" s="54" t="s">
        <v>137</v>
      </c>
      <c r="D146" s="56" t="s">
        <v>73</v>
      </c>
      <c r="E146" s="4"/>
      <c r="F146" s="4"/>
      <c r="G146" s="4"/>
      <c r="H146" s="4"/>
      <c r="I146" s="4"/>
      <c r="J146" s="4"/>
      <c r="K146" s="4"/>
      <c r="L146" s="4"/>
      <c r="N146" s="4"/>
      <c r="O146" s="4"/>
      <c r="P146" s="4"/>
      <c r="Q146" s="4"/>
      <c r="R146" s="4"/>
    </row>
    <row r="147" spans="1:18">
      <c r="A147" s="10" t="s">
        <v>147</v>
      </c>
      <c r="B147" s="55" t="str">
        <f t="shared" si="4"/>
        <v>3.5C x 25 Sq.mm. AL XLPE Cable</v>
      </c>
      <c r="C147" s="54" t="s">
        <v>137</v>
      </c>
      <c r="D147" s="56" t="s">
        <v>73</v>
      </c>
      <c r="E147" s="4"/>
      <c r="F147" s="4"/>
      <c r="G147" s="4"/>
      <c r="H147" s="4"/>
      <c r="I147" s="4"/>
      <c r="J147" s="4"/>
      <c r="K147" s="4"/>
      <c r="L147" s="4"/>
      <c r="N147" s="4"/>
      <c r="O147" s="4"/>
      <c r="P147" s="4"/>
      <c r="Q147" s="4"/>
      <c r="R147" s="4"/>
    </row>
    <row r="148" spans="1:18" ht="24">
      <c r="A148" s="10" t="s">
        <v>148</v>
      </c>
      <c r="B148" s="55" t="str">
        <f t="shared" si="4"/>
        <v>4C x 16 Sq.mm. AL XLPE Cable - PDB, KPDB, KDB, BAR DB &amp; DISHWASHER</v>
      </c>
      <c r="C148" s="54" t="s">
        <v>137</v>
      </c>
      <c r="D148" s="56">
        <f>5*2</f>
        <v>10</v>
      </c>
      <c r="E148" s="4"/>
      <c r="F148" s="4" t="s">
        <v>424</v>
      </c>
      <c r="G148" s="4" t="s">
        <v>425</v>
      </c>
      <c r="H148" s="4">
        <v>2</v>
      </c>
      <c r="I148" s="4"/>
      <c r="J148" s="14">
        <f t="shared" ref="J148:J151" si="5">SUM(H148)</f>
        <v>2</v>
      </c>
      <c r="K148" s="4"/>
      <c r="L148" s="4"/>
      <c r="N148" s="4"/>
      <c r="O148" s="4"/>
      <c r="P148" s="4"/>
      <c r="Q148" s="4"/>
      <c r="R148" s="4"/>
    </row>
    <row r="149" spans="1:18">
      <c r="A149" s="10"/>
      <c r="B149" s="55"/>
      <c r="C149" s="54"/>
      <c r="D149" s="56"/>
      <c r="E149" s="4"/>
      <c r="F149" s="4" t="s">
        <v>424</v>
      </c>
      <c r="G149" s="4" t="s">
        <v>426</v>
      </c>
      <c r="H149" s="4">
        <v>2</v>
      </c>
      <c r="I149" s="4"/>
      <c r="J149" s="14">
        <f t="shared" si="5"/>
        <v>2</v>
      </c>
      <c r="K149" s="4"/>
      <c r="L149" s="4"/>
      <c r="N149" s="4"/>
      <c r="O149" s="4"/>
      <c r="P149" s="4"/>
      <c r="Q149" s="4"/>
      <c r="R149" s="4"/>
    </row>
    <row r="150" spans="1:18">
      <c r="A150" s="10"/>
      <c r="B150" s="55"/>
      <c r="C150" s="54"/>
      <c r="D150" s="56"/>
      <c r="E150" s="4"/>
      <c r="F150" s="4" t="s">
        <v>424</v>
      </c>
      <c r="G150" s="4" t="s">
        <v>427</v>
      </c>
      <c r="H150" s="4">
        <v>2</v>
      </c>
      <c r="I150" s="4"/>
      <c r="J150" s="14">
        <f t="shared" si="5"/>
        <v>2</v>
      </c>
      <c r="K150" s="4"/>
      <c r="L150" s="4"/>
      <c r="N150" s="4"/>
      <c r="O150" s="4"/>
      <c r="P150" s="4"/>
      <c r="Q150" s="4"/>
      <c r="R150" s="4"/>
    </row>
    <row r="151" spans="1:18">
      <c r="A151" s="10"/>
      <c r="B151" s="55"/>
      <c r="C151" s="54"/>
      <c r="D151" s="56"/>
      <c r="E151" s="4"/>
      <c r="F151" s="4" t="s">
        <v>424</v>
      </c>
      <c r="G151" s="4" t="s">
        <v>428</v>
      </c>
      <c r="H151" s="4">
        <v>2</v>
      </c>
      <c r="I151" s="4"/>
      <c r="J151" s="14">
        <f t="shared" si="5"/>
        <v>2</v>
      </c>
      <c r="K151" s="4"/>
      <c r="L151" s="4"/>
      <c r="N151" s="4"/>
      <c r="O151" s="4"/>
      <c r="P151" s="4"/>
      <c r="Q151" s="4"/>
      <c r="R151" s="4"/>
    </row>
    <row r="152" spans="1:18">
      <c r="A152" s="10"/>
      <c r="B152" s="55"/>
      <c r="C152" s="54"/>
      <c r="D152" s="56"/>
      <c r="E152" s="4"/>
      <c r="F152" s="4"/>
      <c r="G152" s="4"/>
      <c r="H152" s="188" t="s">
        <v>417</v>
      </c>
      <c r="I152" s="190"/>
      <c r="J152" s="12">
        <f>SUM(J148:J151)</f>
        <v>8</v>
      </c>
      <c r="K152" s="4"/>
      <c r="L152" s="4"/>
      <c r="N152" s="4"/>
      <c r="O152" s="4"/>
      <c r="P152" s="4"/>
      <c r="Q152" s="4"/>
      <c r="R152" s="4"/>
    </row>
    <row r="153" spans="1:18">
      <c r="A153" s="10"/>
      <c r="B153" s="55"/>
      <c r="C153" s="54"/>
      <c r="D153" s="56"/>
      <c r="E153" s="4"/>
      <c r="F153" s="4"/>
      <c r="G153" s="4"/>
      <c r="H153" s="4"/>
      <c r="I153" s="4"/>
      <c r="J153" s="4"/>
      <c r="K153" s="4"/>
      <c r="L153" s="4"/>
      <c r="N153" s="4"/>
      <c r="O153" s="4"/>
      <c r="P153" s="4"/>
      <c r="Q153" s="4"/>
      <c r="R153" s="4"/>
    </row>
    <row r="154" spans="1:18">
      <c r="A154" s="10" t="s">
        <v>149</v>
      </c>
      <c r="B154" s="55" t="str">
        <f>B89</f>
        <v>4C x 10 Sq.mm. CU XLPE Cable</v>
      </c>
      <c r="C154" s="54" t="s">
        <v>137</v>
      </c>
      <c r="D154" s="56" t="s">
        <v>73</v>
      </c>
      <c r="E154" s="4"/>
      <c r="F154" s="4"/>
      <c r="G154" s="4"/>
      <c r="H154" s="4"/>
      <c r="I154" s="4"/>
      <c r="J154" s="4"/>
      <c r="K154" s="4"/>
      <c r="L154" s="4"/>
      <c r="N154" s="4"/>
      <c r="O154" s="4"/>
      <c r="P154" s="4"/>
      <c r="Q154" s="4"/>
      <c r="R154" s="4"/>
    </row>
    <row r="155" spans="1:18">
      <c r="A155" s="10" t="s">
        <v>150</v>
      </c>
      <c r="B155" s="55" t="str">
        <f>B90</f>
        <v xml:space="preserve">4C x 6 Sq.mm. CU XLPE Cable </v>
      </c>
      <c r="C155" s="54" t="s">
        <v>137</v>
      </c>
      <c r="D155" s="56" t="s">
        <v>73</v>
      </c>
      <c r="E155" s="4"/>
      <c r="F155" s="4"/>
      <c r="G155" s="4"/>
      <c r="H155" s="4"/>
      <c r="I155" s="4"/>
      <c r="J155" s="4"/>
      <c r="K155" s="4"/>
      <c r="L155" s="4"/>
      <c r="N155" s="4"/>
      <c r="O155" s="4"/>
      <c r="P155" s="4"/>
      <c r="Q155" s="4"/>
      <c r="R155" s="4"/>
    </row>
    <row r="156" spans="1:18">
      <c r="A156" s="10" t="s">
        <v>151</v>
      </c>
      <c r="B156" s="55" t="str">
        <f>B91</f>
        <v>4C x 4 Sq.mm. CU XLPE Cable - AHU, LDB &amp; PULVERISER</v>
      </c>
      <c r="C156" s="54" t="s">
        <v>137</v>
      </c>
      <c r="D156" s="56">
        <v>6</v>
      </c>
      <c r="E156" s="4"/>
      <c r="F156" s="4" t="s">
        <v>424</v>
      </c>
      <c r="G156" s="4" t="s">
        <v>429</v>
      </c>
      <c r="H156" s="4">
        <v>2</v>
      </c>
      <c r="I156" s="4"/>
      <c r="J156" s="14">
        <f t="shared" ref="J156:J160" si="6">SUM(H156)</f>
        <v>2</v>
      </c>
      <c r="K156" s="4"/>
      <c r="L156" s="4"/>
      <c r="N156" s="4"/>
      <c r="O156" s="4"/>
      <c r="P156" s="4"/>
      <c r="Q156" s="4"/>
      <c r="R156" s="4"/>
    </row>
    <row r="157" spans="1:18">
      <c r="A157" s="10"/>
      <c r="B157" s="55"/>
      <c r="C157" s="54"/>
      <c r="D157" s="56"/>
      <c r="E157" s="4"/>
      <c r="F157" s="4" t="s">
        <v>424</v>
      </c>
      <c r="G157" s="4" t="s">
        <v>430</v>
      </c>
      <c r="H157" s="4">
        <v>2</v>
      </c>
      <c r="I157" s="4"/>
      <c r="J157" s="14">
        <f t="shared" si="6"/>
        <v>2</v>
      </c>
      <c r="K157" s="4"/>
      <c r="L157" s="4"/>
      <c r="N157" s="4"/>
      <c r="O157" s="4"/>
      <c r="P157" s="4"/>
      <c r="Q157" s="4"/>
      <c r="R157" s="4"/>
    </row>
    <row r="158" spans="1:18">
      <c r="A158" s="10"/>
      <c r="B158" s="55"/>
      <c r="C158" s="54"/>
      <c r="D158" s="56"/>
      <c r="E158" s="4"/>
      <c r="F158" s="4" t="s">
        <v>431</v>
      </c>
      <c r="G158" s="4" t="s">
        <v>432</v>
      </c>
      <c r="H158" s="4">
        <v>2</v>
      </c>
      <c r="I158" s="4"/>
      <c r="J158" s="14">
        <f t="shared" si="6"/>
        <v>2</v>
      </c>
      <c r="K158" s="4"/>
      <c r="L158" s="4"/>
      <c r="N158" s="4"/>
      <c r="O158" s="4"/>
      <c r="P158" s="4"/>
      <c r="Q158" s="4"/>
      <c r="R158" s="4"/>
    </row>
    <row r="159" spans="1:18">
      <c r="A159" s="10"/>
      <c r="B159" s="55"/>
      <c r="C159" s="54"/>
      <c r="D159" s="56"/>
      <c r="E159" s="4"/>
      <c r="F159" s="4" t="s">
        <v>431</v>
      </c>
      <c r="G159" s="4" t="s">
        <v>433</v>
      </c>
      <c r="H159" s="4">
        <v>2</v>
      </c>
      <c r="I159" s="4"/>
      <c r="J159" s="14">
        <f t="shared" si="6"/>
        <v>2</v>
      </c>
      <c r="K159" s="4"/>
      <c r="L159" s="4"/>
      <c r="N159" s="4"/>
      <c r="O159" s="4"/>
      <c r="P159" s="4"/>
      <c r="Q159" s="4"/>
      <c r="R159" s="4"/>
    </row>
    <row r="160" spans="1:18">
      <c r="A160" s="10"/>
      <c r="B160" s="55"/>
      <c r="C160" s="54"/>
      <c r="D160" s="56"/>
      <c r="E160" s="4"/>
      <c r="F160" s="4" t="s">
        <v>431</v>
      </c>
      <c r="G160" s="4" t="s">
        <v>434</v>
      </c>
      <c r="H160" s="4">
        <v>2</v>
      </c>
      <c r="I160" s="4"/>
      <c r="J160" s="14">
        <f t="shared" si="6"/>
        <v>2</v>
      </c>
      <c r="K160" s="4"/>
      <c r="L160" s="4"/>
      <c r="N160" s="4"/>
      <c r="O160" s="4"/>
      <c r="P160" s="4"/>
      <c r="Q160" s="4"/>
      <c r="R160" s="4"/>
    </row>
    <row r="161" spans="1:18">
      <c r="A161" s="10"/>
      <c r="B161" s="55"/>
      <c r="C161" s="54"/>
      <c r="D161" s="56"/>
      <c r="E161" s="4"/>
      <c r="F161" s="4"/>
      <c r="G161" s="4"/>
      <c r="H161" s="188" t="s">
        <v>417</v>
      </c>
      <c r="I161" s="190"/>
      <c r="J161" s="12">
        <f>SUM(J156:J160)</f>
        <v>10</v>
      </c>
      <c r="K161" s="4"/>
      <c r="L161" s="4"/>
      <c r="N161" s="4"/>
      <c r="O161" s="4"/>
      <c r="P161" s="4"/>
      <c r="Q161" s="4"/>
      <c r="R161" s="4"/>
    </row>
    <row r="162" spans="1:18">
      <c r="A162" s="10"/>
      <c r="B162" s="55"/>
      <c r="C162" s="54"/>
      <c r="D162" s="56"/>
      <c r="E162" s="4"/>
      <c r="F162" s="4"/>
      <c r="G162" s="4"/>
      <c r="H162" s="4"/>
      <c r="I162" s="4"/>
      <c r="J162" s="12"/>
      <c r="K162" s="4"/>
      <c r="L162" s="4"/>
      <c r="N162" s="4"/>
      <c r="O162" s="4"/>
      <c r="P162" s="4"/>
      <c r="Q162" s="4"/>
      <c r="R162" s="4"/>
    </row>
    <row r="163" spans="1:18">
      <c r="A163" s="10"/>
      <c r="B163" s="55"/>
      <c r="C163" s="54"/>
      <c r="D163" s="56"/>
      <c r="E163" s="4"/>
      <c r="F163" s="4" t="s">
        <v>430</v>
      </c>
      <c r="G163" s="4" t="s">
        <v>435</v>
      </c>
      <c r="H163" s="4"/>
      <c r="I163" s="4"/>
      <c r="J163" s="12"/>
      <c r="K163" s="4"/>
      <c r="L163" s="4"/>
      <c r="N163" s="4">
        <v>2</v>
      </c>
      <c r="O163" s="4"/>
      <c r="P163" s="14">
        <f t="shared" ref="P163:P166" si="7">SUM(N163)</f>
        <v>2</v>
      </c>
      <c r="Q163" s="4"/>
      <c r="R163" s="4"/>
    </row>
    <row r="164" spans="1:18">
      <c r="A164" s="10"/>
      <c r="B164" s="55"/>
      <c r="C164" s="54"/>
      <c r="D164" s="56"/>
      <c r="E164" s="4"/>
      <c r="F164" s="4" t="s">
        <v>435</v>
      </c>
      <c r="G164" s="4" t="s">
        <v>430</v>
      </c>
      <c r="H164" s="4"/>
      <c r="I164" s="4"/>
      <c r="J164" s="12"/>
      <c r="K164" s="4"/>
      <c r="L164" s="4"/>
      <c r="N164" s="4">
        <v>2</v>
      </c>
      <c r="O164" s="4"/>
      <c r="P164" s="14">
        <f t="shared" si="7"/>
        <v>2</v>
      </c>
      <c r="Q164" s="4"/>
      <c r="R164" s="4"/>
    </row>
    <row r="165" spans="1:18">
      <c r="A165" s="10"/>
      <c r="B165" s="55"/>
      <c r="C165" s="54"/>
      <c r="D165" s="56"/>
      <c r="E165" s="4"/>
      <c r="F165" s="4" t="s">
        <v>436</v>
      </c>
      <c r="G165" s="4" t="s">
        <v>432</v>
      </c>
      <c r="H165" s="4"/>
      <c r="I165" s="4"/>
      <c r="J165" s="12"/>
      <c r="K165" s="4"/>
      <c r="L165" s="4"/>
      <c r="N165" s="4">
        <v>2</v>
      </c>
      <c r="O165" s="4"/>
      <c r="P165" s="14">
        <f t="shared" si="7"/>
        <v>2</v>
      </c>
      <c r="Q165" s="4"/>
      <c r="R165" s="4"/>
    </row>
    <row r="166" spans="1:18">
      <c r="A166" s="10"/>
      <c r="B166" s="55"/>
      <c r="C166" s="54"/>
      <c r="D166" s="56"/>
      <c r="E166" s="4"/>
      <c r="F166" s="4" t="s">
        <v>436</v>
      </c>
      <c r="G166" s="4" t="s">
        <v>433</v>
      </c>
      <c r="H166" s="4"/>
      <c r="I166" s="4"/>
      <c r="J166" s="12"/>
      <c r="K166" s="4"/>
      <c r="L166" s="4"/>
      <c r="N166" s="4">
        <v>2</v>
      </c>
      <c r="O166" s="4"/>
      <c r="P166" s="14">
        <f t="shared" si="7"/>
        <v>2</v>
      </c>
      <c r="Q166" s="4"/>
      <c r="R166" s="4"/>
    </row>
    <row r="167" spans="1:18">
      <c r="A167" s="10"/>
      <c r="B167" s="55"/>
      <c r="C167" s="54"/>
      <c r="D167" s="56"/>
      <c r="E167" s="4"/>
      <c r="F167" s="4"/>
      <c r="G167" s="4"/>
      <c r="H167" s="4"/>
      <c r="I167" s="4"/>
      <c r="J167" s="12"/>
      <c r="K167" s="4"/>
      <c r="L167" s="4"/>
      <c r="N167" s="4"/>
      <c r="O167" s="4"/>
      <c r="P167" s="14"/>
      <c r="Q167" s="4"/>
      <c r="R167" s="4"/>
    </row>
    <row r="168" spans="1:18">
      <c r="A168" s="10"/>
      <c r="B168" s="55"/>
      <c r="C168" s="54"/>
      <c r="D168" s="56"/>
      <c r="E168" s="4"/>
      <c r="F168" s="4"/>
      <c r="G168" s="4"/>
      <c r="H168" s="4"/>
      <c r="I168" s="4"/>
      <c r="J168" s="4"/>
      <c r="K168" s="4"/>
      <c r="L168" s="4"/>
      <c r="N168" s="188" t="s">
        <v>417</v>
      </c>
      <c r="O168" s="190"/>
      <c r="P168" s="12">
        <f>SUM(P163:P166)</f>
        <v>8</v>
      </c>
      <c r="Q168" s="4"/>
      <c r="R168" s="4"/>
    </row>
    <row r="169" spans="1:18">
      <c r="A169" s="10"/>
      <c r="B169" s="55"/>
      <c r="C169" s="54"/>
      <c r="D169" s="56"/>
      <c r="E169" s="4"/>
      <c r="F169" s="4"/>
      <c r="G169" s="4"/>
      <c r="H169" s="4"/>
      <c r="I169" s="4"/>
      <c r="J169" s="4"/>
      <c r="K169" s="4"/>
      <c r="L169" s="4"/>
      <c r="N169" s="4"/>
      <c r="O169" s="4"/>
      <c r="P169" s="4"/>
      <c r="Q169" s="4"/>
      <c r="R169" s="4"/>
    </row>
    <row r="170" spans="1:18">
      <c r="A170" s="10" t="s">
        <v>152</v>
      </c>
      <c r="B170" s="55" t="str">
        <f>B107</f>
        <v>4C x 2.5 Sq.mm. CU XLPE Cable</v>
      </c>
      <c r="C170" s="54" t="s">
        <v>137</v>
      </c>
      <c r="D170" s="56" t="s">
        <v>73</v>
      </c>
      <c r="E170" s="4"/>
      <c r="F170" s="4"/>
      <c r="G170" s="4"/>
      <c r="H170" s="4"/>
      <c r="I170" s="4"/>
      <c r="J170" s="4"/>
      <c r="K170" s="4"/>
      <c r="L170" s="4"/>
      <c r="N170" s="4"/>
      <c r="O170" s="4"/>
      <c r="P170" s="4"/>
      <c r="Q170" s="4"/>
      <c r="R170" s="4"/>
    </row>
    <row r="171" spans="1:18">
      <c r="A171" s="10" t="s">
        <v>153</v>
      </c>
      <c r="B171" s="55" t="str">
        <f>B108</f>
        <v>3C x 16 Sq.mm. CU XLPE Cable</v>
      </c>
      <c r="C171" s="54" t="s">
        <v>137</v>
      </c>
      <c r="D171" s="56" t="s">
        <v>73</v>
      </c>
      <c r="E171" s="4"/>
      <c r="F171" s="4"/>
      <c r="G171" s="4"/>
      <c r="H171" s="4"/>
      <c r="I171" s="4"/>
      <c r="J171" s="4"/>
      <c r="K171" s="4"/>
      <c r="L171" s="4"/>
      <c r="N171" s="4"/>
      <c r="O171" s="4"/>
      <c r="P171" s="4"/>
      <c r="Q171" s="4"/>
      <c r="R171" s="4"/>
    </row>
    <row r="172" spans="1:18">
      <c r="A172" s="10" t="s">
        <v>154</v>
      </c>
      <c r="B172" s="55" t="str">
        <f>B109</f>
        <v>3C X 6sq.mm CU XLPE Cable</v>
      </c>
      <c r="C172" s="54" t="s">
        <v>137</v>
      </c>
      <c r="D172" s="56" t="s">
        <v>73</v>
      </c>
      <c r="E172" s="4"/>
      <c r="F172" s="4"/>
      <c r="G172" s="4"/>
      <c r="H172" s="4"/>
      <c r="I172" s="4"/>
      <c r="J172" s="4"/>
      <c r="K172" s="4"/>
      <c r="L172" s="4"/>
      <c r="N172" s="4"/>
      <c r="O172" s="4"/>
      <c r="P172" s="4"/>
      <c r="Q172" s="4"/>
      <c r="R172" s="4"/>
    </row>
    <row r="173" spans="1:18" ht="24">
      <c r="A173" s="10" t="s">
        <v>155</v>
      </c>
      <c r="B173" s="55" t="str">
        <f>B110</f>
        <v>3C X 4sq.mm CU XLPE Cable - UPS &amp; UPS DB, REFRIG., FRESH AIR &amp; EXHAUST</v>
      </c>
      <c r="C173" s="54" t="s">
        <v>137</v>
      </c>
      <c r="D173" s="56">
        <f>7*2</f>
        <v>14</v>
      </c>
      <c r="E173" s="4"/>
      <c r="F173" s="4" t="s">
        <v>424</v>
      </c>
      <c r="G173" s="4" t="s">
        <v>437</v>
      </c>
      <c r="H173" s="4">
        <v>2</v>
      </c>
      <c r="I173" s="4"/>
      <c r="J173" s="14">
        <f>SUM(H173)</f>
        <v>2</v>
      </c>
      <c r="K173" s="4"/>
      <c r="L173" s="4"/>
      <c r="N173" s="4"/>
      <c r="O173" s="4"/>
      <c r="P173" s="4"/>
      <c r="Q173" s="4"/>
      <c r="R173" s="4"/>
    </row>
    <row r="174" spans="1:18">
      <c r="A174" s="10"/>
      <c r="B174" s="55"/>
      <c r="C174" s="54"/>
      <c r="D174" s="56"/>
      <c r="E174" s="4"/>
      <c r="F174" s="4"/>
      <c r="G174" s="4"/>
      <c r="H174" s="188" t="s">
        <v>417</v>
      </c>
      <c r="I174" s="190"/>
      <c r="J174" s="12">
        <f>SUM(J173)</f>
        <v>2</v>
      </c>
      <c r="K174" s="4"/>
      <c r="L174" s="4"/>
      <c r="N174" s="4"/>
      <c r="O174" s="4"/>
      <c r="P174" s="4"/>
      <c r="Q174" s="4"/>
      <c r="R174" s="4"/>
    </row>
    <row r="175" spans="1:18">
      <c r="A175" s="10"/>
      <c r="B175" s="55"/>
      <c r="C175" s="54"/>
      <c r="D175" s="56"/>
      <c r="E175" s="4"/>
      <c r="F175" s="4"/>
      <c r="G175" s="4"/>
      <c r="H175" s="4"/>
      <c r="I175" s="4"/>
      <c r="J175" s="4"/>
      <c r="K175" s="4"/>
      <c r="L175" s="4"/>
      <c r="N175" s="4"/>
      <c r="O175" s="4"/>
      <c r="P175" s="4"/>
      <c r="Q175" s="4"/>
      <c r="R175" s="4"/>
    </row>
    <row r="176" spans="1:18">
      <c r="A176" s="10"/>
      <c r="B176" s="55"/>
      <c r="C176" s="54"/>
      <c r="D176" s="56"/>
      <c r="E176" s="4"/>
      <c r="F176" s="4" t="s">
        <v>424</v>
      </c>
      <c r="G176" s="4" t="s">
        <v>438</v>
      </c>
      <c r="H176" s="4"/>
      <c r="I176" s="4"/>
      <c r="J176" s="4"/>
      <c r="K176" s="4"/>
      <c r="L176" s="4"/>
      <c r="N176" s="4">
        <v>2</v>
      </c>
      <c r="O176" s="4"/>
      <c r="P176" s="14">
        <f>SUM(N176)</f>
        <v>2</v>
      </c>
      <c r="Q176" s="4"/>
      <c r="R176" s="4"/>
    </row>
    <row r="177" spans="1:18">
      <c r="A177" s="10"/>
      <c r="B177" s="55"/>
      <c r="C177" s="54"/>
      <c r="D177" s="56"/>
      <c r="E177" s="4"/>
      <c r="F177" s="4" t="s">
        <v>438</v>
      </c>
      <c r="G177" s="4" t="s">
        <v>437</v>
      </c>
      <c r="H177" s="4"/>
      <c r="I177" s="4"/>
      <c r="J177" s="4"/>
      <c r="K177" s="4"/>
      <c r="L177" s="4"/>
      <c r="N177" s="4">
        <v>2</v>
      </c>
      <c r="O177" s="4"/>
      <c r="P177" s="14">
        <f>SUM(N177)</f>
        <v>2</v>
      </c>
      <c r="Q177" s="4"/>
      <c r="R177" s="4"/>
    </row>
    <row r="178" spans="1:18">
      <c r="A178" s="10"/>
      <c r="B178" s="55"/>
      <c r="C178" s="54"/>
      <c r="D178" s="56"/>
      <c r="E178" s="4"/>
      <c r="F178" s="4"/>
      <c r="G178" s="4"/>
      <c r="H178" s="4"/>
      <c r="I178" s="4"/>
      <c r="J178" s="4"/>
      <c r="K178" s="4"/>
      <c r="L178" s="4"/>
      <c r="N178" s="188" t="s">
        <v>417</v>
      </c>
      <c r="O178" s="190"/>
      <c r="P178" s="12">
        <f>SUM(P176:P177)</f>
        <v>4</v>
      </c>
      <c r="Q178" s="4"/>
      <c r="R178" s="4"/>
    </row>
    <row r="179" spans="1:18">
      <c r="A179" s="10"/>
      <c r="B179" s="55"/>
      <c r="C179" s="54"/>
      <c r="D179" s="56"/>
      <c r="E179" s="4"/>
      <c r="F179" s="4"/>
      <c r="G179" s="4"/>
      <c r="H179" s="4"/>
      <c r="I179" s="4"/>
      <c r="J179" s="4"/>
      <c r="K179" s="4"/>
      <c r="L179" s="4"/>
      <c r="N179" s="4"/>
      <c r="O179" s="4"/>
      <c r="P179" s="4"/>
      <c r="Q179" s="4"/>
      <c r="R179" s="4"/>
    </row>
    <row r="180" spans="1:18">
      <c r="A180" s="10"/>
      <c r="B180" s="55"/>
      <c r="C180" s="54"/>
      <c r="D180" s="56"/>
      <c r="E180" s="4"/>
      <c r="F180" s="4"/>
      <c r="G180" s="4"/>
      <c r="H180" s="4"/>
      <c r="I180" s="4"/>
      <c r="J180" s="4"/>
      <c r="K180" s="4"/>
      <c r="L180" s="4"/>
      <c r="N180" s="4"/>
      <c r="O180" s="4"/>
      <c r="P180" s="4"/>
      <c r="Q180" s="4"/>
      <c r="R180" s="4"/>
    </row>
    <row r="181" spans="1:18">
      <c r="A181" s="10"/>
      <c r="B181" s="55"/>
      <c r="C181" s="54"/>
      <c r="D181" s="56"/>
      <c r="E181" s="4"/>
      <c r="F181" s="4"/>
      <c r="G181" s="4"/>
      <c r="H181" s="4"/>
      <c r="I181" s="4"/>
      <c r="J181" s="4"/>
      <c r="K181" s="4"/>
      <c r="L181" s="4"/>
      <c r="N181" s="4"/>
      <c r="O181" s="4"/>
      <c r="P181" s="4"/>
      <c r="Q181" s="4"/>
      <c r="R181" s="4"/>
    </row>
    <row r="182" spans="1:18">
      <c r="A182" s="10" t="s">
        <v>156</v>
      </c>
      <c r="B182" s="55" t="str">
        <f>B118</f>
        <v>3C x 2.5 Sq.mm. CU PVC Cable - UPS O/G</v>
      </c>
      <c r="C182" s="54" t="s">
        <v>137</v>
      </c>
      <c r="D182" s="56">
        <v>4</v>
      </c>
      <c r="E182" s="4"/>
      <c r="F182" s="4" t="s">
        <v>435</v>
      </c>
      <c r="G182" s="4" t="s">
        <v>430</v>
      </c>
      <c r="H182" s="4"/>
      <c r="I182" s="4"/>
      <c r="J182" s="4"/>
      <c r="K182" s="4"/>
      <c r="L182" s="4"/>
      <c r="N182" s="4">
        <v>8</v>
      </c>
      <c r="O182" s="4"/>
      <c r="P182" s="14">
        <f t="shared" ref="P182:P185" si="8">SUM(N182)</f>
        <v>8</v>
      </c>
      <c r="Q182" s="4"/>
      <c r="R182" s="4"/>
    </row>
    <row r="183" spans="1:18">
      <c r="A183" s="10"/>
      <c r="B183" s="55"/>
      <c r="C183" s="54"/>
      <c r="D183" s="56"/>
      <c r="E183" s="4"/>
      <c r="F183" s="4" t="s">
        <v>431</v>
      </c>
      <c r="G183" s="4" t="s">
        <v>439</v>
      </c>
      <c r="H183" s="4"/>
      <c r="I183" s="4"/>
      <c r="J183" s="4"/>
      <c r="K183" s="4"/>
      <c r="L183" s="4"/>
      <c r="N183" s="4">
        <v>2</v>
      </c>
      <c r="O183" s="4"/>
      <c r="P183" s="14">
        <f t="shared" si="8"/>
        <v>2</v>
      </c>
      <c r="Q183" s="4"/>
      <c r="R183" s="4"/>
    </row>
    <row r="184" spans="1:18">
      <c r="A184" s="10"/>
      <c r="B184" s="55"/>
      <c r="C184" s="54"/>
      <c r="D184" s="56"/>
      <c r="E184" s="4"/>
      <c r="F184" s="4" t="s">
        <v>440</v>
      </c>
      <c r="G184" s="4" t="s">
        <v>441</v>
      </c>
      <c r="H184" s="4"/>
      <c r="I184" s="4"/>
      <c r="J184" s="4"/>
      <c r="K184" s="4"/>
      <c r="L184" s="4"/>
      <c r="N184" s="4">
        <v>2</v>
      </c>
      <c r="O184" s="4"/>
      <c r="P184" s="14">
        <f t="shared" si="8"/>
        <v>2</v>
      </c>
      <c r="Q184" s="4"/>
      <c r="R184" s="4"/>
    </row>
    <row r="185" spans="1:18">
      <c r="A185" s="10"/>
      <c r="B185" s="55"/>
      <c r="C185" s="54"/>
      <c r="D185" s="56"/>
      <c r="E185" s="4"/>
      <c r="F185" s="4" t="s">
        <v>442</v>
      </c>
      <c r="G185" s="4" t="s">
        <v>443</v>
      </c>
      <c r="H185" s="4"/>
      <c r="I185" s="4"/>
      <c r="J185" s="4"/>
      <c r="K185" s="4"/>
      <c r="L185" s="4"/>
      <c r="N185" s="4">
        <v>10</v>
      </c>
      <c r="O185" s="4"/>
      <c r="P185" s="14">
        <f t="shared" si="8"/>
        <v>10</v>
      </c>
      <c r="Q185" s="4"/>
      <c r="R185" s="4"/>
    </row>
    <row r="186" spans="1:18">
      <c r="A186" s="10"/>
      <c r="B186" s="55"/>
      <c r="C186" s="54"/>
      <c r="D186" s="56"/>
      <c r="E186" s="4"/>
      <c r="F186" s="4"/>
      <c r="G186" s="4"/>
      <c r="H186" s="4"/>
      <c r="I186" s="4"/>
      <c r="J186" s="4"/>
      <c r="K186" s="4"/>
      <c r="L186" s="4"/>
      <c r="N186" s="188" t="s">
        <v>417</v>
      </c>
      <c r="O186" s="190"/>
      <c r="P186" s="12">
        <f>SUM(P182:P185)</f>
        <v>22</v>
      </c>
      <c r="Q186" s="4"/>
      <c r="R186" s="4"/>
    </row>
    <row r="187" spans="1:18">
      <c r="A187" s="10"/>
      <c r="B187" s="55"/>
      <c r="C187" s="54"/>
      <c r="D187" s="56"/>
      <c r="E187" s="4"/>
      <c r="F187" s="4"/>
      <c r="G187" s="4"/>
      <c r="H187" s="4"/>
      <c r="I187" s="4"/>
      <c r="J187" s="4"/>
      <c r="K187" s="4"/>
      <c r="L187" s="4"/>
      <c r="N187" s="4"/>
      <c r="O187" s="4"/>
      <c r="P187" s="4"/>
      <c r="Q187" s="4"/>
      <c r="R187" s="4"/>
    </row>
    <row r="188" spans="1:18">
      <c r="A188" s="10" t="s">
        <v>157</v>
      </c>
      <c r="B188" s="55" t="str">
        <f>B124</f>
        <v>3C X 4sq.mm CU PVC  Cable</v>
      </c>
      <c r="C188" s="54" t="s">
        <v>137</v>
      </c>
      <c r="D188" s="56" t="s">
        <v>73</v>
      </c>
      <c r="E188" s="4"/>
      <c r="F188" s="4"/>
      <c r="G188" s="4"/>
      <c r="H188" s="4"/>
      <c r="I188" s="4"/>
      <c r="J188" s="4"/>
      <c r="K188" s="4"/>
      <c r="L188" s="4"/>
      <c r="N188" s="4"/>
      <c r="O188" s="4"/>
      <c r="P188" s="4"/>
      <c r="Q188" s="4"/>
      <c r="R188" s="4"/>
    </row>
    <row r="189" spans="1:18">
      <c r="A189" s="10" t="s">
        <v>158</v>
      </c>
      <c r="B189" s="55" t="str">
        <f>B125</f>
        <v>3C X 1.5sq.mm CU PVC  Cable-SIGNAGE</v>
      </c>
      <c r="C189" s="54" t="s">
        <v>137</v>
      </c>
      <c r="D189" s="56">
        <f>4*2</f>
        <v>8</v>
      </c>
      <c r="E189" s="4"/>
      <c r="F189" s="4"/>
      <c r="G189" s="4"/>
      <c r="H189" s="4"/>
      <c r="I189" s="4"/>
      <c r="J189" s="4"/>
      <c r="K189" s="4"/>
      <c r="L189" s="4"/>
      <c r="N189" s="4"/>
      <c r="O189" s="4"/>
      <c r="P189" s="4"/>
      <c r="Q189" s="4"/>
      <c r="R189" s="4"/>
    </row>
    <row r="190" spans="1:18">
      <c r="A190" s="10" t="s">
        <v>159</v>
      </c>
      <c r="B190" s="55" t="str">
        <f>B126</f>
        <v>1C x 70 Sq.mm, Copper, Flexible, Bunched together</v>
      </c>
      <c r="C190" s="54" t="s">
        <v>137</v>
      </c>
      <c r="D190" s="56" t="s">
        <v>73</v>
      </c>
      <c r="E190" s="4"/>
      <c r="F190" s="4" t="s">
        <v>445</v>
      </c>
      <c r="G190" s="4" t="s">
        <v>424</v>
      </c>
      <c r="H190" s="4"/>
      <c r="I190" s="4"/>
      <c r="J190" s="4"/>
      <c r="K190" s="4"/>
      <c r="L190" s="4"/>
      <c r="N190" s="4">
        <v>4</v>
      </c>
      <c r="O190" s="4"/>
      <c r="P190" s="14">
        <f>SUM(N190)</f>
        <v>4</v>
      </c>
      <c r="Q190" s="4"/>
      <c r="R190" s="4"/>
    </row>
    <row r="191" spans="1:18">
      <c r="A191" s="10"/>
      <c r="B191" s="55"/>
      <c r="C191" s="54"/>
      <c r="D191" s="56"/>
      <c r="E191" s="4"/>
      <c r="F191" s="4"/>
      <c r="G191" s="4"/>
      <c r="H191" s="4"/>
      <c r="I191" s="4"/>
      <c r="J191" s="4"/>
      <c r="K191" s="4"/>
      <c r="L191" s="4"/>
      <c r="N191" s="188" t="s">
        <v>417</v>
      </c>
      <c r="O191" s="190"/>
      <c r="P191" s="12">
        <f>SUM(P189:P190)</f>
        <v>4</v>
      </c>
      <c r="Q191" s="4"/>
      <c r="R191" s="4"/>
    </row>
    <row r="192" spans="1:18">
      <c r="A192" s="10"/>
      <c r="B192" s="55"/>
      <c r="C192" s="54"/>
      <c r="D192" s="56"/>
      <c r="E192" s="4"/>
      <c r="F192" s="4"/>
      <c r="G192" s="4"/>
      <c r="H192" s="4"/>
      <c r="I192" s="4"/>
      <c r="J192" s="4"/>
      <c r="K192" s="4"/>
      <c r="L192" s="4"/>
      <c r="N192" s="4"/>
      <c r="O192" s="4"/>
      <c r="P192" s="4"/>
      <c r="Q192" s="4"/>
      <c r="R192" s="4"/>
    </row>
    <row r="193" spans="1:18">
      <c r="A193" s="10"/>
      <c r="B193" s="55"/>
      <c r="C193" s="54"/>
      <c r="D193" s="56"/>
      <c r="E193" s="4"/>
      <c r="F193" s="4"/>
      <c r="G193" s="4"/>
      <c r="H193" s="4"/>
      <c r="I193" s="4"/>
      <c r="J193" s="4"/>
      <c r="K193" s="4"/>
      <c r="L193" s="4"/>
      <c r="N193" s="4"/>
      <c r="O193" s="4"/>
      <c r="P193" s="4"/>
      <c r="Q193" s="4"/>
      <c r="R193" s="4"/>
    </row>
    <row r="194" spans="1:18">
      <c r="A194" s="10" t="s">
        <v>160</v>
      </c>
      <c r="B194" s="55" t="str">
        <f>B132</f>
        <v>1C x 4 Sq.mm, Copper, Flexible, Bunched together -UPS</v>
      </c>
      <c r="C194" s="54" t="s">
        <v>137</v>
      </c>
      <c r="D194" s="56">
        <v>12</v>
      </c>
      <c r="E194" s="4"/>
      <c r="F194" s="4"/>
      <c r="G194" s="4"/>
      <c r="H194" s="4"/>
      <c r="I194" s="4"/>
      <c r="J194" s="4"/>
      <c r="K194" s="4"/>
      <c r="L194" s="4"/>
      <c r="N194" s="4"/>
      <c r="O194" s="4"/>
      <c r="P194" s="4"/>
      <c r="Q194" s="4"/>
      <c r="R194" s="4"/>
    </row>
    <row r="195" spans="1:18">
      <c r="A195" s="10" t="s">
        <v>160</v>
      </c>
      <c r="B195" s="55" t="str">
        <f>B133</f>
        <v>2C X 2.5sq.mm CU Cable - Kill switch UPS</v>
      </c>
      <c r="C195" s="54" t="s">
        <v>137</v>
      </c>
      <c r="D195" s="56">
        <v>2</v>
      </c>
      <c r="E195" s="4"/>
      <c r="F195" s="4"/>
      <c r="G195" s="4"/>
      <c r="H195" s="4"/>
      <c r="I195" s="4"/>
      <c r="J195" s="4"/>
      <c r="K195" s="4"/>
      <c r="L195" s="4"/>
      <c r="N195" s="4"/>
      <c r="O195" s="4"/>
      <c r="P195" s="4"/>
      <c r="Q195" s="4"/>
      <c r="R195" s="4"/>
    </row>
    <row r="196" spans="1:18">
      <c r="A196" s="60"/>
      <c r="B196" s="50" t="s">
        <v>161</v>
      </c>
      <c r="C196" s="60"/>
      <c r="D196" s="61"/>
      <c r="E196" s="4"/>
      <c r="F196" s="4"/>
      <c r="G196" s="4"/>
      <c r="H196" s="4"/>
      <c r="I196" s="4"/>
      <c r="J196" s="4"/>
      <c r="K196" s="4"/>
      <c r="L196" s="4"/>
      <c r="N196" s="4"/>
      <c r="O196" s="4"/>
      <c r="P196" s="4"/>
      <c r="Q196" s="4"/>
      <c r="R196" s="4"/>
    </row>
    <row r="197" spans="1:18">
      <c r="A197" s="2"/>
      <c r="B197" s="53"/>
      <c r="C197" s="2"/>
      <c r="D197" s="3"/>
      <c r="E197" s="4"/>
      <c r="F197" s="4"/>
      <c r="G197" s="4"/>
      <c r="H197" s="4"/>
      <c r="I197" s="4"/>
      <c r="J197" s="4"/>
      <c r="K197" s="4"/>
      <c r="L197" s="4"/>
      <c r="N197" s="4"/>
      <c r="O197" s="4"/>
      <c r="P197" s="4"/>
      <c r="Q197" s="4"/>
      <c r="R197" s="4"/>
    </row>
    <row r="198" spans="1:18">
      <c r="A198" s="35">
        <v>3</v>
      </c>
      <c r="B198" s="36" t="s">
        <v>162</v>
      </c>
      <c r="C198" s="2"/>
      <c r="D198" s="3"/>
      <c r="E198" s="4"/>
      <c r="F198" s="4"/>
      <c r="G198" s="4"/>
      <c r="H198" s="4"/>
      <c r="I198" s="4"/>
      <c r="J198" s="4"/>
      <c r="K198" s="4"/>
      <c r="L198" s="4"/>
      <c r="N198" s="4"/>
      <c r="O198" s="4"/>
      <c r="P198" s="4"/>
      <c r="Q198" s="4"/>
      <c r="R198" s="4"/>
    </row>
    <row r="199" spans="1:18">
      <c r="A199" s="35">
        <v>3.1</v>
      </c>
      <c r="B199" s="36" t="s">
        <v>163</v>
      </c>
      <c r="C199" s="2"/>
      <c r="D199" s="3"/>
      <c r="E199" s="4"/>
      <c r="F199" s="4"/>
      <c r="G199" s="4"/>
      <c r="H199" s="4"/>
      <c r="I199" s="4"/>
      <c r="J199" s="4"/>
      <c r="K199" s="4"/>
      <c r="L199" s="4"/>
      <c r="N199" s="4"/>
      <c r="O199" s="4"/>
      <c r="P199" s="4"/>
      <c r="Q199" s="4"/>
      <c r="R199" s="4"/>
    </row>
    <row r="200" spans="1:18" ht="120">
      <c r="A200" s="35"/>
      <c r="B200" s="9" t="s">
        <v>164</v>
      </c>
      <c r="C200" s="2"/>
      <c r="D200" s="3"/>
      <c r="E200" s="4"/>
      <c r="F200" s="4"/>
      <c r="G200" s="4"/>
      <c r="H200" s="4"/>
      <c r="I200" s="4"/>
      <c r="J200" s="4"/>
      <c r="K200" s="4"/>
      <c r="L200" s="4"/>
      <c r="N200" s="4"/>
      <c r="O200" s="4"/>
      <c r="P200" s="4"/>
      <c r="Q200" s="4"/>
      <c r="R200" s="4"/>
    </row>
    <row r="201" spans="1:18" ht="96">
      <c r="A201" s="35"/>
      <c r="B201" s="9" t="s">
        <v>165</v>
      </c>
      <c r="C201" s="2"/>
      <c r="D201" s="3"/>
      <c r="E201" s="4"/>
      <c r="F201" s="4"/>
      <c r="G201" s="4"/>
      <c r="H201" s="4"/>
      <c r="I201" s="4"/>
      <c r="J201" s="4"/>
      <c r="K201" s="4"/>
      <c r="L201" s="4"/>
      <c r="N201" s="4"/>
      <c r="O201" s="4"/>
      <c r="P201" s="4"/>
      <c r="Q201" s="4"/>
      <c r="R201" s="4"/>
    </row>
    <row r="202" spans="1:18" ht="120">
      <c r="A202" s="35"/>
      <c r="B202" s="9" t="s">
        <v>166</v>
      </c>
      <c r="C202" s="2"/>
      <c r="D202" s="3"/>
      <c r="E202" s="4"/>
      <c r="F202" s="4"/>
      <c r="G202" s="4"/>
      <c r="H202" s="4"/>
      <c r="I202" s="4"/>
      <c r="J202" s="4"/>
      <c r="K202" s="4"/>
      <c r="L202" s="4"/>
      <c r="N202" s="4"/>
      <c r="O202" s="4"/>
      <c r="P202" s="4"/>
      <c r="Q202" s="4"/>
      <c r="R202" s="4"/>
    </row>
    <row r="203" spans="1:18" ht="24">
      <c r="A203" s="4"/>
      <c r="B203" s="36" t="s">
        <v>167</v>
      </c>
      <c r="C203" s="4"/>
      <c r="D203" s="41"/>
      <c r="E203" s="4"/>
      <c r="F203" s="4"/>
      <c r="G203" s="4"/>
      <c r="H203" s="4"/>
      <c r="I203" s="4"/>
      <c r="J203" s="4"/>
      <c r="K203" s="4"/>
      <c r="L203" s="4"/>
      <c r="N203" s="4"/>
      <c r="O203" s="4"/>
      <c r="P203" s="4"/>
      <c r="Q203" s="4"/>
      <c r="R203" s="4"/>
    </row>
    <row r="204" spans="1:18">
      <c r="A204" s="4" t="s">
        <v>168</v>
      </c>
      <c r="B204" s="62" t="s">
        <v>169</v>
      </c>
      <c r="C204" s="4" t="s">
        <v>70</v>
      </c>
      <c r="D204" s="41">
        <v>20</v>
      </c>
      <c r="E204" s="4" t="s">
        <v>446</v>
      </c>
      <c r="F204" s="4" t="s">
        <v>447</v>
      </c>
      <c r="G204" s="4" t="s">
        <v>448</v>
      </c>
      <c r="H204" s="4">
        <v>1</v>
      </c>
      <c r="I204" s="4"/>
      <c r="J204" s="14">
        <f t="shared" ref="J204:J221" si="9">SUM(H204)</f>
        <v>1</v>
      </c>
      <c r="K204" s="4"/>
      <c r="L204" s="4"/>
      <c r="N204" s="4"/>
      <c r="O204" s="4"/>
      <c r="P204" s="4"/>
      <c r="Q204" s="4"/>
      <c r="R204" s="4"/>
    </row>
    <row r="205" spans="1:18">
      <c r="A205" s="4"/>
      <c r="B205" s="62"/>
      <c r="C205" s="4"/>
      <c r="D205" s="41"/>
      <c r="E205" s="4" t="s">
        <v>449</v>
      </c>
      <c r="F205" s="4" t="s">
        <v>447</v>
      </c>
      <c r="G205" s="4" t="s">
        <v>450</v>
      </c>
      <c r="H205" s="4">
        <v>1</v>
      </c>
      <c r="I205" s="4"/>
      <c r="J205" s="14">
        <f t="shared" si="9"/>
        <v>1</v>
      </c>
      <c r="K205" s="4"/>
      <c r="L205" s="4"/>
      <c r="N205" s="4"/>
      <c r="O205" s="4"/>
      <c r="P205" s="4"/>
      <c r="Q205" s="4"/>
      <c r="R205" s="4"/>
    </row>
    <row r="206" spans="1:18">
      <c r="A206" s="4"/>
      <c r="B206" s="62"/>
      <c r="C206" s="4"/>
      <c r="D206" s="41"/>
      <c r="E206" s="4" t="s">
        <v>451</v>
      </c>
      <c r="F206" s="4" t="s">
        <v>447</v>
      </c>
      <c r="G206" s="4" t="s">
        <v>450</v>
      </c>
      <c r="H206" s="4">
        <v>1</v>
      </c>
      <c r="I206" s="4"/>
      <c r="J206" s="14">
        <f t="shared" si="9"/>
        <v>1</v>
      </c>
      <c r="K206" s="4"/>
      <c r="L206" s="4"/>
      <c r="N206" s="4"/>
      <c r="O206" s="4"/>
      <c r="P206" s="4"/>
      <c r="Q206" s="4"/>
      <c r="R206" s="4"/>
    </row>
    <row r="207" spans="1:18">
      <c r="A207" s="4"/>
      <c r="B207" s="62"/>
      <c r="C207" s="4"/>
      <c r="D207" s="41"/>
      <c r="E207" s="4" t="s">
        <v>452</v>
      </c>
      <c r="F207" s="4" t="s">
        <v>447</v>
      </c>
      <c r="G207" s="4" t="s">
        <v>450</v>
      </c>
      <c r="H207" s="4">
        <v>1</v>
      </c>
      <c r="I207" s="4"/>
      <c r="J207" s="14">
        <f t="shared" si="9"/>
        <v>1</v>
      </c>
      <c r="K207" s="4"/>
      <c r="L207" s="4"/>
      <c r="N207" s="4"/>
      <c r="O207" s="4"/>
      <c r="P207" s="4"/>
      <c r="Q207" s="4"/>
      <c r="R207" s="4"/>
    </row>
    <row r="208" spans="1:18">
      <c r="A208" s="4"/>
      <c r="B208" s="62"/>
      <c r="C208" s="4"/>
      <c r="D208" s="41"/>
      <c r="E208" s="4" t="s">
        <v>453</v>
      </c>
      <c r="F208" s="4" t="s">
        <v>447</v>
      </c>
      <c r="G208" s="4" t="s">
        <v>450</v>
      </c>
      <c r="H208" s="4">
        <v>1</v>
      </c>
      <c r="I208" s="4"/>
      <c r="J208" s="14">
        <f t="shared" si="9"/>
        <v>1</v>
      </c>
      <c r="K208" s="4"/>
      <c r="L208" s="4"/>
      <c r="N208" s="4"/>
      <c r="O208" s="4"/>
      <c r="P208" s="4"/>
      <c r="Q208" s="4"/>
      <c r="R208" s="4"/>
    </row>
    <row r="209" spans="1:18">
      <c r="A209" s="4"/>
      <c r="B209" s="62"/>
      <c r="C209" s="4"/>
      <c r="D209" s="41"/>
      <c r="E209" s="4" t="s">
        <v>454</v>
      </c>
      <c r="F209" s="4" t="s">
        <v>447</v>
      </c>
      <c r="G209" s="4" t="s">
        <v>450</v>
      </c>
      <c r="H209" s="4">
        <v>1</v>
      </c>
      <c r="I209" s="4"/>
      <c r="J209" s="14">
        <f t="shared" si="9"/>
        <v>1</v>
      </c>
      <c r="K209" s="4"/>
      <c r="L209" s="4"/>
      <c r="N209" s="4"/>
      <c r="O209" s="4"/>
      <c r="P209" s="4"/>
      <c r="Q209" s="4"/>
      <c r="R209" s="4"/>
    </row>
    <row r="210" spans="1:18">
      <c r="A210" s="4"/>
      <c r="B210" s="62"/>
      <c r="C210" s="4"/>
      <c r="D210" s="41"/>
      <c r="E210" s="4" t="s">
        <v>455</v>
      </c>
      <c r="F210" s="4" t="s">
        <v>447</v>
      </c>
      <c r="G210" s="4" t="s">
        <v>450</v>
      </c>
      <c r="H210" s="4">
        <v>1</v>
      </c>
      <c r="I210" s="4"/>
      <c r="J210" s="14">
        <f t="shared" si="9"/>
        <v>1</v>
      </c>
      <c r="K210" s="4"/>
      <c r="L210" s="4"/>
      <c r="N210" s="4"/>
      <c r="O210" s="4"/>
      <c r="P210" s="4"/>
      <c r="Q210" s="4"/>
      <c r="R210" s="4"/>
    </row>
    <row r="211" spans="1:18">
      <c r="A211" s="4"/>
      <c r="B211" s="62"/>
      <c r="C211" s="4"/>
      <c r="D211" s="41"/>
      <c r="E211" s="4" t="s">
        <v>456</v>
      </c>
      <c r="F211" s="4" t="s">
        <v>447</v>
      </c>
      <c r="G211" s="4" t="s">
        <v>450</v>
      </c>
      <c r="H211" s="4">
        <v>1</v>
      </c>
      <c r="I211" s="4"/>
      <c r="J211" s="14">
        <f t="shared" si="9"/>
        <v>1</v>
      </c>
      <c r="K211" s="4"/>
      <c r="L211" s="4"/>
      <c r="N211" s="4"/>
      <c r="O211" s="4"/>
      <c r="P211" s="4"/>
      <c r="Q211" s="4"/>
      <c r="R211" s="4"/>
    </row>
    <row r="212" spans="1:18">
      <c r="A212" s="4"/>
      <c r="B212" s="62"/>
      <c r="C212" s="4"/>
      <c r="D212" s="41"/>
      <c r="E212" s="4" t="s">
        <v>457</v>
      </c>
      <c r="F212" s="4" t="s">
        <v>447</v>
      </c>
      <c r="G212" s="4" t="s">
        <v>450</v>
      </c>
      <c r="H212" s="4">
        <v>1</v>
      </c>
      <c r="I212" s="4"/>
      <c r="J212" s="14">
        <f t="shared" si="9"/>
        <v>1</v>
      </c>
      <c r="K212" s="4"/>
      <c r="L212" s="4"/>
      <c r="N212" s="4"/>
      <c r="O212" s="4"/>
      <c r="P212" s="4"/>
      <c r="Q212" s="4"/>
      <c r="R212" s="4"/>
    </row>
    <row r="213" spans="1:18">
      <c r="A213" s="4"/>
      <c r="B213" s="62"/>
      <c r="C213" s="4"/>
      <c r="D213" s="41"/>
      <c r="E213" s="4" t="s">
        <v>458</v>
      </c>
      <c r="F213" s="4" t="s">
        <v>447</v>
      </c>
      <c r="G213" s="4" t="s">
        <v>450</v>
      </c>
      <c r="H213" s="4">
        <v>1</v>
      </c>
      <c r="I213" s="4"/>
      <c r="J213" s="14">
        <f t="shared" si="9"/>
        <v>1</v>
      </c>
      <c r="K213" s="4"/>
      <c r="L213" s="4"/>
      <c r="N213" s="4"/>
      <c r="O213" s="4"/>
      <c r="P213" s="4"/>
      <c r="Q213" s="4"/>
      <c r="R213" s="4"/>
    </row>
    <row r="214" spans="1:18">
      <c r="A214" s="4"/>
      <c r="B214" s="62"/>
      <c r="C214" s="4"/>
      <c r="D214" s="41"/>
      <c r="E214" s="4" t="s">
        <v>459</v>
      </c>
      <c r="F214" s="4" t="s">
        <v>447</v>
      </c>
      <c r="G214" s="4" t="s">
        <v>450</v>
      </c>
      <c r="H214" s="4">
        <v>1</v>
      </c>
      <c r="I214" s="4"/>
      <c r="J214" s="14">
        <f t="shared" si="9"/>
        <v>1</v>
      </c>
      <c r="K214" s="4"/>
      <c r="L214" s="4"/>
      <c r="N214" s="4"/>
      <c r="O214" s="4"/>
      <c r="P214" s="4"/>
      <c r="Q214" s="4"/>
      <c r="R214" s="4"/>
    </row>
    <row r="215" spans="1:18">
      <c r="A215" s="4"/>
      <c r="B215" s="62"/>
      <c r="C215" s="4"/>
      <c r="D215" s="41"/>
      <c r="E215" s="4" t="s">
        <v>460</v>
      </c>
      <c r="F215" s="4" t="s">
        <v>447</v>
      </c>
      <c r="G215" s="4" t="s">
        <v>450</v>
      </c>
      <c r="H215" s="4">
        <v>1</v>
      </c>
      <c r="I215" s="4"/>
      <c r="J215" s="14">
        <f t="shared" si="9"/>
        <v>1</v>
      </c>
      <c r="K215" s="4"/>
      <c r="L215" s="4"/>
      <c r="N215" s="4"/>
      <c r="O215" s="4"/>
      <c r="P215" s="4"/>
      <c r="Q215" s="4"/>
      <c r="R215" s="4"/>
    </row>
    <row r="216" spans="1:18">
      <c r="A216" s="4"/>
      <c r="B216" s="62"/>
      <c r="C216" s="4"/>
      <c r="D216" s="41"/>
      <c r="E216" s="4" t="s">
        <v>461</v>
      </c>
      <c r="F216" s="4" t="s">
        <v>447</v>
      </c>
      <c r="G216" s="4" t="s">
        <v>462</v>
      </c>
      <c r="H216" s="4">
        <v>1</v>
      </c>
      <c r="I216" s="4"/>
      <c r="J216" s="14">
        <f t="shared" si="9"/>
        <v>1</v>
      </c>
      <c r="K216" s="4"/>
      <c r="L216" s="4"/>
      <c r="N216" s="4"/>
      <c r="O216" s="4"/>
      <c r="P216" s="4"/>
      <c r="Q216" s="4"/>
      <c r="R216" s="4"/>
    </row>
    <row r="217" spans="1:18">
      <c r="A217" s="4"/>
      <c r="B217" s="62"/>
      <c r="C217" s="4"/>
      <c r="D217" s="41"/>
      <c r="E217" s="4" t="s">
        <v>463</v>
      </c>
      <c r="F217" s="4" t="s">
        <v>447</v>
      </c>
      <c r="G217" s="4" t="s">
        <v>450</v>
      </c>
      <c r="H217" s="4">
        <v>1</v>
      </c>
      <c r="I217" s="4"/>
      <c r="J217" s="14">
        <f t="shared" si="9"/>
        <v>1</v>
      </c>
      <c r="K217" s="4"/>
      <c r="L217" s="4"/>
      <c r="N217" s="4"/>
      <c r="O217" s="4"/>
      <c r="P217" s="4"/>
      <c r="Q217" s="4"/>
      <c r="R217" s="4"/>
    </row>
    <row r="218" spans="1:18">
      <c r="A218" s="4"/>
      <c r="B218" s="62"/>
      <c r="C218" s="4"/>
      <c r="D218" s="41"/>
      <c r="E218" s="4" t="s">
        <v>464</v>
      </c>
      <c r="F218" s="4" t="s">
        <v>447</v>
      </c>
      <c r="G218" s="4" t="s">
        <v>450</v>
      </c>
      <c r="H218" s="4">
        <v>1</v>
      </c>
      <c r="I218" s="4"/>
      <c r="J218" s="14">
        <f t="shared" si="9"/>
        <v>1</v>
      </c>
      <c r="K218" s="4"/>
      <c r="L218" s="4"/>
      <c r="N218" s="4"/>
      <c r="O218" s="4"/>
      <c r="P218" s="4"/>
      <c r="Q218" s="4"/>
      <c r="R218" s="4"/>
    </row>
    <row r="219" spans="1:18">
      <c r="A219" s="4"/>
      <c r="B219" s="62"/>
      <c r="C219" s="4"/>
      <c r="D219" s="41"/>
      <c r="E219" s="4" t="s">
        <v>465</v>
      </c>
      <c r="F219" s="4" t="s">
        <v>447</v>
      </c>
      <c r="G219" s="4" t="s">
        <v>450</v>
      </c>
      <c r="H219" s="4">
        <v>1</v>
      </c>
      <c r="I219" s="4"/>
      <c r="J219" s="14">
        <f t="shared" si="9"/>
        <v>1</v>
      </c>
      <c r="K219" s="4"/>
      <c r="L219" s="4"/>
      <c r="N219" s="4"/>
      <c r="O219" s="4"/>
      <c r="P219" s="4"/>
      <c r="Q219" s="4"/>
      <c r="R219" s="4"/>
    </row>
    <row r="220" spans="1:18">
      <c r="A220" s="4"/>
      <c r="B220" s="62"/>
      <c r="C220" s="4"/>
      <c r="D220" s="41"/>
      <c r="E220" s="4" t="s">
        <v>466</v>
      </c>
      <c r="F220" s="4" t="s">
        <v>447</v>
      </c>
      <c r="G220" s="4" t="s">
        <v>450</v>
      </c>
      <c r="H220" s="4">
        <v>1</v>
      </c>
      <c r="I220" s="4"/>
      <c r="J220" s="14">
        <f t="shared" si="9"/>
        <v>1</v>
      </c>
      <c r="K220" s="4"/>
      <c r="L220" s="4"/>
      <c r="N220" s="4"/>
      <c r="O220" s="4"/>
      <c r="P220" s="4"/>
      <c r="Q220" s="4"/>
      <c r="R220" s="4"/>
    </row>
    <row r="221" spans="1:18">
      <c r="A221" s="4"/>
      <c r="B221" s="62"/>
      <c r="C221" s="4"/>
      <c r="D221" s="41"/>
      <c r="E221" s="4" t="s">
        <v>467</v>
      </c>
      <c r="F221" s="4" t="s">
        <v>447</v>
      </c>
      <c r="G221" s="4" t="s">
        <v>450</v>
      </c>
      <c r="H221" s="4">
        <v>1</v>
      </c>
      <c r="I221" s="4"/>
      <c r="J221" s="14">
        <f t="shared" si="9"/>
        <v>1</v>
      </c>
      <c r="K221" s="4"/>
      <c r="L221" s="4"/>
      <c r="N221" s="4"/>
      <c r="O221" s="4"/>
      <c r="P221" s="4"/>
      <c r="Q221" s="4"/>
      <c r="R221" s="4"/>
    </row>
    <row r="222" spans="1:18">
      <c r="A222" s="4"/>
      <c r="B222" s="62"/>
      <c r="C222" s="4"/>
      <c r="D222" s="41"/>
      <c r="E222" s="4"/>
      <c r="F222" s="4"/>
      <c r="G222" s="4"/>
      <c r="H222" s="4"/>
      <c r="I222" s="4"/>
      <c r="J222" s="4"/>
      <c r="K222" s="4"/>
      <c r="L222" s="4"/>
      <c r="N222" s="4"/>
      <c r="O222" s="4"/>
      <c r="P222" s="4"/>
      <c r="Q222" s="4"/>
      <c r="R222" s="4"/>
    </row>
    <row r="223" spans="1:18">
      <c r="A223" s="4"/>
      <c r="B223" s="62"/>
      <c r="C223" s="4"/>
      <c r="D223" s="41"/>
      <c r="E223" s="4"/>
      <c r="F223" s="4"/>
      <c r="G223" s="4"/>
      <c r="H223" s="188" t="s">
        <v>417</v>
      </c>
      <c r="I223" s="190"/>
      <c r="J223" s="12">
        <f>SUM(J204:J222)</f>
        <v>18</v>
      </c>
      <c r="K223" s="4"/>
      <c r="L223" s="4"/>
      <c r="N223" s="4"/>
      <c r="O223" s="4"/>
      <c r="P223" s="4"/>
      <c r="Q223" s="4"/>
      <c r="R223" s="4"/>
    </row>
    <row r="224" spans="1:18">
      <c r="A224" s="4"/>
      <c r="B224" s="62"/>
      <c r="C224" s="4"/>
      <c r="D224" s="41"/>
      <c r="E224" s="4"/>
      <c r="F224" s="4"/>
      <c r="G224" s="4"/>
      <c r="H224" s="4"/>
      <c r="I224" s="4"/>
      <c r="J224" s="4"/>
      <c r="K224" s="4"/>
      <c r="L224" s="4"/>
      <c r="N224" s="4"/>
      <c r="O224" s="4"/>
      <c r="P224" s="4"/>
      <c r="Q224" s="4"/>
      <c r="R224" s="4"/>
    </row>
    <row r="225" spans="1:18">
      <c r="A225" s="4" t="s">
        <v>170</v>
      </c>
      <c r="B225" s="62" t="s">
        <v>171</v>
      </c>
      <c r="C225" s="4" t="s">
        <v>70</v>
      </c>
      <c r="D225" s="41">
        <v>15</v>
      </c>
      <c r="E225" s="4" t="s">
        <v>446</v>
      </c>
      <c r="F225" s="4" t="s">
        <v>468</v>
      </c>
      <c r="G225" s="4" t="s">
        <v>469</v>
      </c>
      <c r="H225" s="4">
        <v>1</v>
      </c>
      <c r="I225" s="4"/>
      <c r="J225" s="14">
        <f t="shared" ref="J225:J239" si="10">SUM(H225)</f>
        <v>1</v>
      </c>
      <c r="K225" s="4"/>
      <c r="L225" s="4"/>
      <c r="N225" s="4"/>
      <c r="O225" s="4"/>
      <c r="P225" s="4"/>
      <c r="Q225" s="4"/>
      <c r="R225" s="4"/>
    </row>
    <row r="226" spans="1:18">
      <c r="A226" s="4"/>
      <c r="B226" s="62"/>
      <c r="C226" s="4"/>
      <c r="D226" s="41"/>
      <c r="E226" s="4" t="s">
        <v>446</v>
      </c>
      <c r="F226" s="4" t="s">
        <v>468</v>
      </c>
      <c r="G226" s="4" t="s">
        <v>470</v>
      </c>
      <c r="H226" s="4">
        <v>2</v>
      </c>
      <c r="I226" s="4"/>
      <c r="J226" s="14">
        <f t="shared" si="10"/>
        <v>2</v>
      </c>
      <c r="K226" s="4"/>
      <c r="L226" s="4"/>
      <c r="N226" s="4"/>
      <c r="O226" s="4"/>
      <c r="P226" s="4"/>
      <c r="Q226" s="4"/>
      <c r="R226" s="4"/>
    </row>
    <row r="227" spans="1:18">
      <c r="A227" s="4"/>
      <c r="B227" s="62"/>
      <c r="C227" s="4"/>
      <c r="D227" s="41"/>
      <c r="E227" s="4" t="s">
        <v>446</v>
      </c>
      <c r="F227" s="4" t="s">
        <v>469</v>
      </c>
      <c r="G227" s="4" t="s">
        <v>470</v>
      </c>
      <c r="H227" s="4">
        <v>1</v>
      </c>
      <c r="I227" s="4"/>
      <c r="J227" s="14">
        <f t="shared" si="10"/>
        <v>1</v>
      </c>
      <c r="K227" s="4"/>
      <c r="L227" s="4"/>
      <c r="N227" s="4"/>
      <c r="O227" s="4"/>
      <c r="P227" s="4"/>
      <c r="Q227" s="4"/>
      <c r="R227" s="4"/>
    </row>
    <row r="228" spans="1:18">
      <c r="A228" s="4"/>
      <c r="B228" s="62"/>
      <c r="C228" s="4"/>
      <c r="D228" s="41"/>
      <c r="E228" s="4" t="s">
        <v>449</v>
      </c>
      <c r="F228" s="4" t="s">
        <v>447</v>
      </c>
      <c r="G228" s="4" t="s">
        <v>470</v>
      </c>
      <c r="H228" s="4">
        <v>1</v>
      </c>
      <c r="I228" s="4"/>
      <c r="J228" s="14">
        <f t="shared" si="10"/>
        <v>1</v>
      </c>
      <c r="K228" s="4"/>
      <c r="L228" s="4"/>
      <c r="N228" s="4"/>
      <c r="O228" s="4"/>
      <c r="P228" s="4"/>
      <c r="Q228" s="4"/>
      <c r="R228" s="4"/>
    </row>
    <row r="229" spans="1:18">
      <c r="A229" s="4"/>
      <c r="B229" s="62"/>
      <c r="C229" s="4"/>
      <c r="D229" s="41"/>
      <c r="E229" s="4" t="s">
        <v>451</v>
      </c>
      <c r="F229" s="4" t="s">
        <v>447</v>
      </c>
      <c r="G229" s="4" t="s">
        <v>471</v>
      </c>
      <c r="H229" s="4">
        <v>1</v>
      </c>
      <c r="I229" s="4"/>
      <c r="J229" s="14">
        <f t="shared" si="10"/>
        <v>1</v>
      </c>
      <c r="K229" s="4"/>
      <c r="L229" s="4"/>
      <c r="N229" s="4"/>
      <c r="O229" s="4"/>
      <c r="P229" s="4"/>
      <c r="Q229" s="4"/>
      <c r="R229" s="4"/>
    </row>
    <row r="230" spans="1:18">
      <c r="A230" s="4"/>
      <c r="B230" s="62"/>
      <c r="C230" s="4"/>
      <c r="D230" s="41"/>
      <c r="E230" s="4" t="s">
        <v>452</v>
      </c>
      <c r="F230" s="4" t="s">
        <v>447</v>
      </c>
      <c r="G230" s="4" t="s">
        <v>470</v>
      </c>
      <c r="H230" s="4">
        <v>1</v>
      </c>
      <c r="I230" s="4"/>
      <c r="J230" s="14">
        <f t="shared" si="10"/>
        <v>1</v>
      </c>
      <c r="K230" s="4"/>
      <c r="L230" s="4"/>
      <c r="N230" s="4"/>
      <c r="O230" s="4"/>
      <c r="P230" s="4"/>
      <c r="Q230" s="4"/>
      <c r="R230" s="4"/>
    </row>
    <row r="231" spans="1:18">
      <c r="A231" s="4"/>
      <c r="B231" s="62"/>
      <c r="C231" s="4"/>
      <c r="D231" s="41"/>
      <c r="E231" s="4" t="s">
        <v>453</v>
      </c>
      <c r="F231" s="4" t="s">
        <v>447</v>
      </c>
      <c r="G231" s="4" t="s">
        <v>470</v>
      </c>
      <c r="H231" s="4">
        <v>1</v>
      </c>
      <c r="I231" s="4"/>
      <c r="J231" s="14">
        <f t="shared" si="10"/>
        <v>1</v>
      </c>
      <c r="K231" s="4"/>
      <c r="L231" s="4"/>
      <c r="N231" s="4"/>
      <c r="O231" s="4"/>
      <c r="P231" s="4"/>
      <c r="Q231" s="4"/>
      <c r="R231" s="4"/>
    </row>
    <row r="232" spans="1:18">
      <c r="A232" s="4"/>
      <c r="B232" s="62"/>
      <c r="C232" s="4"/>
      <c r="D232" s="41"/>
      <c r="E232" s="4" t="s">
        <v>454</v>
      </c>
      <c r="F232" s="4" t="s">
        <v>447</v>
      </c>
      <c r="G232" s="4" t="s">
        <v>470</v>
      </c>
      <c r="H232" s="4">
        <v>1</v>
      </c>
      <c r="I232" s="4"/>
      <c r="J232" s="14">
        <f t="shared" si="10"/>
        <v>1</v>
      </c>
      <c r="K232" s="4"/>
      <c r="L232" s="4"/>
      <c r="N232" s="4"/>
      <c r="O232" s="4"/>
      <c r="P232" s="4"/>
      <c r="Q232" s="4"/>
      <c r="R232" s="4"/>
    </row>
    <row r="233" spans="1:18">
      <c r="A233" s="4"/>
      <c r="B233" s="62"/>
      <c r="C233" s="4"/>
      <c r="D233" s="41"/>
      <c r="E233" s="4" t="s">
        <v>455</v>
      </c>
      <c r="F233" s="4" t="s">
        <v>447</v>
      </c>
      <c r="G233" s="4" t="s">
        <v>470</v>
      </c>
      <c r="H233" s="4">
        <v>1</v>
      </c>
      <c r="I233" s="4"/>
      <c r="J233" s="14">
        <f t="shared" si="10"/>
        <v>1</v>
      </c>
      <c r="K233" s="4"/>
      <c r="L233" s="4"/>
      <c r="N233" s="4"/>
      <c r="O233" s="4"/>
      <c r="P233" s="4"/>
      <c r="Q233" s="4"/>
      <c r="R233" s="4"/>
    </row>
    <row r="234" spans="1:18">
      <c r="A234" s="4"/>
      <c r="B234" s="62"/>
      <c r="C234" s="4"/>
      <c r="D234" s="41"/>
      <c r="E234" s="4" t="s">
        <v>456</v>
      </c>
      <c r="F234" s="4" t="s">
        <v>447</v>
      </c>
      <c r="G234" s="4" t="s">
        <v>470</v>
      </c>
      <c r="H234" s="4">
        <v>1</v>
      </c>
      <c r="I234" s="4"/>
      <c r="J234" s="14">
        <f t="shared" si="10"/>
        <v>1</v>
      </c>
      <c r="K234" s="4"/>
      <c r="L234" s="4"/>
      <c r="N234" s="4"/>
      <c r="O234" s="4"/>
      <c r="P234" s="4"/>
      <c r="Q234" s="4"/>
      <c r="R234" s="4"/>
    </row>
    <row r="235" spans="1:18">
      <c r="A235" s="4"/>
      <c r="B235" s="62"/>
      <c r="C235" s="4"/>
      <c r="D235" s="41"/>
      <c r="E235" s="4" t="s">
        <v>457</v>
      </c>
      <c r="F235" s="4" t="s">
        <v>447</v>
      </c>
      <c r="G235" s="4" t="s">
        <v>471</v>
      </c>
      <c r="H235" s="4">
        <v>1</v>
      </c>
      <c r="I235" s="4"/>
      <c r="J235" s="14">
        <f t="shared" si="10"/>
        <v>1</v>
      </c>
      <c r="K235" s="4"/>
      <c r="L235" s="4"/>
      <c r="N235" s="4"/>
      <c r="O235" s="4"/>
      <c r="P235" s="4"/>
      <c r="Q235" s="4"/>
      <c r="R235" s="4"/>
    </row>
    <row r="236" spans="1:18">
      <c r="A236" s="4"/>
      <c r="B236" s="62"/>
      <c r="C236" s="4"/>
      <c r="D236" s="41"/>
      <c r="E236" s="4" t="s">
        <v>458</v>
      </c>
      <c r="F236" s="4" t="s">
        <v>447</v>
      </c>
      <c r="G236" s="4" t="s">
        <v>470</v>
      </c>
      <c r="H236" s="4">
        <v>1</v>
      </c>
      <c r="I236" s="4"/>
      <c r="J236" s="14">
        <f t="shared" si="10"/>
        <v>1</v>
      </c>
      <c r="K236" s="4"/>
      <c r="L236" s="4"/>
      <c r="N236" s="4"/>
      <c r="O236" s="4"/>
      <c r="P236" s="4"/>
      <c r="Q236" s="4"/>
      <c r="R236" s="4"/>
    </row>
    <row r="237" spans="1:18">
      <c r="A237" s="4"/>
      <c r="B237" s="62"/>
      <c r="C237" s="4"/>
      <c r="D237" s="41"/>
      <c r="E237" s="4" t="s">
        <v>459</v>
      </c>
      <c r="F237" s="4" t="s">
        <v>447</v>
      </c>
      <c r="G237" s="4" t="s">
        <v>470</v>
      </c>
      <c r="H237" s="4">
        <v>1</v>
      </c>
      <c r="I237" s="4"/>
      <c r="J237" s="14">
        <f t="shared" si="10"/>
        <v>1</v>
      </c>
      <c r="K237" s="4"/>
      <c r="L237" s="4"/>
      <c r="N237" s="4"/>
      <c r="O237" s="4"/>
      <c r="P237" s="4"/>
      <c r="Q237" s="4"/>
      <c r="R237" s="4"/>
    </row>
    <row r="238" spans="1:18">
      <c r="A238" s="4"/>
      <c r="B238" s="62"/>
      <c r="C238" s="4"/>
      <c r="D238" s="41"/>
      <c r="E238" s="4" t="s">
        <v>460</v>
      </c>
      <c r="F238" s="4" t="s">
        <v>447</v>
      </c>
      <c r="G238" s="4" t="s">
        <v>470</v>
      </c>
      <c r="H238" s="4">
        <v>1</v>
      </c>
      <c r="I238" s="4"/>
      <c r="J238" s="14">
        <f t="shared" si="10"/>
        <v>1</v>
      </c>
      <c r="K238" s="4"/>
      <c r="L238" s="4"/>
      <c r="N238" s="4"/>
      <c r="O238" s="4"/>
      <c r="P238" s="4"/>
      <c r="Q238" s="4"/>
      <c r="R238" s="4"/>
    </row>
    <row r="239" spans="1:18">
      <c r="A239" s="4"/>
      <c r="B239" s="62"/>
      <c r="C239" s="4"/>
      <c r="D239" s="41"/>
      <c r="E239" s="4" t="s">
        <v>461</v>
      </c>
      <c r="F239" s="4" t="s">
        <v>472</v>
      </c>
      <c r="G239" s="4" t="s">
        <v>470</v>
      </c>
      <c r="H239" s="4">
        <v>5</v>
      </c>
      <c r="I239" s="4"/>
      <c r="J239" s="14">
        <f t="shared" si="10"/>
        <v>5</v>
      </c>
      <c r="K239" s="4"/>
      <c r="L239" s="4"/>
      <c r="N239" s="4"/>
      <c r="O239" s="4"/>
      <c r="P239" s="4"/>
      <c r="Q239" s="4"/>
      <c r="R239" s="4"/>
    </row>
    <row r="240" spans="1:18">
      <c r="A240" s="4"/>
      <c r="B240" s="62"/>
      <c r="C240" s="4"/>
      <c r="D240" s="41"/>
      <c r="E240" s="4" t="s">
        <v>463</v>
      </c>
      <c r="F240" s="4" t="s">
        <v>447</v>
      </c>
      <c r="G240" s="4" t="s">
        <v>470</v>
      </c>
      <c r="H240" s="4">
        <v>1</v>
      </c>
      <c r="I240" s="4"/>
      <c r="J240" s="14">
        <f t="shared" ref="J240:J244" si="11">SUM(H240)</f>
        <v>1</v>
      </c>
      <c r="K240" s="4"/>
      <c r="L240" s="4"/>
      <c r="N240" s="4"/>
      <c r="O240" s="4"/>
      <c r="P240" s="4"/>
      <c r="Q240" s="4"/>
      <c r="R240" s="4"/>
    </row>
    <row r="241" spans="1:18">
      <c r="A241" s="4"/>
      <c r="B241" s="62"/>
      <c r="C241" s="4"/>
      <c r="D241" s="41"/>
      <c r="E241" s="4" t="s">
        <v>464</v>
      </c>
      <c r="F241" s="4" t="s">
        <v>447</v>
      </c>
      <c r="G241" s="4" t="s">
        <v>470</v>
      </c>
      <c r="H241" s="4">
        <v>1</v>
      </c>
      <c r="I241" s="4"/>
      <c r="J241" s="14">
        <f t="shared" si="11"/>
        <v>1</v>
      </c>
      <c r="K241" s="4"/>
      <c r="L241" s="4"/>
      <c r="N241" s="4"/>
      <c r="O241" s="4"/>
      <c r="P241" s="4"/>
      <c r="Q241" s="4"/>
      <c r="R241" s="4"/>
    </row>
    <row r="242" spans="1:18">
      <c r="A242" s="4"/>
      <c r="B242" s="62"/>
      <c r="C242" s="4"/>
      <c r="D242" s="41"/>
      <c r="E242" s="4" t="s">
        <v>465</v>
      </c>
      <c r="F242" s="4" t="s">
        <v>447</v>
      </c>
      <c r="G242" s="4" t="s">
        <v>470</v>
      </c>
      <c r="H242" s="4">
        <v>1</v>
      </c>
      <c r="I242" s="4"/>
      <c r="J242" s="14">
        <f t="shared" si="11"/>
        <v>1</v>
      </c>
      <c r="K242" s="4"/>
      <c r="L242" s="4"/>
      <c r="N242" s="4"/>
      <c r="O242" s="4"/>
      <c r="P242" s="4"/>
      <c r="Q242" s="4"/>
      <c r="R242" s="4"/>
    </row>
    <row r="243" spans="1:18">
      <c r="A243" s="4"/>
      <c r="B243" s="62"/>
      <c r="C243" s="4"/>
      <c r="D243" s="41"/>
      <c r="E243" s="4" t="s">
        <v>466</v>
      </c>
      <c r="F243" s="4" t="s">
        <v>447</v>
      </c>
      <c r="G243" s="4" t="s">
        <v>470</v>
      </c>
      <c r="H243" s="4">
        <v>1</v>
      </c>
      <c r="I243" s="4"/>
      <c r="J243" s="14">
        <f t="shared" si="11"/>
        <v>1</v>
      </c>
      <c r="K243" s="4"/>
      <c r="L243" s="4"/>
      <c r="N243" s="4"/>
      <c r="O243" s="4"/>
      <c r="P243" s="4"/>
      <c r="Q243" s="4"/>
      <c r="R243" s="4"/>
    </row>
    <row r="244" spans="1:18">
      <c r="A244" s="4"/>
      <c r="B244" s="62"/>
      <c r="C244" s="4"/>
      <c r="D244" s="41"/>
      <c r="E244" s="4" t="s">
        <v>467</v>
      </c>
      <c r="F244" s="4" t="s">
        <v>447</v>
      </c>
      <c r="G244" s="4" t="s">
        <v>470</v>
      </c>
      <c r="H244" s="4">
        <v>1</v>
      </c>
      <c r="I244" s="4"/>
      <c r="J244" s="14">
        <f t="shared" si="11"/>
        <v>1</v>
      </c>
      <c r="K244" s="4"/>
      <c r="L244" s="4"/>
      <c r="N244" s="4"/>
      <c r="O244" s="4"/>
      <c r="P244" s="4"/>
      <c r="Q244" s="4"/>
      <c r="R244" s="4"/>
    </row>
    <row r="245" spans="1:18">
      <c r="A245" s="4"/>
      <c r="B245" s="62"/>
      <c r="C245" s="4"/>
      <c r="D245" s="41"/>
      <c r="E245" s="4"/>
      <c r="F245" s="4"/>
      <c r="G245" s="4"/>
      <c r="H245" s="4"/>
      <c r="I245" s="4"/>
      <c r="J245" s="4"/>
      <c r="K245" s="4"/>
      <c r="L245" s="4"/>
      <c r="N245" s="4"/>
      <c r="O245" s="4"/>
      <c r="P245" s="4"/>
      <c r="Q245" s="4"/>
      <c r="R245" s="4"/>
    </row>
    <row r="246" spans="1:18">
      <c r="A246" s="4"/>
      <c r="B246" s="62"/>
      <c r="C246" s="4"/>
      <c r="D246" s="41"/>
      <c r="E246" s="4"/>
      <c r="F246" s="4"/>
      <c r="G246" s="4"/>
      <c r="H246" s="188" t="s">
        <v>417</v>
      </c>
      <c r="I246" s="190"/>
      <c r="J246" s="12">
        <f>SUM(J225:J245)</f>
        <v>25</v>
      </c>
      <c r="K246" s="4"/>
      <c r="L246" s="4"/>
      <c r="N246" s="4"/>
      <c r="O246" s="4"/>
      <c r="P246" s="4"/>
      <c r="Q246" s="4"/>
      <c r="R246" s="4"/>
    </row>
    <row r="247" spans="1:18">
      <c r="A247" s="4"/>
      <c r="B247" s="62"/>
      <c r="C247" s="4"/>
      <c r="D247" s="41"/>
      <c r="E247" s="4"/>
      <c r="F247" s="4"/>
      <c r="G247" s="4"/>
      <c r="H247" s="4"/>
      <c r="I247" s="4"/>
      <c r="J247" s="12"/>
      <c r="K247" s="4"/>
      <c r="L247" s="4"/>
      <c r="N247" s="4"/>
      <c r="O247" s="4"/>
      <c r="P247" s="4"/>
      <c r="Q247" s="4"/>
      <c r="R247" s="4"/>
    </row>
    <row r="248" spans="1:18">
      <c r="A248" s="4"/>
      <c r="B248" s="62"/>
      <c r="C248" s="4"/>
      <c r="D248" s="41"/>
      <c r="E248" s="4" t="s">
        <v>437</v>
      </c>
      <c r="F248" s="4" t="s">
        <v>473</v>
      </c>
      <c r="G248" s="4" t="s">
        <v>470</v>
      </c>
      <c r="H248" s="4"/>
      <c r="I248" s="4"/>
      <c r="J248" s="12"/>
      <c r="K248" s="4"/>
      <c r="L248" s="4"/>
      <c r="N248" s="4">
        <v>1</v>
      </c>
      <c r="O248" s="4"/>
      <c r="P248" s="14">
        <f t="shared" ref="P248:P253" si="12">SUM(N248)</f>
        <v>1</v>
      </c>
      <c r="Q248" s="4"/>
      <c r="R248" s="4"/>
    </row>
    <row r="249" spans="1:18">
      <c r="A249" s="4"/>
      <c r="B249" s="62"/>
      <c r="C249" s="4"/>
      <c r="D249" s="41"/>
      <c r="E249" s="4"/>
      <c r="F249" s="4" t="s">
        <v>469</v>
      </c>
      <c r="G249" s="4" t="s">
        <v>470</v>
      </c>
      <c r="H249" s="4"/>
      <c r="I249" s="4"/>
      <c r="J249" s="12"/>
      <c r="K249" s="4"/>
      <c r="L249" s="4"/>
      <c r="N249" s="4">
        <v>1</v>
      </c>
      <c r="O249" s="4"/>
      <c r="P249" s="14">
        <f t="shared" si="12"/>
        <v>1</v>
      </c>
      <c r="Q249" s="4"/>
      <c r="R249" s="4"/>
    </row>
    <row r="250" spans="1:18">
      <c r="A250" s="4"/>
      <c r="B250" s="62"/>
      <c r="C250" s="4"/>
      <c r="D250" s="41"/>
      <c r="E250" s="4"/>
      <c r="F250" s="4" t="s">
        <v>468</v>
      </c>
      <c r="G250" s="4" t="s">
        <v>470</v>
      </c>
      <c r="H250" s="4"/>
      <c r="I250" s="4"/>
      <c r="J250" s="12"/>
      <c r="K250" s="4"/>
      <c r="L250" s="4"/>
      <c r="N250" s="4">
        <v>1</v>
      </c>
      <c r="O250" s="4"/>
      <c r="P250" s="14">
        <f t="shared" si="12"/>
        <v>1</v>
      </c>
      <c r="Q250" s="4"/>
      <c r="R250" s="4"/>
    </row>
    <row r="251" spans="1:18">
      <c r="A251" s="4"/>
      <c r="B251" s="62"/>
      <c r="C251" s="4"/>
      <c r="D251" s="41"/>
      <c r="E251" s="4"/>
      <c r="F251" s="4" t="s">
        <v>474</v>
      </c>
      <c r="G251" s="4" t="s">
        <v>470</v>
      </c>
      <c r="H251" s="4"/>
      <c r="I251" s="4"/>
      <c r="J251" s="12"/>
      <c r="K251" s="4"/>
      <c r="L251" s="4"/>
      <c r="N251" s="4">
        <v>2</v>
      </c>
      <c r="O251" s="4"/>
      <c r="P251" s="14">
        <f t="shared" si="12"/>
        <v>2</v>
      </c>
      <c r="Q251" s="4"/>
      <c r="R251" s="4"/>
    </row>
    <row r="252" spans="1:18">
      <c r="A252" s="4"/>
      <c r="B252" s="62"/>
      <c r="C252" s="4"/>
      <c r="D252" s="41"/>
      <c r="E252" s="4" t="s">
        <v>429</v>
      </c>
      <c r="F252" s="4" t="s">
        <v>475</v>
      </c>
      <c r="G252" s="4" t="s">
        <v>476</v>
      </c>
      <c r="H252" s="4"/>
      <c r="I252" s="4"/>
      <c r="J252" s="12"/>
      <c r="K252" s="4"/>
      <c r="L252" s="4"/>
      <c r="N252" s="4">
        <v>1</v>
      </c>
      <c r="O252" s="4"/>
      <c r="P252" s="14">
        <f t="shared" si="12"/>
        <v>1</v>
      </c>
      <c r="Q252" s="4"/>
      <c r="R252" s="4"/>
    </row>
    <row r="253" spans="1:18">
      <c r="A253" s="4"/>
      <c r="B253" s="62"/>
      <c r="C253" s="4"/>
      <c r="D253" s="41"/>
      <c r="E253" s="4" t="s">
        <v>429</v>
      </c>
      <c r="F253" s="4" t="s">
        <v>477</v>
      </c>
      <c r="G253" s="4" t="s">
        <v>476</v>
      </c>
      <c r="H253" s="4"/>
      <c r="I253" s="4"/>
      <c r="J253" s="12"/>
      <c r="K253" s="4"/>
      <c r="L253" s="4"/>
      <c r="N253" s="4">
        <v>1</v>
      </c>
      <c r="O253" s="4"/>
      <c r="P253" s="14">
        <f t="shared" si="12"/>
        <v>1</v>
      </c>
      <c r="Q253" s="4"/>
      <c r="R253" s="4"/>
    </row>
    <row r="254" spans="1:18">
      <c r="A254" s="4"/>
      <c r="B254" s="62"/>
      <c r="C254" s="4"/>
      <c r="D254" s="41"/>
      <c r="E254" s="4"/>
      <c r="F254" s="4"/>
      <c r="G254" s="4"/>
      <c r="H254" s="4"/>
      <c r="I254" s="4"/>
      <c r="J254" s="12"/>
      <c r="K254" s="4"/>
      <c r="L254" s="4"/>
      <c r="N254" s="58"/>
      <c r="O254" s="59"/>
      <c r="P254" s="14"/>
      <c r="Q254" s="4"/>
      <c r="R254" s="4"/>
    </row>
    <row r="255" spans="1:18">
      <c r="A255" s="4"/>
      <c r="B255" s="62"/>
      <c r="C255" s="4"/>
      <c r="D255" s="41"/>
      <c r="E255" s="4"/>
      <c r="F255" s="4"/>
      <c r="G255" s="4"/>
      <c r="H255" s="4"/>
      <c r="I255" s="4"/>
      <c r="J255" s="12"/>
      <c r="K255" s="4"/>
      <c r="L255" s="4"/>
      <c r="N255" s="188" t="s">
        <v>417</v>
      </c>
      <c r="O255" s="190"/>
      <c r="P255" s="12">
        <f>SUM(P248:P254)</f>
        <v>7</v>
      </c>
      <c r="Q255" s="4"/>
      <c r="R255" s="4"/>
    </row>
    <row r="256" spans="1:18">
      <c r="A256" s="4"/>
      <c r="B256" s="62"/>
      <c r="C256" s="4"/>
      <c r="D256" s="41"/>
      <c r="E256" s="4"/>
      <c r="F256" s="4"/>
      <c r="G256" s="4"/>
      <c r="H256" s="4"/>
      <c r="I256" s="4"/>
      <c r="J256" s="4"/>
      <c r="K256" s="4"/>
      <c r="L256" s="4"/>
      <c r="N256" s="4"/>
      <c r="O256" s="4"/>
      <c r="P256" s="4"/>
      <c r="Q256" s="4"/>
      <c r="R256" s="4"/>
    </row>
    <row r="257" spans="1:18">
      <c r="A257" s="4"/>
      <c r="B257" s="62"/>
      <c r="C257" s="4"/>
      <c r="D257" s="41"/>
      <c r="E257" s="4"/>
      <c r="F257" s="4"/>
      <c r="G257" s="4"/>
      <c r="H257" s="4"/>
      <c r="I257" s="4"/>
      <c r="J257" s="4"/>
      <c r="K257" s="4"/>
      <c r="L257" s="4"/>
      <c r="N257" s="4"/>
      <c r="O257" s="4"/>
      <c r="P257" s="4"/>
      <c r="Q257" s="4"/>
      <c r="R257" s="4"/>
    </row>
    <row r="258" spans="1:18">
      <c r="A258" s="4" t="s">
        <v>172</v>
      </c>
      <c r="B258" s="62" t="s">
        <v>173</v>
      </c>
      <c r="C258" s="4" t="s">
        <v>70</v>
      </c>
      <c r="D258" s="41">
        <v>145</v>
      </c>
      <c r="E258" s="4" t="s">
        <v>446</v>
      </c>
      <c r="F258" s="4" t="s">
        <v>470</v>
      </c>
      <c r="G258" s="4" t="s">
        <v>470</v>
      </c>
      <c r="H258" s="4">
        <v>9</v>
      </c>
      <c r="I258" s="4"/>
      <c r="J258" s="14">
        <f t="shared" ref="J258:J275" si="13">SUM(H258)</f>
        <v>9</v>
      </c>
      <c r="K258" s="4"/>
      <c r="L258" s="4"/>
      <c r="N258" s="4"/>
      <c r="O258" s="4"/>
      <c r="P258" s="4"/>
      <c r="Q258" s="4"/>
      <c r="R258" s="4"/>
    </row>
    <row r="259" spans="1:18">
      <c r="A259" s="4"/>
      <c r="B259" s="62"/>
      <c r="C259" s="4"/>
      <c r="D259" s="41"/>
      <c r="E259" s="4" t="s">
        <v>449</v>
      </c>
      <c r="F259" s="4" t="s">
        <v>470</v>
      </c>
      <c r="G259" s="4" t="s">
        <v>470</v>
      </c>
      <c r="H259" s="4">
        <v>4</v>
      </c>
      <c r="I259" s="4"/>
      <c r="J259" s="14">
        <f t="shared" si="13"/>
        <v>4</v>
      </c>
      <c r="K259" s="4"/>
      <c r="L259" s="4"/>
      <c r="N259" s="4"/>
      <c r="O259" s="4"/>
      <c r="P259" s="4"/>
      <c r="Q259" s="4"/>
      <c r="R259" s="4"/>
    </row>
    <row r="260" spans="1:18">
      <c r="A260" s="4"/>
      <c r="B260" s="62"/>
      <c r="C260" s="4"/>
      <c r="D260" s="41"/>
      <c r="E260" s="4" t="s">
        <v>451</v>
      </c>
      <c r="F260" s="4" t="s">
        <v>478</v>
      </c>
      <c r="G260" s="4" t="s">
        <v>471</v>
      </c>
      <c r="H260" s="4">
        <v>2</v>
      </c>
      <c r="I260" s="4"/>
      <c r="J260" s="14">
        <f t="shared" si="13"/>
        <v>2</v>
      </c>
      <c r="K260" s="4"/>
      <c r="L260" s="4"/>
      <c r="N260" s="4"/>
      <c r="O260" s="4"/>
      <c r="P260" s="4"/>
      <c r="Q260" s="4"/>
      <c r="R260" s="4"/>
    </row>
    <row r="261" spans="1:18">
      <c r="A261" s="4"/>
      <c r="B261" s="62"/>
      <c r="C261" s="4"/>
      <c r="D261" s="41"/>
      <c r="E261" s="4" t="s">
        <v>452</v>
      </c>
      <c r="F261" s="4" t="s">
        <v>470</v>
      </c>
      <c r="G261" s="4" t="s">
        <v>470</v>
      </c>
      <c r="H261" s="4">
        <v>3</v>
      </c>
      <c r="I261" s="4"/>
      <c r="J261" s="14">
        <f t="shared" si="13"/>
        <v>3</v>
      </c>
      <c r="K261" s="4"/>
      <c r="L261" s="4"/>
      <c r="N261" s="4"/>
      <c r="O261" s="4"/>
      <c r="P261" s="4"/>
      <c r="Q261" s="4"/>
      <c r="R261" s="4"/>
    </row>
    <row r="262" spans="1:18">
      <c r="A262" s="4"/>
      <c r="B262" s="62"/>
      <c r="C262" s="4"/>
      <c r="D262" s="41"/>
      <c r="E262" s="4" t="s">
        <v>453</v>
      </c>
      <c r="F262" s="4" t="s">
        <v>470</v>
      </c>
      <c r="G262" s="4" t="s">
        <v>470</v>
      </c>
      <c r="H262" s="4">
        <v>9</v>
      </c>
      <c r="I262" s="4"/>
      <c r="J262" s="14">
        <f t="shared" si="13"/>
        <v>9</v>
      </c>
      <c r="K262" s="4"/>
      <c r="L262" s="4"/>
      <c r="N262" s="4"/>
      <c r="O262" s="4"/>
      <c r="P262" s="4"/>
      <c r="Q262" s="4"/>
      <c r="R262" s="4"/>
    </row>
    <row r="263" spans="1:18">
      <c r="A263" s="4"/>
      <c r="B263" s="62"/>
      <c r="C263" s="4"/>
      <c r="D263" s="41"/>
      <c r="E263" s="4" t="s">
        <v>454</v>
      </c>
      <c r="F263" s="4" t="s">
        <v>470</v>
      </c>
      <c r="G263" s="4" t="s">
        <v>470</v>
      </c>
      <c r="H263" s="4">
        <v>10</v>
      </c>
      <c r="I263" s="4"/>
      <c r="J263" s="14">
        <f t="shared" si="13"/>
        <v>10</v>
      </c>
      <c r="K263" s="4"/>
      <c r="L263" s="4"/>
      <c r="N263" s="4"/>
      <c r="O263" s="4"/>
      <c r="P263" s="4"/>
      <c r="Q263" s="4"/>
      <c r="R263" s="4"/>
    </row>
    <row r="264" spans="1:18">
      <c r="A264" s="4"/>
      <c r="B264" s="62"/>
      <c r="C264" s="4"/>
      <c r="D264" s="41"/>
      <c r="E264" s="4" t="s">
        <v>455</v>
      </c>
      <c r="F264" s="4" t="s">
        <v>470</v>
      </c>
      <c r="G264" s="4" t="s">
        <v>470</v>
      </c>
      <c r="H264" s="4">
        <v>8</v>
      </c>
      <c r="I264" s="4"/>
      <c r="J264" s="14">
        <f t="shared" si="13"/>
        <v>8</v>
      </c>
      <c r="K264" s="4"/>
      <c r="L264" s="4"/>
      <c r="N264" s="4"/>
      <c r="O264" s="4"/>
      <c r="P264" s="4"/>
      <c r="Q264" s="4"/>
      <c r="R264" s="4"/>
    </row>
    <row r="265" spans="1:18">
      <c r="A265" s="4"/>
      <c r="B265" s="62"/>
      <c r="C265" s="4"/>
      <c r="D265" s="41"/>
      <c r="E265" s="4" t="s">
        <v>456</v>
      </c>
      <c r="F265" s="4" t="s">
        <v>470</v>
      </c>
      <c r="G265" s="4" t="s">
        <v>470</v>
      </c>
      <c r="H265" s="4">
        <v>2</v>
      </c>
      <c r="I265" s="4"/>
      <c r="J265" s="14">
        <f t="shared" si="13"/>
        <v>2</v>
      </c>
      <c r="K265" s="4"/>
      <c r="L265" s="4"/>
      <c r="N265" s="4"/>
      <c r="O265" s="4"/>
      <c r="P265" s="4"/>
      <c r="Q265" s="4"/>
      <c r="R265" s="4"/>
    </row>
    <row r="266" spans="1:18">
      <c r="A266" s="4"/>
      <c r="B266" s="62"/>
      <c r="C266" s="4"/>
      <c r="D266" s="41"/>
      <c r="E266" s="4" t="s">
        <v>457</v>
      </c>
      <c r="F266" s="4" t="s">
        <v>478</v>
      </c>
      <c r="G266" s="4" t="s">
        <v>471</v>
      </c>
      <c r="H266" s="4">
        <v>2</v>
      </c>
      <c r="I266" s="4"/>
      <c r="J266" s="14">
        <f t="shared" si="13"/>
        <v>2</v>
      </c>
      <c r="K266" s="4"/>
      <c r="L266" s="4"/>
      <c r="N266" s="4"/>
      <c r="O266" s="4"/>
      <c r="P266" s="4"/>
      <c r="Q266" s="4"/>
      <c r="R266" s="4"/>
    </row>
    <row r="267" spans="1:18">
      <c r="A267" s="4"/>
      <c r="B267" s="62"/>
      <c r="C267" s="4"/>
      <c r="D267" s="41"/>
      <c r="E267" s="4" t="s">
        <v>458</v>
      </c>
      <c r="F267" s="4" t="s">
        <v>470</v>
      </c>
      <c r="G267" s="4" t="s">
        <v>470</v>
      </c>
      <c r="H267" s="4">
        <v>6</v>
      </c>
      <c r="I267" s="4"/>
      <c r="J267" s="14">
        <f t="shared" si="13"/>
        <v>6</v>
      </c>
      <c r="K267" s="4"/>
      <c r="L267" s="4"/>
      <c r="N267" s="4"/>
      <c r="O267" s="4"/>
      <c r="P267" s="4"/>
      <c r="Q267" s="4"/>
      <c r="R267" s="4"/>
    </row>
    <row r="268" spans="1:18">
      <c r="A268" s="4"/>
      <c r="B268" s="62"/>
      <c r="C268" s="4"/>
      <c r="D268" s="41"/>
      <c r="E268" s="4" t="s">
        <v>459</v>
      </c>
      <c r="F268" s="4" t="s">
        <v>470</v>
      </c>
      <c r="G268" s="4" t="s">
        <v>470</v>
      </c>
      <c r="H268" s="4">
        <v>10</v>
      </c>
      <c r="I268" s="4"/>
      <c r="J268" s="14">
        <f t="shared" si="13"/>
        <v>10</v>
      </c>
      <c r="K268" s="4"/>
      <c r="L268" s="4"/>
      <c r="N268" s="4"/>
      <c r="O268" s="4"/>
      <c r="P268" s="4"/>
      <c r="Q268" s="4"/>
      <c r="R268" s="4"/>
    </row>
    <row r="269" spans="1:18">
      <c r="A269" s="4"/>
      <c r="B269" s="62"/>
      <c r="C269" s="4"/>
      <c r="D269" s="41"/>
      <c r="E269" s="4" t="s">
        <v>460</v>
      </c>
      <c r="F269" s="4" t="s">
        <v>470</v>
      </c>
      <c r="G269" s="4" t="s">
        <v>470</v>
      </c>
      <c r="H269" s="4">
        <v>10</v>
      </c>
      <c r="I269" s="4"/>
      <c r="J269" s="14">
        <f t="shared" si="13"/>
        <v>10</v>
      </c>
      <c r="K269" s="4"/>
      <c r="L269" s="4"/>
      <c r="N269" s="4"/>
      <c r="O269" s="4"/>
      <c r="P269" s="4"/>
      <c r="Q269" s="4"/>
      <c r="R269" s="4"/>
    </row>
    <row r="270" spans="1:18">
      <c r="A270" s="4"/>
      <c r="B270" s="62"/>
      <c r="C270" s="4"/>
      <c r="D270" s="41"/>
      <c r="E270" s="4" t="s">
        <v>461</v>
      </c>
      <c r="F270" s="4" t="s">
        <v>470</v>
      </c>
      <c r="G270" s="4" t="s">
        <v>470</v>
      </c>
      <c r="H270" s="4">
        <v>5</v>
      </c>
      <c r="I270" s="4"/>
      <c r="J270" s="14">
        <f t="shared" si="13"/>
        <v>5</v>
      </c>
      <c r="K270" s="4"/>
      <c r="L270" s="4"/>
      <c r="N270" s="4"/>
      <c r="O270" s="4"/>
      <c r="P270" s="4"/>
      <c r="Q270" s="4"/>
      <c r="R270" s="4"/>
    </row>
    <row r="271" spans="1:18">
      <c r="A271" s="4"/>
      <c r="B271" s="62"/>
      <c r="C271" s="4"/>
      <c r="D271" s="41"/>
      <c r="E271" s="4" t="s">
        <v>463</v>
      </c>
      <c r="F271" s="4" t="s">
        <v>470</v>
      </c>
      <c r="G271" s="4" t="s">
        <v>470</v>
      </c>
      <c r="H271" s="4">
        <v>9</v>
      </c>
      <c r="I271" s="4"/>
      <c r="J271" s="14">
        <f t="shared" si="13"/>
        <v>9</v>
      </c>
      <c r="K271" s="4"/>
      <c r="L271" s="4"/>
      <c r="N271" s="4"/>
      <c r="O271" s="4"/>
      <c r="P271" s="4"/>
      <c r="Q271" s="4"/>
      <c r="R271" s="4"/>
    </row>
    <row r="272" spans="1:18">
      <c r="A272" s="4"/>
      <c r="B272" s="62"/>
      <c r="C272" s="4"/>
      <c r="D272" s="41"/>
      <c r="E272" s="4" t="s">
        <v>464</v>
      </c>
      <c r="F272" s="4" t="s">
        <v>470</v>
      </c>
      <c r="G272" s="4" t="s">
        <v>470</v>
      </c>
      <c r="H272" s="4">
        <v>4</v>
      </c>
      <c r="I272" s="4"/>
      <c r="J272" s="14">
        <f t="shared" si="13"/>
        <v>4</v>
      </c>
      <c r="K272" s="4"/>
      <c r="L272" s="4"/>
      <c r="N272" s="4"/>
      <c r="O272" s="4"/>
      <c r="P272" s="4"/>
      <c r="Q272" s="4"/>
      <c r="R272" s="4"/>
    </row>
    <row r="273" spans="1:18">
      <c r="A273" s="4"/>
      <c r="B273" s="62"/>
      <c r="C273" s="4"/>
      <c r="D273" s="41"/>
      <c r="E273" s="4" t="s">
        <v>465</v>
      </c>
      <c r="F273" s="4" t="s">
        <v>470</v>
      </c>
      <c r="G273" s="4" t="s">
        <v>470</v>
      </c>
      <c r="H273" s="4">
        <v>4</v>
      </c>
      <c r="I273" s="4"/>
      <c r="J273" s="14">
        <f t="shared" si="13"/>
        <v>4</v>
      </c>
      <c r="K273" s="4"/>
      <c r="L273" s="4"/>
      <c r="N273" s="4"/>
      <c r="O273" s="4"/>
      <c r="P273" s="4"/>
      <c r="Q273" s="4"/>
      <c r="R273" s="4"/>
    </row>
    <row r="274" spans="1:18">
      <c r="A274" s="4"/>
      <c r="B274" s="62"/>
      <c r="C274" s="4"/>
      <c r="D274" s="41"/>
      <c r="E274" s="4" t="s">
        <v>466</v>
      </c>
      <c r="F274" s="4" t="s">
        <v>470</v>
      </c>
      <c r="G274" s="4" t="s">
        <v>470</v>
      </c>
      <c r="H274" s="4">
        <v>11</v>
      </c>
      <c r="I274" s="4"/>
      <c r="J274" s="14">
        <f t="shared" si="13"/>
        <v>11</v>
      </c>
      <c r="K274" s="4"/>
      <c r="L274" s="4"/>
      <c r="N274" s="4"/>
      <c r="O274" s="4"/>
      <c r="P274" s="4"/>
      <c r="Q274" s="4"/>
      <c r="R274" s="4"/>
    </row>
    <row r="275" spans="1:18">
      <c r="A275" s="4"/>
      <c r="B275" s="62"/>
      <c r="C275" s="4"/>
      <c r="D275" s="41"/>
      <c r="E275" s="4" t="s">
        <v>467</v>
      </c>
      <c r="F275" s="4" t="s">
        <v>470</v>
      </c>
      <c r="G275" s="4" t="s">
        <v>470</v>
      </c>
      <c r="H275" s="4">
        <v>11</v>
      </c>
      <c r="I275" s="4"/>
      <c r="J275" s="14">
        <f t="shared" si="13"/>
        <v>11</v>
      </c>
      <c r="K275" s="4"/>
      <c r="L275" s="4"/>
      <c r="N275" s="4"/>
      <c r="O275" s="4"/>
      <c r="P275" s="4"/>
      <c r="Q275" s="4"/>
      <c r="R275" s="4"/>
    </row>
    <row r="276" spans="1:18">
      <c r="A276" s="4"/>
      <c r="B276" s="62"/>
      <c r="C276" s="4"/>
      <c r="D276" s="41"/>
      <c r="E276" s="4"/>
      <c r="F276" s="4"/>
      <c r="G276" s="4"/>
      <c r="H276" s="4"/>
      <c r="I276" s="4"/>
      <c r="J276" s="4"/>
      <c r="K276" s="4"/>
      <c r="L276" s="4"/>
      <c r="N276" s="4"/>
      <c r="O276" s="4"/>
      <c r="P276" s="4"/>
      <c r="Q276" s="4"/>
      <c r="R276" s="4"/>
    </row>
    <row r="277" spans="1:18">
      <c r="A277" s="4"/>
      <c r="B277" s="62"/>
      <c r="C277" s="4"/>
      <c r="D277" s="41"/>
      <c r="E277" s="4"/>
      <c r="F277" s="4"/>
      <c r="G277" s="4"/>
      <c r="H277" s="188" t="s">
        <v>417</v>
      </c>
      <c r="I277" s="190"/>
      <c r="J277" s="12">
        <f>SUM(J258:J276)</f>
        <v>119</v>
      </c>
      <c r="K277" s="4"/>
      <c r="L277" s="4"/>
      <c r="N277" s="4"/>
      <c r="O277" s="4"/>
      <c r="P277" s="4"/>
      <c r="Q277" s="4"/>
      <c r="R277" s="4"/>
    </row>
    <row r="278" spans="1:18">
      <c r="A278" s="4"/>
      <c r="B278" s="62"/>
      <c r="C278" s="4"/>
      <c r="D278" s="41"/>
      <c r="E278" s="4" t="s">
        <v>479</v>
      </c>
      <c r="F278" s="4" t="s">
        <v>470</v>
      </c>
      <c r="G278" s="4" t="s">
        <v>470</v>
      </c>
      <c r="H278" s="4"/>
      <c r="I278" s="4"/>
      <c r="J278" s="4"/>
      <c r="K278" s="4"/>
      <c r="L278" s="4"/>
      <c r="N278" s="4">
        <v>1</v>
      </c>
      <c r="O278" s="4"/>
      <c r="P278" s="14">
        <f t="shared" ref="P278:P283" si="14">SUM(N278)</f>
        <v>1</v>
      </c>
      <c r="Q278" s="4"/>
      <c r="R278" s="4"/>
    </row>
    <row r="279" spans="1:18">
      <c r="A279" s="4"/>
      <c r="B279" s="62"/>
      <c r="C279" s="4"/>
      <c r="D279" s="41"/>
      <c r="E279" s="4" t="s">
        <v>480</v>
      </c>
      <c r="F279" s="4" t="s">
        <v>470</v>
      </c>
      <c r="G279" s="4" t="s">
        <v>470</v>
      </c>
      <c r="H279" s="4"/>
      <c r="I279" s="4"/>
      <c r="J279" s="4"/>
      <c r="K279" s="4"/>
      <c r="L279" s="4"/>
      <c r="N279" s="4">
        <v>0</v>
      </c>
      <c r="O279" s="4"/>
      <c r="P279" s="14">
        <f t="shared" si="14"/>
        <v>0</v>
      </c>
      <c r="Q279" s="4"/>
      <c r="R279" s="4"/>
    </row>
    <row r="280" spans="1:18">
      <c r="A280" s="4"/>
      <c r="B280" s="62"/>
      <c r="C280" s="4"/>
      <c r="D280" s="41"/>
      <c r="E280" s="4" t="s">
        <v>481</v>
      </c>
      <c r="F280" s="4" t="s">
        <v>470</v>
      </c>
      <c r="G280" s="4" t="s">
        <v>470</v>
      </c>
      <c r="H280" s="4"/>
      <c r="I280" s="4"/>
      <c r="J280" s="4"/>
      <c r="K280" s="4"/>
      <c r="L280" s="4"/>
      <c r="N280" s="4">
        <v>2</v>
      </c>
      <c r="O280" s="4"/>
      <c r="P280" s="14">
        <f t="shared" si="14"/>
        <v>2</v>
      </c>
      <c r="Q280" s="4"/>
      <c r="R280" s="4"/>
    </row>
    <row r="281" spans="1:18">
      <c r="A281" s="4"/>
      <c r="B281" s="62"/>
      <c r="C281" s="4"/>
      <c r="D281" s="41"/>
      <c r="E281" s="4" t="s">
        <v>474</v>
      </c>
      <c r="F281" s="4" t="s">
        <v>470</v>
      </c>
      <c r="G281" s="4" t="s">
        <v>470</v>
      </c>
      <c r="H281" s="4"/>
      <c r="I281" s="4"/>
      <c r="J281" s="4"/>
      <c r="K281" s="4"/>
      <c r="L281" s="4"/>
      <c r="N281" s="4">
        <v>7</v>
      </c>
      <c r="O281" s="4"/>
      <c r="P281" s="14">
        <f t="shared" si="14"/>
        <v>7</v>
      </c>
      <c r="Q281" s="4"/>
      <c r="R281" s="4"/>
    </row>
    <row r="282" spans="1:18">
      <c r="A282" s="4"/>
      <c r="B282" s="62"/>
      <c r="C282" s="4"/>
      <c r="D282" s="41"/>
      <c r="E282" s="4" t="s">
        <v>475</v>
      </c>
      <c r="F282" s="4" t="s">
        <v>476</v>
      </c>
      <c r="G282" s="4" t="s">
        <v>476</v>
      </c>
      <c r="H282" s="4"/>
      <c r="I282" s="4"/>
      <c r="J282" s="12"/>
      <c r="K282" s="4"/>
      <c r="L282" s="4"/>
      <c r="N282" s="4">
        <v>3</v>
      </c>
      <c r="O282" s="4"/>
      <c r="P282" s="14">
        <f t="shared" si="14"/>
        <v>3</v>
      </c>
      <c r="Q282" s="4"/>
      <c r="R282" s="4"/>
    </row>
    <row r="283" spans="1:18">
      <c r="A283" s="4"/>
      <c r="B283" s="62"/>
      <c r="C283" s="4"/>
      <c r="D283" s="41"/>
      <c r="E283" s="4" t="s">
        <v>477</v>
      </c>
      <c r="F283" s="4" t="s">
        <v>476</v>
      </c>
      <c r="G283" s="4" t="s">
        <v>476</v>
      </c>
      <c r="H283" s="4"/>
      <c r="I283" s="4"/>
      <c r="J283" s="12"/>
      <c r="K283" s="4"/>
      <c r="L283" s="4"/>
      <c r="N283" s="4">
        <v>3</v>
      </c>
      <c r="O283" s="4"/>
      <c r="P283" s="14">
        <f t="shared" si="14"/>
        <v>3</v>
      </c>
      <c r="Q283" s="4"/>
      <c r="R283" s="4"/>
    </row>
    <row r="284" spans="1:18">
      <c r="A284" s="4"/>
      <c r="B284" s="62"/>
      <c r="C284" s="4"/>
      <c r="D284" s="41"/>
      <c r="E284" s="4"/>
      <c r="F284" s="4"/>
      <c r="G284" s="4"/>
      <c r="H284" s="4"/>
      <c r="I284" s="4"/>
      <c r="J284" s="4"/>
      <c r="K284" s="4"/>
      <c r="L284" s="4"/>
      <c r="N284" s="58"/>
      <c r="O284" s="59"/>
      <c r="P284" s="14"/>
      <c r="Q284" s="4"/>
      <c r="R284" s="4"/>
    </row>
    <row r="285" spans="1:18">
      <c r="A285" s="4"/>
      <c r="B285" s="62"/>
      <c r="C285" s="4"/>
      <c r="D285" s="41"/>
      <c r="E285" s="4"/>
      <c r="F285" s="4"/>
      <c r="G285" s="4"/>
      <c r="H285" s="4"/>
      <c r="I285" s="4"/>
      <c r="J285" s="4"/>
      <c r="K285" s="4"/>
      <c r="L285" s="4"/>
      <c r="N285" s="188" t="s">
        <v>417</v>
      </c>
      <c r="O285" s="190"/>
      <c r="P285" s="12">
        <f>SUM(P278:P284)</f>
        <v>16</v>
      </c>
      <c r="Q285" s="4"/>
      <c r="R285" s="4"/>
    </row>
    <row r="286" spans="1:18">
      <c r="A286" s="4"/>
      <c r="B286" s="62"/>
      <c r="C286" s="4"/>
      <c r="D286" s="41"/>
      <c r="E286" s="4"/>
      <c r="F286" s="4"/>
      <c r="G286" s="4"/>
      <c r="H286" s="4"/>
      <c r="I286" s="4"/>
      <c r="J286" s="4"/>
      <c r="K286" s="4"/>
      <c r="L286" s="4"/>
      <c r="N286" s="4"/>
      <c r="O286" s="4"/>
      <c r="P286" s="4"/>
      <c r="Q286" s="4"/>
      <c r="R286" s="4"/>
    </row>
    <row r="287" spans="1:18">
      <c r="A287" s="4"/>
      <c r="B287" s="62"/>
      <c r="C287" s="4"/>
      <c r="D287" s="41"/>
      <c r="E287" s="4"/>
      <c r="F287" s="4"/>
      <c r="G287" s="4"/>
      <c r="H287" s="4"/>
      <c r="I287" s="4"/>
      <c r="J287" s="4"/>
      <c r="K287" s="4"/>
      <c r="L287" s="4"/>
      <c r="N287" s="4"/>
      <c r="O287" s="4"/>
      <c r="P287" s="4"/>
      <c r="Q287" s="4"/>
      <c r="R287" s="4"/>
    </row>
    <row r="288" spans="1:18">
      <c r="A288" s="35">
        <v>3.2</v>
      </c>
      <c r="B288" s="36" t="s">
        <v>174</v>
      </c>
      <c r="C288" s="2"/>
      <c r="D288" s="3"/>
      <c r="E288" s="4"/>
      <c r="F288" s="4"/>
      <c r="G288" s="4"/>
      <c r="H288" s="4"/>
      <c r="I288" s="4"/>
      <c r="J288" s="4"/>
      <c r="K288" s="4"/>
      <c r="L288" s="4"/>
      <c r="N288" s="4"/>
      <c r="O288" s="4"/>
      <c r="P288" s="4"/>
      <c r="Q288" s="4"/>
      <c r="R288" s="4"/>
    </row>
    <row r="289" spans="1:18" ht="96">
      <c r="A289" s="35"/>
      <c r="B289" s="9" t="s">
        <v>175</v>
      </c>
      <c r="C289" s="2"/>
      <c r="D289" s="3"/>
      <c r="E289" s="4"/>
      <c r="F289" s="4"/>
      <c r="G289" s="4"/>
      <c r="H289" s="4"/>
      <c r="I289" s="4"/>
      <c r="J289" s="4"/>
      <c r="K289" s="4"/>
      <c r="L289" s="4"/>
      <c r="N289" s="4"/>
      <c r="O289" s="4"/>
      <c r="P289" s="4"/>
      <c r="Q289" s="4"/>
      <c r="R289" s="4"/>
    </row>
    <row r="290" spans="1:18" ht="84">
      <c r="A290" s="35"/>
      <c r="B290" s="9" t="s">
        <v>176</v>
      </c>
      <c r="C290" s="2"/>
      <c r="D290" s="3"/>
      <c r="E290" s="4"/>
      <c r="F290" s="4"/>
      <c r="G290" s="4"/>
      <c r="H290" s="4"/>
      <c r="I290" s="4"/>
      <c r="J290" s="4"/>
      <c r="K290" s="4"/>
      <c r="L290" s="4"/>
      <c r="N290" s="4"/>
      <c r="O290" s="4"/>
      <c r="P290" s="4"/>
      <c r="Q290" s="4"/>
      <c r="R290" s="4"/>
    </row>
    <row r="291" spans="1:18" ht="24">
      <c r="A291" s="4"/>
      <c r="B291" s="36" t="s">
        <v>167</v>
      </c>
      <c r="C291" s="4"/>
      <c r="D291" s="41"/>
      <c r="E291" s="4"/>
      <c r="F291" s="4"/>
      <c r="G291" s="4"/>
      <c r="H291" s="4"/>
      <c r="I291" s="4"/>
      <c r="J291" s="4"/>
      <c r="K291" s="4"/>
      <c r="L291" s="4"/>
      <c r="N291" s="4"/>
      <c r="O291" s="4"/>
      <c r="P291" s="4"/>
      <c r="Q291" s="4"/>
      <c r="R291" s="4"/>
    </row>
    <row r="292" spans="1:18">
      <c r="A292" s="4" t="s">
        <v>177</v>
      </c>
      <c r="B292" s="62" t="s">
        <v>171</v>
      </c>
      <c r="C292" s="4" t="s">
        <v>70</v>
      </c>
      <c r="D292" s="41" t="s">
        <v>73</v>
      </c>
      <c r="E292" s="4"/>
      <c r="F292" s="4"/>
      <c r="G292" s="4"/>
      <c r="H292" s="4"/>
      <c r="I292" s="4"/>
      <c r="J292" s="4"/>
      <c r="K292" s="4"/>
      <c r="L292" s="4"/>
      <c r="N292" s="4"/>
      <c r="O292" s="4"/>
      <c r="P292" s="4"/>
      <c r="Q292" s="4"/>
      <c r="R292" s="4"/>
    </row>
    <row r="293" spans="1:18">
      <c r="A293" s="4" t="s">
        <v>178</v>
      </c>
      <c r="B293" s="62" t="s">
        <v>173</v>
      </c>
      <c r="C293" s="4" t="s">
        <v>70</v>
      </c>
      <c r="D293" s="41" t="s">
        <v>73</v>
      </c>
      <c r="E293" s="4"/>
      <c r="F293" s="4"/>
      <c r="G293" s="4"/>
      <c r="H293" s="4"/>
      <c r="I293" s="4"/>
      <c r="J293" s="4"/>
      <c r="K293" s="4"/>
      <c r="L293" s="4"/>
      <c r="N293" s="4"/>
      <c r="O293" s="4"/>
      <c r="P293" s="4"/>
      <c r="Q293" s="4"/>
      <c r="R293" s="4"/>
    </row>
    <row r="294" spans="1:18">
      <c r="A294" s="4"/>
      <c r="B294" s="62"/>
      <c r="C294" s="4"/>
      <c r="D294" s="41"/>
      <c r="E294" s="4"/>
      <c r="F294" s="4"/>
      <c r="G294" s="4"/>
      <c r="H294" s="4"/>
      <c r="I294" s="4"/>
      <c r="J294" s="4"/>
      <c r="K294" s="4"/>
      <c r="L294" s="4"/>
      <c r="N294" s="4"/>
      <c r="O294" s="4"/>
      <c r="P294" s="4"/>
      <c r="Q294" s="4"/>
      <c r="R294" s="4"/>
    </row>
    <row r="295" spans="1:18">
      <c r="A295" s="35">
        <v>3.3</v>
      </c>
      <c r="B295" s="36" t="s">
        <v>179</v>
      </c>
      <c r="C295" s="2"/>
      <c r="D295" s="3"/>
      <c r="E295" s="4"/>
      <c r="F295" s="4"/>
      <c r="G295" s="4"/>
      <c r="H295" s="4"/>
      <c r="I295" s="4"/>
      <c r="J295" s="4"/>
      <c r="K295" s="4"/>
      <c r="L295" s="4"/>
      <c r="N295" s="4"/>
      <c r="O295" s="4"/>
      <c r="P295" s="4"/>
      <c r="Q295" s="4"/>
      <c r="R295" s="4"/>
    </row>
    <row r="296" spans="1:18" ht="96">
      <c r="A296" s="4"/>
      <c r="B296" s="9" t="s">
        <v>180</v>
      </c>
      <c r="C296" s="4"/>
      <c r="D296" s="41"/>
      <c r="E296" s="4"/>
      <c r="F296" s="4"/>
      <c r="G296" s="4"/>
      <c r="H296" s="4"/>
      <c r="I296" s="4"/>
      <c r="J296" s="4"/>
      <c r="K296" s="4"/>
      <c r="L296" s="4"/>
      <c r="N296" s="4"/>
      <c r="O296" s="4"/>
      <c r="P296" s="4"/>
      <c r="Q296" s="4"/>
      <c r="R296" s="4"/>
    </row>
    <row r="297" spans="1:18" ht="84">
      <c r="A297" s="4"/>
      <c r="B297" s="9" t="s">
        <v>181</v>
      </c>
      <c r="C297" s="4"/>
      <c r="D297" s="41"/>
      <c r="E297" s="4"/>
      <c r="F297" s="4"/>
      <c r="G297" s="4"/>
      <c r="H297" s="4"/>
      <c r="I297" s="4"/>
      <c r="J297" s="4"/>
      <c r="K297" s="4"/>
      <c r="L297" s="4"/>
      <c r="N297" s="4"/>
      <c r="O297" s="4"/>
      <c r="P297" s="4"/>
      <c r="Q297" s="4"/>
      <c r="R297" s="4"/>
    </row>
    <row r="298" spans="1:18" ht="24">
      <c r="A298" s="4"/>
      <c r="B298" s="36" t="s">
        <v>167</v>
      </c>
      <c r="C298" s="4"/>
      <c r="D298" s="41"/>
      <c r="E298" s="4"/>
      <c r="F298" s="4"/>
      <c r="G298" s="4"/>
      <c r="H298" s="4"/>
      <c r="I298" s="4"/>
      <c r="J298" s="4"/>
      <c r="K298" s="4"/>
      <c r="L298" s="4"/>
      <c r="N298" s="4"/>
      <c r="O298" s="4"/>
      <c r="P298" s="4"/>
      <c r="Q298" s="4"/>
      <c r="R298" s="4"/>
    </row>
    <row r="299" spans="1:18">
      <c r="A299" s="4" t="s">
        <v>182</v>
      </c>
      <c r="B299" s="9" t="s">
        <v>183</v>
      </c>
      <c r="C299" s="4" t="s">
        <v>70</v>
      </c>
      <c r="D299" s="41">
        <v>22</v>
      </c>
      <c r="E299" s="4" t="s">
        <v>482</v>
      </c>
      <c r="F299" s="4" t="s">
        <v>482</v>
      </c>
      <c r="G299" s="4" t="s">
        <v>483</v>
      </c>
      <c r="H299" s="4"/>
      <c r="I299" s="4"/>
      <c r="J299" s="4"/>
      <c r="K299" s="4"/>
      <c r="L299" s="4"/>
      <c r="N299" s="4">
        <v>1</v>
      </c>
      <c r="O299" s="4"/>
      <c r="P299" s="14">
        <f t="shared" ref="P299:P317" si="15">SUM(N299)</f>
        <v>1</v>
      </c>
      <c r="Q299" s="4"/>
      <c r="R299" s="4"/>
    </row>
    <row r="300" spans="1:18">
      <c r="A300" s="4"/>
      <c r="B300" s="9"/>
      <c r="C300" s="4"/>
      <c r="D300" s="41"/>
      <c r="E300" s="4" t="s">
        <v>484</v>
      </c>
      <c r="F300" s="4" t="s">
        <v>484</v>
      </c>
      <c r="G300" s="4" t="s">
        <v>483</v>
      </c>
      <c r="H300" s="4"/>
      <c r="I300" s="4"/>
      <c r="J300" s="4"/>
      <c r="K300" s="4"/>
      <c r="L300" s="4"/>
      <c r="N300" s="4">
        <v>1</v>
      </c>
      <c r="O300" s="4"/>
      <c r="P300" s="14">
        <f t="shared" si="15"/>
        <v>1</v>
      </c>
      <c r="Q300" s="4"/>
      <c r="R300" s="4"/>
    </row>
    <row r="301" spans="1:18">
      <c r="A301" s="4"/>
      <c r="B301" s="9"/>
      <c r="C301" s="4"/>
      <c r="D301" s="41"/>
      <c r="E301" s="4" t="s">
        <v>485</v>
      </c>
      <c r="F301" s="4" t="s">
        <v>485</v>
      </c>
      <c r="G301" s="4" t="s">
        <v>483</v>
      </c>
      <c r="H301" s="4"/>
      <c r="I301" s="4"/>
      <c r="J301" s="4"/>
      <c r="K301" s="4"/>
      <c r="L301" s="4"/>
      <c r="N301" s="4">
        <v>1</v>
      </c>
      <c r="O301" s="4"/>
      <c r="P301" s="14">
        <f t="shared" si="15"/>
        <v>1</v>
      </c>
      <c r="Q301" s="4"/>
      <c r="R301" s="4"/>
    </row>
    <row r="302" spans="1:18">
      <c r="A302" s="4"/>
      <c r="B302" s="9"/>
      <c r="C302" s="4"/>
      <c r="D302" s="41"/>
      <c r="E302" s="4" t="s">
        <v>486</v>
      </c>
      <c r="F302" s="4" t="s">
        <v>486</v>
      </c>
      <c r="G302" s="4" t="s">
        <v>483</v>
      </c>
      <c r="H302" s="4"/>
      <c r="I302" s="4"/>
      <c r="J302" s="4"/>
      <c r="K302" s="4"/>
      <c r="L302" s="4"/>
      <c r="N302" s="4">
        <v>1</v>
      </c>
      <c r="O302" s="4"/>
      <c r="P302" s="14">
        <f t="shared" si="15"/>
        <v>1</v>
      </c>
      <c r="Q302" s="4"/>
      <c r="R302" s="4"/>
    </row>
    <row r="303" spans="1:18">
      <c r="A303" s="4"/>
      <c r="B303" s="9"/>
      <c r="C303" s="4"/>
      <c r="D303" s="41"/>
      <c r="E303" s="4" t="s">
        <v>487</v>
      </c>
      <c r="F303" s="4" t="s">
        <v>487</v>
      </c>
      <c r="G303" s="4" t="s">
        <v>483</v>
      </c>
      <c r="H303" s="4"/>
      <c r="I303" s="4"/>
      <c r="J303" s="4"/>
      <c r="K303" s="4"/>
      <c r="L303" s="4"/>
      <c r="N303" s="4">
        <v>1</v>
      </c>
      <c r="O303" s="4"/>
      <c r="P303" s="14">
        <f t="shared" si="15"/>
        <v>1</v>
      </c>
      <c r="Q303" s="4"/>
      <c r="R303" s="4"/>
    </row>
    <row r="304" spans="1:18">
      <c r="A304" s="4"/>
      <c r="B304" s="9"/>
      <c r="C304" s="4"/>
      <c r="D304" s="41"/>
      <c r="E304" s="4" t="s">
        <v>488</v>
      </c>
      <c r="F304" s="4" t="s">
        <v>488</v>
      </c>
      <c r="G304" s="4" t="s">
        <v>483</v>
      </c>
      <c r="H304" s="4"/>
      <c r="I304" s="4"/>
      <c r="J304" s="4"/>
      <c r="K304" s="4"/>
      <c r="L304" s="4"/>
      <c r="N304" s="4">
        <v>1</v>
      </c>
      <c r="O304" s="4"/>
      <c r="P304" s="14">
        <f t="shared" si="15"/>
        <v>1</v>
      </c>
      <c r="Q304" s="4"/>
      <c r="R304" s="4"/>
    </row>
    <row r="305" spans="1:18">
      <c r="A305" s="4"/>
      <c r="B305" s="9"/>
      <c r="C305" s="4"/>
      <c r="D305" s="41"/>
      <c r="E305" s="4" t="s">
        <v>489</v>
      </c>
      <c r="F305" s="4" t="s">
        <v>489</v>
      </c>
      <c r="G305" s="4" t="s">
        <v>483</v>
      </c>
      <c r="H305" s="4"/>
      <c r="I305" s="4"/>
      <c r="J305" s="4"/>
      <c r="K305" s="4"/>
      <c r="L305" s="4"/>
      <c r="N305" s="4">
        <v>1</v>
      </c>
      <c r="O305" s="4"/>
      <c r="P305" s="14">
        <f t="shared" si="15"/>
        <v>1</v>
      </c>
      <c r="Q305" s="4"/>
      <c r="R305" s="4"/>
    </row>
    <row r="306" spans="1:18">
      <c r="A306" s="4"/>
      <c r="B306" s="9"/>
      <c r="C306" s="4"/>
      <c r="D306" s="41"/>
      <c r="E306" s="4" t="s">
        <v>490</v>
      </c>
      <c r="F306" s="4" t="s">
        <v>490</v>
      </c>
      <c r="G306" s="4" t="s">
        <v>483</v>
      </c>
      <c r="H306" s="4"/>
      <c r="I306" s="4"/>
      <c r="J306" s="4"/>
      <c r="K306" s="4"/>
      <c r="L306" s="4"/>
      <c r="N306" s="4">
        <v>1</v>
      </c>
      <c r="O306" s="4"/>
      <c r="P306" s="14">
        <f t="shared" si="15"/>
        <v>1</v>
      </c>
      <c r="Q306" s="4"/>
      <c r="R306" s="4"/>
    </row>
    <row r="307" spans="1:18">
      <c r="A307" s="4"/>
      <c r="B307" s="9"/>
      <c r="C307" s="4"/>
      <c r="D307" s="41"/>
      <c r="E307" s="4" t="s">
        <v>491</v>
      </c>
      <c r="F307" s="4" t="s">
        <v>491</v>
      </c>
      <c r="G307" s="4" t="s">
        <v>483</v>
      </c>
      <c r="H307" s="4"/>
      <c r="I307" s="4"/>
      <c r="J307" s="4"/>
      <c r="K307" s="4"/>
      <c r="L307" s="4"/>
      <c r="N307" s="4">
        <v>1</v>
      </c>
      <c r="O307" s="4"/>
      <c r="P307" s="14">
        <f t="shared" si="15"/>
        <v>1</v>
      </c>
      <c r="Q307" s="4"/>
      <c r="R307" s="4"/>
    </row>
    <row r="308" spans="1:18">
      <c r="A308" s="4"/>
      <c r="B308" s="9"/>
      <c r="C308" s="4"/>
      <c r="D308" s="41"/>
      <c r="E308" s="4" t="s">
        <v>492</v>
      </c>
      <c r="F308" s="4" t="s">
        <v>492</v>
      </c>
      <c r="G308" s="4" t="s">
        <v>483</v>
      </c>
      <c r="H308" s="4"/>
      <c r="I308" s="4"/>
      <c r="J308" s="4"/>
      <c r="K308" s="4"/>
      <c r="L308" s="4"/>
      <c r="N308" s="4">
        <v>1</v>
      </c>
      <c r="O308" s="4"/>
      <c r="P308" s="14">
        <f t="shared" si="15"/>
        <v>1</v>
      </c>
      <c r="Q308" s="4"/>
      <c r="R308" s="4"/>
    </row>
    <row r="309" spans="1:18">
      <c r="A309" s="4"/>
      <c r="B309" s="9"/>
      <c r="C309" s="4"/>
      <c r="D309" s="41"/>
      <c r="E309" s="4" t="s">
        <v>493</v>
      </c>
      <c r="F309" s="4" t="s">
        <v>493</v>
      </c>
      <c r="G309" s="4" t="s">
        <v>483</v>
      </c>
      <c r="H309" s="4"/>
      <c r="I309" s="4"/>
      <c r="J309" s="4"/>
      <c r="K309" s="4"/>
      <c r="L309" s="4"/>
      <c r="N309" s="4">
        <v>1</v>
      </c>
      <c r="O309" s="4"/>
      <c r="P309" s="14">
        <f t="shared" si="15"/>
        <v>1</v>
      </c>
      <c r="Q309" s="4"/>
      <c r="R309" s="4"/>
    </row>
    <row r="310" spans="1:18">
      <c r="A310" s="4"/>
      <c r="B310" s="9"/>
      <c r="C310" s="4"/>
      <c r="D310" s="41"/>
      <c r="E310" s="4" t="s">
        <v>494</v>
      </c>
      <c r="F310" s="4" t="s">
        <v>494</v>
      </c>
      <c r="G310" s="4" t="s">
        <v>483</v>
      </c>
      <c r="H310" s="4"/>
      <c r="I310" s="4"/>
      <c r="J310" s="4"/>
      <c r="K310" s="4"/>
      <c r="L310" s="4"/>
      <c r="N310" s="4">
        <v>1</v>
      </c>
      <c r="O310" s="4"/>
      <c r="P310" s="14">
        <f t="shared" si="15"/>
        <v>1</v>
      </c>
      <c r="Q310" s="4"/>
      <c r="R310" s="4"/>
    </row>
    <row r="311" spans="1:18">
      <c r="A311" s="4"/>
      <c r="B311" s="9"/>
      <c r="C311" s="4"/>
      <c r="D311" s="41"/>
      <c r="E311" s="4" t="s">
        <v>495</v>
      </c>
      <c r="F311" s="4" t="s">
        <v>495</v>
      </c>
      <c r="G311" s="4" t="s">
        <v>483</v>
      </c>
      <c r="H311" s="4"/>
      <c r="I311" s="4"/>
      <c r="J311" s="4"/>
      <c r="K311" s="4"/>
      <c r="L311" s="4"/>
      <c r="N311" s="4">
        <v>1</v>
      </c>
      <c r="O311" s="4"/>
      <c r="P311" s="14">
        <f t="shared" si="15"/>
        <v>1</v>
      </c>
      <c r="Q311" s="4"/>
      <c r="R311" s="4"/>
    </row>
    <row r="312" spans="1:18">
      <c r="A312" s="4"/>
      <c r="B312" s="9"/>
      <c r="C312" s="4"/>
      <c r="D312" s="41"/>
      <c r="E312" s="4" t="s">
        <v>496</v>
      </c>
      <c r="F312" s="4" t="s">
        <v>496</v>
      </c>
      <c r="G312" s="4" t="s">
        <v>483</v>
      </c>
      <c r="H312" s="4"/>
      <c r="I312" s="4"/>
      <c r="J312" s="4"/>
      <c r="K312" s="4"/>
      <c r="L312" s="4"/>
      <c r="N312" s="4">
        <v>1</v>
      </c>
      <c r="O312" s="4"/>
      <c r="P312" s="14">
        <f t="shared" si="15"/>
        <v>1</v>
      </c>
      <c r="Q312" s="4"/>
      <c r="R312" s="4"/>
    </row>
    <row r="313" spans="1:18">
      <c r="A313" s="4"/>
      <c r="B313" s="9"/>
      <c r="C313" s="4"/>
      <c r="D313" s="41"/>
      <c r="E313" s="4" t="s">
        <v>497</v>
      </c>
      <c r="F313" s="4" t="s">
        <v>497</v>
      </c>
      <c r="G313" s="4" t="s">
        <v>483</v>
      </c>
      <c r="H313" s="4"/>
      <c r="I313" s="4"/>
      <c r="J313" s="4"/>
      <c r="K313" s="4"/>
      <c r="L313" s="4"/>
      <c r="N313" s="4">
        <v>1</v>
      </c>
      <c r="O313" s="4"/>
      <c r="P313" s="14">
        <f t="shared" si="15"/>
        <v>1</v>
      </c>
      <c r="Q313" s="4"/>
      <c r="R313" s="4"/>
    </row>
    <row r="314" spans="1:18">
      <c r="A314" s="4"/>
      <c r="B314" s="9"/>
      <c r="C314" s="4"/>
      <c r="D314" s="41"/>
      <c r="E314" s="4" t="s">
        <v>498</v>
      </c>
      <c r="F314" s="4" t="s">
        <v>498</v>
      </c>
      <c r="G314" s="4" t="s">
        <v>483</v>
      </c>
      <c r="H314" s="4"/>
      <c r="I314" s="4"/>
      <c r="J314" s="4"/>
      <c r="K314" s="4"/>
      <c r="L314" s="4"/>
      <c r="N314" s="4">
        <v>1</v>
      </c>
      <c r="O314" s="4"/>
      <c r="P314" s="14">
        <f t="shared" si="15"/>
        <v>1</v>
      </c>
      <c r="Q314" s="4"/>
      <c r="R314" s="4"/>
    </row>
    <row r="315" spans="1:18">
      <c r="A315" s="4"/>
      <c r="B315" s="9"/>
      <c r="C315" s="4"/>
      <c r="D315" s="41"/>
      <c r="E315" s="4" t="s">
        <v>499</v>
      </c>
      <c r="F315" s="4" t="s">
        <v>499</v>
      </c>
      <c r="G315" s="4" t="s">
        <v>483</v>
      </c>
      <c r="H315" s="4"/>
      <c r="I315" s="4"/>
      <c r="J315" s="4"/>
      <c r="K315" s="4"/>
      <c r="L315" s="4"/>
      <c r="N315" s="4">
        <v>1</v>
      </c>
      <c r="O315" s="4"/>
      <c r="P315" s="14">
        <f t="shared" si="15"/>
        <v>1</v>
      </c>
      <c r="Q315" s="4"/>
      <c r="R315" s="4"/>
    </row>
    <row r="316" spans="1:18">
      <c r="A316" s="4"/>
      <c r="B316" s="9"/>
      <c r="C316" s="4"/>
      <c r="D316" s="41"/>
      <c r="E316" s="4" t="s">
        <v>500</v>
      </c>
      <c r="F316" s="4" t="s">
        <v>500</v>
      </c>
      <c r="G316" s="4" t="s">
        <v>483</v>
      </c>
      <c r="H316" s="4"/>
      <c r="I316" s="4"/>
      <c r="J316" s="4"/>
      <c r="K316" s="4"/>
      <c r="L316" s="4"/>
      <c r="N316" s="4">
        <v>1</v>
      </c>
      <c r="O316" s="4"/>
      <c r="P316" s="14">
        <f t="shared" si="15"/>
        <v>1</v>
      </c>
      <c r="Q316" s="4"/>
      <c r="R316" s="4"/>
    </row>
    <row r="317" spans="1:18">
      <c r="A317" s="4"/>
      <c r="B317" s="9"/>
      <c r="C317" s="4"/>
      <c r="D317" s="41"/>
      <c r="E317" s="4" t="s">
        <v>501</v>
      </c>
      <c r="F317" s="4" t="s">
        <v>501</v>
      </c>
      <c r="G317" s="4" t="s">
        <v>483</v>
      </c>
      <c r="H317" s="4"/>
      <c r="I317" s="4"/>
      <c r="J317" s="4"/>
      <c r="K317" s="4"/>
      <c r="L317" s="4"/>
      <c r="N317" s="4">
        <v>1</v>
      </c>
      <c r="O317" s="4"/>
      <c r="P317" s="14">
        <f t="shared" si="15"/>
        <v>1</v>
      </c>
      <c r="Q317" s="4"/>
      <c r="R317" s="4"/>
    </row>
    <row r="318" spans="1:18">
      <c r="A318" s="4"/>
      <c r="B318" s="9"/>
      <c r="C318" s="4"/>
      <c r="D318" s="41"/>
      <c r="E318" s="4"/>
      <c r="F318" s="4"/>
      <c r="G318" s="4"/>
      <c r="H318" s="4"/>
      <c r="I318" s="4"/>
      <c r="J318" s="4"/>
      <c r="K318" s="4"/>
      <c r="L318" s="4"/>
      <c r="N318" s="188" t="s">
        <v>417</v>
      </c>
      <c r="O318" s="190"/>
      <c r="P318" s="12">
        <f>SUM(P299:P317)</f>
        <v>19</v>
      </c>
      <c r="Q318" s="4"/>
      <c r="R318" s="4"/>
    </row>
    <row r="319" spans="1:18">
      <c r="A319" s="4"/>
      <c r="B319" s="9"/>
      <c r="C319" s="4"/>
      <c r="D319" s="41"/>
      <c r="E319" s="4"/>
      <c r="F319" s="4"/>
      <c r="G319" s="4"/>
      <c r="H319" s="4"/>
      <c r="I319" s="4"/>
      <c r="J319" s="4"/>
      <c r="K319" s="4"/>
      <c r="L319" s="4"/>
      <c r="N319" s="4"/>
      <c r="O319" s="4"/>
      <c r="P319" s="4"/>
      <c r="Q319" s="4"/>
      <c r="R319" s="4"/>
    </row>
    <row r="320" spans="1:18">
      <c r="A320" s="4"/>
      <c r="B320" s="9"/>
      <c r="C320" s="4"/>
      <c r="D320" s="41"/>
      <c r="E320" s="4"/>
      <c r="F320" s="4"/>
      <c r="G320" s="4"/>
      <c r="H320" s="4"/>
      <c r="I320" s="4"/>
      <c r="J320" s="4"/>
      <c r="K320" s="4"/>
      <c r="L320" s="4"/>
      <c r="N320" s="4"/>
      <c r="O320" s="4"/>
      <c r="P320" s="4"/>
      <c r="Q320" s="4"/>
      <c r="R320" s="4"/>
    </row>
    <row r="321" spans="1:18" ht="24">
      <c r="A321" s="4" t="s">
        <v>182</v>
      </c>
      <c r="B321" s="9" t="s">
        <v>184</v>
      </c>
      <c r="C321" s="4" t="s">
        <v>70</v>
      </c>
      <c r="D321" s="41" t="s">
        <v>73</v>
      </c>
      <c r="E321" s="4"/>
      <c r="F321" s="4"/>
      <c r="G321" s="4"/>
      <c r="H321" s="4"/>
      <c r="I321" s="4"/>
      <c r="J321" s="4"/>
      <c r="K321" s="4"/>
      <c r="L321" s="4"/>
      <c r="N321" s="4"/>
      <c r="O321" s="4"/>
      <c r="P321" s="4"/>
      <c r="Q321" s="4"/>
      <c r="R321" s="4"/>
    </row>
    <row r="322" spans="1:18">
      <c r="A322" s="4" t="s">
        <v>185</v>
      </c>
      <c r="B322" s="9" t="s">
        <v>173</v>
      </c>
      <c r="C322" s="4" t="s">
        <v>70</v>
      </c>
      <c r="D322" s="41">
        <v>16</v>
      </c>
      <c r="E322" s="4" t="s">
        <v>482</v>
      </c>
      <c r="F322" s="4" t="s">
        <v>483</v>
      </c>
      <c r="G322" s="4" t="s">
        <v>483</v>
      </c>
      <c r="H322" s="4"/>
      <c r="I322" s="4"/>
      <c r="J322" s="4"/>
      <c r="K322" s="4"/>
      <c r="L322" s="4"/>
      <c r="N322" s="4">
        <v>0</v>
      </c>
      <c r="O322" s="4"/>
      <c r="P322" s="14">
        <f t="shared" ref="P322:P340" si="16">SUM(N322)</f>
        <v>0</v>
      </c>
      <c r="Q322" s="4"/>
      <c r="R322" s="4"/>
    </row>
    <row r="323" spans="1:18">
      <c r="A323" s="4"/>
      <c r="B323" s="9"/>
      <c r="C323" s="4"/>
      <c r="D323" s="41"/>
      <c r="E323" s="4" t="s">
        <v>484</v>
      </c>
      <c r="F323" s="4" t="s">
        <v>483</v>
      </c>
      <c r="G323" s="4" t="s">
        <v>483</v>
      </c>
      <c r="H323" s="4"/>
      <c r="I323" s="4"/>
      <c r="J323" s="4"/>
      <c r="K323" s="4"/>
      <c r="L323" s="4"/>
      <c r="N323" s="4">
        <v>3</v>
      </c>
      <c r="O323" s="4"/>
      <c r="P323" s="14">
        <f t="shared" si="16"/>
        <v>3</v>
      </c>
      <c r="Q323" s="4"/>
      <c r="R323" s="4"/>
    </row>
    <row r="324" spans="1:18">
      <c r="A324" s="4"/>
      <c r="B324" s="9"/>
      <c r="C324" s="4"/>
      <c r="D324" s="41"/>
      <c r="E324" s="4" t="s">
        <v>485</v>
      </c>
      <c r="F324" s="4" t="s">
        <v>483</v>
      </c>
      <c r="G324" s="4" t="s">
        <v>483</v>
      </c>
      <c r="H324" s="4"/>
      <c r="I324" s="4"/>
      <c r="J324" s="4"/>
      <c r="K324" s="4"/>
      <c r="L324" s="4"/>
      <c r="N324" s="4">
        <v>2</v>
      </c>
      <c r="O324" s="4"/>
      <c r="P324" s="14">
        <f t="shared" si="16"/>
        <v>2</v>
      </c>
      <c r="Q324" s="4"/>
      <c r="R324" s="4"/>
    </row>
    <row r="325" spans="1:18">
      <c r="A325" s="4"/>
      <c r="B325" s="9"/>
      <c r="C325" s="4"/>
      <c r="D325" s="41"/>
      <c r="E325" s="4" t="s">
        <v>486</v>
      </c>
      <c r="F325" s="4" t="s">
        <v>483</v>
      </c>
      <c r="G325" s="4" t="s">
        <v>483</v>
      </c>
      <c r="H325" s="4"/>
      <c r="I325" s="4"/>
      <c r="J325" s="4"/>
      <c r="K325" s="4"/>
      <c r="L325" s="4"/>
      <c r="N325" s="4">
        <v>0</v>
      </c>
      <c r="O325" s="4"/>
      <c r="P325" s="14">
        <f t="shared" si="16"/>
        <v>0</v>
      </c>
      <c r="Q325" s="4"/>
      <c r="R325" s="4"/>
    </row>
    <row r="326" spans="1:18">
      <c r="A326" s="4"/>
      <c r="B326" s="9"/>
      <c r="C326" s="4"/>
      <c r="D326" s="41"/>
      <c r="E326" s="4" t="s">
        <v>487</v>
      </c>
      <c r="F326" s="4" t="s">
        <v>483</v>
      </c>
      <c r="G326" s="4" t="s">
        <v>483</v>
      </c>
      <c r="H326" s="4"/>
      <c r="I326" s="4"/>
      <c r="J326" s="4"/>
      <c r="K326" s="4"/>
      <c r="L326" s="4"/>
      <c r="N326" s="4">
        <v>0</v>
      </c>
      <c r="O326" s="4"/>
      <c r="P326" s="14">
        <f t="shared" si="16"/>
        <v>0</v>
      </c>
      <c r="Q326" s="4"/>
      <c r="R326" s="4"/>
    </row>
    <row r="327" spans="1:18">
      <c r="A327" s="4"/>
      <c r="B327" s="9"/>
      <c r="C327" s="4"/>
      <c r="D327" s="41"/>
      <c r="E327" s="4" t="s">
        <v>488</v>
      </c>
      <c r="F327" s="4" t="s">
        <v>483</v>
      </c>
      <c r="G327" s="4" t="s">
        <v>483</v>
      </c>
      <c r="H327" s="4"/>
      <c r="I327" s="4"/>
      <c r="J327" s="4"/>
      <c r="K327" s="4"/>
      <c r="L327" s="4"/>
      <c r="N327" s="4">
        <v>0</v>
      </c>
      <c r="O327" s="4"/>
      <c r="P327" s="14">
        <f t="shared" si="16"/>
        <v>0</v>
      </c>
      <c r="Q327" s="4"/>
      <c r="R327" s="4"/>
    </row>
    <row r="328" spans="1:18">
      <c r="A328" s="4"/>
      <c r="B328" s="9"/>
      <c r="C328" s="4"/>
      <c r="D328" s="41"/>
      <c r="E328" s="4" t="s">
        <v>489</v>
      </c>
      <c r="F328" s="4" t="s">
        <v>483</v>
      </c>
      <c r="G328" s="4" t="s">
        <v>483</v>
      </c>
      <c r="H328" s="4"/>
      <c r="I328" s="4"/>
      <c r="J328" s="4"/>
      <c r="K328" s="4"/>
      <c r="L328" s="4"/>
      <c r="N328" s="4">
        <v>0</v>
      </c>
      <c r="O328" s="4"/>
      <c r="P328" s="14">
        <f t="shared" si="16"/>
        <v>0</v>
      </c>
      <c r="Q328" s="4"/>
      <c r="R328" s="4"/>
    </row>
    <row r="329" spans="1:18">
      <c r="A329" s="4"/>
      <c r="B329" s="9"/>
      <c r="C329" s="4"/>
      <c r="D329" s="41"/>
      <c r="E329" s="4" t="s">
        <v>490</v>
      </c>
      <c r="F329" s="4" t="s">
        <v>483</v>
      </c>
      <c r="G329" s="4" t="s">
        <v>483</v>
      </c>
      <c r="H329" s="4"/>
      <c r="I329" s="4"/>
      <c r="J329" s="4"/>
      <c r="K329" s="4"/>
      <c r="L329" s="4"/>
      <c r="N329" s="4">
        <v>2</v>
      </c>
      <c r="O329" s="4"/>
      <c r="P329" s="14">
        <f t="shared" si="16"/>
        <v>2</v>
      </c>
      <c r="Q329" s="4"/>
      <c r="R329" s="4"/>
    </row>
    <row r="330" spans="1:18">
      <c r="A330" s="4"/>
      <c r="B330" s="9"/>
      <c r="C330" s="4"/>
      <c r="D330" s="41"/>
      <c r="E330" s="4" t="s">
        <v>491</v>
      </c>
      <c r="F330" s="4" t="s">
        <v>483</v>
      </c>
      <c r="G330" s="4" t="s">
        <v>483</v>
      </c>
      <c r="H330" s="4"/>
      <c r="I330" s="4"/>
      <c r="J330" s="4"/>
      <c r="K330" s="4"/>
      <c r="L330" s="4"/>
      <c r="N330" s="4">
        <v>1</v>
      </c>
      <c r="O330" s="4"/>
      <c r="P330" s="14">
        <f t="shared" si="16"/>
        <v>1</v>
      </c>
      <c r="Q330" s="4"/>
      <c r="R330" s="4"/>
    </row>
    <row r="331" spans="1:18">
      <c r="A331" s="4"/>
      <c r="B331" s="9"/>
      <c r="C331" s="4"/>
      <c r="D331" s="41"/>
      <c r="E331" s="4" t="s">
        <v>492</v>
      </c>
      <c r="F331" s="4" t="s">
        <v>483</v>
      </c>
      <c r="G331" s="4" t="s">
        <v>483</v>
      </c>
      <c r="H331" s="4"/>
      <c r="I331" s="4"/>
      <c r="J331" s="4"/>
      <c r="K331" s="4"/>
      <c r="L331" s="4"/>
      <c r="N331" s="4">
        <v>0</v>
      </c>
      <c r="O331" s="4"/>
      <c r="P331" s="14">
        <f t="shared" si="16"/>
        <v>0</v>
      </c>
      <c r="Q331" s="4"/>
      <c r="R331" s="4"/>
    </row>
    <row r="332" spans="1:18">
      <c r="A332" s="4"/>
      <c r="B332" s="9"/>
      <c r="C332" s="4"/>
      <c r="D332" s="41"/>
      <c r="E332" s="4" t="s">
        <v>493</v>
      </c>
      <c r="F332" s="4" t="s">
        <v>483</v>
      </c>
      <c r="G332" s="4" t="s">
        <v>483</v>
      </c>
      <c r="H332" s="4"/>
      <c r="I332" s="4"/>
      <c r="J332" s="4"/>
      <c r="K332" s="4"/>
      <c r="L332" s="4"/>
      <c r="N332" s="4">
        <v>0</v>
      </c>
      <c r="O332" s="4"/>
      <c r="P332" s="14">
        <f t="shared" si="16"/>
        <v>0</v>
      </c>
      <c r="Q332" s="4"/>
      <c r="R332" s="4"/>
    </row>
    <row r="333" spans="1:18">
      <c r="A333" s="4"/>
      <c r="B333" s="9"/>
      <c r="C333" s="4"/>
      <c r="D333" s="41"/>
      <c r="E333" s="4" t="s">
        <v>494</v>
      </c>
      <c r="F333" s="4" t="s">
        <v>483</v>
      </c>
      <c r="G333" s="4" t="s">
        <v>483</v>
      </c>
      <c r="H333" s="4"/>
      <c r="I333" s="4"/>
      <c r="J333" s="4"/>
      <c r="K333" s="4"/>
      <c r="L333" s="4"/>
      <c r="N333" s="4">
        <v>0</v>
      </c>
      <c r="O333" s="4"/>
      <c r="P333" s="14">
        <f t="shared" si="16"/>
        <v>0</v>
      </c>
      <c r="Q333" s="4"/>
      <c r="R333" s="4"/>
    </row>
    <row r="334" spans="1:18">
      <c r="A334" s="4"/>
      <c r="B334" s="9"/>
      <c r="C334" s="4"/>
      <c r="D334" s="41"/>
      <c r="E334" s="4" t="s">
        <v>495</v>
      </c>
      <c r="F334" s="4" t="s">
        <v>483</v>
      </c>
      <c r="G334" s="4" t="s">
        <v>483</v>
      </c>
      <c r="H334" s="4"/>
      <c r="I334" s="4"/>
      <c r="J334" s="4"/>
      <c r="K334" s="4"/>
      <c r="L334" s="4"/>
      <c r="N334" s="4">
        <v>0</v>
      </c>
      <c r="O334" s="4"/>
      <c r="P334" s="14">
        <f t="shared" si="16"/>
        <v>0</v>
      </c>
      <c r="Q334" s="4"/>
      <c r="R334" s="4"/>
    </row>
    <row r="335" spans="1:18">
      <c r="A335" s="4"/>
      <c r="B335" s="9"/>
      <c r="C335" s="4"/>
      <c r="D335" s="41"/>
      <c r="E335" s="4" t="s">
        <v>496</v>
      </c>
      <c r="F335" s="4" t="s">
        <v>483</v>
      </c>
      <c r="G335" s="4" t="s">
        <v>483</v>
      </c>
      <c r="H335" s="4"/>
      <c r="I335" s="4"/>
      <c r="J335" s="4"/>
      <c r="K335" s="4"/>
      <c r="L335" s="4"/>
      <c r="N335" s="4">
        <v>3</v>
      </c>
      <c r="O335" s="4"/>
      <c r="P335" s="14">
        <f t="shared" si="16"/>
        <v>3</v>
      </c>
      <c r="Q335" s="4"/>
      <c r="R335" s="4"/>
    </row>
    <row r="336" spans="1:18">
      <c r="A336" s="4"/>
      <c r="B336" s="9"/>
      <c r="C336" s="4"/>
      <c r="D336" s="41"/>
      <c r="E336" s="4" t="s">
        <v>497</v>
      </c>
      <c r="F336" s="4" t="s">
        <v>483</v>
      </c>
      <c r="G336" s="4" t="s">
        <v>483</v>
      </c>
      <c r="H336" s="4"/>
      <c r="I336" s="4"/>
      <c r="J336" s="4"/>
      <c r="K336" s="4"/>
      <c r="L336" s="4"/>
      <c r="N336" s="4">
        <v>1</v>
      </c>
      <c r="O336" s="4"/>
      <c r="P336" s="14">
        <f t="shared" si="16"/>
        <v>1</v>
      </c>
      <c r="Q336" s="4"/>
      <c r="R336" s="4"/>
    </row>
    <row r="337" spans="1:18">
      <c r="A337" s="4"/>
      <c r="B337" s="9"/>
      <c r="C337" s="4"/>
      <c r="D337" s="41"/>
      <c r="E337" s="4" t="s">
        <v>498</v>
      </c>
      <c r="F337" s="4" t="s">
        <v>483</v>
      </c>
      <c r="G337" s="4" t="s">
        <v>483</v>
      </c>
      <c r="H337" s="4"/>
      <c r="I337" s="4"/>
      <c r="J337" s="4"/>
      <c r="K337" s="4"/>
      <c r="L337" s="4"/>
      <c r="N337" s="4">
        <v>0</v>
      </c>
      <c r="O337" s="4"/>
      <c r="P337" s="14">
        <f t="shared" si="16"/>
        <v>0</v>
      </c>
      <c r="Q337" s="4"/>
      <c r="R337" s="4"/>
    </row>
    <row r="338" spans="1:18">
      <c r="A338" s="4"/>
      <c r="B338" s="9"/>
      <c r="C338" s="4"/>
      <c r="D338" s="41"/>
      <c r="E338" s="4" t="s">
        <v>499</v>
      </c>
      <c r="F338" s="4" t="s">
        <v>483</v>
      </c>
      <c r="G338" s="4" t="s">
        <v>483</v>
      </c>
      <c r="H338" s="4"/>
      <c r="I338" s="4"/>
      <c r="J338" s="4"/>
      <c r="K338" s="4"/>
      <c r="L338" s="4"/>
      <c r="N338" s="4">
        <v>0</v>
      </c>
      <c r="O338" s="4"/>
      <c r="P338" s="14">
        <f t="shared" si="16"/>
        <v>0</v>
      </c>
      <c r="Q338" s="4"/>
      <c r="R338" s="4"/>
    </row>
    <row r="339" spans="1:18">
      <c r="A339" s="4"/>
      <c r="B339" s="9"/>
      <c r="C339" s="4"/>
      <c r="D339" s="41"/>
      <c r="E339" s="4" t="s">
        <v>500</v>
      </c>
      <c r="F339" s="4" t="s">
        <v>483</v>
      </c>
      <c r="G339" s="4" t="s">
        <v>483</v>
      </c>
      <c r="H339" s="4"/>
      <c r="I339" s="4"/>
      <c r="J339" s="4"/>
      <c r="K339" s="4"/>
      <c r="L339" s="4"/>
      <c r="N339" s="4">
        <v>3</v>
      </c>
      <c r="O339" s="4"/>
      <c r="P339" s="14">
        <f t="shared" si="16"/>
        <v>3</v>
      </c>
      <c r="Q339" s="4"/>
      <c r="R339" s="4"/>
    </row>
    <row r="340" spans="1:18">
      <c r="A340" s="4"/>
      <c r="B340" s="9"/>
      <c r="C340" s="4"/>
      <c r="D340" s="41"/>
      <c r="E340" s="4" t="s">
        <v>501</v>
      </c>
      <c r="F340" s="4" t="s">
        <v>483</v>
      </c>
      <c r="G340" s="4" t="s">
        <v>483</v>
      </c>
      <c r="H340" s="4"/>
      <c r="I340" s="4"/>
      <c r="J340" s="4"/>
      <c r="K340" s="4"/>
      <c r="L340" s="4"/>
      <c r="N340" s="4">
        <v>7</v>
      </c>
      <c r="O340" s="4"/>
      <c r="P340" s="14">
        <f t="shared" si="16"/>
        <v>7</v>
      </c>
      <c r="Q340" s="4"/>
      <c r="R340" s="4"/>
    </row>
    <row r="341" spans="1:18">
      <c r="A341" s="4"/>
      <c r="B341" s="9"/>
      <c r="C341" s="4"/>
      <c r="D341" s="41"/>
      <c r="E341" s="4"/>
      <c r="F341" s="4"/>
      <c r="G341" s="4"/>
      <c r="H341" s="4"/>
      <c r="I341" s="4"/>
      <c r="J341" s="4"/>
      <c r="K341" s="4"/>
      <c r="L341" s="4"/>
      <c r="N341" s="188" t="s">
        <v>417</v>
      </c>
      <c r="O341" s="190"/>
      <c r="P341" s="12">
        <f>SUM(P322:P340)</f>
        <v>22</v>
      </c>
      <c r="Q341" s="4"/>
      <c r="R341" s="4"/>
    </row>
    <row r="342" spans="1:18">
      <c r="A342" s="4"/>
      <c r="B342" s="9"/>
      <c r="C342" s="4"/>
      <c r="D342" s="41"/>
      <c r="E342" s="4"/>
      <c r="F342" s="4"/>
      <c r="G342" s="4"/>
      <c r="H342" s="4"/>
      <c r="I342" s="4"/>
      <c r="J342" s="4"/>
      <c r="K342" s="4"/>
      <c r="L342" s="4"/>
      <c r="N342" s="4"/>
      <c r="O342" s="4"/>
      <c r="P342" s="4"/>
      <c r="Q342" s="4"/>
      <c r="R342" s="4"/>
    </row>
    <row r="343" spans="1:18">
      <c r="A343" s="4"/>
      <c r="B343" s="9"/>
      <c r="C343" s="4"/>
      <c r="D343" s="41"/>
      <c r="E343" s="4"/>
      <c r="F343" s="4"/>
      <c r="G343" s="4"/>
      <c r="H343" s="4"/>
      <c r="I343" s="4"/>
      <c r="J343" s="4"/>
      <c r="K343" s="4"/>
      <c r="L343" s="4"/>
      <c r="N343" s="4"/>
      <c r="O343" s="4"/>
      <c r="P343" s="4"/>
      <c r="Q343" s="4"/>
      <c r="R343" s="4"/>
    </row>
    <row r="344" spans="1:18">
      <c r="A344" s="4"/>
      <c r="B344" s="9"/>
      <c r="C344" s="4"/>
      <c r="D344" s="41"/>
      <c r="E344" s="4"/>
      <c r="F344" s="4"/>
      <c r="G344" s="4"/>
      <c r="H344" s="4"/>
      <c r="I344" s="4"/>
      <c r="J344" s="4"/>
      <c r="K344" s="4"/>
      <c r="L344" s="4"/>
      <c r="N344" s="4"/>
      <c r="O344" s="4"/>
      <c r="P344" s="4"/>
      <c r="Q344" s="4"/>
      <c r="R344" s="4"/>
    </row>
    <row r="345" spans="1:18">
      <c r="A345" s="4"/>
      <c r="B345" s="62"/>
      <c r="C345" s="4"/>
      <c r="D345" s="41"/>
      <c r="E345" s="4"/>
      <c r="F345" s="4"/>
      <c r="G345" s="4"/>
      <c r="H345" s="4"/>
      <c r="I345" s="4"/>
      <c r="J345" s="4"/>
      <c r="K345" s="4"/>
      <c r="L345" s="4"/>
      <c r="N345" s="4"/>
      <c r="O345" s="4"/>
      <c r="P345" s="4"/>
      <c r="Q345" s="4"/>
      <c r="R345" s="4"/>
    </row>
    <row r="346" spans="1:18">
      <c r="A346" s="35">
        <v>3.4</v>
      </c>
      <c r="B346" s="36" t="s">
        <v>186</v>
      </c>
      <c r="C346" s="2"/>
      <c r="D346" s="3"/>
      <c r="E346" s="4"/>
      <c r="F346" s="4"/>
      <c r="G346" s="4"/>
      <c r="H346" s="4"/>
      <c r="I346" s="4"/>
      <c r="J346" s="4"/>
      <c r="K346" s="4"/>
      <c r="L346" s="4"/>
      <c r="N346" s="4"/>
      <c r="O346" s="4"/>
      <c r="P346" s="4"/>
      <c r="Q346" s="4"/>
      <c r="R346" s="4"/>
    </row>
    <row r="347" spans="1:18" ht="96">
      <c r="A347" s="4"/>
      <c r="B347" s="9" t="s">
        <v>187</v>
      </c>
      <c r="C347" s="4"/>
      <c r="D347" s="41"/>
      <c r="E347" s="4"/>
      <c r="F347" s="4"/>
      <c r="G347" s="4"/>
      <c r="H347" s="4"/>
      <c r="I347" s="4"/>
      <c r="J347" s="4"/>
      <c r="K347" s="4"/>
      <c r="L347" s="4"/>
      <c r="N347" s="4"/>
      <c r="O347" s="4"/>
      <c r="P347" s="4"/>
      <c r="Q347" s="4"/>
      <c r="R347" s="4"/>
    </row>
    <row r="348" spans="1:18" ht="84">
      <c r="A348" s="4"/>
      <c r="B348" s="9" t="s">
        <v>188</v>
      </c>
      <c r="C348" s="4"/>
      <c r="D348" s="41"/>
      <c r="E348" s="4"/>
      <c r="F348" s="4"/>
      <c r="G348" s="4"/>
      <c r="H348" s="4"/>
      <c r="I348" s="4"/>
      <c r="J348" s="4"/>
      <c r="K348" s="4"/>
      <c r="L348" s="4"/>
      <c r="N348" s="4"/>
      <c r="O348" s="4"/>
      <c r="P348" s="4"/>
      <c r="Q348" s="4"/>
      <c r="R348" s="4"/>
    </row>
    <row r="349" spans="1:18" ht="24">
      <c r="A349" s="4"/>
      <c r="B349" s="36" t="s">
        <v>167</v>
      </c>
      <c r="C349" s="4"/>
      <c r="D349" s="41"/>
      <c r="E349" s="4"/>
      <c r="F349" s="4"/>
      <c r="G349" s="4"/>
      <c r="H349" s="4"/>
      <c r="I349" s="4"/>
      <c r="J349" s="4"/>
      <c r="K349" s="4"/>
      <c r="L349" s="4"/>
      <c r="N349" s="4"/>
      <c r="O349" s="4"/>
      <c r="P349" s="4"/>
      <c r="Q349" s="4"/>
      <c r="R349" s="4"/>
    </row>
    <row r="350" spans="1:18">
      <c r="A350" s="4" t="s">
        <v>189</v>
      </c>
      <c r="B350" s="9" t="s">
        <v>183</v>
      </c>
      <c r="C350" s="4" t="s">
        <v>70</v>
      </c>
      <c r="D350" s="41">
        <v>30</v>
      </c>
      <c r="E350" s="4" t="s">
        <v>502</v>
      </c>
      <c r="F350" s="4" t="s">
        <v>502</v>
      </c>
      <c r="G350" s="4" t="s">
        <v>483</v>
      </c>
      <c r="H350" s="4"/>
      <c r="I350" s="4"/>
      <c r="J350" s="4"/>
      <c r="K350" s="4"/>
      <c r="L350" s="4"/>
      <c r="N350" s="4">
        <v>1</v>
      </c>
      <c r="O350" s="4"/>
      <c r="P350" s="14">
        <f t="shared" ref="P350:P355" si="17">SUM(N350)</f>
        <v>1</v>
      </c>
      <c r="Q350" s="4"/>
      <c r="R350" s="4"/>
    </row>
    <row r="351" spans="1:18">
      <c r="A351" s="4"/>
      <c r="B351" s="9"/>
      <c r="C351" s="4"/>
      <c r="D351" s="41"/>
      <c r="E351" s="4" t="s">
        <v>503</v>
      </c>
      <c r="F351" s="4" t="s">
        <v>503</v>
      </c>
      <c r="G351" s="4" t="s">
        <v>483</v>
      </c>
      <c r="H351" s="4"/>
      <c r="I351" s="4"/>
      <c r="J351" s="4"/>
      <c r="K351" s="4"/>
      <c r="L351" s="4"/>
      <c r="N351" s="4">
        <v>1</v>
      </c>
      <c r="O351" s="4"/>
      <c r="P351" s="14">
        <f t="shared" si="17"/>
        <v>1</v>
      </c>
      <c r="Q351" s="4"/>
      <c r="R351" s="4"/>
    </row>
    <row r="352" spans="1:18">
      <c r="A352" s="4"/>
      <c r="B352" s="9"/>
      <c r="C352" s="4"/>
      <c r="D352" s="41"/>
      <c r="E352" s="4" t="s">
        <v>504</v>
      </c>
      <c r="F352" s="4" t="s">
        <v>504</v>
      </c>
      <c r="G352" s="4" t="s">
        <v>483</v>
      </c>
      <c r="H352" s="4"/>
      <c r="I352" s="4"/>
      <c r="J352" s="4"/>
      <c r="K352" s="4"/>
      <c r="L352" s="4"/>
      <c r="N352" s="4">
        <v>1</v>
      </c>
      <c r="O352" s="4"/>
      <c r="P352" s="14">
        <f t="shared" si="17"/>
        <v>1</v>
      </c>
      <c r="Q352" s="4"/>
      <c r="R352" s="4"/>
    </row>
    <row r="353" spans="1:18">
      <c r="A353" s="4"/>
      <c r="B353" s="9"/>
      <c r="C353" s="4"/>
      <c r="D353" s="41"/>
      <c r="E353" s="4" t="s">
        <v>505</v>
      </c>
      <c r="F353" s="4" t="s">
        <v>505</v>
      </c>
      <c r="G353" s="4" t="s">
        <v>483</v>
      </c>
      <c r="H353" s="4"/>
      <c r="I353" s="4"/>
      <c r="J353" s="4"/>
      <c r="K353" s="4"/>
      <c r="L353" s="4"/>
      <c r="N353" s="4">
        <v>1</v>
      </c>
      <c r="O353" s="4"/>
      <c r="P353" s="14">
        <f t="shared" si="17"/>
        <v>1</v>
      </c>
      <c r="Q353" s="4"/>
      <c r="R353" s="4"/>
    </row>
    <row r="354" spans="1:18">
      <c r="A354" s="4"/>
      <c r="B354" s="9"/>
      <c r="C354" s="4"/>
      <c r="D354" s="41"/>
      <c r="E354" s="4" t="s">
        <v>506</v>
      </c>
      <c r="F354" s="4" t="s">
        <v>506</v>
      </c>
      <c r="G354" s="4" t="s">
        <v>483</v>
      </c>
      <c r="H354" s="4"/>
      <c r="I354" s="4"/>
      <c r="J354" s="4"/>
      <c r="K354" s="4"/>
      <c r="L354" s="4"/>
      <c r="N354" s="4">
        <v>1</v>
      </c>
      <c r="O354" s="4"/>
      <c r="P354" s="14">
        <f t="shared" si="17"/>
        <v>1</v>
      </c>
      <c r="Q354" s="4"/>
      <c r="R354" s="4"/>
    </row>
    <row r="355" spans="1:18">
      <c r="A355" s="4"/>
      <c r="B355" s="9"/>
      <c r="C355" s="4"/>
      <c r="D355" s="41"/>
      <c r="E355" s="4" t="s">
        <v>507</v>
      </c>
      <c r="F355" s="4" t="s">
        <v>507</v>
      </c>
      <c r="G355" s="4" t="s">
        <v>483</v>
      </c>
      <c r="H355" s="4"/>
      <c r="I355" s="4"/>
      <c r="J355" s="4"/>
      <c r="K355" s="4"/>
      <c r="L355" s="4"/>
      <c r="N355" s="4">
        <v>1</v>
      </c>
      <c r="O355" s="4"/>
      <c r="P355" s="14">
        <f t="shared" si="17"/>
        <v>1</v>
      </c>
      <c r="Q355" s="4"/>
      <c r="R355" s="4"/>
    </row>
    <row r="356" spans="1:18">
      <c r="A356" s="4"/>
      <c r="B356" s="9"/>
      <c r="C356" s="4"/>
      <c r="D356" s="41"/>
      <c r="E356" s="4"/>
      <c r="F356" s="4"/>
      <c r="G356" s="4"/>
      <c r="H356" s="4"/>
      <c r="I356" s="4"/>
      <c r="J356" s="4"/>
      <c r="K356" s="4"/>
      <c r="L356" s="4"/>
      <c r="N356" s="4"/>
      <c r="O356" s="4"/>
      <c r="P356" s="4"/>
      <c r="Q356" s="4"/>
      <c r="R356" s="4"/>
    </row>
    <row r="357" spans="1:18">
      <c r="A357" s="4"/>
      <c r="B357" s="9"/>
      <c r="C357" s="4"/>
      <c r="D357" s="41"/>
      <c r="E357" s="4" t="s">
        <v>508</v>
      </c>
      <c r="F357" s="4" t="s">
        <v>508</v>
      </c>
      <c r="G357" s="4" t="s">
        <v>483</v>
      </c>
      <c r="H357" s="4"/>
      <c r="I357" s="4"/>
      <c r="J357" s="4"/>
      <c r="K357" s="4"/>
      <c r="L357" s="4"/>
      <c r="N357" s="4">
        <v>2</v>
      </c>
      <c r="O357" s="4"/>
      <c r="P357" s="14">
        <f t="shared" ref="P357:P372" si="18">SUM(N357)</f>
        <v>2</v>
      </c>
      <c r="Q357" s="4"/>
      <c r="R357" s="4"/>
    </row>
    <row r="358" spans="1:18">
      <c r="A358" s="4"/>
      <c r="B358" s="9"/>
      <c r="C358" s="4"/>
      <c r="D358" s="41"/>
      <c r="E358" s="4" t="s">
        <v>509</v>
      </c>
      <c r="F358" s="4" t="s">
        <v>509</v>
      </c>
      <c r="G358" s="4" t="s">
        <v>483</v>
      </c>
      <c r="H358" s="4"/>
      <c r="I358" s="4"/>
      <c r="J358" s="4"/>
      <c r="K358" s="4"/>
      <c r="L358" s="4"/>
      <c r="N358" s="4">
        <v>1</v>
      </c>
      <c r="O358" s="4"/>
      <c r="P358" s="14">
        <f t="shared" si="18"/>
        <v>1</v>
      </c>
      <c r="Q358" s="4"/>
      <c r="R358" s="4"/>
    </row>
    <row r="359" spans="1:18">
      <c r="A359" s="4"/>
      <c r="B359" s="9"/>
      <c r="C359" s="4"/>
      <c r="D359" s="41"/>
      <c r="E359" s="4" t="s">
        <v>510</v>
      </c>
      <c r="F359" s="4" t="s">
        <v>510</v>
      </c>
      <c r="G359" s="4" t="s">
        <v>483</v>
      </c>
      <c r="H359" s="4"/>
      <c r="I359" s="4"/>
      <c r="J359" s="4"/>
      <c r="K359" s="4"/>
      <c r="L359" s="4"/>
      <c r="N359" s="4">
        <v>1</v>
      </c>
      <c r="O359" s="4"/>
      <c r="P359" s="14">
        <f t="shared" si="18"/>
        <v>1</v>
      </c>
      <c r="Q359" s="4"/>
      <c r="R359" s="4"/>
    </row>
    <row r="360" spans="1:18">
      <c r="A360" s="4"/>
      <c r="B360" s="9"/>
      <c r="C360" s="4"/>
      <c r="D360" s="41"/>
      <c r="E360" s="4" t="s">
        <v>511</v>
      </c>
      <c r="F360" s="4" t="s">
        <v>511</v>
      </c>
      <c r="G360" s="4" t="s">
        <v>483</v>
      </c>
      <c r="H360" s="4"/>
      <c r="I360" s="4"/>
      <c r="J360" s="4"/>
      <c r="K360" s="4"/>
      <c r="L360" s="4"/>
      <c r="N360" s="4">
        <v>1</v>
      </c>
      <c r="O360" s="4"/>
      <c r="P360" s="14">
        <f t="shared" si="18"/>
        <v>1</v>
      </c>
      <c r="Q360" s="4"/>
      <c r="R360" s="4"/>
    </row>
    <row r="361" spans="1:18">
      <c r="A361" s="4"/>
      <c r="B361" s="9"/>
      <c r="C361" s="4"/>
      <c r="D361" s="41"/>
      <c r="E361" s="4" t="s">
        <v>512</v>
      </c>
      <c r="F361" s="4" t="s">
        <v>512</v>
      </c>
      <c r="G361" s="4" t="s">
        <v>483</v>
      </c>
      <c r="H361" s="4"/>
      <c r="I361" s="4"/>
      <c r="J361" s="4"/>
      <c r="K361" s="4"/>
      <c r="L361" s="4"/>
      <c r="N361" s="4">
        <v>1</v>
      </c>
      <c r="O361" s="4"/>
      <c r="P361" s="14">
        <f t="shared" si="18"/>
        <v>1</v>
      </c>
      <c r="Q361" s="4"/>
      <c r="R361" s="4"/>
    </row>
    <row r="362" spans="1:18">
      <c r="A362" s="4"/>
      <c r="B362" s="9"/>
      <c r="C362" s="4"/>
      <c r="D362" s="41"/>
      <c r="E362" s="4" t="s">
        <v>513</v>
      </c>
      <c r="F362" s="4" t="s">
        <v>513</v>
      </c>
      <c r="G362" s="4" t="s">
        <v>483</v>
      </c>
      <c r="H362" s="4"/>
      <c r="I362" s="4"/>
      <c r="J362" s="4"/>
      <c r="K362" s="4"/>
      <c r="L362" s="4"/>
      <c r="N362" s="4">
        <v>1</v>
      </c>
      <c r="O362" s="4"/>
      <c r="P362" s="14">
        <f t="shared" si="18"/>
        <v>1</v>
      </c>
      <c r="Q362" s="4"/>
      <c r="R362" s="4"/>
    </row>
    <row r="363" spans="1:18">
      <c r="A363" s="4"/>
      <c r="B363" s="9"/>
      <c r="C363" s="4"/>
      <c r="D363" s="41"/>
      <c r="E363" s="4" t="s">
        <v>514</v>
      </c>
      <c r="F363" s="4" t="s">
        <v>514</v>
      </c>
      <c r="G363" s="4" t="s">
        <v>483</v>
      </c>
      <c r="H363" s="4"/>
      <c r="I363" s="4"/>
      <c r="J363" s="4"/>
      <c r="K363" s="4"/>
      <c r="L363" s="4"/>
      <c r="N363" s="4">
        <v>1</v>
      </c>
      <c r="O363" s="4"/>
      <c r="P363" s="14">
        <f t="shared" si="18"/>
        <v>1</v>
      </c>
      <c r="Q363" s="4"/>
      <c r="R363" s="4"/>
    </row>
    <row r="364" spans="1:18">
      <c r="A364" s="4"/>
      <c r="B364" s="9"/>
      <c r="C364" s="4"/>
      <c r="D364" s="41"/>
      <c r="E364" s="4" t="s">
        <v>515</v>
      </c>
      <c r="F364" s="4" t="s">
        <v>515</v>
      </c>
      <c r="G364" s="4" t="s">
        <v>483</v>
      </c>
      <c r="H364" s="4"/>
      <c r="I364" s="4"/>
      <c r="J364" s="4"/>
      <c r="K364" s="4"/>
      <c r="L364" s="4"/>
      <c r="N364" s="4">
        <v>1</v>
      </c>
      <c r="O364" s="4"/>
      <c r="P364" s="14">
        <f t="shared" si="18"/>
        <v>1</v>
      </c>
      <c r="Q364" s="4"/>
      <c r="R364" s="4"/>
    </row>
    <row r="365" spans="1:18">
      <c r="A365" s="4"/>
      <c r="B365" s="9"/>
      <c r="C365" s="4"/>
      <c r="D365" s="41"/>
      <c r="E365" s="4" t="s">
        <v>516</v>
      </c>
      <c r="F365" s="4" t="s">
        <v>516</v>
      </c>
      <c r="G365" s="4" t="s">
        <v>483</v>
      </c>
      <c r="H365" s="4"/>
      <c r="I365" s="4"/>
      <c r="J365" s="4"/>
      <c r="K365" s="4"/>
      <c r="L365" s="4"/>
      <c r="N365" s="4">
        <v>1</v>
      </c>
      <c r="O365" s="4"/>
      <c r="P365" s="14">
        <f t="shared" si="18"/>
        <v>1</v>
      </c>
      <c r="Q365" s="4"/>
      <c r="R365" s="4"/>
    </row>
    <row r="366" spans="1:18">
      <c r="A366" s="4"/>
      <c r="B366" s="9"/>
      <c r="C366" s="4"/>
      <c r="D366" s="41"/>
      <c r="E366" s="4" t="s">
        <v>517</v>
      </c>
      <c r="F366" s="4" t="s">
        <v>517</v>
      </c>
      <c r="G366" s="4" t="s">
        <v>483</v>
      </c>
      <c r="H366" s="4"/>
      <c r="I366" s="4"/>
      <c r="J366" s="4"/>
      <c r="K366" s="4"/>
      <c r="L366" s="4"/>
      <c r="N366" s="4">
        <v>1</v>
      </c>
      <c r="O366" s="4"/>
      <c r="P366" s="14">
        <f t="shared" si="18"/>
        <v>1</v>
      </c>
      <c r="Q366" s="4"/>
      <c r="R366" s="4"/>
    </row>
    <row r="367" spans="1:18">
      <c r="A367" s="4"/>
      <c r="B367" s="9"/>
      <c r="C367" s="4"/>
      <c r="D367" s="41"/>
      <c r="E367" s="4" t="s">
        <v>518</v>
      </c>
      <c r="F367" s="4" t="s">
        <v>518</v>
      </c>
      <c r="G367" s="4" t="s">
        <v>483</v>
      </c>
      <c r="H367" s="4"/>
      <c r="I367" s="4"/>
      <c r="J367" s="4"/>
      <c r="K367" s="4"/>
      <c r="L367" s="4"/>
      <c r="N367" s="4">
        <v>1</v>
      </c>
      <c r="O367" s="4"/>
      <c r="P367" s="14">
        <f t="shared" si="18"/>
        <v>1</v>
      </c>
      <c r="Q367" s="4"/>
      <c r="R367" s="4"/>
    </row>
    <row r="368" spans="1:18">
      <c r="A368" s="4"/>
      <c r="B368" s="9"/>
      <c r="C368" s="4"/>
      <c r="D368" s="41"/>
      <c r="E368" s="4" t="s">
        <v>519</v>
      </c>
      <c r="F368" s="4" t="s">
        <v>519</v>
      </c>
      <c r="G368" s="4" t="s">
        <v>483</v>
      </c>
      <c r="H368" s="4"/>
      <c r="I368" s="4"/>
      <c r="J368" s="4"/>
      <c r="K368" s="4"/>
      <c r="L368" s="4"/>
      <c r="N368" s="4">
        <v>1</v>
      </c>
      <c r="O368" s="4"/>
      <c r="P368" s="14">
        <f t="shared" si="18"/>
        <v>1</v>
      </c>
      <c r="Q368" s="4"/>
      <c r="R368" s="4"/>
    </row>
    <row r="369" spans="1:18">
      <c r="A369" s="4"/>
      <c r="B369" s="9"/>
      <c r="C369" s="4"/>
      <c r="D369" s="41"/>
      <c r="E369" s="4" t="s">
        <v>520</v>
      </c>
      <c r="F369" s="4" t="s">
        <v>520</v>
      </c>
      <c r="G369" s="4" t="s">
        <v>483</v>
      </c>
      <c r="H369" s="4"/>
      <c r="I369" s="4"/>
      <c r="J369" s="4"/>
      <c r="K369" s="4"/>
      <c r="L369" s="4"/>
      <c r="N369" s="4">
        <v>1</v>
      </c>
      <c r="O369" s="4"/>
      <c r="P369" s="14">
        <f t="shared" si="18"/>
        <v>1</v>
      </c>
      <c r="Q369" s="4"/>
      <c r="R369" s="4"/>
    </row>
    <row r="370" spans="1:18">
      <c r="A370" s="4"/>
      <c r="B370" s="9"/>
      <c r="C370" s="4"/>
      <c r="D370" s="41"/>
      <c r="E370" s="4" t="s">
        <v>521</v>
      </c>
      <c r="F370" s="4" t="s">
        <v>521</v>
      </c>
      <c r="G370" s="4" t="s">
        <v>483</v>
      </c>
      <c r="H370" s="4"/>
      <c r="I370" s="4"/>
      <c r="J370" s="4"/>
      <c r="K370" s="4"/>
      <c r="L370" s="4"/>
      <c r="N370" s="4">
        <v>1</v>
      </c>
      <c r="O370" s="4"/>
      <c r="P370" s="14">
        <f t="shared" si="18"/>
        <v>1</v>
      </c>
      <c r="Q370" s="4"/>
      <c r="R370" s="4"/>
    </row>
    <row r="371" spans="1:18">
      <c r="A371" s="4"/>
      <c r="B371" s="9"/>
      <c r="C371" s="4"/>
      <c r="D371" s="41"/>
      <c r="E371" s="4" t="s">
        <v>522</v>
      </c>
      <c r="F371" s="4" t="s">
        <v>522</v>
      </c>
      <c r="G371" s="4" t="s">
        <v>483</v>
      </c>
      <c r="H371" s="4"/>
      <c r="I371" s="4"/>
      <c r="J371" s="4"/>
      <c r="K371" s="4"/>
      <c r="L371" s="4"/>
      <c r="N371" s="4">
        <v>1</v>
      </c>
      <c r="O371" s="4"/>
      <c r="P371" s="14">
        <f t="shared" si="18"/>
        <v>1</v>
      </c>
      <c r="Q371" s="4"/>
      <c r="R371" s="4"/>
    </row>
    <row r="372" spans="1:18">
      <c r="A372" s="4"/>
      <c r="B372" s="9"/>
      <c r="C372" s="4"/>
      <c r="D372" s="41"/>
      <c r="E372" s="4" t="s">
        <v>523</v>
      </c>
      <c r="F372" s="4" t="s">
        <v>523</v>
      </c>
      <c r="G372" s="4" t="s">
        <v>483</v>
      </c>
      <c r="H372" s="4"/>
      <c r="I372" s="4"/>
      <c r="J372" s="4"/>
      <c r="K372" s="4"/>
      <c r="L372" s="4"/>
      <c r="N372" s="4">
        <v>1</v>
      </c>
      <c r="O372" s="4"/>
      <c r="P372" s="14">
        <f t="shared" si="18"/>
        <v>1</v>
      </c>
      <c r="Q372" s="4"/>
      <c r="R372" s="4"/>
    </row>
    <row r="373" spans="1:18">
      <c r="A373" s="4"/>
      <c r="B373" s="9"/>
      <c r="C373" s="4"/>
      <c r="D373" s="41"/>
      <c r="E373" s="4"/>
      <c r="F373" s="4"/>
      <c r="G373" s="4"/>
      <c r="H373" s="4"/>
      <c r="I373" s="4"/>
      <c r="J373" s="4"/>
      <c r="K373" s="4"/>
      <c r="L373" s="4"/>
      <c r="N373" s="188" t="s">
        <v>417</v>
      </c>
      <c r="O373" s="190"/>
      <c r="P373" s="12">
        <f>SUM(P350:P372)</f>
        <v>23</v>
      </c>
      <c r="Q373" s="4"/>
      <c r="R373" s="4"/>
    </row>
    <row r="374" spans="1:18">
      <c r="A374" s="4"/>
      <c r="B374" s="9"/>
      <c r="C374" s="4"/>
      <c r="D374" s="41"/>
      <c r="E374" s="4"/>
      <c r="F374" s="4"/>
      <c r="G374" s="4"/>
      <c r="H374" s="4"/>
      <c r="I374" s="4"/>
      <c r="J374" s="4"/>
      <c r="K374" s="4"/>
      <c r="L374" s="4"/>
      <c r="N374" s="4"/>
      <c r="O374" s="4"/>
      <c r="P374" s="4"/>
      <c r="Q374" s="4"/>
      <c r="R374" s="4"/>
    </row>
    <row r="375" spans="1:18" ht="24">
      <c r="A375" s="4" t="s">
        <v>190</v>
      </c>
      <c r="B375" s="9" t="s">
        <v>184</v>
      </c>
      <c r="C375" s="4" t="s">
        <v>70</v>
      </c>
      <c r="D375" s="41" t="s">
        <v>73</v>
      </c>
      <c r="E375" s="4"/>
      <c r="F375" s="4"/>
      <c r="G375" s="4"/>
      <c r="H375" s="4"/>
      <c r="I375" s="4"/>
      <c r="J375" s="4"/>
      <c r="K375" s="4"/>
      <c r="L375" s="4"/>
      <c r="N375" s="4"/>
      <c r="O375" s="4"/>
      <c r="P375" s="4"/>
      <c r="Q375" s="4"/>
      <c r="R375" s="4"/>
    </row>
    <row r="376" spans="1:18">
      <c r="A376" s="4" t="s">
        <v>191</v>
      </c>
      <c r="B376" s="9" t="s">
        <v>173</v>
      </c>
      <c r="C376" s="4" t="s">
        <v>70</v>
      </c>
      <c r="D376" s="41" t="s">
        <v>73</v>
      </c>
      <c r="E376" s="4" t="s">
        <v>502</v>
      </c>
      <c r="F376" s="4" t="s">
        <v>483</v>
      </c>
      <c r="G376" s="4" t="s">
        <v>483</v>
      </c>
      <c r="H376" s="4"/>
      <c r="I376" s="4"/>
      <c r="J376" s="4"/>
      <c r="K376" s="4"/>
      <c r="L376" s="4"/>
      <c r="N376" s="4">
        <v>1</v>
      </c>
      <c r="O376" s="4"/>
      <c r="P376" s="14">
        <f t="shared" ref="P376:P381" si="19">SUM(N376)</f>
        <v>1</v>
      </c>
      <c r="Q376" s="4"/>
      <c r="R376" s="4"/>
    </row>
    <row r="377" spans="1:18">
      <c r="A377" s="4"/>
      <c r="B377" s="9"/>
      <c r="C377" s="4"/>
      <c r="D377" s="41"/>
      <c r="E377" s="4" t="s">
        <v>503</v>
      </c>
      <c r="F377" s="4" t="s">
        <v>483</v>
      </c>
      <c r="G377" s="4" t="s">
        <v>483</v>
      </c>
      <c r="H377" s="4"/>
      <c r="I377" s="4"/>
      <c r="J377" s="4"/>
      <c r="K377" s="4"/>
      <c r="L377" s="4"/>
      <c r="N377" s="4">
        <v>1</v>
      </c>
      <c r="O377" s="4"/>
      <c r="P377" s="14">
        <f t="shared" si="19"/>
        <v>1</v>
      </c>
      <c r="Q377" s="4"/>
      <c r="R377" s="4"/>
    </row>
    <row r="378" spans="1:18">
      <c r="A378" s="4"/>
      <c r="B378" s="9"/>
      <c r="C378" s="4"/>
      <c r="D378" s="41"/>
      <c r="E378" s="4" t="s">
        <v>504</v>
      </c>
      <c r="F378" s="4" t="s">
        <v>483</v>
      </c>
      <c r="G378" s="4" t="s">
        <v>483</v>
      </c>
      <c r="H378" s="4"/>
      <c r="I378" s="4"/>
      <c r="J378" s="4"/>
      <c r="K378" s="4"/>
      <c r="L378" s="4"/>
      <c r="N378" s="4">
        <v>1</v>
      </c>
      <c r="O378" s="4"/>
      <c r="P378" s="14">
        <f t="shared" si="19"/>
        <v>1</v>
      </c>
      <c r="Q378" s="4"/>
      <c r="R378" s="4"/>
    </row>
    <row r="379" spans="1:18">
      <c r="A379" s="4"/>
      <c r="B379" s="9"/>
      <c r="C379" s="4"/>
      <c r="D379" s="41"/>
      <c r="E379" s="4" t="s">
        <v>505</v>
      </c>
      <c r="F379" s="4" t="s">
        <v>483</v>
      </c>
      <c r="G379" s="4" t="s">
        <v>483</v>
      </c>
      <c r="H379" s="4"/>
      <c r="I379" s="4"/>
      <c r="J379" s="4"/>
      <c r="K379" s="4"/>
      <c r="L379" s="4"/>
      <c r="N379" s="4">
        <v>2</v>
      </c>
      <c r="O379" s="4"/>
      <c r="P379" s="14">
        <f t="shared" si="19"/>
        <v>2</v>
      </c>
      <c r="Q379" s="4"/>
      <c r="R379" s="4"/>
    </row>
    <row r="380" spans="1:18">
      <c r="A380" s="4"/>
      <c r="B380" s="9"/>
      <c r="C380" s="4"/>
      <c r="D380" s="41"/>
      <c r="E380" s="4" t="s">
        <v>506</v>
      </c>
      <c r="F380" s="4" t="s">
        <v>483</v>
      </c>
      <c r="G380" s="4" t="s">
        <v>483</v>
      </c>
      <c r="H380" s="4"/>
      <c r="I380" s="4"/>
      <c r="J380" s="4"/>
      <c r="K380" s="4"/>
      <c r="L380" s="4"/>
      <c r="N380" s="4">
        <v>0</v>
      </c>
      <c r="O380" s="4"/>
      <c r="P380" s="14">
        <f t="shared" si="19"/>
        <v>0</v>
      </c>
      <c r="Q380" s="4"/>
      <c r="R380" s="4"/>
    </row>
    <row r="381" spans="1:18">
      <c r="A381" s="4"/>
      <c r="B381" s="9"/>
      <c r="C381" s="4"/>
      <c r="D381" s="41"/>
      <c r="E381" s="4" t="s">
        <v>507</v>
      </c>
      <c r="F381" s="4" t="s">
        <v>483</v>
      </c>
      <c r="G381" s="4" t="s">
        <v>483</v>
      </c>
      <c r="H381" s="4"/>
      <c r="I381" s="4"/>
      <c r="J381" s="4"/>
      <c r="K381" s="4"/>
      <c r="L381" s="4"/>
      <c r="N381" s="4">
        <v>0</v>
      </c>
      <c r="O381" s="4"/>
      <c r="P381" s="14">
        <f t="shared" si="19"/>
        <v>0</v>
      </c>
      <c r="Q381" s="4"/>
      <c r="R381" s="4"/>
    </row>
    <row r="382" spans="1:18">
      <c r="A382" s="4"/>
      <c r="B382" s="9"/>
      <c r="C382" s="4"/>
      <c r="D382" s="41"/>
      <c r="E382" s="4"/>
      <c r="F382" s="4"/>
      <c r="G382" s="4"/>
      <c r="H382" s="4"/>
      <c r="I382" s="4"/>
      <c r="J382" s="4"/>
      <c r="K382" s="4"/>
      <c r="L382" s="4"/>
      <c r="N382" s="4"/>
      <c r="O382" s="4"/>
      <c r="P382" s="4"/>
      <c r="Q382" s="4"/>
      <c r="R382" s="4"/>
    </row>
    <row r="383" spans="1:18">
      <c r="A383" s="4"/>
      <c r="B383" s="9"/>
      <c r="C383" s="4"/>
      <c r="D383" s="41"/>
      <c r="E383" s="4" t="s">
        <v>508</v>
      </c>
      <c r="F383" s="4" t="s">
        <v>483</v>
      </c>
      <c r="G383" s="4" t="s">
        <v>483</v>
      </c>
      <c r="H383" s="4"/>
      <c r="I383" s="4"/>
      <c r="J383" s="4"/>
      <c r="K383" s="4"/>
      <c r="L383" s="4"/>
      <c r="N383" s="4">
        <v>3</v>
      </c>
      <c r="O383" s="4"/>
      <c r="P383" s="14">
        <f t="shared" ref="P383:P398" si="20">SUM(N383)</f>
        <v>3</v>
      </c>
      <c r="Q383" s="4"/>
      <c r="R383" s="4"/>
    </row>
    <row r="384" spans="1:18">
      <c r="A384" s="4"/>
      <c r="B384" s="9"/>
      <c r="C384" s="4"/>
      <c r="D384" s="41"/>
      <c r="E384" s="4" t="s">
        <v>509</v>
      </c>
      <c r="F384" s="4" t="s">
        <v>483</v>
      </c>
      <c r="G384" s="4" t="s">
        <v>483</v>
      </c>
      <c r="H384" s="4"/>
      <c r="I384" s="4"/>
      <c r="J384" s="4"/>
      <c r="K384" s="4"/>
      <c r="L384" s="4"/>
      <c r="N384" s="4">
        <v>1</v>
      </c>
      <c r="O384" s="4"/>
      <c r="P384" s="14">
        <f t="shared" si="20"/>
        <v>1</v>
      </c>
      <c r="Q384" s="4"/>
      <c r="R384" s="4"/>
    </row>
    <row r="385" spans="1:18">
      <c r="A385" s="4"/>
      <c r="B385" s="9"/>
      <c r="C385" s="4"/>
      <c r="D385" s="41"/>
      <c r="E385" s="4" t="s">
        <v>510</v>
      </c>
      <c r="F385" s="4" t="s">
        <v>483</v>
      </c>
      <c r="G385" s="4" t="s">
        <v>483</v>
      </c>
      <c r="H385" s="4"/>
      <c r="I385" s="4"/>
      <c r="J385" s="4"/>
      <c r="K385" s="4"/>
      <c r="L385" s="4"/>
      <c r="N385" s="4">
        <v>1</v>
      </c>
      <c r="O385" s="4"/>
      <c r="P385" s="14">
        <f t="shared" si="20"/>
        <v>1</v>
      </c>
      <c r="Q385" s="4"/>
      <c r="R385" s="4"/>
    </row>
    <row r="386" spans="1:18">
      <c r="A386" s="4"/>
      <c r="B386" s="9"/>
      <c r="C386" s="4"/>
      <c r="D386" s="41"/>
      <c r="E386" s="4" t="s">
        <v>511</v>
      </c>
      <c r="F386" s="4" t="s">
        <v>483</v>
      </c>
      <c r="G386" s="4" t="s">
        <v>483</v>
      </c>
      <c r="H386" s="4"/>
      <c r="I386" s="4"/>
      <c r="J386" s="4"/>
      <c r="K386" s="4"/>
      <c r="L386" s="4"/>
      <c r="N386" s="4">
        <v>1</v>
      </c>
      <c r="O386" s="4"/>
      <c r="P386" s="14">
        <f t="shared" si="20"/>
        <v>1</v>
      </c>
      <c r="Q386" s="4"/>
      <c r="R386" s="4"/>
    </row>
    <row r="387" spans="1:18">
      <c r="A387" s="4"/>
      <c r="B387" s="9"/>
      <c r="C387" s="4"/>
      <c r="D387" s="41"/>
      <c r="E387" s="4" t="s">
        <v>512</v>
      </c>
      <c r="F387" s="4" t="s">
        <v>483</v>
      </c>
      <c r="G387" s="4" t="s">
        <v>483</v>
      </c>
      <c r="H387" s="4"/>
      <c r="I387" s="4"/>
      <c r="J387" s="4"/>
      <c r="K387" s="4"/>
      <c r="L387" s="4"/>
      <c r="N387" s="4">
        <v>0</v>
      </c>
      <c r="O387" s="4"/>
      <c r="P387" s="14">
        <f t="shared" si="20"/>
        <v>0</v>
      </c>
      <c r="Q387" s="4"/>
      <c r="R387" s="4"/>
    </row>
    <row r="388" spans="1:18">
      <c r="A388" s="4"/>
      <c r="B388" s="9"/>
      <c r="C388" s="4"/>
      <c r="D388" s="41"/>
      <c r="E388" s="4" t="s">
        <v>513</v>
      </c>
      <c r="F388" s="4" t="s">
        <v>483</v>
      </c>
      <c r="G388" s="4" t="s">
        <v>483</v>
      </c>
      <c r="H388" s="4"/>
      <c r="I388" s="4"/>
      <c r="J388" s="4"/>
      <c r="K388" s="4"/>
      <c r="L388" s="4"/>
      <c r="N388" s="4">
        <v>1</v>
      </c>
      <c r="O388" s="4"/>
      <c r="P388" s="14">
        <f t="shared" si="20"/>
        <v>1</v>
      </c>
      <c r="Q388" s="4"/>
      <c r="R388" s="4"/>
    </row>
    <row r="389" spans="1:18">
      <c r="A389" s="4"/>
      <c r="B389" s="9"/>
      <c r="C389" s="4"/>
      <c r="D389" s="41"/>
      <c r="E389" s="4" t="s">
        <v>514</v>
      </c>
      <c r="F389" s="4" t="s">
        <v>483</v>
      </c>
      <c r="G389" s="4" t="s">
        <v>483</v>
      </c>
      <c r="H389" s="4"/>
      <c r="I389" s="4"/>
      <c r="J389" s="4"/>
      <c r="K389" s="4"/>
      <c r="L389" s="4"/>
      <c r="N389" s="4">
        <v>0</v>
      </c>
      <c r="O389" s="4"/>
      <c r="P389" s="14">
        <f t="shared" si="20"/>
        <v>0</v>
      </c>
      <c r="Q389" s="4"/>
      <c r="R389" s="4"/>
    </row>
    <row r="390" spans="1:18">
      <c r="A390" s="4"/>
      <c r="B390" s="9"/>
      <c r="C390" s="4"/>
      <c r="D390" s="41"/>
      <c r="E390" s="4" t="s">
        <v>515</v>
      </c>
      <c r="F390" s="4" t="s">
        <v>483</v>
      </c>
      <c r="G390" s="4" t="s">
        <v>483</v>
      </c>
      <c r="H390" s="4"/>
      <c r="I390" s="4"/>
      <c r="J390" s="4"/>
      <c r="K390" s="4"/>
      <c r="L390" s="4"/>
      <c r="N390" s="4">
        <v>1</v>
      </c>
      <c r="O390" s="4"/>
      <c r="P390" s="14">
        <f t="shared" si="20"/>
        <v>1</v>
      </c>
      <c r="Q390" s="4"/>
      <c r="R390" s="4"/>
    </row>
    <row r="391" spans="1:18">
      <c r="A391" s="4"/>
      <c r="B391" s="9"/>
      <c r="C391" s="4"/>
      <c r="D391" s="41"/>
      <c r="E391" s="4" t="s">
        <v>516</v>
      </c>
      <c r="F391" s="4" t="s">
        <v>483</v>
      </c>
      <c r="G391" s="4" t="s">
        <v>483</v>
      </c>
      <c r="H391" s="4"/>
      <c r="I391" s="4"/>
      <c r="J391" s="4"/>
      <c r="K391" s="4"/>
      <c r="L391" s="4"/>
      <c r="N391" s="4">
        <v>2</v>
      </c>
      <c r="O391" s="4"/>
      <c r="P391" s="14">
        <f t="shared" si="20"/>
        <v>2</v>
      </c>
      <c r="Q391" s="4"/>
      <c r="R391" s="4"/>
    </row>
    <row r="392" spans="1:18">
      <c r="A392" s="4"/>
      <c r="B392" s="9"/>
      <c r="C392" s="4"/>
      <c r="D392" s="41"/>
      <c r="E392" s="4" t="s">
        <v>517</v>
      </c>
      <c r="F392" s="4" t="s">
        <v>483</v>
      </c>
      <c r="G392" s="4" t="s">
        <v>483</v>
      </c>
      <c r="H392" s="4"/>
      <c r="I392" s="4"/>
      <c r="J392" s="4"/>
      <c r="K392" s="4"/>
      <c r="L392" s="4"/>
      <c r="N392" s="4">
        <v>0</v>
      </c>
      <c r="O392" s="4"/>
      <c r="P392" s="14">
        <f t="shared" si="20"/>
        <v>0</v>
      </c>
      <c r="Q392" s="4"/>
      <c r="R392" s="4"/>
    </row>
    <row r="393" spans="1:18">
      <c r="A393" s="4"/>
      <c r="B393" s="9"/>
      <c r="C393" s="4"/>
      <c r="D393" s="41"/>
      <c r="E393" s="4" t="s">
        <v>518</v>
      </c>
      <c r="F393" s="4" t="s">
        <v>483</v>
      </c>
      <c r="G393" s="4" t="s">
        <v>483</v>
      </c>
      <c r="H393" s="4"/>
      <c r="I393" s="4"/>
      <c r="J393" s="4"/>
      <c r="K393" s="4"/>
      <c r="L393" s="4"/>
      <c r="N393" s="4">
        <v>0</v>
      </c>
      <c r="O393" s="4"/>
      <c r="P393" s="14">
        <f t="shared" si="20"/>
        <v>0</v>
      </c>
      <c r="Q393" s="4"/>
      <c r="R393" s="4"/>
    </row>
    <row r="394" spans="1:18">
      <c r="A394" s="4"/>
      <c r="B394" s="9"/>
      <c r="C394" s="4"/>
      <c r="D394" s="41"/>
      <c r="E394" s="4" t="s">
        <v>519</v>
      </c>
      <c r="F394" s="4" t="s">
        <v>483</v>
      </c>
      <c r="G394" s="4" t="s">
        <v>483</v>
      </c>
      <c r="H394" s="4"/>
      <c r="I394" s="4"/>
      <c r="J394" s="4"/>
      <c r="K394" s="4"/>
      <c r="L394" s="4"/>
      <c r="N394" s="4">
        <v>1</v>
      </c>
      <c r="O394" s="4"/>
      <c r="P394" s="14">
        <f t="shared" si="20"/>
        <v>1</v>
      </c>
      <c r="Q394" s="4"/>
      <c r="R394" s="4"/>
    </row>
    <row r="395" spans="1:18">
      <c r="A395" s="4"/>
      <c r="B395" s="9"/>
      <c r="C395" s="4"/>
      <c r="D395" s="41"/>
      <c r="E395" s="4" t="s">
        <v>520</v>
      </c>
      <c r="F395" s="4" t="s">
        <v>483</v>
      </c>
      <c r="G395" s="4" t="s">
        <v>483</v>
      </c>
      <c r="H395" s="4"/>
      <c r="I395" s="4"/>
      <c r="J395" s="4"/>
      <c r="K395" s="4"/>
      <c r="L395" s="4"/>
      <c r="N395" s="4">
        <v>0</v>
      </c>
      <c r="O395" s="4"/>
      <c r="P395" s="14">
        <f t="shared" si="20"/>
        <v>0</v>
      </c>
      <c r="Q395" s="4"/>
      <c r="R395" s="4"/>
    </row>
    <row r="396" spans="1:18">
      <c r="A396" s="4"/>
      <c r="B396" s="9"/>
      <c r="C396" s="4"/>
      <c r="D396" s="41"/>
      <c r="E396" s="4" t="s">
        <v>521</v>
      </c>
      <c r="F396" s="4" t="s">
        <v>483</v>
      </c>
      <c r="G396" s="4" t="s">
        <v>483</v>
      </c>
      <c r="H396" s="4"/>
      <c r="I396" s="4"/>
      <c r="J396" s="4"/>
      <c r="K396" s="4"/>
      <c r="L396" s="4"/>
      <c r="N396" s="4">
        <v>1</v>
      </c>
      <c r="O396" s="4"/>
      <c r="P396" s="14">
        <f t="shared" si="20"/>
        <v>1</v>
      </c>
      <c r="Q396" s="4"/>
      <c r="R396" s="4"/>
    </row>
    <row r="397" spans="1:18">
      <c r="A397" s="4"/>
      <c r="B397" s="9"/>
      <c r="C397" s="4"/>
      <c r="D397" s="41"/>
      <c r="E397" s="4" t="s">
        <v>522</v>
      </c>
      <c r="F397" s="4" t="s">
        <v>483</v>
      </c>
      <c r="G397" s="4" t="s">
        <v>483</v>
      </c>
      <c r="H397" s="4"/>
      <c r="I397" s="4"/>
      <c r="J397" s="4"/>
      <c r="K397" s="4"/>
      <c r="L397" s="4"/>
      <c r="N397" s="4">
        <v>3</v>
      </c>
      <c r="O397" s="4"/>
      <c r="P397" s="14">
        <f t="shared" si="20"/>
        <v>3</v>
      </c>
      <c r="Q397" s="4"/>
      <c r="R397" s="4"/>
    </row>
    <row r="398" spans="1:18">
      <c r="A398" s="4"/>
      <c r="B398" s="9"/>
      <c r="C398" s="4"/>
      <c r="D398" s="41"/>
      <c r="E398" s="4" t="s">
        <v>523</v>
      </c>
      <c r="F398" s="4" t="s">
        <v>483</v>
      </c>
      <c r="G398" s="4" t="s">
        <v>483</v>
      </c>
      <c r="H398" s="4"/>
      <c r="I398" s="4"/>
      <c r="J398" s="4"/>
      <c r="K398" s="4"/>
      <c r="L398" s="4"/>
      <c r="N398" s="4">
        <v>0</v>
      </c>
      <c r="O398" s="4"/>
      <c r="P398" s="14">
        <f t="shared" si="20"/>
        <v>0</v>
      </c>
      <c r="Q398" s="4"/>
      <c r="R398" s="4"/>
    </row>
    <row r="399" spans="1:18">
      <c r="A399" s="4"/>
      <c r="B399" s="9"/>
      <c r="C399" s="4"/>
      <c r="D399" s="41"/>
      <c r="E399" s="4"/>
      <c r="F399" s="4"/>
      <c r="G399" s="4"/>
      <c r="H399" s="4"/>
      <c r="I399" s="4"/>
      <c r="J399" s="4"/>
      <c r="K399" s="4"/>
      <c r="L399" s="4"/>
      <c r="N399" s="188" t="s">
        <v>417</v>
      </c>
      <c r="O399" s="190"/>
      <c r="P399" s="12">
        <f>SUM(P376:P398)</f>
        <v>20</v>
      </c>
      <c r="Q399" s="4"/>
      <c r="R399" s="4"/>
    </row>
    <row r="400" spans="1:18">
      <c r="A400" s="4"/>
      <c r="B400" s="9"/>
      <c r="C400" s="4"/>
      <c r="D400" s="41"/>
      <c r="E400" s="4"/>
      <c r="F400" s="4"/>
      <c r="G400" s="4"/>
      <c r="H400" s="4"/>
      <c r="I400" s="4"/>
      <c r="J400" s="4"/>
      <c r="K400" s="4"/>
      <c r="L400" s="4"/>
      <c r="N400" s="4"/>
      <c r="O400" s="4"/>
      <c r="P400" s="4"/>
      <c r="Q400" s="4"/>
      <c r="R400" s="4"/>
    </row>
    <row r="401" spans="1:18">
      <c r="A401" s="4"/>
      <c r="B401" s="9"/>
      <c r="C401" s="4"/>
      <c r="D401" s="41"/>
      <c r="E401" s="4"/>
      <c r="F401" s="4"/>
      <c r="G401" s="4"/>
      <c r="H401" s="4"/>
      <c r="I401" s="4"/>
      <c r="J401" s="4"/>
      <c r="K401" s="4"/>
      <c r="L401" s="4"/>
      <c r="N401" s="4"/>
      <c r="O401" s="4"/>
      <c r="P401" s="4"/>
      <c r="Q401" s="4"/>
      <c r="R401" s="4"/>
    </row>
    <row r="402" spans="1:18">
      <c r="A402" s="4"/>
      <c r="B402" s="9"/>
      <c r="C402" s="4"/>
      <c r="D402" s="41"/>
      <c r="E402" s="4"/>
      <c r="F402" s="4"/>
      <c r="G402" s="4"/>
      <c r="H402" s="4"/>
      <c r="I402" s="4"/>
      <c r="J402" s="4"/>
      <c r="K402" s="4"/>
      <c r="L402" s="4"/>
      <c r="N402" s="4"/>
      <c r="O402" s="4"/>
      <c r="P402" s="4"/>
      <c r="Q402" s="4"/>
      <c r="R402" s="4"/>
    </row>
    <row r="403" spans="1:18">
      <c r="A403" s="4"/>
      <c r="B403" s="36"/>
      <c r="C403" s="4"/>
      <c r="D403" s="41"/>
      <c r="E403" s="4"/>
      <c r="F403" s="4"/>
      <c r="G403" s="4"/>
      <c r="H403" s="4"/>
      <c r="I403" s="4"/>
      <c r="J403" s="4"/>
      <c r="K403" s="4"/>
      <c r="L403" s="4"/>
      <c r="N403" s="4"/>
      <c r="O403" s="4"/>
      <c r="P403" s="4"/>
      <c r="Q403" s="4"/>
      <c r="R403" s="4"/>
    </row>
    <row r="404" spans="1:18" ht="36">
      <c r="A404" s="39">
        <v>3.5</v>
      </c>
      <c r="B404" s="9" t="s">
        <v>192</v>
      </c>
      <c r="C404" s="4"/>
      <c r="D404" s="41"/>
      <c r="E404" s="4"/>
      <c r="F404" s="4"/>
      <c r="G404" s="4"/>
      <c r="H404" s="4"/>
      <c r="I404" s="4"/>
      <c r="J404" s="4"/>
      <c r="K404" s="4"/>
      <c r="L404" s="4"/>
      <c r="N404" s="4"/>
      <c r="O404" s="4"/>
      <c r="P404" s="4"/>
      <c r="Q404" s="4"/>
      <c r="R404" s="4"/>
    </row>
    <row r="405" spans="1:18">
      <c r="A405" s="4"/>
      <c r="B405" s="9"/>
      <c r="C405" s="4"/>
      <c r="D405" s="41"/>
      <c r="E405" s="4"/>
      <c r="F405" s="4"/>
      <c r="G405" s="4"/>
      <c r="H405" s="4"/>
      <c r="I405" s="4"/>
      <c r="J405" s="4"/>
      <c r="K405" s="4"/>
      <c r="L405" s="4"/>
      <c r="N405" s="4"/>
      <c r="O405" s="4"/>
      <c r="P405" s="4"/>
      <c r="Q405" s="4"/>
      <c r="R405" s="4"/>
    </row>
    <row r="406" spans="1:18">
      <c r="A406" s="4" t="s">
        <v>193</v>
      </c>
      <c r="B406" s="63" t="s">
        <v>194</v>
      </c>
      <c r="C406" s="4" t="s">
        <v>195</v>
      </c>
      <c r="D406" s="41" t="s">
        <v>73</v>
      </c>
      <c r="E406" s="4"/>
      <c r="F406" s="4"/>
      <c r="G406" s="4"/>
      <c r="H406" s="4"/>
      <c r="I406" s="4"/>
      <c r="J406" s="4"/>
      <c r="K406" s="4"/>
      <c r="L406" s="4"/>
      <c r="N406" s="4"/>
      <c r="O406" s="4"/>
      <c r="P406" s="4"/>
      <c r="Q406" s="4"/>
      <c r="R406" s="4"/>
    </row>
    <row r="407" spans="1:18">
      <c r="A407" s="4" t="s">
        <v>196</v>
      </c>
      <c r="B407" s="63" t="s">
        <v>197</v>
      </c>
      <c r="C407" s="4" t="s">
        <v>195</v>
      </c>
      <c r="D407" s="41">
        <v>100</v>
      </c>
      <c r="E407" s="4"/>
      <c r="F407" s="4"/>
      <c r="G407" s="4"/>
      <c r="H407" s="4"/>
      <c r="I407" s="4"/>
      <c r="J407" s="4"/>
      <c r="K407" s="4"/>
      <c r="L407" s="4"/>
      <c r="N407" s="4"/>
      <c r="O407" s="4"/>
      <c r="P407" s="4"/>
      <c r="Q407" s="4"/>
      <c r="R407" s="4"/>
    </row>
    <row r="408" spans="1:18">
      <c r="A408" s="4"/>
      <c r="B408" s="63"/>
      <c r="C408" s="4"/>
      <c r="D408" s="41"/>
      <c r="E408" s="4"/>
      <c r="F408" s="4"/>
      <c r="G408" s="4"/>
      <c r="H408" s="4"/>
      <c r="I408" s="4"/>
      <c r="J408" s="4"/>
      <c r="K408" s="4"/>
      <c r="L408" s="4"/>
      <c r="N408" s="4"/>
      <c r="O408" s="4"/>
      <c r="P408" s="4"/>
      <c r="Q408" s="4"/>
      <c r="R408" s="4"/>
    </row>
    <row r="409" spans="1:18" ht="36">
      <c r="A409" s="39">
        <v>3.6</v>
      </c>
      <c r="B409" s="9" t="s">
        <v>198</v>
      </c>
      <c r="C409" s="4"/>
      <c r="D409" s="41"/>
      <c r="E409" s="4"/>
      <c r="F409" s="4"/>
      <c r="G409" s="4"/>
      <c r="H409" s="4"/>
      <c r="I409" s="4"/>
      <c r="J409" s="4"/>
      <c r="K409" s="4"/>
      <c r="L409" s="4"/>
      <c r="N409" s="4"/>
      <c r="O409" s="4"/>
      <c r="P409" s="4"/>
      <c r="Q409" s="4"/>
      <c r="R409" s="4"/>
    </row>
    <row r="410" spans="1:18">
      <c r="A410" s="4"/>
      <c r="B410" s="9"/>
      <c r="C410" s="4"/>
      <c r="D410" s="41"/>
      <c r="E410" s="4"/>
      <c r="F410" s="4"/>
      <c r="G410" s="4"/>
      <c r="H410" s="4"/>
      <c r="I410" s="4"/>
      <c r="J410" s="4"/>
      <c r="K410" s="4"/>
      <c r="L410" s="4"/>
      <c r="N410" s="4"/>
      <c r="O410" s="4"/>
      <c r="P410" s="4"/>
      <c r="Q410" s="4"/>
      <c r="R410" s="4"/>
    </row>
    <row r="411" spans="1:18">
      <c r="A411" s="4" t="s">
        <v>199</v>
      </c>
      <c r="B411" s="9" t="s">
        <v>194</v>
      </c>
      <c r="C411" s="4" t="s">
        <v>195</v>
      </c>
      <c r="D411" s="41" t="s">
        <v>73</v>
      </c>
      <c r="E411" s="4" t="s">
        <v>524</v>
      </c>
      <c r="F411" s="4"/>
      <c r="G411" s="4"/>
      <c r="H411" s="4"/>
      <c r="I411" s="4"/>
      <c r="J411" s="4"/>
      <c r="K411" s="4"/>
      <c r="L411" s="4"/>
      <c r="N411" s="4">
        <v>3</v>
      </c>
      <c r="O411" s="4">
        <v>8</v>
      </c>
      <c r="P411" s="4">
        <f>SUM(N411*O411)</f>
        <v>24</v>
      </c>
      <c r="Q411" s="4"/>
      <c r="R411" s="4"/>
    </row>
    <row r="412" spans="1:18">
      <c r="A412" s="4"/>
      <c r="B412" s="9"/>
      <c r="C412" s="4"/>
      <c r="D412" s="41"/>
      <c r="E412" s="4"/>
      <c r="F412" s="4"/>
      <c r="G412" s="4"/>
      <c r="H412" s="4"/>
      <c r="I412" s="4"/>
      <c r="J412" s="4"/>
      <c r="K412" s="4"/>
      <c r="L412" s="4"/>
      <c r="N412" s="188" t="s">
        <v>417</v>
      </c>
      <c r="O412" s="190"/>
      <c r="P412" s="12">
        <f>SUM(P410:P411)</f>
        <v>24</v>
      </c>
      <c r="Q412" s="4"/>
      <c r="R412" s="4"/>
    </row>
    <row r="413" spans="1:18">
      <c r="A413" s="4"/>
      <c r="B413" s="9"/>
      <c r="C413" s="4"/>
      <c r="D413" s="41"/>
      <c r="E413" s="4"/>
      <c r="F413" s="4"/>
      <c r="G413" s="4"/>
      <c r="H413" s="4"/>
      <c r="I413" s="4"/>
      <c r="J413" s="4"/>
      <c r="K413" s="4"/>
      <c r="L413" s="4"/>
      <c r="N413" s="4"/>
      <c r="O413" s="4"/>
      <c r="P413" s="4"/>
      <c r="Q413" s="4"/>
      <c r="R413" s="4"/>
    </row>
    <row r="414" spans="1:18">
      <c r="A414" s="4" t="s">
        <v>200</v>
      </c>
      <c r="B414" s="9" t="s">
        <v>201</v>
      </c>
      <c r="C414" s="4" t="s">
        <v>195</v>
      </c>
      <c r="D414" s="41">
        <v>75</v>
      </c>
      <c r="E414" s="4"/>
      <c r="F414" s="4"/>
      <c r="G414" s="4"/>
      <c r="H414" s="4"/>
      <c r="I414" s="4"/>
      <c r="J414" s="4"/>
      <c r="K414" s="4"/>
      <c r="L414" s="4"/>
      <c r="N414" s="4"/>
      <c r="O414" s="4"/>
      <c r="P414" s="4"/>
      <c r="Q414" s="4"/>
      <c r="R414" s="4"/>
    </row>
    <row r="415" spans="1:18">
      <c r="A415" s="4"/>
      <c r="B415" s="9"/>
      <c r="C415" s="4"/>
      <c r="D415" s="41"/>
      <c r="E415" s="4"/>
      <c r="F415" s="4"/>
      <c r="G415" s="4"/>
      <c r="H415" s="4"/>
      <c r="I415" s="4"/>
      <c r="J415" s="4"/>
      <c r="K415" s="4"/>
      <c r="L415" s="4"/>
      <c r="N415" s="4"/>
      <c r="O415" s="4"/>
      <c r="P415" s="4"/>
      <c r="Q415" s="4"/>
      <c r="R415" s="4"/>
    </row>
    <row r="416" spans="1:18" ht="156">
      <c r="A416" s="64">
        <v>3.7</v>
      </c>
      <c r="B416" s="65" t="s">
        <v>202</v>
      </c>
      <c r="C416" s="64"/>
      <c r="D416" s="41"/>
      <c r="E416" s="4"/>
      <c r="F416" s="4"/>
      <c r="G416" s="4"/>
      <c r="H416" s="4"/>
      <c r="I416" s="4"/>
      <c r="J416" s="4"/>
      <c r="K416" s="4"/>
      <c r="L416" s="4"/>
      <c r="N416" s="4"/>
      <c r="O416" s="4"/>
      <c r="P416" s="4"/>
      <c r="Q416" s="4"/>
      <c r="R416" s="4"/>
    </row>
    <row r="417" spans="1:18">
      <c r="A417" s="64" t="s">
        <v>203</v>
      </c>
      <c r="B417" s="66" t="s">
        <v>204</v>
      </c>
      <c r="C417" s="67" t="s">
        <v>137</v>
      </c>
      <c r="D417" s="41">
        <v>14</v>
      </c>
      <c r="E417" s="4" t="s">
        <v>479</v>
      </c>
      <c r="F417" s="4"/>
      <c r="G417" s="4"/>
      <c r="H417" s="4"/>
      <c r="I417" s="4"/>
      <c r="J417" s="4"/>
      <c r="K417" s="4"/>
      <c r="L417" s="4"/>
      <c r="N417" s="4">
        <v>7</v>
      </c>
      <c r="O417" s="4"/>
      <c r="P417" s="14">
        <f t="shared" ref="P417:P420" si="21">SUM(N417)</f>
        <v>7</v>
      </c>
      <c r="Q417" s="4"/>
      <c r="R417" s="4"/>
    </row>
    <row r="418" spans="1:18">
      <c r="A418" s="64"/>
      <c r="B418" s="66"/>
      <c r="C418" s="67"/>
      <c r="D418" s="41"/>
      <c r="E418" s="4" t="s">
        <v>480</v>
      </c>
      <c r="F418" s="4"/>
      <c r="G418" s="4"/>
      <c r="H418" s="4"/>
      <c r="I418" s="4"/>
      <c r="J418" s="4"/>
      <c r="K418" s="4"/>
      <c r="L418" s="4"/>
      <c r="N418" s="4">
        <v>3</v>
      </c>
      <c r="O418" s="4"/>
      <c r="P418" s="14">
        <f t="shared" si="21"/>
        <v>3</v>
      </c>
      <c r="Q418" s="4"/>
      <c r="R418" s="4"/>
    </row>
    <row r="419" spans="1:18">
      <c r="A419" s="64"/>
      <c r="B419" s="66"/>
      <c r="C419" s="67"/>
      <c r="D419" s="41"/>
      <c r="E419" s="4" t="s">
        <v>481</v>
      </c>
      <c r="F419" s="4"/>
      <c r="G419" s="4"/>
      <c r="H419" s="4"/>
      <c r="I419" s="4"/>
      <c r="J419" s="4"/>
      <c r="K419" s="4"/>
      <c r="L419" s="4"/>
      <c r="N419" s="4">
        <v>7</v>
      </c>
      <c r="O419" s="4"/>
      <c r="P419" s="14">
        <f t="shared" si="21"/>
        <v>7</v>
      </c>
      <c r="Q419" s="4"/>
      <c r="R419" s="4"/>
    </row>
    <row r="420" spans="1:18">
      <c r="A420" s="64"/>
      <c r="B420" s="66"/>
      <c r="C420" s="67"/>
      <c r="D420" s="41"/>
      <c r="E420" s="4" t="s">
        <v>525</v>
      </c>
      <c r="F420" s="4"/>
      <c r="G420" s="4"/>
      <c r="H420" s="4"/>
      <c r="I420" s="4"/>
      <c r="J420" s="4"/>
      <c r="K420" s="4"/>
      <c r="L420" s="4"/>
      <c r="N420" s="4">
        <v>2</v>
      </c>
      <c r="O420" s="4"/>
      <c r="P420" s="14">
        <f t="shared" si="21"/>
        <v>2</v>
      </c>
      <c r="Q420" s="4"/>
      <c r="R420" s="4"/>
    </row>
    <row r="421" spans="1:18">
      <c r="A421" s="64"/>
      <c r="B421" s="66"/>
      <c r="C421" s="67"/>
      <c r="D421" s="41"/>
      <c r="E421" s="4"/>
      <c r="F421" s="4"/>
      <c r="G421" s="4"/>
      <c r="H421" s="4"/>
      <c r="I421" s="4"/>
      <c r="J421" s="4"/>
      <c r="K421" s="4"/>
      <c r="L421" s="4"/>
      <c r="N421" s="188" t="s">
        <v>417</v>
      </c>
      <c r="O421" s="190"/>
      <c r="P421" s="12">
        <f>SUM(P417:P420)</f>
        <v>19</v>
      </c>
      <c r="Q421" s="4"/>
      <c r="R421" s="4"/>
    </row>
    <row r="422" spans="1:18">
      <c r="A422" s="64"/>
      <c r="B422" s="66"/>
      <c r="C422" s="67"/>
      <c r="D422" s="41"/>
      <c r="E422" s="4"/>
      <c r="F422" s="4"/>
      <c r="G422" s="4"/>
      <c r="H422" s="4"/>
      <c r="I422" s="4"/>
      <c r="J422" s="4"/>
      <c r="K422" s="4"/>
      <c r="L422" s="4"/>
      <c r="N422" s="4"/>
      <c r="O422" s="4"/>
      <c r="P422" s="4"/>
      <c r="Q422" s="4"/>
      <c r="R422" s="4"/>
    </row>
    <row r="423" spans="1:18">
      <c r="A423" s="64" t="s">
        <v>205</v>
      </c>
      <c r="B423" s="66" t="s">
        <v>206</v>
      </c>
      <c r="C423" s="67" t="s">
        <v>137</v>
      </c>
      <c r="D423" s="41" t="s">
        <v>73</v>
      </c>
      <c r="E423" s="4"/>
      <c r="F423" s="4"/>
      <c r="G423" s="4"/>
      <c r="H423" s="4"/>
      <c r="I423" s="4"/>
      <c r="J423" s="4"/>
      <c r="K423" s="4"/>
      <c r="L423" s="4"/>
      <c r="N423" s="4"/>
      <c r="O423" s="4"/>
      <c r="P423" s="4"/>
      <c r="Q423" s="4"/>
      <c r="R423" s="4"/>
    </row>
    <row r="424" spans="1:18">
      <c r="A424" s="64" t="s">
        <v>207</v>
      </c>
      <c r="B424" s="68" t="s">
        <v>208</v>
      </c>
      <c r="C424" s="67" t="s">
        <v>137</v>
      </c>
      <c r="D424" s="41">
        <f>16+12</f>
        <v>28</v>
      </c>
      <c r="E424" s="4" t="s">
        <v>526</v>
      </c>
      <c r="F424" s="4"/>
      <c r="G424" s="4"/>
      <c r="H424" s="4"/>
      <c r="I424" s="4"/>
      <c r="J424" s="4"/>
      <c r="K424" s="4"/>
      <c r="L424" s="4"/>
      <c r="N424" s="4">
        <v>43</v>
      </c>
      <c r="O424" s="4"/>
      <c r="P424" s="14">
        <f>SUM(N424)</f>
        <v>43</v>
      </c>
      <c r="Q424" s="4"/>
      <c r="R424" s="4"/>
    </row>
    <row r="425" spans="1:18">
      <c r="A425" s="64"/>
      <c r="B425" s="68"/>
      <c r="C425" s="67"/>
      <c r="D425" s="41"/>
      <c r="E425" s="4"/>
      <c r="F425" s="4"/>
      <c r="G425" s="4"/>
      <c r="H425" s="4"/>
      <c r="I425" s="4"/>
      <c r="J425" s="4"/>
      <c r="K425" s="4"/>
      <c r="L425" s="4"/>
      <c r="N425" s="188" t="s">
        <v>417</v>
      </c>
      <c r="O425" s="190"/>
      <c r="P425" s="12">
        <f>SUM(P424)</f>
        <v>43</v>
      </c>
      <c r="Q425" s="4"/>
      <c r="R425" s="4"/>
    </row>
    <row r="426" spans="1:18">
      <c r="A426" s="64"/>
      <c r="B426" s="68"/>
      <c r="C426" s="67"/>
      <c r="D426" s="41"/>
      <c r="E426" s="4"/>
      <c r="F426" s="4"/>
      <c r="G426" s="4"/>
      <c r="H426" s="4"/>
      <c r="I426" s="4"/>
      <c r="J426" s="4"/>
      <c r="K426" s="4"/>
      <c r="L426" s="4"/>
      <c r="N426" s="4"/>
      <c r="O426" s="4"/>
      <c r="P426" s="4"/>
      <c r="Q426" s="4"/>
      <c r="R426" s="4"/>
    </row>
    <row r="427" spans="1:18">
      <c r="A427" s="64"/>
      <c r="B427" s="68"/>
      <c r="C427" s="67"/>
      <c r="D427" s="41"/>
      <c r="E427" s="4"/>
      <c r="F427" s="4"/>
      <c r="G427" s="4"/>
      <c r="H427" s="4"/>
      <c r="I427" s="4"/>
      <c r="J427" s="4"/>
      <c r="K427" s="4"/>
      <c r="L427" s="4"/>
      <c r="N427" s="4"/>
      <c r="O427" s="4"/>
      <c r="P427" s="4"/>
      <c r="Q427" s="4"/>
      <c r="R427" s="4"/>
    </row>
    <row r="428" spans="1:18">
      <c r="A428" s="64" t="s">
        <v>209</v>
      </c>
      <c r="B428" s="68" t="s">
        <v>210</v>
      </c>
      <c r="C428" s="67" t="s">
        <v>211</v>
      </c>
      <c r="D428" s="41">
        <v>6</v>
      </c>
      <c r="E428" s="4"/>
      <c r="F428" s="4"/>
      <c r="G428" s="4"/>
      <c r="H428" s="4"/>
      <c r="I428" s="4"/>
      <c r="J428" s="4"/>
      <c r="K428" s="4"/>
      <c r="L428" s="4"/>
      <c r="N428" s="4"/>
      <c r="O428" s="4"/>
      <c r="P428" s="4"/>
      <c r="Q428" s="4"/>
      <c r="R428" s="4"/>
    </row>
    <row r="429" spans="1:18">
      <c r="A429" s="64"/>
      <c r="B429" s="68"/>
      <c r="C429" s="67"/>
      <c r="D429" s="41"/>
      <c r="E429" s="4" t="s">
        <v>527</v>
      </c>
      <c r="F429" s="4"/>
      <c r="G429" s="4"/>
      <c r="H429" s="4"/>
      <c r="I429" s="4"/>
      <c r="J429" s="4"/>
      <c r="K429" s="4"/>
      <c r="L429" s="4"/>
      <c r="N429" s="4">
        <v>3</v>
      </c>
      <c r="O429" s="4"/>
      <c r="P429" s="14">
        <f t="shared" ref="P429:P439" si="22">SUM(N429)</f>
        <v>3</v>
      </c>
      <c r="Q429" s="4"/>
      <c r="R429" s="4"/>
    </row>
    <row r="430" spans="1:18">
      <c r="A430" s="64"/>
      <c r="B430" s="68"/>
      <c r="C430" s="67"/>
      <c r="D430" s="41"/>
      <c r="E430" s="4" t="s">
        <v>528</v>
      </c>
      <c r="F430" s="4"/>
      <c r="G430" s="4"/>
      <c r="H430" s="4"/>
      <c r="I430" s="4"/>
      <c r="J430" s="4"/>
      <c r="K430" s="4"/>
      <c r="L430" s="4"/>
      <c r="N430" s="4">
        <v>3</v>
      </c>
      <c r="O430" s="4"/>
      <c r="P430" s="14">
        <f t="shared" si="22"/>
        <v>3</v>
      </c>
      <c r="Q430" s="4"/>
      <c r="R430" s="4"/>
    </row>
    <row r="431" spans="1:18">
      <c r="A431" s="64"/>
      <c r="B431" s="68"/>
      <c r="C431" s="67"/>
      <c r="D431" s="41"/>
      <c r="E431" s="4" t="s">
        <v>529</v>
      </c>
      <c r="F431" s="4"/>
      <c r="G431" s="4"/>
      <c r="H431" s="4"/>
      <c r="I431" s="4"/>
      <c r="J431" s="4"/>
      <c r="K431" s="4"/>
      <c r="L431" s="4"/>
      <c r="N431" s="4">
        <v>2</v>
      </c>
      <c r="O431" s="4"/>
      <c r="P431" s="14">
        <f t="shared" si="22"/>
        <v>2</v>
      </c>
      <c r="Q431" s="4"/>
      <c r="R431" s="4"/>
    </row>
    <row r="432" spans="1:18">
      <c r="A432" s="64"/>
      <c r="B432" s="68"/>
      <c r="C432" s="67"/>
      <c r="D432" s="41"/>
      <c r="E432" s="4" t="s">
        <v>530</v>
      </c>
      <c r="F432" s="4"/>
      <c r="G432" s="4"/>
      <c r="H432" s="4"/>
      <c r="I432" s="4"/>
      <c r="J432" s="4"/>
      <c r="K432" s="4"/>
      <c r="L432" s="4"/>
      <c r="N432" s="4">
        <v>1</v>
      </c>
      <c r="O432" s="4"/>
      <c r="P432" s="14">
        <f t="shared" si="22"/>
        <v>1</v>
      </c>
      <c r="Q432" s="4"/>
      <c r="R432" s="4"/>
    </row>
    <row r="433" spans="1:18">
      <c r="A433" s="64"/>
      <c r="B433" s="68"/>
      <c r="C433" s="67"/>
      <c r="D433" s="41"/>
      <c r="E433" s="4" t="s">
        <v>531</v>
      </c>
      <c r="F433" s="4"/>
      <c r="G433" s="4"/>
      <c r="H433" s="4"/>
      <c r="I433" s="4"/>
      <c r="J433" s="4"/>
      <c r="K433" s="4"/>
      <c r="L433" s="4"/>
      <c r="N433" s="4">
        <v>2</v>
      </c>
      <c r="O433" s="4"/>
      <c r="P433" s="14">
        <f t="shared" si="22"/>
        <v>2</v>
      </c>
      <c r="Q433" s="4"/>
      <c r="R433" s="4"/>
    </row>
    <row r="434" spans="1:18">
      <c r="A434" s="64"/>
      <c r="B434" s="68"/>
      <c r="C434" s="67"/>
      <c r="D434" s="41"/>
      <c r="E434" s="4" t="s">
        <v>532</v>
      </c>
      <c r="F434" s="4"/>
      <c r="G434" s="4"/>
      <c r="H434" s="4"/>
      <c r="I434" s="4"/>
      <c r="J434" s="4"/>
      <c r="K434" s="4"/>
      <c r="L434" s="4"/>
      <c r="N434" s="4">
        <v>1</v>
      </c>
      <c r="O434" s="4"/>
      <c r="P434" s="14">
        <f t="shared" si="22"/>
        <v>1</v>
      </c>
      <c r="Q434" s="4"/>
      <c r="R434" s="4"/>
    </row>
    <row r="435" spans="1:18">
      <c r="A435" s="64"/>
      <c r="B435" s="68"/>
      <c r="C435" s="67"/>
      <c r="D435" s="41"/>
      <c r="E435" s="4" t="s">
        <v>533</v>
      </c>
      <c r="F435" s="4"/>
      <c r="G435" s="4"/>
      <c r="H435" s="4"/>
      <c r="I435" s="4"/>
      <c r="J435" s="4"/>
      <c r="K435" s="4"/>
      <c r="L435" s="4"/>
      <c r="N435" s="4">
        <v>1</v>
      </c>
      <c r="O435" s="4"/>
      <c r="P435" s="14">
        <f t="shared" si="22"/>
        <v>1</v>
      </c>
      <c r="Q435" s="4"/>
      <c r="R435" s="4"/>
    </row>
    <row r="436" spans="1:18">
      <c r="A436" s="64"/>
      <c r="B436" s="68"/>
      <c r="C436" s="67"/>
      <c r="D436" s="41"/>
      <c r="E436" s="4" t="s">
        <v>534</v>
      </c>
      <c r="F436" s="4"/>
      <c r="G436" s="4"/>
      <c r="H436" s="4"/>
      <c r="I436" s="4"/>
      <c r="J436" s="4"/>
      <c r="K436" s="4"/>
      <c r="L436" s="4"/>
      <c r="N436" s="4">
        <v>1</v>
      </c>
      <c r="O436" s="4"/>
      <c r="P436" s="14">
        <f t="shared" si="22"/>
        <v>1</v>
      </c>
      <c r="Q436" s="4"/>
      <c r="R436" s="4"/>
    </row>
    <row r="437" spans="1:18">
      <c r="A437" s="64"/>
      <c r="B437" s="68"/>
      <c r="C437" s="67"/>
      <c r="D437" s="41"/>
      <c r="E437" s="4" t="s">
        <v>535</v>
      </c>
      <c r="F437" s="4"/>
      <c r="G437" s="4"/>
      <c r="H437" s="4"/>
      <c r="I437" s="4"/>
      <c r="J437" s="4"/>
      <c r="K437" s="4"/>
      <c r="L437" s="4"/>
      <c r="N437" s="4">
        <v>1</v>
      </c>
      <c r="O437" s="4"/>
      <c r="P437" s="14">
        <f t="shared" si="22"/>
        <v>1</v>
      </c>
      <c r="Q437" s="4"/>
      <c r="R437" s="4"/>
    </row>
    <row r="438" spans="1:18">
      <c r="A438" s="64"/>
      <c r="B438" s="68"/>
      <c r="C438" s="67"/>
      <c r="D438" s="41"/>
      <c r="E438" s="4" t="s">
        <v>479</v>
      </c>
      <c r="F438" s="4"/>
      <c r="G438" s="4"/>
      <c r="H438" s="4"/>
      <c r="I438" s="4"/>
      <c r="J438" s="4"/>
      <c r="K438" s="4"/>
      <c r="L438" s="4"/>
      <c r="N438" s="4">
        <v>1</v>
      </c>
      <c r="O438" s="4"/>
      <c r="P438" s="14">
        <f t="shared" si="22"/>
        <v>1</v>
      </c>
      <c r="Q438" s="4"/>
      <c r="R438" s="4"/>
    </row>
    <row r="439" spans="1:18">
      <c r="A439" s="64"/>
      <c r="B439" s="68"/>
      <c r="C439" s="67"/>
      <c r="D439" s="41"/>
      <c r="E439" s="4" t="s">
        <v>536</v>
      </c>
      <c r="F439" s="4"/>
      <c r="G439" s="4"/>
      <c r="H439" s="4"/>
      <c r="I439" s="4"/>
      <c r="J439" s="4"/>
      <c r="K439" s="4"/>
      <c r="L439" s="4"/>
      <c r="N439" s="4">
        <v>6</v>
      </c>
      <c r="O439" s="4"/>
      <c r="P439" s="14">
        <f t="shared" si="22"/>
        <v>6</v>
      </c>
      <c r="Q439" s="4"/>
      <c r="R439" s="4"/>
    </row>
    <row r="440" spans="1:18">
      <c r="A440" s="64"/>
      <c r="B440" s="68"/>
      <c r="C440" s="67"/>
      <c r="D440" s="41"/>
      <c r="E440" s="4"/>
      <c r="F440" s="4"/>
      <c r="G440" s="4"/>
      <c r="H440" s="4"/>
      <c r="I440" s="4"/>
      <c r="J440" s="4"/>
      <c r="K440" s="4"/>
      <c r="L440" s="4"/>
      <c r="N440" s="188" t="s">
        <v>417</v>
      </c>
      <c r="O440" s="190"/>
      <c r="P440" s="12">
        <f>SUM(P429:P439)</f>
        <v>22</v>
      </c>
      <c r="Q440" s="4"/>
      <c r="R440" s="4"/>
    </row>
    <row r="441" spans="1:18">
      <c r="A441" s="64"/>
      <c r="B441" s="68"/>
      <c r="C441" s="67"/>
      <c r="D441" s="41"/>
      <c r="E441" s="4"/>
      <c r="F441" s="4"/>
      <c r="G441" s="4"/>
      <c r="H441" s="4"/>
      <c r="I441" s="4"/>
      <c r="J441" s="4"/>
      <c r="K441" s="4"/>
      <c r="L441" s="4"/>
      <c r="N441" s="4"/>
      <c r="O441" s="4"/>
      <c r="P441" s="4"/>
      <c r="Q441" s="4"/>
      <c r="R441" s="4"/>
    </row>
    <row r="442" spans="1:18">
      <c r="A442" s="64"/>
      <c r="B442" s="68"/>
      <c r="C442" s="67"/>
      <c r="D442" s="41"/>
      <c r="E442" s="4"/>
      <c r="F442" s="4"/>
      <c r="G442" s="4"/>
      <c r="H442" s="4"/>
      <c r="I442" s="4"/>
      <c r="J442" s="4"/>
      <c r="K442" s="4"/>
      <c r="L442" s="4"/>
      <c r="N442" s="4"/>
      <c r="O442" s="4"/>
      <c r="P442" s="4"/>
      <c r="Q442" s="4"/>
      <c r="R442" s="4"/>
    </row>
    <row r="443" spans="1:18">
      <c r="A443" s="64"/>
      <c r="B443" s="68"/>
      <c r="C443" s="67"/>
      <c r="D443" s="41"/>
      <c r="E443" s="4"/>
      <c r="F443" s="4"/>
      <c r="G443" s="4"/>
      <c r="H443" s="4"/>
      <c r="I443" s="4"/>
      <c r="J443" s="4"/>
      <c r="K443" s="4"/>
      <c r="L443" s="4"/>
      <c r="N443" s="4"/>
      <c r="O443" s="4"/>
      <c r="P443" s="4"/>
      <c r="Q443" s="4"/>
      <c r="R443" s="4"/>
    </row>
    <row r="444" spans="1:18">
      <c r="A444" s="64" t="s">
        <v>212</v>
      </c>
      <c r="B444" s="68" t="s">
        <v>213</v>
      </c>
      <c r="C444" s="67" t="s">
        <v>211</v>
      </c>
      <c r="D444" s="41">
        <f>28+14</f>
        <v>42</v>
      </c>
      <c r="E444" s="4" t="s">
        <v>537</v>
      </c>
      <c r="F444" s="4"/>
      <c r="G444" s="4"/>
      <c r="H444" s="4">
        <v>1</v>
      </c>
      <c r="I444" s="4"/>
      <c r="J444" s="14">
        <f t="shared" ref="J444:J449" si="23">SUM(H444)</f>
        <v>1</v>
      </c>
      <c r="K444" s="4"/>
      <c r="L444" s="4"/>
      <c r="N444" s="4"/>
      <c r="O444" s="4"/>
      <c r="P444" s="4"/>
      <c r="Q444" s="4"/>
      <c r="R444" s="4"/>
    </row>
    <row r="445" spans="1:18">
      <c r="A445" s="64"/>
      <c r="B445" s="68"/>
      <c r="C445" s="67"/>
      <c r="D445" s="41"/>
      <c r="E445" s="4" t="s">
        <v>538</v>
      </c>
      <c r="F445" s="4"/>
      <c r="G445" s="4"/>
      <c r="H445" s="4">
        <v>2</v>
      </c>
      <c r="I445" s="4"/>
      <c r="J445" s="14">
        <f t="shared" si="23"/>
        <v>2</v>
      </c>
      <c r="K445" s="4"/>
      <c r="L445" s="4"/>
      <c r="N445" s="4"/>
      <c r="O445" s="4"/>
      <c r="P445" s="4"/>
      <c r="Q445" s="4"/>
      <c r="R445" s="4"/>
    </row>
    <row r="446" spans="1:18">
      <c r="A446" s="64"/>
      <c r="B446" s="68"/>
      <c r="C446" s="67"/>
      <c r="D446" s="41"/>
      <c r="E446" s="4" t="s">
        <v>539</v>
      </c>
      <c r="F446" s="4"/>
      <c r="G446" s="4"/>
      <c r="H446" s="4">
        <v>3</v>
      </c>
      <c r="I446" s="4"/>
      <c r="J446" s="14">
        <f t="shared" si="23"/>
        <v>3</v>
      </c>
      <c r="K446" s="4"/>
      <c r="L446" s="4"/>
      <c r="N446" s="4"/>
      <c r="O446" s="4"/>
      <c r="P446" s="4"/>
      <c r="Q446" s="4"/>
      <c r="R446" s="4"/>
    </row>
    <row r="447" spans="1:18">
      <c r="A447" s="64"/>
      <c r="B447" s="68"/>
      <c r="C447" s="67"/>
      <c r="D447" s="41"/>
      <c r="E447" s="4" t="s">
        <v>540</v>
      </c>
      <c r="F447" s="4"/>
      <c r="G447" s="4"/>
      <c r="H447" s="4">
        <v>2</v>
      </c>
      <c r="I447" s="4"/>
      <c r="J447" s="14">
        <f t="shared" si="23"/>
        <v>2</v>
      </c>
      <c r="K447" s="4"/>
      <c r="L447" s="4"/>
      <c r="N447" s="4"/>
      <c r="O447" s="4"/>
      <c r="P447" s="4"/>
      <c r="Q447" s="4"/>
      <c r="R447" s="4"/>
    </row>
    <row r="448" spans="1:18">
      <c r="A448" s="64"/>
      <c r="B448" s="68"/>
      <c r="C448" s="67"/>
      <c r="D448" s="41"/>
      <c r="E448" s="4" t="s">
        <v>541</v>
      </c>
      <c r="F448" s="4"/>
      <c r="G448" s="4"/>
      <c r="H448" s="4">
        <v>2</v>
      </c>
      <c r="I448" s="4"/>
      <c r="J448" s="14">
        <f t="shared" si="23"/>
        <v>2</v>
      </c>
      <c r="K448" s="4"/>
      <c r="L448" s="4"/>
      <c r="N448" s="4"/>
      <c r="O448" s="4"/>
      <c r="P448" s="4"/>
      <c r="Q448" s="4"/>
      <c r="R448" s="4"/>
    </row>
    <row r="449" spans="1:18">
      <c r="A449" s="64"/>
      <c r="B449" s="68"/>
      <c r="C449" s="67"/>
      <c r="D449" s="41"/>
      <c r="E449" s="4" t="s">
        <v>542</v>
      </c>
      <c r="F449" s="4"/>
      <c r="G449" s="4"/>
      <c r="H449" s="4">
        <v>2</v>
      </c>
      <c r="I449" s="4"/>
      <c r="J449" s="14">
        <f t="shared" si="23"/>
        <v>2</v>
      </c>
      <c r="K449" s="4"/>
      <c r="L449" s="4"/>
      <c r="N449" s="4"/>
      <c r="O449" s="4"/>
      <c r="P449" s="4"/>
      <c r="Q449" s="4"/>
      <c r="R449" s="4"/>
    </row>
    <row r="450" spans="1:18">
      <c r="A450" s="64"/>
      <c r="B450" s="68"/>
      <c r="C450" s="67"/>
      <c r="D450" s="41"/>
      <c r="E450" s="4"/>
      <c r="F450" s="4"/>
      <c r="G450" s="4"/>
      <c r="H450" s="4"/>
      <c r="I450" s="4"/>
      <c r="J450" s="4"/>
      <c r="K450" s="4"/>
      <c r="L450" s="4"/>
      <c r="N450" s="4"/>
      <c r="O450" s="4"/>
      <c r="P450" s="4"/>
      <c r="Q450" s="4"/>
      <c r="R450" s="4"/>
    </row>
    <row r="451" spans="1:18">
      <c r="A451" s="64"/>
      <c r="B451" s="68"/>
      <c r="C451" s="67"/>
      <c r="D451" s="41"/>
      <c r="E451" s="4" t="s">
        <v>543</v>
      </c>
      <c r="F451" s="4"/>
      <c r="G451" s="4"/>
      <c r="H451" s="4">
        <v>3</v>
      </c>
      <c r="I451" s="4"/>
      <c r="J451" s="14">
        <f t="shared" ref="J451:J470" si="24">SUM(H451)</f>
        <v>3</v>
      </c>
      <c r="K451" s="4"/>
      <c r="L451" s="4"/>
      <c r="N451" s="4"/>
      <c r="O451" s="4"/>
      <c r="P451" s="4"/>
      <c r="Q451" s="4"/>
      <c r="R451" s="4"/>
    </row>
    <row r="452" spans="1:18">
      <c r="A452" s="64"/>
      <c r="B452" s="68"/>
      <c r="C452" s="67"/>
      <c r="D452" s="41"/>
      <c r="E452" s="4" t="s">
        <v>544</v>
      </c>
      <c r="F452" s="4"/>
      <c r="G452" s="4"/>
      <c r="H452" s="4">
        <v>1</v>
      </c>
      <c r="I452" s="4"/>
      <c r="J452" s="14">
        <f t="shared" si="24"/>
        <v>1</v>
      </c>
      <c r="K452" s="4"/>
      <c r="L452" s="4"/>
      <c r="N452" s="4"/>
      <c r="O452" s="4"/>
      <c r="P452" s="4"/>
      <c r="Q452" s="4"/>
      <c r="R452" s="4"/>
    </row>
    <row r="453" spans="1:18">
      <c r="A453" s="64"/>
      <c r="B453" s="68"/>
      <c r="C453" s="67"/>
      <c r="D453" s="41"/>
      <c r="E453" s="4"/>
      <c r="F453" s="4"/>
      <c r="G453" s="4"/>
      <c r="H453" s="4"/>
      <c r="I453" s="4"/>
      <c r="J453" s="4"/>
      <c r="K453" s="4"/>
      <c r="L453" s="4"/>
      <c r="N453" s="4"/>
      <c r="O453" s="4"/>
      <c r="P453" s="4"/>
      <c r="Q453" s="4"/>
      <c r="R453" s="4"/>
    </row>
    <row r="454" spans="1:18">
      <c r="A454" s="64"/>
      <c r="B454" s="68"/>
      <c r="C454" s="67"/>
      <c r="D454" s="41"/>
      <c r="E454" s="4" t="s">
        <v>545</v>
      </c>
      <c r="F454" s="4"/>
      <c r="G454" s="4"/>
      <c r="H454" s="4">
        <v>2</v>
      </c>
      <c r="I454" s="4"/>
      <c r="J454" s="14">
        <f t="shared" si="24"/>
        <v>2</v>
      </c>
      <c r="K454" s="4"/>
      <c r="L454" s="4"/>
      <c r="N454" s="4"/>
      <c r="O454" s="4"/>
      <c r="P454" s="4"/>
      <c r="Q454" s="4"/>
      <c r="R454" s="4"/>
    </row>
    <row r="455" spans="1:18">
      <c r="A455" s="64"/>
      <c r="B455" s="68"/>
      <c r="C455" s="67"/>
      <c r="D455" s="41"/>
      <c r="E455" s="4" t="s">
        <v>546</v>
      </c>
      <c r="F455" s="4"/>
      <c r="G455" s="4"/>
      <c r="H455" s="4">
        <v>1</v>
      </c>
      <c r="I455" s="4"/>
      <c r="J455" s="14">
        <f t="shared" si="24"/>
        <v>1</v>
      </c>
      <c r="K455" s="4"/>
      <c r="L455" s="4"/>
      <c r="N455" s="4"/>
      <c r="O455" s="4"/>
      <c r="P455" s="4"/>
      <c r="Q455" s="4"/>
      <c r="R455" s="4"/>
    </row>
    <row r="456" spans="1:18">
      <c r="A456" s="64"/>
      <c r="B456" s="68"/>
      <c r="C456" s="67"/>
      <c r="D456" s="41"/>
      <c r="E456" s="4" t="s">
        <v>547</v>
      </c>
      <c r="F456" s="4"/>
      <c r="G456" s="4"/>
      <c r="H456" s="4">
        <v>3</v>
      </c>
      <c r="I456" s="4"/>
      <c r="J456" s="14">
        <f t="shared" si="24"/>
        <v>3</v>
      </c>
      <c r="K456" s="4"/>
      <c r="L456" s="4"/>
      <c r="N456" s="4"/>
      <c r="O456" s="4"/>
      <c r="P456" s="4"/>
      <c r="Q456" s="4"/>
      <c r="R456" s="4"/>
    </row>
    <row r="457" spans="1:18">
      <c r="A457" s="64"/>
      <c r="B457" s="68"/>
      <c r="C457" s="67"/>
      <c r="D457" s="41"/>
      <c r="E457" s="4" t="s">
        <v>548</v>
      </c>
      <c r="F457" s="4"/>
      <c r="G457" s="4"/>
      <c r="H457" s="4">
        <v>4</v>
      </c>
      <c r="I457" s="4"/>
      <c r="J457" s="14">
        <f t="shared" si="24"/>
        <v>4</v>
      </c>
      <c r="K457" s="4"/>
      <c r="L457" s="4"/>
      <c r="N457" s="4"/>
      <c r="O457" s="4"/>
      <c r="P457" s="4"/>
      <c r="Q457" s="4"/>
      <c r="R457" s="4"/>
    </row>
    <row r="458" spans="1:18">
      <c r="A458" s="64"/>
      <c r="B458" s="68"/>
      <c r="C458" s="67"/>
      <c r="D458" s="41"/>
      <c r="E458" s="4" t="s">
        <v>549</v>
      </c>
      <c r="F458" s="4"/>
      <c r="G458" s="4"/>
      <c r="H458" s="4">
        <v>3</v>
      </c>
      <c r="I458" s="4"/>
      <c r="J458" s="14">
        <f t="shared" si="24"/>
        <v>3</v>
      </c>
      <c r="K458" s="4"/>
      <c r="L458" s="4"/>
      <c r="N458" s="4"/>
      <c r="O458" s="4"/>
      <c r="P458" s="4"/>
      <c r="Q458" s="4"/>
      <c r="R458" s="4"/>
    </row>
    <row r="459" spans="1:18">
      <c r="A459" s="64"/>
      <c r="B459" s="68"/>
      <c r="C459" s="67"/>
      <c r="D459" s="41"/>
      <c r="E459" s="4" t="s">
        <v>550</v>
      </c>
      <c r="F459" s="4"/>
      <c r="G459" s="4"/>
      <c r="H459" s="4">
        <v>2</v>
      </c>
      <c r="I459" s="4"/>
      <c r="J459" s="14">
        <f t="shared" si="24"/>
        <v>2</v>
      </c>
      <c r="K459" s="4"/>
      <c r="L459" s="4"/>
      <c r="N459" s="4"/>
      <c r="O459" s="4"/>
      <c r="P459" s="4"/>
      <c r="Q459" s="4"/>
      <c r="R459" s="4"/>
    </row>
    <row r="460" spans="1:18">
      <c r="A460" s="64"/>
      <c r="B460" s="68"/>
      <c r="C460" s="67"/>
      <c r="D460" s="41"/>
      <c r="E460" s="4" t="s">
        <v>551</v>
      </c>
      <c r="F460" s="4"/>
      <c r="G460" s="4"/>
      <c r="H460" s="4">
        <v>2</v>
      </c>
      <c r="I460" s="4"/>
      <c r="J460" s="14">
        <f t="shared" si="24"/>
        <v>2</v>
      </c>
      <c r="K460" s="4"/>
      <c r="L460" s="4"/>
      <c r="N460" s="4"/>
      <c r="O460" s="4"/>
      <c r="P460" s="4"/>
      <c r="Q460" s="4"/>
      <c r="R460" s="4"/>
    </row>
    <row r="461" spans="1:18">
      <c r="A461" s="64"/>
      <c r="B461" s="68"/>
      <c r="C461" s="67"/>
      <c r="D461" s="41"/>
      <c r="E461" s="4" t="s">
        <v>552</v>
      </c>
      <c r="F461" s="4"/>
      <c r="G461" s="4"/>
      <c r="H461" s="4">
        <v>2</v>
      </c>
      <c r="I461" s="4"/>
      <c r="J461" s="14">
        <f t="shared" si="24"/>
        <v>2</v>
      </c>
      <c r="K461" s="4"/>
      <c r="L461" s="4"/>
      <c r="N461" s="4"/>
      <c r="O461" s="4"/>
      <c r="P461" s="4"/>
      <c r="Q461" s="4"/>
      <c r="R461" s="4"/>
    </row>
    <row r="462" spans="1:18">
      <c r="A462" s="64"/>
      <c r="B462" s="68"/>
      <c r="C462" s="67"/>
      <c r="D462" s="41"/>
      <c r="E462" s="4" t="s">
        <v>551</v>
      </c>
      <c r="F462" s="4"/>
      <c r="G462" s="4"/>
      <c r="H462" s="4">
        <v>2</v>
      </c>
      <c r="I462" s="4"/>
      <c r="J462" s="14">
        <f t="shared" si="24"/>
        <v>2</v>
      </c>
      <c r="K462" s="4"/>
      <c r="L462" s="4"/>
      <c r="N462" s="4"/>
      <c r="O462" s="4"/>
      <c r="P462" s="4"/>
      <c r="Q462" s="4"/>
      <c r="R462" s="4"/>
    </row>
    <row r="463" spans="1:18">
      <c r="A463" s="64"/>
      <c r="B463" s="68"/>
      <c r="C463" s="67"/>
      <c r="D463" s="41"/>
      <c r="E463" s="4" t="s">
        <v>546</v>
      </c>
      <c r="F463" s="4"/>
      <c r="G463" s="4"/>
      <c r="H463" s="4">
        <v>1</v>
      </c>
      <c r="I463" s="4"/>
      <c r="J463" s="14">
        <f t="shared" si="24"/>
        <v>1</v>
      </c>
      <c r="K463" s="4"/>
      <c r="L463" s="4"/>
      <c r="N463" s="4"/>
      <c r="O463" s="4"/>
      <c r="P463" s="4"/>
      <c r="Q463" s="4"/>
      <c r="R463" s="4"/>
    </row>
    <row r="464" spans="1:18">
      <c r="A464" s="64"/>
      <c r="B464" s="68"/>
      <c r="C464" s="67"/>
      <c r="D464" s="41"/>
      <c r="E464" s="4" t="s">
        <v>546</v>
      </c>
      <c r="F464" s="4"/>
      <c r="G464" s="4"/>
      <c r="H464" s="4">
        <v>1</v>
      </c>
      <c r="I464" s="4"/>
      <c r="J464" s="14">
        <f t="shared" si="24"/>
        <v>1</v>
      </c>
      <c r="K464" s="4"/>
      <c r="L464" s="4"/>
      <c r="N464" s="4"/>
      <c r="O464" s="4"/>
      <c r="P464" s="4"/>
      <c r="Q464" s="4"/>
      <c r="R464" s="4"/>
    </row>
    <row r="465" spans="1:18">
      <c r="A465" s="64"/>
      <c r="B465" s="68"/>
      <c r="C465" s="67"/>
      <c r="D465" s="41"/>
      <c r="E465" s="4" t="s">
        <v>546</v>
      </c>
      <c r="F465" s="4"/>
      <c r="G465" s="4"/>
      <c r="H465" s="4">
        <v>1</v>
      </c>
      <c r="I465" s="4"/>
      <c r="J465" s="14">
        <f t="shared" si="24"/>
        <v>1</v>
      </c>
      <c r="K465" s="4"/>
      <c r="L465" s="4"/>
      <c r="N465" s="4"/>
      <c r="O465" s="4"/>
      <c r="P465" s="4"/>
      <c r="Q465" s="4"/>
      <c r="R465" s="4"/>
    </row>
    <row r="466" spans="1:18">
      <c r="A466" s="64"/>
      <c r="B466" s="68"/>
      <c r="C466" s="67"/>
      <c r="D466" s="41"/>
      <c r="E466" s="4" t="s">
        <v>553</v>
      </c>
      <c r="F466" s="4"/>
      <c r="G466" s="4"/>
      <c r="H466" s="4">
        <v>2</v>
      </c>
      <c r="I466" s="4"/>
      <c r="J466" s="14">
        <f t="shared" si="24"/>
        <v>2</v>
      </c>
      <c r="K466" s="4"/>
      <c r="L466" s="4"/>
      <c r="N466" s="4"/>
      <c r="O466" s="4"/>
      <c r="P466" s="4"/>
      <c r="Q466" s="4"/>
      <c r="R466" s="4"/>
    </row>
    <row r="467" spans="1:18">
      <c r="A467" s="64"/>
      <c r="B467" s="68"/>
      <c r="C467" s="67"/>
      <c r="D467" s="41"/>
      <c r="E467" s="4" t="s">
        <v>554</v>
      </c>
      <c r="F467" s="4"/>
      <c r="G467" s="4"/>
      <c r="H467" s="4">
        <v>2</v>
      </c>
      <c r="I467" s="4"/>
      <c r="J467" s="14">
        <f t="shared" si="24"/>
        <v>2</v>
      </c>
      <c r="K467" s="4"/>
      <c r="L467" s="4"/>
      <c r="N467" s="4"/>
      <c r="O467" s="4"/>
      <c r="P467" s="4"/>
      <c r="Q467" s="4"/>
      <c r="R467" s="4"/>
    </row>
    <row r="468" spans="1:18">
      <c r="A468" s="64"/>
      <c r="B468" s="68"/>
      <c r="C468" s="67"/>
      <c r="D468" s="41"/>
      <c r="E468" s="4" t="s">
        <v>551</v>
      </c>
      <c r="F468" s="4"/>
      <c r="G468" s="4"/>
      <c r="H468" s="4">
        <v>3</v>
      </c>
      <c r="I468" s="4"/>
      <c r="J468" s="14">
        <f t="shared" si="24"/>
        <v>3</v>
      </c>
      <c r="K468" s="4"/>
      <c r="L468" s="4"/>
      <c r="N468" s="4"/>
      <c r="O468" s="4"/>
      <c r="P468" s="4"/>
      <c r="Q468" s="4"/>
      <c r="R468" s="4"/>
    </row>
    <row r="469" spans="1:18">
      <c r="A469" s="64"/>
      <c r="B469" s="68"/>
      <c r="C469" s="67"/>
      <c r="D469" s="41"/>
      <c r="E469" s="4" t="s">
        <v>555</v>
      </c>
      <c r="F469" s="4"/>
      <c r="G469" s="4"/>
      <c r="H469" s="4">
        <v>2</v>
      </c>
      <c r="I469" s="4"/>
      <c r="J469" s="14">
        <f t="shared" si="24"/>
        <v>2</v>
      </c>
      <c r="K469" s="4"/>
      <c r="L469" s="4"/>
      <c r="N469" s="4"/>
      <c r="O469" s="4"/>
      <c r="P469" s="4"/>
      <c r="Q469" s="4"/>
      <c r="R469" s="4"/>
    </row>
    <row r="470" spans="1:18">
      <c r="A470" s="64"/>
      <c r="B470" s="68"/>
      <c r="C470" s="67"/>
      <c r="D470" s="41"/>
      <c r="E470" s="4" t="s">
        <v>556</v>
      </c>
      <c r="F470" s="4"/>
      <c r="G470" s="4"/>
      <c r="H470" s="4">
        <v>11</v>
      </c>
      <c r="I470" s="4"/>
      <c r="J470" s="14">
        <f t="shared" si="24"/>
        <v>11</v>
      </c>
      <c r="K470" s="4"/>
      <c r="L470" s="4"/>
      <c r="N470" s="4"/>
      <c r="O470" s="4"/>
      <c r="P470" s="4"/>
      <c r="Q470" s="4"/>
      <c r="R470" s="4"/>
    </row>
    <row r="471" spans="1:18">
      <c r="A471" s="64"/>
      <c r="B471" s="68"/>
      <c r="C471" s="67"/>
      <c r="D471" s="41"/>
      <c r="E471" s="4"/>
      <c r="F471" s="4"/>
      <c r="G471" s="4"/>
      <c r="H471" s="188" t="s">
        <v>417</v>
      </c>
      <c r="I471" s="190"/>
      <c r="J471" s="12">
        <f>SUM(J444:J470)</f>
        <v>60</v>
      </c>
      <c r="K471" s="4"/>
      <c r="L471" s="4"/>
      <c r="N471" s="4"/>
      <c r="O471" s="4"/>
      <c r="P471" s="4"/>
      <c r="Q471" s="4"/>
      <c r="R471" s="4"/>
    </row>
    <row r="472" spans="1:18">
      <c r="A472" s="64"/>
      <c r="B472" s="68"/>
      <c r="C472" s="67"/>
      <c r="D472" s="41"/>
      <c r="E472" s="4"/>
      <c r="F472" s="4"/>
      <c r="G472" s="4"/>
      <c r="H472" s="4"/>
      <c r="I472" s="4"/>
      <c r="J472" s="4"/>
      <c r="K472" s="4"/>
      <c r="L472" s="4"/>
      <c r="N472" s="4"/>
      <c r="O472" s="4"/>
      <c r="P472" s="4"/>
      <c r="Q472" s="4"/>
      <c r="R472" s="4"/>
    </row>
    <row r="473" spans="1:18">
      <c r="A473" s="64" t="s">
        <v>214</v>
      </c>
      <c r="B473" s="66" t="s">
        <v>215</v>
      </c>
      <c r="C473" s="67" t="s">
        <v>211</v>
      </c>
      <c r="D473" s="41">
        <v>8</v>
      </c>
      <c r="E473" s="46" t="s">
        <v>557</v>
      </c>
      <c r="F473" s="4"/>
      <c r="G473" s="4"/>
      <c r="H473" s="4">
        <v>2</v>
      </c>
      <c r="I473" s="4"/>
      <c r="J473" s="14">
        <f t="shared" ref="J473:J477" si="25">SUM(H473)</f>
        <v>2</v>
      </c>
      <c r="K473" s="4"/>
      <c r="L473" s="4"/>
      <c r="N473" s="4"/>
      <c r="O473" s="4"/>
      <c r="P473" s="4"/>
      <c r="Q473" s="4"/>
      <c r="R473" s="4"/>
    </row>
    <row r="474" spans="1:18">
      <c r="A474" s="64"/>
      <c r="B474" s="66"/>
      <c r="C474" s="67"/>
      <c r="D474" s="41"/>
      <c r="E474" s="46" t="s">
        <v>558</v>
      </c>
      <c r="F474" s="4"/>
      <c r="G474" s="4"/>
      <c r="H474" s="4">
        <v>1</v>
      </c>
      <c r="I474" s="4"/>
      <c r="J474" s="14">
        <f t="shared" si="25"/>
        <v>1</v>
      </c>
      <c r="K474" s="4"/>
      <c r="L474" s="4"/>
      <c r="N474" s="4"/>
      <c r="O474" s="4"/>
      <c r="P474" s="4"/>
      <c r="Q474" s="4"/>
      <c r="R474" s="4"/>
    </row>
    <row r="475" spans="1:18">
      <c r="A475" s="64"/>
      <c r="B475" s="66"/>
      <c r="C475" s="67"/>
      <c r="D475" s="41"/>
      <c r="E475" s="46" t="s">
        <v>559</v>
      </c>
      <c r="F475" s="4"/>
      <c r="G475" s="4"/>
      <c r="H475" s="4">
        <v>2</v>
      </c>
      <c r="I475" s="4"/>
      <c r="J475" s="14">
        <f t="shared" si="25"/>
        <v>2</v>
      </c>
      <c r="K475" s="4"/>
      <c r="L475" s="4"/>
      <c r="N475" s="4"/>
      <c r="O475" s="4"/>
      <c r="P475" s="4"/>
      <c r="Q475" s="4"/>
      <c r="R475" s="4"/>
    </row>
    <row r="476" spans="1:18">
      <c r="A476" s="64"/>
      <c r="B476" s="66"/>
      <c r="C476" s="67"/>
      <c r="D476" s="41"/>
      <c r="E476" s="46" t="s">
        <v>560</v>
      </c>
      <c r="F476" s="4"/>
      <c r="G476" s="4"/>
      <c r="H476" s="4">
        <v>2</v>
      </c>
      <c r="I476" s="4"/>
      <c r="J476" s="14">
        <f t="shared" si="25"/>
        <v>2</v>
      </c>
      <c r="K476" s="4"/>
      <c r="L476" s="4"/>
      <c r="N476" s="4"/>
      <c r="O476" s="4"/>
      <c r="P476" s="4"/>
      <c r="Q476" s="4"/>
      <c r="R476" s="4"/>
    </row>
    <row r="477" spans="1:18">
      <c r="A477" s="64"/>
      <c r="B477" s="66"/>
      <c r="C477" s="67"/>
      <c r="D477" s="41"/>
      <c r="E477" s="46" t="s">
        <v>561</v>
      </c>
      <c r="F477" s="4"/>
      <c r="G477" s="4"/>
      <c r="H477" s="4">
        <v>1</v>
      </c>
      <c r="I477" s="4"/>
      <c r="J477" s="14">
        <f t="shared" si="25"/>
        <v>1</v>
      </c>
      <c r="K477" s="4"/>
      <c r="L477" s="4"/>
      <c r="N477" s="4"/>
      <c r="O477" s="4"/>
      <c r="P477" s="4"/>
      <c r="Q477" s="4"/>
      <c r="R477" s="4"/>
    </row>
    <row r="478" spans="1:18">
      <c r="A478" s="64"/>
      <c r="B478" s="66"/>
      <c r="C478" s="67"/>
      <c r="D478" s="41"/>
      <c r="E478" s="4"/>
      <c r="F478" s="4"/>
      <c r="G478" s="4"/>
      <c r="H478" s="188" t="s">
        <v>417</v>
      </c>
      <c r="I478" s="190"/>
      <c r="J478" s="12">
        <f>SUM(J473:J477)</f>
        <v>8</v>
      </c>
      <c r="K478" s="4"/>
      <c r="L478" s="4"/>
      <c r="N478" s="4"/>
      <c r="O478" s="4"/>
      <c r="P478" s="4"/>
      <c r="Q478" s="4"/>
      <c r="R478" s="4"/>
    </row>
    <row r="479" spans="1:18">
      <c r="A479" s="64"/>
      <c r="B479" s="66"/>
      <c r="C479" s="67"/>
      <c r="D479" s="41"/>
      <c r="E479" s="4"/>
      <c r="F479" s="4"/>
      <c r="G479" s="4"/>
      <c r="H479" s="4"/>
      <c r="I479" s="4"/>
      <c r="J479" s="4"/>
      <c r="K479" s="4"/>
      <c r="L479" s="4"/>
      <c r="N479" s="4"/>
      <c r="O479" s="4"/>
      <c r="P479" s="4"/>
      <c r="Q479" s="4"/>
      <c r="R479" s="4"/>
    </row>
    <row r="480" spans="1:18">
      <c r="A480" s="64"/>
      <c r="B480" s="66"/>
      <c r="C480" s="67"/>
      <c r="D480" s="41"/>
      <c r="E480" s="4"/>
      <c r="F480" s="4"/>
      <c r="G480" s="4"/>
      <c r="H480" s="4"/>
      <c r="I480" s="4"/>
      <c r="J480" s="4"/>
      <c r="K480" s="4"/>
      <c r="L480" s="4"/>
      <c r="N480" s="4"/>
      <c r="O480" s="4"/>
      <c r="P480" s="4"/>
      <c r="Q480" s="4"/>
      <c r="R480" s="4"/>
    </row>
    <row r="481" spans="1:18">
      <c r="A481" s="64" t="s">
        <v>216</v>
      </c>
      <c r="B481" s="66" t="s">
        <v>217</v>
      </c>
      <c r="C481" s="67" t="s">
        <v>137</v>
      </c>
      <c r="D481" s="41" t="s">
        <v>73</v>
      </c>
      <c r="E481" s="4"/>
      <c r="F481" s="4"/>
      <c r="G481" s="4"/>
      <c r="H481" s="4"/>
      <c r="I481" s="4"/>
      <c r="J481" s="4"/>
      <c r="K481" s="4"/>
      <c r="L481" s="4"/>
      <c r="N481" s="4"/>
      <c r="O481" s="4"/>
      <c r="P481" s="4"/>
      <c r="Q481" s="4"/>
      <c r="R481" s="4"/>
    </row>
    <row r="482" spans="1:18">
      <c r="A482" s="64" t="s">
        <v>218</v>
      </c>
      <c r="B482" s="66" t="s">
        <v>219</v>
      </c>
      <c r="C482" s="67" t="s">
        <v>137</v>
      </c>
      <c r="D482" s="41" t="s">
        <v>73</v>
      </c>
      <c r="E482" s="4"/>
      <c r="F482" s="4"/>
      <c r="G482" s="4"/>
      <c r="H482" s="4"/>
      <c r="I482" s="4"/>
      <c r="J482" s="4"/>
      <c r="K482" s="4"/>
      <c r="L482" s="4"/>
      <c r="N482" s="4"/>
      <c r="O482" s="4"/>
      <c r="P482" s="4"/>
      <c r="Q482" s="4"/>
      <c r="R482" s="4"/>
    </row>
    <row r="483" spans="1:18" ht="24">
      <c r="A483" s="64" t="s">
        <v>220</v>
      </c>
      <c r="B483" s="66" t="s">
        <v>221</v>
      </c>
      <c r="C483" s="67" t="s">
        <v>137</v>
      </c>
      <c r="D483" s="41">
        <v>4</v>
      </c>
      <c r="E483" s="4" t="s">
        <v>450</v>
      </c>
      <c r="F483" s="4"/>
      <c r="G483" s="4"/>
      <c r="H483" s="4"/>
      <c r="I483" s="4"/>
      <c r="J483" s="4"/>
      <c r="K483" s="4"/>
      <c r="L483" s="4"/>
      <c r="N483" s="4">
        <v>3</v>
      </c>
      <c r="O483" s="4"/>
      <c r="P483" s="14">
        <f t="shared" ref="P483:P486" si="26">SUM(N483)</f>
        <v>3</v>
      </c>
      <c r="Q483" s="4"/>
      <c r="R483" s="4"/>
    </row>
    <row r="484" spans="1:18">
      <c r="A484" s="64"/>
      <c r="B484" s="66"/>
      <c r="C484" s="67"/>
      <c r="D484" s="41"/>
      <c r="E484" s="4" t="s">
        <v>481</v>
      </c>
      <c r="F484" s="4"/>
      <c r="G484" s="4"/>
      <c r="H484" s="4"/>
      <c r="I484" s="4"/>
      <c r="J484" s="4"/>
      <c r="K484" s="4"/>
      <c r="L484" s="4"/>
      <c r="N484" s="4">
        <v>2</v>
      </c>
      <c r="O484" s="4"/>
      <c r="P484" s="14">
        <f t="shared" si="26"/>
        <v>2</v>
      </c>
      <c r="Q484" s="4"/>
      <c r="R484" s="4"/>
    </row>
    <row r="485" spans="1:18">
      <c r="A485" s="64"/>
      <c r="B485" s="66"/>
      <c r="C485" s="67"/>
      <c r="D485" s="41"/>
      <c r="E485" s="4"/>
      <c r="F485" s="4"/>
      <c r="G485" s="4"/>
      <c r="H485" s="4"/>
      <c r="I485" s="4"/>
      <c r="J485" s="4"/>
      <c r="K485" s="4"/>
      <c r="L485" s="4"/>
      <c r="N485" s="188" t="s">
        <v>417</v>
      </c>
      <c r="O485" s="190"/>
      <c r="P485" s="12">
        <f>SUM(P483:P484)</f>
        <v>5</v>
      </c>
      <c r="Q485" s="4"/>
      <c r="R485" s="4"/>
    </row>
    <row r="486" spans="1:18">
      <c r="A486" s="64" t="s">
        <v>222</v>
      </c>
      <c r="B486" s="66" t="s">
        <v>223</v>
      </c>
      <c r="C486" s="67" t="s">
        <v>137</v>
      </c>
      <c r="D486" s="41" t="s">
        <v>73</v>
      </c>
      <c r="E486" s="4" t="s">
        <v>533</v>
      </c>
      <c r="F486" s="4"/>
      <c r="G486" s="4"/>
      <c r="H486" s="4"/>
      <c r="I486" s="4"/>
      <c r="J486" s="4"/>
      <c r="K486" s="4"/>
      <c r="L486" s="4"/>
      <c r="N486" s="4">
        <v>1</v>
      </c>
      <c r="O486" s="4"/>
      <c r="P486" s="14">
        <f t="shared" si="26"/>
        <v>1</v>
      </c>
      <c r="Q486" s="4"/>
      <c r="R486" s="4"/>
    </row>
    <row r="487" spans="1:18">
      <c r="A487" s="64"/>
      <c r="B487" s="66"/>
      <c r="C487" s="67"/>
      <c r="D487" s="41"/>
      <c r="E487" s="4"/>
      <c r="F487" s="4"/>
      <c r="G487" s="4"/>
      <c r="H487" s="4"/>
      <c r="I487" s="4"/>
      <c r="J487" s="4"/>
      <c r="K487" s="4"/>
      <c r="L487" s="4"/>
      <c r="N487" s="188" t="s">
        <v>417</v>
      </c>
      <c r="O487" s="190"/>
      <c r="P487" s="12">
        <f>SUM(P486)</f>
        <v>1</v>
      </c>
      <c r="Q487" s="4"/>
      <c r="R487" s="4"/>
    </row>
    <row r="488" spans="1:18">
      <c r="A488" s="64"/>
      <c r="B488" s="66"/>
      <c r="C488" s="67"/>
      <c r="D488" s="41"/>
      <c r="E488" s="4"/>
      <c r="F488" s="4"/>
      <c r="G488" s="4"/>
      <c r="H488" s="4"/>
      <c r="I488" s="4"/>
      <c r="J488" s="4"/>
      <c r="K488" s="4"/>
      <c r="L488" s="4"/>
      <c r="N488" s="4"/>
      <c r="O488" s="4"/>
      <c r="P488" s="4"/>
      <c r="Q488" s="4"/>
      <c r="R488" s="4"/>
    </row>
    <row r="489" spans="1:18">
      <c r="A489" s="64" t="s">
        <v>224</v>
      </c>
      <c r="B489" s="66" t="s">
        <v>225</v>
      </c>
      <c r="C489" s="67" t="s">
        <v>137</v>
      </c>
      <c r="D489" s="41" t="s">
        <v>73</v>
      </c>
      <c r="E489" s="4" t="s">
        <v>533</v>
      </c>
      <c r="F489" s="4"/>
      <c r="G489" s="4"/>
      <c r="H489" s="4"/>
      <c r="I489" s="4"/>
      <c r="J489" s="4"/>
      <c r="K489" s="4"/>
      <c r="L489" s="4"/>
      <c r="N489" s="4">
        <v>1</v>
      </c>
      <c r="O489" s="4"/>
      <c r="P489" s="14">
        <f>SUM(N489)</f>
        <v>1</v>
      </c>
      <c r="Q489" s="4"/>
      <c r="R489" s="4"/>
    </row>
    <row r="490" spans="1:18">
      <c r="A490" s="64"/>
      <c r="B490" s="66"/>
      <c r="C490" s="67"/>
      <c r="D490" s="41"/>
      <c r="E490" s="4"/>
      <c r="F490" s="4"/>
      <c r="G490" s="4"/>
      <c r="H490" s="4"/>
      <c r="I490" s="4"/>
      <c r="J490" s="4"/>
      <c r="K490" s="4"/>
      <c r="L490" s="4"/>
      <c r="N490" s="188" t="s">
        <v>417</v>
      </c>
      <c r="O490" s="190"/>
      <c r="P490" s="12">
        <f>SUM(P489)</f>
        <v>1</v>
      </c>
      <c r="Q490" s="4"/>
      <c r="R490" s="4"/>
    </row>
    <row r="491" spans="1:18">
      <c r="A491" s="64"/>
      <c r="B491" s="66"/>
      <c r="C491" s="67"/>
      <c r="D491" s="41"/>
      <c r="E491" s="4"/>
      <c r="F491" s="4"/>
      <c r="G491" s="4"/>
      <c r="H491" s="4"/>
      <c r="I491" s="4"/>
      <c r="J491" s="4"/>
      <c r="K491" s="4"/>
      <c r="L491" s="4"/>
      <c r="N491" s="4"/>
      <c r="O491" s="4"/>
      <c r="P491" s="4"/>
      <c r="Q491" s="4"/>
      <c r="R491" s="4"/>
    </row>
    <row r="492" spans="1:18">
      <c r="A492" s="4"/>
      <c r="B492" s="9"/>
      <c r="C492" s="4"/>
      <c r="D492" s="41"/>
      <c r="E492" s="4"/>
      <c r="F492" s="4"/>
      <c r="G492" s="4"/>
      <c r="H492" s="4"/>
      <c r="I492" s="4"/>
      <c r="J492" s="4"/>
      <c r="K492" s="4"/>
      <c r="L492" s="4"/>
      <c r="N492" s="4"/>
      <c r="O492" s="4"/>
      <c r="P492" s="4"/>
      <c r="Q492" s="4"/>
      <c r="R492" s="4"/>
    </row>
    <row r="493" spans="1:18">
      <c r="A493" s="51"/>
      <c r="B493" s="50" t="s">
        <v>226</v>
      </c>
      <c r="C493" s="51"/>
      <c r="D493" s="52"/>
      <c r="E493" s="4"/>
      <c r="F493" s="4"/>
      <c r="G493" s="4"/>
      <c r="H493" s="4"/>
      <c r="I493" s="4"/>
      <c r="J493" s="4"/>
      <c r="K493" s="4"/>
      <c r="L493" s="4"/>
      <c r="N493" s="4"/>
      <c r="O493" s="4"/>
      <c r="P493" s="4"/>
      <c r="Q493" s="4"/>
      <c r="R493" s="4"/>
    </row>
    <row r="494" spans="1:18">
      <c r="A494" s="2"/>
      <c r="B494" s="53"/>
      <c r="C494" s="2"/>
      <c r="D494" s="3"/>
      <c r="E494" s="4"/>
      <c r="F494" s="4"/>
      <c r="G494" s="4"/>
      <c r="H494" s="4"/>
      <c r="I494" s="4"/>
      <c r="J494" s="4"/>
      <c r="K494" s="4"/>
      <c r="L494" s="4"/>
      <c r="N494" s="4"/>
      <c r="O494" s="4"/>
      <c r="P494" s="4"/>
      <c r="Q494" s="4"/>
      <c r="R494" s="4"/>
    </row>
    <row r="495" spans="1:18">
      <c r="A495" s="69">
        <v>4</v>
      </c>
      <c r="B495" s="70" t="s">
        <v>227</v>
      </c>
      <c r="C495" s="71"/>
      <c r="D495" s="3"/>
      <c r="E495" s="4"/>
      <c r="F495" s="4"/>
      <c r="G495" s="4"/>
      <c r="H495" s="4"/>
      <c r="I495" s="4"/>
      <c r="J495" s="4"/>
      <c r="K495" s="4"/>
      <c r="L495" s="4"/>
      <c r="N495" s="4"/>
      <c r="O495" s="4"/>
      <c r="P495" s="4"/>
      <c r="Q495" s="4"/>
      <c r="R495" s="4"/>
    </row>
    <row r="496" spans="1:18">
      <c r="A496" s="69"/>
      <c r="B496" s="70"/>
      <c r="C496" s="71"/>
      <c r="D496" s="3"/>
      <c r="E496" s="4"/>
      <c r="F496" s="4"/>
      <c r="G496" s="4"/>
      <c r="H496" s="4"/>
      <c r="I496" s="4"/>
      <c r="J496" s="4"/>
      <c r="K496" s="4"/>
      <c r="L496" s="4"/>
      <c r="N496" s="4"/>
      <c r="O496" s="4"/>
      <c r="P496" s="4"/>
      <c r="Q496" s="4"/>
      <c r="R496" s="4"/>
    </row>
    <row r="497" spans="1:18" s="23" customFormat="1" ht="24">
      <c r="A497" s="72">
        <v>4.0999999999999996</v>
      </c>
      <c r="B497" s="73" t="s">
        <v>228</v>
      </c>
      <c r="C497" s="54" t="s">
        <v>229</v>
      </c>
      <c r="D497" s="56" t="s">
        <v>73</v>
      </c>
      <c r="E497" s="46"/>
      <c r="F497" s="46"/>
      <c r="G497" s="46"/>
      <c r="H497" s="46"/>
      <c r="I497" s="46"/>
      <c r="J497" s="46"/>
      <c r="K497" s="46"/>
      <c r="L497" s="46"/>
      <c r="N497" s="4"/>
      <c r="O497" s="4"/>
      <c r="P497" s="4"/>
      <c r="Q497" s="4"/>
      <c r="R497" s="4"/>
    </row>
    <row r="498" spans="1:18">
      <c r="A498" s="74"/>
      <c r="B498" s="75" t="s">
        <v>230</v>
      </c>
      <c r="C498" s="54"/>
      <c r="D498" s="56"/>
      <c r="E498" s="4"/>
      <c r="F498" s="4"/>
      <c r="G498" s="4"/>
      <c r="H498" s="4"/>
      <c r="I498" s="4"/>
      <c r="J498" s="4"/>
      <c r="K498" s="4"/>
      <c r="L498" s="4"/>
      <c r="N498" s="4"/>
      <c r="O498" s="4"/>
      <c r="P498" s="4"/>
      <c r="Q498" s="4"/>
      <c r="R498" s="4"/>
    </row>
    <row r="499" spans="1:18">
      <c r="A499" s="74"/>
      <c r="B499" s="38"/>
      <c r="C499" s="54"/>
      <c r="D499" s="56"/>
      <c r="E499" s="4"/>
      <c r="F499" s="4"/>
      <c r="G499" s="4"/>
      <c r="H499" s="4"/>
      <c r="I499" s="4"/>
      <c r="J499" s="4"/>
      <c r="K499" s="4"/>
      <c r="L499" s="4"/>
      <c r="N499" s="4"/>
      <c r="O499" s="4"/>
      <c r="P499" s="4"/>
      <c r="Q499" s="4"/>
      <c r="R499" s="4"/>
    </row>
    <row r="500" spans="1:18" s="23" customFormat="1" ht="24">
      <c r="A500" s="72">
        <v>4.2</v>
      </c>
      <c r="B500" s="73" t="s">
        <v>231</v>
      </c>
      <c r="C500" s="54" t="s">
        <v>229</v>
      </c>
      <c r="D500" s="56" t="s">
        <v>73</v>
      </c>
      <c r="E500" s="46"/>
      <c r="F500" s="46"/>
      <c r="G500" s="46"/>
      <c r="H500" s="46"/>
      <c r="I500" s="46"/>
      <c r="J500" s="46"/>
      <c r="K500" s="46"/>
      <c r="L500" s="46"/>
      <c r="N500" s="4"/>
      <c r="O500" s="4"/>
      <c r="P500" s="4"/>
      <c r="Q500" s="4"/>
      <c r="R500" s="4"/>
    </row>
    <row r="501" spans="1:18">
      <c r="A501" s="74"/>
      <c r="B501" s="38"/>
      <c r="C501" s="54"/>
      <c r="D501" s="56"/>
      <c r="E501" s="4"/>
      <c r="F501" s="4"/>
      <c r="G501" s="4"/>
      <c r="H501" s="4"/>
      <c r="I501" s="4"/>
      <c r="J501" s="4"/>
      <c r="K501" s="4"/>
      <c r="L501" s="4"/>
      <c r="N501" s="4"/>
      <c r="O501" s="4"/>
      <c r="P501" s="4"/>
      <c r="Q501" s="4"/>
      <c r="R501" s="4"/>
    </row>
    <row r="502" spans="1:18" s="23" customFormat="1" ht="24">
      <c r="A502" s="72">
        <v>4.2</v>
      </c>
      <c r="B502" s="73" t="s">
        <v>232</v>
      </c>
      <c r="C502" s="54" t="s">
        <v>229</v>
      </c>
      <c r="D502" s="56" t="s">
        <v>73</v>
      </c>
      <c r="E502" s="46"/>
      <c r="F502" s="46"/>
      <c r="G502" s="46"/>
      <c r="H502" s="46"/>
      <c r="I502" s="46"/>
      <c r="J502" s="46"/>
      <c r="K502" s="46"/>
      <c r="L502" s="46"/>
      <c r="N502" s="4"/>
      <c r="O502" s="4"/>
      <c r="P502" s="4"/>
      <c r="Q502" s="4"/>
      <c r="R502" s="4"/>
    </row>
    <row r="503" spans="1:18">
      <c r="A503" s="69"/>
      <c r="B503" s="75" t="s">
        <v>230</v>
      </c>
      <c r="C503" s="54"/>
      <c r="D503" s="56"/>
      <c r="E503" s="4"/>
      <c r="F503" s="4"/>
      <c r="G503" s="4"/>
      <c r="H503" s="4"/>
      <c r="I503" s="4"/>
      <c r="J503" s="4"/>
      <c r="K503" s="4"/>
      <c r="L503" s="4"/>
      <c r="N503" s="4"/>
      <c r="O503" s="4"/>
      <c r="P503" s="4"/>
      <c r="Q503" s="4"/>
      <c r="R503" s="4"/>
    </row>
    <row r="504" spans="1:18">
      <c r="A504" s="69"/>
      <c r="B504" s="40"/>
      <c r="C504" s="71"/>
      <c r="D504" s="3"/>
      <c r="E504" s="4"/>
      <c r="F504" s="4"/>
      <c r="G504" s="4"/>
      <c r="H504" s="4"/>
      <c r="I504" s="4"/>
      <c r="J504" s="4"/>
      <c r="K504" s="4"/>
      <c r="L504" s="4"/>
      <c r="N504" s="4"/>
      <c r="O504" s="4"/>
      <c r="P504" s="4"/>
      <c r="Q504" s="4"/>
      <c r="R504" s="4"/>
    </row>
    <row r="505" spans="1:18">
      <c r="A505" s="74">
        <v>4.3</v>
      </c>
      <c r="B505" s="40" t="s">
        <v>233</v>
      </c>
      <c r="C505" s="54" t="s">
        <v>229</v>
      </c>
      <c r="D505" s="56">
        <v>100</v>
      </c>
      <c r="E505" s="4"/>
      <c r="F505" s="4" t="s">
        <v>562</v>
      </c>
      <c r="G505" s="4" t="s">
        <v>428</v>
      </c>
      <c r="H505" s="4"/>
      <c r="I505" s="4"/>
      <c r="J505" s="4"/>
      <c r="K505" s="4"/>
      <c r="L505" s="4"/>
      <c r="N505" s="4">
        <v>9</v>
      </c>
      <c r="O505" s="4">
        <v>1</v>
      </c>
      <c r="P505" s="4">
        <f t="shared" ref="P505:P514" si="27">SUM(N505*O505)</f>
        <v>9</v>
      </c>
      <c r="Q505" s="4"/>
      <c r="R505" s="4"/>
    </row>
    <row r="506" spans="1:18">
      <c r="A506" s="74"/>
      <c r="B506" s="40"/>
      <c r="C506" s="54"/>
      <c r="D506" s="56"/>
      <c r="E506" s="4"/>
      <c r="F506" s="4" t="s">
        <v>563</v>
      </c>
      <c r="G506" s="4" t="s">
        <v>428</v>
      </c>
      <c r="H506" s="4"/>
      <c r="I506" s="4"/>
      <c r="J506" s="4"/>
      <c r="K506" s="4"/>
      <c r="L506" s="4"/>
      <c r="N506" s="4">
        <v>11</v>
      </c>
      <c r="O506" s="4">
        <v>1</v>
      </c>
      <c r="P506" s="4">
        <f t="shared" si="27"/>
        <v>11</v>
      </c>
      <c r="Q506" s="4"/>
      <c r="R506" s="4"/>
    </row>
    <row r="507" spans="1:18">
      <c r="A507" s="74"/>
      <c r="B507" s="40"/>
      <c r="C507" s="54"/>
      <c r="D507" s="56"/>
      <c r="E507" s="4"/>
      <c r="F507" s="4" t="s">
        <v>564</v>
      </c>
      <c r="G507" s="4" t="s">
        <v>428</v>
      </c>
      <c r="H507" s="4"/>
      <c r="I507" s="4"/>
      <c r="J507" s="4"/>
      <c r="K507" s="4"/>
      <c r="L507" s="4"/>
      <c r="N507" s="4">
        <v>13</v>
      </c>
      <c r="O507" s="4">
        <v>1</v>
      </c>
      <c r="P507" s="4">
        <f t="shared" si="27"/>
        <v>13</v>
      </c>
      <c r="Q507" s="4"/>
      <c r="R507" s="4"/>
    </row>
    <row r="508" spans="1:18">
      <c r="A508" s="74"/>
      <c r="B508" s="40"/>
      <c r="C508" s="54"/>
      <c r="D508" s="56"/>
      <c r="E508" s="4"/>
      <c r="F508" s="4" t="s">
        <v>565</v>
      </c>
      <c r="G508" s="4" t="s">
        <v>428</v>
      </c>
      <c r="H508" s="4"/>
      <c r="I508" s="4"/>
      <c r="J508" s="4"/>
      <c r="K508" s="4"/>
      <c r="L508" s="4"/>
      <c r="N508" s="4">
        <v>15</v>
      </c>
      <c r="O508" s="4">
        <v>1</v>
      </c>
      <c r="P508" s="4">
        <f t="shared" si="27"/>
        <v>15</v>
      </c>
      <c r="Q508" s="4"/>
      <c r="R508" s="4"/>
    </row>
    <row r="509" spans="1:18">
      <c r="A509" s="74"/>
      <c r="B509" s="40"/>
      <c r="C509" s="54"/>
      <c r="D509" s="56"/>
      <c r="E509" s="4"/>
      <c r="F509" s="4" t="s">
        <v>566</v>
      </c>
      <c r="G509" s="4" t="s">
        <v>428</v>
      </c>
      <c r="H509" s="4"/>
      <c r="I509" s="4"/>
      <c r="J509" s="4"/>
      <c r="K509" s="4"/>
      <c r="L509" s="4"/>
      <c r="N509" s="4">
        <v>14</v>
      </c>
      <c r="O509" s="4">
        <v>1</v>
      </c>
      <c r="P509" s="4">
        <f t="shared" si="27"/>
        <v>14</v>
      </c>
      <c r="Q509" s="4"/>
      <c r="R509" s="4"/>
    </row>
    <row r="510" spans="1:18">
      <c r="A510" s="74"/>
      <c r="B510" s="40"/>
      <c r="C510" s="54"/>
      <c r="D510" s="56"/>
      <c r="E510" s="4"/>
      <c r="F510" s="4" t="s">
        <v>567</v>
      </c>
      <c r="G510" s="4" t="s">
        <v>428</v>
      </c>
      <c r="H510" s="4"/>
      <c r="I510" s="4"/>
      <c r="J510" s="4"/>
      <c r="K510" s="4"/>
      <c r="L510" s="4"/>
      <c r="N510" s="4">
        <v>14</v>
      </c>
      <c r="O510" s="4">
        <v>1</v>
      </c>
      <c r="P510" s="4">
        <f t="shared" si="27"/>
        <v>14</v>
      </c>
      <c r="Q510" s="4"/>
      <c r="R510" s="4"/>
    </row>
    <row r="511" spans="1:18">
      <c r="A511" s="74"/>
      <c r="B511" s="40"/>
      <c r="C511" s="54"/>
      <c r="D511" s="56"/>
      <c r="E511" s="4"/>
      <c r="F511" s="4" t="s">
        <v>568</v>
      </c>
      <c r="G511" s="4" t="s">
        <v>428</v>
      </c>
      <c r="H511" s="4"/>
      <c r="I511" s="4"/>
      <c r="J511" s="4"/>
      <c r="K511" s="4"/>
      <c r="L511" s="4"/>
      <c r="N511" s="4">
        <v>8</v>
      </c>
      <c r="O511" s="4">
        <v>1</v>
      </c>
      <c r="P511" s="4">
        <f t="shared" si="27"/>
        <v>8</v>
      </c>
      <c r="Q511" s="4"/>
      <c r="R511" s="4"/>
    </row>
    <row r="512" spans="1:18">
      <c r="A512" s="74"/>
      <c r="B512" s="40"/>
      <c r="C512" s="54"/>
      <c r="D512" s="56"/>
      <c r="E512" s="4"/>
      <c r="F512" s="4" t="s">
        <v>569</v>
      </c>
      <c r="G512" s="4" t="s">
        <v>428</v>
      </c>
      <c r="H512" s="4"/>
      <c r="I512" s="4"/>
      <c r="J512" s="4"/>
      <c r="K512" s="4"/>
      <c r="L512" s="4"/>
      <c r="N512" s="4">
        <v>6</v>
      </c>
      <c r="O512" s="4">
        <v>1</v>
      </c>
      <c r="P512" s="4">
        <f t="shared" si="27"/>
        <v>6</v>
      </c>
      <c r="Q512" s="4"/>
      <c r="R512" s="4"/>
    </row>
    <row r="513" spans="1:18">
      <c r="A513" s="74"/>
      <c r="B513" s="40"/>
      <c r="C513" s="54"/>
      <c r="D513" s="56"/>
      <c r="E513" s="4"/>
      <c r="F513" s="4" t="s">
        <v>570</v>
      </c>
      <c r="G513" s="4" t="s">
        <v>428</v>
      </c>
      <c r="H513" s="4"/>
      <c r="I513" s="4"/>
      <c r="J513" s="4"/>
      <c r="K513" s="4"/>
      <c r="L513" s="4"/>
      <c r="N513" s="4">
        <v>5</v>
      </c>
      <c r="O513" s="4">
        <v>1</v>
      </c>
      <c r="P513" s="4">
        <f t="shared" si="27"/>
        <v>5</v>
      </c>
      <c r="Q513" s="4"/>
      <c r="R513" s="4"/>
    </row>
    <row r="514" spans="1:18">
      <c r="A514" s="74"/>
      <c r="B514" s="40"/>
      <c r="C514" s="54"/>
      <c r="D514" s="56"/>
      <c r="E514" s="4"/>
      <c r="F514" s="4" t="s">
        <v>571</v>
      </c>
      <c r="G514" s="4" t="s">
        <v>428</v>
      </c>
      <c r="H514" s="4"/>
      <c r="I514" s="4"/>
      <c r="J514" s="4"/>
      <c r="K514" s="4"/>
      <c r="L514" s="4"/>
      <c r="N514" s="4">
        <v>4</v>
      </c>
      <c r="O514" s="4">
        <v>1</v>
      </c>
      <c r="P514" s="4">
        <f t="shared" si="27"/>
        <v>4</v>
      </c>
      <c r="Q514" s="4"/>
      <c r="R514" s="4"/>
    </row>
    <row r="515" spans="1:18">
      <c r="A515" s="74"/>
      <c r="B515" s="40"/>
      <c r="C515" s="54"/>
      <c r="D515" s="56"/>
      <c r="E515" s="4"/>
      <c r="F515" s="4"/>
      <c r="G515" s="4"/>
      <c r="H515" s="4"/>
      <c r="I515" s="4"/>
      <c r="J515" s="4"/>
      <c r="K515" s="4"/>
      <c r="L515" s="4"/>
      <c r="N515" s="188" t="s">
        <v>417</v>
      </c>
      <c r="O515" s="190"/>
      <c r="P515" s="12">
        <f>SUM(P505:P514)</f>
        <v>99</v>
      </c>
      <c r="Q515" s="4"/>
      <c r="R515" s="4"/>
    </row>
    <row r="516" spans="1:18">
      <c r="A516" s="74"/>
      <c r="B516" s="40"/>
      <c r="C516" s="54"/>
      <c r="D516" s="56"/>
      <c r="E516" s="4"/>
      <c r="F516" s="4"/>
      <c r="G516" s="4"/>
      <c r="H516" s="4"/>
      <c r="I516" s="4"/>
      <c r="J516" s="4"/>
      <c r="K516" s="4"/>
      <c r="L516" s="4"/>
      <c r="N516" s="4"/>
      <c r="O516" s="4"/>
      <c r="P516" s="4"/>
      <c r="Q516" s="4"/>
      <c r="R516" s="4"/>
    </row>
    <row r="517" spans="1:18">
      <c r="A517" s="74"/>
      <c r="B517" s="40"/>
      <c r="C517" s="54"/>
      <c r="D517" s="56"/>
      <c r="E517" s="4"/>
      <c r="F517" s="4"/>
      <c r="G517" s="4"/>
      <c r="H517" s="4"/>
      <c r="I517" s="4"/>
      <c r="J517" s="4"/>
      <c r="K517" s="4"/>
      <c r="L517" s="4"/>
      <c r="N517" s="4"/>
      <c r="O517" s="4"/>
      <c r="P517" s="4"/>
      <c r="Q517" s="4"/>
      <c r="R517" s="4"/>
    </row>
    <row r="518" spans="1:18">
      <c r="A518" s="74"/>
      <c r="B518" s="40"/>
      <c r="C518" s="54"/>
      <c r="D518" s="56"/>
      <c r="E518" s="4"/>
      <c r="F518" s="4"/>
      <c r="G518" s="4"/>
      <c r="H518" s="4"/>
      <c r="I518" s="4"/>
      <c r="J518" s="4"/>
      <c r="K518" s="4"/>
      <c r="L518" s="4"/>
      <c r="N518" s="4"/>
      <c r="O518" s="4"/>
      <c r="P518" s="4"/>
      <c r="Q518" s="4"/>
      <c r="R518" s="4"/>
    </row>
    <row r="519" spans="1:18">
      <c r="A519" s="74"/>
      <c r="B519" s="40"/>
      <c r="C519" s="54"/>
      <c r="D519" s="56"/>
      <c r="E519" s="4"/>
      <c r="F519" s="4"/>
      <c r="G519" s="4"/>
      <c r="H519" s="4"/>
      <c r="I519" s="4"/>
      <c r="J519" s="4"/>
      <c r="K519" s="4"/>
      <c r="L519" s="4"/>
      <c r="N519" s="4"/>
      <c r="O519" s="4"/>
      <c r="P519" s="4"/>
      <c r="Q519" s="4"/>
      <c r="R519" s="4"/>
    </row>
    <row r="520" spans="1:18">
      <c r="A520" s="69"/>
      <c r="B520" s="70"/>
      <c r="C520" s="71"/>
      <c r="D520" s="3"/>
      <c r="E520" s="4"/>
      <c r="F520" s="4"/>
      <c r="G520" s="4"/>
      <c r="H520" s="4"/>
      <c r="I520" s="4"/>
      <c r="J520" s="4"/>
      <c r="K520" s="4"/>
      <c r="L520" s="4"/>
      <c r="N520" s="4"/>
      <c r="O520" s="4"/>
      <c r="P520" s="4"/>
      <c r="Q520" s="4"/>
      <c r="R520" s="4"/>
    </row>
    <row r="521" spans="1:18" ht="24">
      <c r="A521" s="54">
        <v>4.4000000000000004</v>
      </c>
      <c r="B521" s="40" t="s">
        <v>234</v>
      </c>
      <c r="C521" s="54" t="s">
        <v>235</v>
      </c>
      <c r="D521" s="41" t="s">
        <v>73</v>
      </c>
      <c r="E521" s="46" t="s">
        <v>572</v>
      </c>
      <c r="F521" s="46"/>
      <c r="G521" s="46"/>
      <c r="H521" s="4">
        <v>1</v>
      </c>
      <c r="I521" s="4"/>
      <c r="J521" s="14">
        <f>SUM(H521)</f>
        <v>1</v>
      </c>
      <c r="K521" s="4"/>
      <c r="L521" s="4"/>
      <c r="N521" s="4"/>
      <c r="O521" s="4"/>
      <c r="P521" s="4"/>
      <c r="Q521" s="4"/>
      <c r="R521" s="4"/>
    </row>
    <row r="522" spans="1:18">
      <c r="A522" s="54"/>
      <c r="B522" s="40"/>
      <c r="C522" s="54"/>
      <c r="D522" s="41"/>
      <c r="E522" s="46"/>
      <c r="F522" s="46"/>
      <c r="G522" s="46"/>
      <c r="H522" s="188" t="s">
        <v>417</v>
      </c>
      <c r="I522" s="190"/>
      <c r="J522" s="12">
        <f>SUM(J521)</f>
        <v>1</v>
      </c>
      <c r="K522" s="4"/>
      <c r="L522" s="4"/>
      <c r="N522" s="4"/>
      <c r="O522" s="4"/>
      <c r="P522" s="4"/>
      <c r="Q522" s="4"/>
      <c r="R522" s="4"/>
    </row>
    <row r="523" spans="1:18">
      <c r="A523" s="54"/>
      <c r="B523" s="40"/>
      <c r="C523" s="54"/>
      <c r="D523" s="41"/>
      <c r="E523" s="4"/>
      <c r="F523" s="4"/>
      <c r="G523" s="4"/>
      <c r="H523" s="4"/>
      <c r="I523" s="4"/>
      <c r="J523" s="4"/>
      <c r="K523" s="4"/>
      <c r="L523" s="4"/>
      <c r="N523" s="4"/>
      <c r="O523" s="4"/>
      <c r="P523" s="4"/>
      <c r="Q523" s="4"/>
      <c r="R523" s="4"/>
    </row>
    <row r="524" spans="1:18">
      <c r="A524" s="54"/>
      <c r="B524" s="9"/>
      <c r="C524" s="54"/>
      <c r="D524" s="56"/>
      <c r="E524" s="4"/>
      <c r="F524" s="4"/>
      <c r="G524" s="4"/>
      <c r="H524" s="4"/>
      <c r="I524" s="4"/>
      <c r="J524" s="4"/>
      <c r="K524" s="4"/>
      <c r="L524" s="4"/>
      <c r="N524" s="4"/>
      <c r="O524" s="4"/>
      <c r="P524" s="4"/>
      <c r="Q524" s="4"/>
      <c r="R524" s="4"/>
    </row>
    <row r="525" spans="1:18" ht="24">
      <c r="A525" s="54">
        <v>4.5</v>
      </c>
      <c r="B525" s="40" t="s">
        <v>236</v>
      </c>
      <c r="C525" s="54" t="s">
        <v>235</v>
      </c>
      <c r="D525" s="41" t="s">
        <v>73</v>
      </c>
      <c r="E525" s="4"/>
      <c r="F525" s="4"/>
      <c r="G525" s="4"/>
      <c r="H525" s="4"/>
      <c r="I525" s="4"/>
      <c r="J525" s="4"/>
      <c r="K525" s="4"/>
      <c r="L525" s="4"/>
      <c r="N525" s="4"/>
      <c r="O525" s="4"/>
      <c r="P525" s="4"/>
      <c r="Q525" s="4"/>
      <c r="R525" s="4"/>
    </row>
    <row r="526" spans="1:18">
      <c r="A526" s="54"/>
      <c r="B526" s="40"/>
      <c r="C526" s="54"/>
      <c r="D526" s="41"/>
      <c r="E526" s="4"/>
      <c r="F526" s="4"/>
      <c r="G526" s="4"/>
      <c r="H526" s="4"/>
      <c r="I526" s="4"/>
      <c r="J526" s="4"/>
      <c r="K526" s="4"/>
      <c r="L526" s="4"/>
      <c r="N526" s="4"/>
      <c r="O526" s="4"/>
      <c r="P526" s="4"/>
      <c r="Q526" s="4"/>
      <c r="R526" s="4"/>
    </row>
    <row r="527" spans="1:18" ht="24">
      <c r="A527" s="54">
        <v>4.5999999999999996</v>
      </c>
      <c r="B527" s="40" t="s">
        <v>237</v>
      </c>
      <c r="C527" s="54" t="s">
        <v>235</v>
      </c>
      <c r="D527" s="41">
        <v>12</v>
      </c>
      <c r="E527" s="46" t="s">
        <v>450</v>
      </c>
      <c r="F527" s="46"/>
      <c r="G527" s="46"/>
      <c r="H527" s="4">
        <v>12</v>
      </c>
      <c r="I527" s="4"/>
      <c r="J527" s="14">
        <f>SUM(H527)</f>
        <v>12</v>
      </c>
      <c r="K527" s="4"/>
      <c r="L527" s="4"/>
      <c r="N527" s="4"/>
      <c r="O527" s="4"/>
      <c r="P527" s="4"/>
      <c r="Q527" s="4"/>
      <c r="R527" s="4"/>
    </row>
    <row r="528" spans="1:18">
      <c r="A528" s="54"/>
      <c r="B528" s="40"/>
      <c r="C528" s="54"/>
      <c r="D528" s="41"/>
      <c r="E528" s="46"/>
      <c r="F528" s="46"/>
      <c r="G528" s="46"/>
      <c r="H528" s="188" t="s">
        <v>417</v>
      </c>
      <c r="I528" s="190"/>
      <c r="J528" s="12">
        <f>SUM(J527)</f>
        <v>12</v>
      </c>
      <c r="K528" s="4"/>
      <c r="L528" s="4"/>
      <c r="N528" s="4"/>
      <c r="O528" s="4"/>
      <c r="P528" s="4"/>
      <c r="Q528" s="4"/>
      <c r="R528" s="4"/>
    </row>
    <row r="529" spans="1:18">
      <c r="A529" s="54"/>
      <c r="B529" s="40"/>
      <c r="C529" s="54"/>
      <c r="D529" s="41"/>
      <c r="E529" s="4"/>
      <c r="F529" s="4"/>
      <c r="G529" s="4"/>
      <c r="H529" s="4"/>
      <c r="I529" s="4"/>
      <c r="J529" s="4"/>
      <c r="K529" s="4"/>
      <c r="L529" s="4"/>
      <c r="N529" s="4"/>
      <c r="O529" s="4"/>
      <c r="P529" s="4"/>
      <c r="Q529" s="4"/>
      <c r="R529" s="4"/>
    </row>
    <row r="530" spans="1:18">
      <c r="A530" s="4"/>
      <c r="B530" s="63"/>
      <c r="C530" s="4"/>
      <c r="D530" s="41"/>
      <c r="E530" s="4"/>
      <c r="F530" s="4"/>
      <c r="G530" s="4"/>
      <c r="H530" s="4"/>
      <c r="I530" s="4"/>
      <c r="J530" s="4"/>
      <c r="K530" s="4"/>
      <c r="L530" s="4"/>
      <c r="N530" s="4"/>
      <c r="O530" s="4"/>
      <c r="P530" s="4"/>
      <c r="Q530" s="4"/>
      <c r="R530" s="4"/>
    </row>
    <row r="531" spans="1:18" s="23" customFormat="1" ht="12">
      <c r="A531" s="4">
        <v>4.7</v>
      </c>
      <c r="B531" s="63" t="s">
        <v>238</v>
      </c>
      <c r="C531" s="4"/>
      <c r="D531" s="41"/>
      <c r="E531" s="46"/>
      <c r="F531" s="46"/>
      <c r="G531" s="46"/>
      <c r="H531" s="46"/>
      <c r="I531" s="46"/>
      <c r="J531" s="46"/>
      <c r="K531" s="46"/>
      <c r="L531" s="46"/>
      <c r="N531" s="4"/>
      <c r="O531" s="4"/>
      <c r="P531" s="4"/>
      <c r="Q531" s="4"/>
      <c r="R531" s="4"/>
    </row>
    <row r="532" spans="1:18" s="23" customFormat="1" ht="12">
      <c r="A532" s="4"/>
      <c r="B532" s="63" t="s">
        <v>239</v>
      </c>
      <c r="C532" s="4"/>
      <c r="D532" s="41"/>
      <c r="E532" s="46"/>
      <c r="F532" s="46"/>
      <c r="G532" s="46"/>
      <c r="H532" s="46"/>
      <c r="I532" s="46"/>
      <c r="J532" s="46"/>
      <c r="K532" s="46"/>
      <c r="L532" s="46"/>
      <c r="N532" s="4"/>
      <c r="O532" s="4"/>
      <c r="P532" s="4"/>
      <c r="Q532" s="4"/>
      <c r="R532" s="4"/>
    </row>
    <row r="533" spans="1:18" s="23" customFormat="1" ht="12">
      <c r="A533" s="4"/>
      <c r="B533" s="63" t="s">
        <v>240</v>
      </c>
      <c r="C533" s="4"/>
      <c r="D533" s="41"/>
      <c r="E533" s="46"/>
      <c r="F533" s="46"/>
      <c r="G533" s="46"/>
      <c r="H533" s="46"/>
      <c r="I533" s="46"/>
      <c r="J533" s="46"/>
      <c r="K533" s="46"/>
      <c r="L533" s="46"/>
      <c r="N533" s="4"/>
      <c r="O533" s="4"/>
      <c r="P533" s="4"/>
      <c r="Q533" s="4"/>
      <c r="R533" s="4"/>
    </row>
    <row r="534" spans="1:18" s="23" customFormat="1" ht="12">
      <c r="A534" s="4"/>
      <c r="B534" s="63" t="s">
        <v>241</v>
      </c>
      <c r="C534" s="4"/>
      <c r="D534" s="41"/>
      <c r="E534" s="46"/>
      <c r="F534" s="46"/>
      <c r="G534" s="46"/>
      <c r="H534" s="46"/>
      <c r="I534" s="46"/>
      <c r="J534" s="46"/>
      <c r="K534" s="46"/>
      <c r="L534" s="46"/>
      <c r="N534" s="4"/>
      <c r="O534" s="4"/>
      <c r="P534" s="4"/>
      <c r="Q534" s="4"/>
      <c r="R534" s="4"/>
    </row>
    <row r="535" spans="1:18" s="23" customFormat="1" ht="12">
      <c r="A535" s="4"/>
      <c r="B535" s="63" t="s">
        <v>242</v>
      </c>
      <c r="C535" s="4"/>
      <c r="D535" s="41"/>
      <c r="E535" s="46"/>
      <c r="F535" s="46"/>
      <c r="G535" s="46"/>
      <c r="H535" s="46"/>
      <c r="I535" s="46"/>
      <c r="J535" s="46"/>
      <c r="K535" s="46"/>
      <c r="L535" s="46"/>
      <c r="N535" s="4"/>
      <c r="O535" s="4"/>
      <c r="P535" s="4"/>
      <c r="Q535" s="4"/>
      <c r="R535" s="4"/>
    </row>
    <row r="536" spans="1:18" s="23" customFormat="1" ht="12">
      <c r="A536" s="4"/>
      <c r="B536" s="63" t="s">
        <v>243</v>
      </c>
      <c r="C536" s="4"/>
      <c r="D536" s="41"/>
      <c r="E536" s="46"/>
      <c r="F536" s="46"/>
      <c r="G536" s="46"/>
      <c r="H536" s="46"/>
      <c r="I536" s="46"/>
      <c r="J536" s="46"/>
      <c r="K536" s="46"/>
      <c r="L536" s="46"/>
      <c r="N536" s="4"/>
      <c r="O536" s="4"/>
      <c r="P536" s="4"/>
      <c r="Q536" s="4"/>
      <c r="R536" s="4"/>
    </row>
    <row r="537" spans="1:18" s="23" customFormat="1" ht="12">
      <c r="A537" s="4"/>
      <c r="B537" s="63" t="s">
        <v>244</v>
      </c>
      <c r="C537" s="4"/>
      <c r="D537" s="41"/>
      <c r="E537" s="46"/>
      <c r="F537" s="46"/>
      <c r="G537" s="46"/>
      <c r="H537" s="46"/>
      <c r="I537" s="46"/>
      <c r="J537" s="46"/>
      <c r="K537" s="46"/>
      <c r="L537" s="46"/>
      <c r="N537" s="4"/>
      <c r="O537" s="4"/>
      <c r="P537" s="4"/>
      <c r="Q537" s="4"/>
      <c r="R537" s="4"/>
    </row>
    <row r="538" spans="1:18" s="23" customFormat="1" ht="12">
      <c r="A538" s="4"/>
      <c r="B538" s="75" t="s">
        <v>245</v>
      </c>
      <c r="C538" s="4"/>
      <c r="D538" s="41"/>
      <c r="E538" s="46"/>
      <c r="F538" s="46"/>
      <c r="G538" s="46"/>
      <c r="H538" s="46"/>
      <c r="I538" s="46"/>
      <c r="J538" s="46"/>
      <c r="K538" s="46"/>
      <c r="L538" s="46"/>
      <c r="N538" s="4"/>
      <c r="O538" s="4"/>
      <c r="P538" s="4"/>
      <c r="Q538" s="4"/>
      <c r="R538" s="4"/>
    </row>
    <row r="539" spans="1:18" s="23" customFormat="1" ht="12">
      <c r="A539" s="4"/>
      <c r="B539" s="9"/>
      <c r="C539" s="4"/>
      <c r="D539" s="41"/>
      <c r="E539" s="46"/>
      <c r="F539" s="46"/>
      <c r="G539" s="46"/>
      <c r="H539" s="46"/>
      <c r="I539" s="46"/>
      <c r="J539" s="46"/>
      <c r="K539" s="46"/>
      <c r="L539" s="46"/>
      <c r="N539" s="4"/>
      <c r="O539" s="4"/>
      <c r="P539" s="4"/>
      <c r="Q539" s="4"/>
      <c r="R539" s="4"/>
    </row>
    <row r="540" spans="1:18" s="23" customFormat="1" ht="12">
      <c r="A540" s="4" t="s">
        <v>246</v>
      </c>
      <c r="B540" s="63" t="s">
        <v>247</v>
      </c>
      <c r="C540" s="4" t="s">
        <v>195</v>
      </c>
      <c r="D540" s="41">
        <v>50</v>
      </c>
      <c r="E540" s="46" t="s">
        <v>573</v>
      </c>
      <c r="F540" s="46"/>
      <c r="G540" s="46"/>
      <c r="H540" s="46"/>
      <c r="I540" s="46"/>
      <c r="J540" s="46"/>
      <c r="K540" s="46"/>
      <c r="L540" s="46"/>
      <c r="N540" s="46">
        <v>19</v>
      </c>
      <c r="O540" s="46">
        <v>1</v>
      </c>
      <c r="P540" s="46">
        <f t="shared" ref="P540:P542" si="28">SUM(N540*O540)</f>
        <v>19</v>
      </c>
      <c r="Q540" s="4"/>
      <c r="R540" s="4"/>
    </row>
    <row r="541" spans="1:18" s="23" customFormat="1" ht="12">
      <c r="A541" s="4"/>
      <c r="B541" s="63"/>
      <c r="C541" s="4"/>
      <c r="D541" s="41"/>
      <c r="E541" s="46" t="s">
        <v>450</v>
      </c>
      <c r="F541" s="46"/>
      <c r="G541" s="46"/>
      <c r="H541" s="46"/>
      <c r="I541" s="46"/>
      <c r="J541" s="46"/>
      <c r="K541" s="46"/>
      <c r="L541" s="46"/>
      <c r="N541" s="46">
        <v>15</v>
      </c>
      <c r="O541" s="46">
        <v>1</v>
      </c>
      <c r="P541" s="46">
        <f t="shared" si="28"/>
        <v>15</v>
      </c>
      <c r="Q541" s="4"/>
      <c r="R541" s="4"/>
    </row>
    <row r="542" spans="1:18" s="23" customFormat="1" ht="12">
      <c r="A542" s="4"/>
      <c r="B542" s="63"/>
      <c r="C542" s="4"/>
      <c r="D542" s="41"/>
      <c r="E542" s="46" t="s">
        <v>574</v>
      </c>
      <c r="F542" s="46"/>
      <c r="G542" s="46"/>
      <c r="H542" s="46"/>
      <c r="I542" s="46"/>
      <c r="J542" s="46"/>
      <c r="K542" s="46"/>
      <c r="L542" s="46"/>
      <c r="N542" s="46">
        <v>4</v>
      </c>
      <c r="O542" s="46">
        <v>1</v>
      </c>
      <c r="P542" s="46">
        <f t="shared" si="28"/>
        <v>4</v>
      </c>
      <c r="Q542" s="4"/>
      <c r="R542" s="4"/>
    </row>
    <row r="543" spans="1:18" s="23" customFormat="1" ht="12">
      <c r="A543" s="4"/>
      <c r="B543" s="63"/>
      <c r="C543" s="4"/>
      <c r="D543" s="41"/>
      <c r="E543" s="46"/>
      <c r="F543" s="46"/>
      <c r="G543" s="46"/>
      <c r="H543" s="46"/>
      <c r="I543" s="46"/>
      <c r="J543" s="46"/>
      <c r="K543" s="46"/>
      <c r="L543" s="46"/>
      <c r="N543" s="188" t="s">
        <v>417</v>
      </c>
      <c r="O543" s="190"/>
      <c r="P543" s="12">
        <f>SUM(P540:P542)</f>
        <v>38</v>
      </c>
      <c r="Q543" s="4"/>
      <c r="R543" s="4"/>
    </row>
    <row r="544" spans="1:18" s="23" customFormat="1" ht="12">
      <c r="A544" s="4"/>
      <c r="B544" s="63"/>
      <c r="C544" s="4"/>
      <c r="D544" s="41"/>
      <c r="E544" s="46"/>
      <c r="F544" s="46"/>
      <c r="G544" s="46"/>
      <c r="H544" s="46"/>
      <c r="I544" s="46"/>
      <c r="J544" s="46"/>
      <c r="K544" s="46"/>
      <c r="L544" s="46"/>
      <c r="N544" s="4"/>
      <c r="O544" s="4"/>
      <c r="P544" s="4"/>
      <c r="Q544" s="4"/>
      <c r="R544" s="4"/>
    </row>
    <row r="545" spans="1:18" s="23" customFormat="1" ht="12">
      <c r="A545" s="4"/>
      <c r="B545" s="63"/>
      <c r="C545" s="4"/>
      <c r="D545" s="41"/>
      <c r="E545" s="46"/>
      <c r="F545" s="46"/>
      <c r="G545" s="46"/>
      <c r="H545" s="46"/>
      <c r="I545" s="46"/>
      <c r="J545" s="46"/>
      <c r="K545" s="46"/>
      <c r="L545" s="46"/>
      <c r="N545" s="4"/>
      <c r="O545" s="4"/>
      <c r="P545" s="4"/>
      <c r="Q545" s="4"/>
      <c r="R545" s="4"/>
    </row>
    <row r="546" spans="1:18" s="23" customFormat="1" ht="12">
      <c r="A546" s="4" t="s">
        <v>248</v>
      </c>
      <c r="B546" s="63" t="s">
        <v>249</v>
      </c>
      <c r="C546" s="4" t="s">
        <v>195</v>
      </c>
      <c r="D546" s="41">
        <v>10</v>
      </c>
      <c r="E546" s="46" t="s">
        <v>575</v>
      </c>
      <c r="F546" s="46"/>
      <c r="G546" s="46"/>
      <c r="H546" s="46"/>
      <c r="I546" s="46"/>
      <c r="J546" s="46"/>
      <c r="K546" s="46"/>
      <c r="L546" s="46"/>
      <c r="N546" s="4">
        <v>4</v>
      </c>
      <c r="O546" s="46">
        <v>1</v>
      </c>
      <c r="P546" s="46">
        <f>SUM(N546*O546)</f>
        <v>4</v>
      </c>
      <c r="Q546" s="4"/>
      <c r="R546" s="4"/>
    </row>
    <row r="547" spans="1:18" s="23" customFormat="1" ht="12">
      <c r="A547" s="4"/>
      <c r="B547" s="63"/>
      <c r="C547" s="4"/>
      <c r="D547" s="41"/>
      <c r="E547" s="46"/>
      <c r="F547" s="46"/>
      <c r="G547" s="46"/>
      <c r="H547" s="46"/>
      <c r="I547" s="46"/>
      <c r="J547" s="46"/>
      <c r="K547" s="46"/>
      <c r="L547" s="46"/>
      <c r="N547" s="188" t="s">
        <v>417</v>
      </c>
      <c r="O547" s="190"/>
      <c r="P547" s="12">
        <f>SUM(P546)</f>
        <v>4</v>
      </c>
      <c r="Q547" s="4"/>
      <c r="R547" s="4"/>
    </row>
    <row r="548" spans="1:18" s="23" customFormat="1" ht="12">
      <c r="A548" s="4"/>
      <c r="B548" s="63"/>
      <c r="C548" s="4"/>
      <c r="D548" s="41"/>
      <c r="E548" s="46"/>
      <c r="F548" s="46"/>
      <c r="G548" s="46"/>
      <c r="H548" s="46"/>
      <c r="I548" s="46"/>
      <c r="J548" s="46"/>
      <c r="K548" s="46"/>
      <c r="L548" s="46"/>
      <c r="N548" s="4"/>
      <c r="O548" s="4"/>
      <c r="P548" s="4"/>
      <c r="Q548" s="4"/>
      <c r="R548" s="4"/>
    </row>
    <row r="549" spans="1:18" s="23" customFormat="1" ht="12">
      <c r="A549" s="4" t="s">
        <v>250</v>
      </c>
      <c r="B549" s="63" t="s">
        <v>251</v>
      </c>
      <c r="C549" s="4" t="s">
        <v>195</v>
      </c>
      <c r="D549" s="41">
        <v>30</v>
      </c>
      <c r="E549" s="46"/>
      <c r="F549" s="46" t="s">
        <v>576</v>
      </c>
      <c r="G549" s="46" t="s">
        <v>577</v>
      </c>
      <c r="H549" s="46">
        <v>24</v>
      </c>
      <c r="I549" s="46">
        <v>1</v>
      </c>
      <c r="J549" s="46">
        <f t="shared" ref="J549:J553" si="29">SUM(H549*I549)</f>
        <v>24</v>
      </c>
      <c r="K549" s="46"/>
      <c r="L549" s="46"/>
      <c r="N549" s="4"/>
      <c r="O549" s="4"/>
      <c r="P549" s="4"/>
      <c r="Q549" s="4"/>
      <c r="R549" s="4"/>
    </row>
    <row r="550" spans="1:18" s="23" customFormat="1" ht="12">
      <c r="A550" s="4"/>
      <c r="B550" s="63"/>
      <c r="C550" s="4"/>
      <c r="D550" s="41"/>
      <c r="E550" s="46"/>
      <c r="F550" s="46" t="s">
        <v>424</v>
      </c>
      <c r="G550" s="46" t="s">
        <v>578</v>
      </c>
      <c r="H550" s="46">
        <v>10</v>
      </c>
      <c r="I550" s="46">
        <v>1</v>
      </c>
      <c r="J550" s="46">
        <f t="shared" si="29"/>
        <v>10</v>
      </c>
      <c r="K550" s="46"/>
      <c r="L550" s="46"/>
      <c r="N550" s="4"/>
      <c r="O550" s="4"/>
      <c r="P550" s="4"/>
      <c r="Q550" s="4"/>
      <c r="R550" s="4"/>
    </row>
    <row r="551" spans="1:18" s="23" customFormat="1" ht="12">
      <c r="A551" s="4"/>
      <c r="B551" s="63"/>
      <c r="C551" s="4"/>
      <c r="D551" s="41"/>
      <c r="E551" s="46"/>
      <c r="F551" s="46" t="s">
        <v>579</v>
      </c>
      <c r="G551" s="46" t="s">
        <v>425</v>
      </c>
      <c r="H551" s="46">
        <v>5</v>
      </c>
      <c r="I551" s="46">
        <v>1</v>
      </c>
      <c r="J551" s="46">
        <f t="shared" si="29"/>
        <v>5</v>
      </c>
      <c r="K551" s="46"/>
      <c r="L551" s="46"/>
      <c r="N551" s="4"/>
      <c r="O551" s="4"/>
      <c r="P551" s="4"/>
      <c r="Q551" s="4"/>
      <c r="R551" s="4"/>
    </row>
    <row r="552" spans="1:18" s="23" customFormat="1" ht="12">
      <c r="A552" s="4"/>
      <c r="B552" s="63"/>
      <c r="C552" s="4"/>
      <c r="D552" s="41"/>
      <c r="E552" s="46"/>
      <c r="F552" s="46" t="s">
        <v>579</v>
      </c>
      <c r="G552" s="46" t="s">
        <v>426</v>
      </c>
      <c r="H552" s="46">
        <v>5</v>
      </c>
      <c r="I552" s="46">
        <v>1</v>
      </c>
      <c r="J552" s="46">
        <f t="shared" si="29"/>
        <v>5</v>
      </c>
      <c r="K552" s="46"/>
      <c r="L552" s="46"/>
      <c r="N552" s="4"/>
      <c r="O552" s="4"/>
      <c r="P552" s="4"/>
      <c r="Q552" s="4"/>
      <c r="R552" s="4"/>
    </row>
    <row r="553" spans="1:18" s="23" customFormat="1" ht="12">
      <c r="A553" s="4"/>
      <c r="B553" s="63"/>
      <c r="C553" s="4"/>
      <c r="D553" s="41"/>
      <c r="E553" s="46"/>
      <c r="F553" s="46" t="s">
        <v>579</v>
      </c>
      <c r="G553" s="46" t="s">
        <v>427</v>
      </c>
      <c r="H553" s="46">
        <v>5</v>
      </c>
      <c r="I553" s="46">
        <v>1</v>
      </c>
      <c r="J553" s="46">
        <f t="shared" si="29"/>
        <v>5</v>
      </c>
      <c r="K553" s="46"/>
      <c r="L553" s="46"/>
      <c r="N553" s="4"/>
      <c r="O553" s="4"/>
      <c r="P553" s="4"/>
      <c r="Q553" s="4"/>
      <c r="R553" s="4"/>
    </row>
    <row r="554" spans="1:18" s="23" customFormat="1" ht="12">
      <c r="A554" s="4"/>
      <c r="B554" s="63"/>
      <c r="C554" s="4"/>
      <c r="D554" s="41"/>
      <c r="E554" s="46"/>
      <c r="F554" s="46"/>
      <c r="G554" s="46"/>
      <c r="H554" s="188" t="s">
        <v>417</v>
      </c>
      <c r="I554" s="190"/>
      <c r="J554" s="12">
        <f>SUM(J549:J553)</f>
        <v>49</v>
      </c>
      <c r="K554" s="46"/>
      <c r="L554" s="46"/>
      <c r="N554" s="4"/>
      <c r="O554" s="4"/>
      <c r="P554" s="4"/>
      <c r="Q554" s="4"/>
      <c r="R554" s="4"/>
    </row>
    <row r="555" spans="1:18" s="23" customFormat="1" ht="12">
      <c r="A555" s="4"/>
      <c r="B555" s="63"/>
      <c r="C555" s="4"/>
      <c r="D555" s="41"/>
      <c r="E555" s="46"/>
      <c r="F555" s="46"/>
      <c r="G555" s="46"/>
      <c r="H555" s="46"/>
      <c r="I555" s="46"/>
      <c r="J555" s="46"/>
      <c r="K555" s="46"/>
      <c r="L555" s="46"/>
      <c r="N555" s="4"/>
      <c r="O555" s="4"/>
      <c r="P555" s="4"/>
      <c r="Q555" s="4"/>
      <c r="R555" s="4"/>
    </row>
    <row r="556" spans="1:18" s="23" customFormat="1" ht="12">
      <c r="A556" s="4" t="s">
        <v>252</v>
      </c>
      <c r="B556" s="63" t="s">
        <v>253</v>
      </c>
      <c r="C556" s="4" t="s">
        <v>195</v>
      </c>
      <c r="D556" s="41">
        <v>45</v>
      </c>
      <c r="E556" s="46"/>
      <c r="F556" s="46" t="s">
        <v>580</v>
      </c>
      <c r="G556" s="46" t="s">
        <v>577</v>
      </c>
      <c r="H556" s="46">
        <v>26</v>
      </c>
      <c r="I556" s="46">
        <v>1</v>
      </c>
      <c r="J556" s="46">
        <f t="shared" ref="J556:J558" si="30">SUM(H556*I556)</f>
        <v>26</v>
      </c>
      <c r="K556" s="46"/>
      <c r="L556" s="46"/>
      <c r="N556" s="4"/>
      <c r="O556" s="4"/>
      <c r="P556" s="4"/>
      <c r="Q556" s="4"/>
      <c r="R556" s="4"/>
    </row>
    <row r="557" spans="1:18" s="23" customFormat="1" ht="12">
      <c r="A557" s="4"/>
      <c r="B557" s="63"/>
      <c r="C557" s="4"/>
      <c r="D557" s="41"/>
      <c r="E557" s="46"/>
      <c r="F557" s="46" t="s">
        <v>581</v>
      </c>
      <c r="G557" s="46" t="s">
        <v>582</v>
      </c>
      <c r="H557" s="46">
        <v>14</v>
      </c>
      <c r="I557" s="46">
        <v>1</v>
      </c>
      <c r="J557" s="46">
        <f t="shared" si="30"/>
        <v>14</v>
      </c>
      <c r="K557" s="46"/>
      <c r="L557" s="46"/>
      <c r="N557" s="4"/>
      <c r="O557" s="4"/>
      <c r="P557" s="4"/>
      <c r="Q557" s="4"/>
      <c r="R557" s="4"/>
    </row>
    <row r="558" spans="1:18" s="23" customFormat="1" ht="12">
      <c r="A558" s="4"/>
      <c r="B558" s="63"/>
      <c r="C558" s="4"/>
      <c r="D558" s="41"/>
      <c r="E558" s="46"/>
      <c r="F558" s="46" t="s">
        <v>582</v>
      </c>
      <c r="G558" s="46" t="s">
        <v>583</v>
      </c>
      <c r="H558" s="46">
        <v>9</v>
      </c>
      <c r="I558" s="46">
        <v>1</v>
      </c>
      <c r="J558" s="46">
        <f t="shared" si="30"/>
        <v>9</v>
      </c>
      <c r="K558" s="46"/>
      <c r="L558" s="46"/>
      <c r="N558" s="4"/>
      <c r="O558" s="4"/>
      <c r="P558" s="4"/>
      <c r="Q558" s="4"/>
      <c r="R558" s="4"/>
    </row>
    <row r="559" spans="1:18" s="23" customFormat="1" ht="12">
      <c r="A559" s="4"/>
      <c r="B559" s="63"/>
      <c r="C559" s="4"/>
      <c r="D559" s="41"/>
      <c r="E559" s="46"/>
      <c r="F559" s="46"/>
      <c r="G559" s="46"/>
      <c r="H559" s="188" t="s">
        <v>417</v>
      </c>
      <c r="I559" s="190"/>
      <c r="J559" s="12">
        <f>SUM(J556:J558)</f>
        <v>49</v>
      </c>
      <c r="K559" s="46"/>
      <c r="L559" s="46"/>
      <c r="N559" s="4"/>
      <c r="O559" s="4"/>
      <c r="P559" s="4"/>
      <c r="Q559" s="4"/>
      <c r="R559" s="4"/>
    </row>
    <row r="560" spans="1:18" s="23" customFormat="1" ht="12">
      <c r="A560" s="51"/>
      <c r="B560" s="50" t="s">
        <v>254</v>
      </c>
      <c r="C560" s="51"/>
      <c r="D560" s="52"/>
      <c r="E560" s="46"/>
      <c r="F560" s="46"/>
      <c r="G560" s="46"/>
      <c r="H560" s="46"/>
      <c r="I560" s="46"/>
      <c r="J560" s="46"/>
      <c r="K560" s="46"/>
      <c r="L560" s="46"/>
      <c r="N560" s="4"/>
      <c r="O560" s="4"/>
      <c r="P560" s="4"/>
      <c r="Q560" s="4"/>
      <c r="R560" s="4"/>
    </row>
    <row r="561" spans="1:18" s="23" customFormat="1" ht="12">
      <c r="A561" s="2"/>
      <c r="B561" s="53"/>
      <c r="C561" s="2"/>
      <c r="D561" s="3"/>
      <c r="E561" s="46"/>
      <c r="F561" s="46"/>
      <c r="G561" s="46"/>
      <c r="H561" s="46"/>
      <c r="I561" s="46"/>
      <c r="J561" s="46"/>
      <c r="K561" s="46"/>
      <c r="L561" s="46"/>
      <c r="N561" s="4"/>
      <c r="O561" s="4"/>
      <c r="P561" s="4"/>
      <c r="Q561" s="4"/>
      <c r="R561" s="4"/>
    </row>
    <row r="562" spans="1:18" s="23" customFormat="1" ht="12">
      <c r="A562" s="35">
        <v>5</v>
      </c>
      <c r="B562" s="36" t="s">
        <v>255</v>
      </c>
      <c r="C562" s="2"/>
      <c r="D562" s="3"/>
      <c r="E562" s="46"/>
      <c r="F562" s="46"/>
      <c r="G562" s="46"/>
      <c r="H562" s="46"/>
      <c r="I562" s="46"/>
      <c r="J562" s="46"/>
      <c r="K562" s="46"/>
      <c r="L562" s="46"/>
      <c r="N562" s="4"/>
      <c r="O562" s="4"/>
      <c r="P562" s="4"/>
      <c r="Q562" s="4"/>
      <c r="R562" s="4"/>
    </row>
    <row r="563" spans="1:18" s="23" customFormat="1" ht="60">
      <c r="A563" s="46">
        <v>5.0999999999999996</v>
      </c>
      <c r="B563" s="76" t="s">
        <v>256</v>
      </c>
      <c r="C563" s="46"/>
      <c r="D563" s="56"/>
      <c r="E563" s="46"/>
      <c r="F563" s="46"/>
      <c r="G563" s="46"/>
      <c r="H563" s="46"/>
      <c r="I563" s="46"/>
      <c r="J563" s="46"/>
      <c r="K563" s="46"/>
      <c r="L563" s="46"/>
      <c r="N563" s="4"/>
      <c r="O563" s="4"/>
      <c r="P563" s="4"/>
      <c r="Q563" s="4"/>
      <c r="R563" s="4"/>
    </row>
    <row r="564" spans="1:18" s="23" customFormat="1" ht="12">
      <c r="A564" s="46"/>
      <c r="B564" s="76"/>
      <c r="C564" s="46"/>
      <c r="D564" s="56"/>
      <c r="E564" s="46"/>
      <c r="F564" s="46"/>
      <c r="G564" s="46"/>
      <c r="H564" s="46"/>
      <c r="I564" s="46"/>
      <c r="J564" s="46"/>
      <c r="K564" s="46"/>
      <c r="L564" s="46"/>
      <c r="N564" s="4"/>
      <c r="O564" s="4"/>
      <c r="P564" s="4"/>
      <c r="Q564" s="4"/>
      <c r="R564" s="4"/>
    </row>
    <row r="565" spans="1:18" s="23" customFormat="1" ht="12">
      <c r="A565" s="46" t="s">
        <v>257</v>
      </c>
      <c r="B565" s="73" t="s">
        <v>258</v>
      </c>
      <c r="C565" s="46" t="s">
        <v>235</v>
      </c>
      <c r="D565" s="56">
        <v>12</v>
      </c>
      <c r="E565" s="46" t="s">
        <v>526</v>
      </c>
      <c r="F565" s="46"/>
      <c r="G565" s="46"/>
      <c r="H565" s="4">
        <v>10</v>
      </c>
      <c r="I565" s="4"/>
      <c r="J565" s="14">
        <f t="shared" ref="J565:J570" si="31">SUM(H565)</f>
        <v>10</v>
      </c>
      <c r="K565" s="46"/>
      <c r="L565" s="46"/>
      <c r="N565" s="4"/>
      <c r="O565" s="4"/>
      <c r="P565" s="4"/>
      <c r="Q565" s="4"/>
      <c r="R565" s="4"/>
    </row>
    <row r="566" spans="1:18" s="23" customFormat="1" ht="12">
      <c r="A566" s="46"/>
      <c r="B566" s="73"/>
      <c r="C566" s="46"/>
      <c r="D566" s="56"/>
      <c r="E566" s="46"/>
      <c r="F566" s="46"/>
      <c r="G566" s="46"/>
      <c r="H566" s="188" t="s">
        <v>417</v>
      </c>
      <c r="I566" s="190"/>
      <c r="J566" s="12">
        <f>SUM(J565)</f>
        <v>10</v>
      </c>
      <c r="K566" s="46"/>
      <c r="L566" s="46"/>
      <c r="N566" s="4"/>
      <c r="O566" s="4"/>
      <c r="P566" s="4"/>
      <c r="Q566" s="4"/>
      <c r="R566" s="4"/>
    </row>
    <row r="567" spans="1:18" s="23" customFormat="1" ht="12">
      <c r="A567" s="46"/>
      <c r="B567" s="73"/>
      <c r="C567" s="46"/>
      <c r="D567" s="56"/>
      <c r="E567" s="46"/>
      <c r="F567" s="46"/>
      <c r="G567" s="46"/>
      <c r="H567" s="46"/>
      <c r="I567" s="46"/>
      <c r="J567" s="46"/>
      <c r="K567" s="46"/>
      <c r="L567" s="46"/>
      <c r="N567" s="4"/>
      <c r="O567" s="4"/>
      <c r="P567" s="4"/>
      <c r="Q567" s="4"/>
      <c r="R567" s="4"/>
    </row>
    <row r="568" spans="1:18" s="23" customFormat="1" ht="12">
      <c r="A568" s="46"/>
      <c r="B568" s="73"/>
      <c r="C568" s="46"/>
      <c r="D568" s="56"/>
      <c r="E568" s="46"/>
      <c r="F568" s="46"/>
      <c r="G568" s="46"/>
      <c r="H568" s="46"/>
      <c r="I568" s="46"/>
      <c r="J568" s="46"/>
      <c r="K568" s="46"/>
      <c r="L568" s="46"/>
      <c r="N568" s="4"/>
      <c r="O568" s="4"/>
      <c r="P568" s="4"/>
      <c r="Q568" s="4"/>
      <c r="R568" s="4"/>
    </row>
    <row r="569" spans="1:18" s="23" customFormat="1" ht="12">
      <c r="A569" s="46" t="s">
        <v>259</v>
      </c>
      <c r="B569" s="76" t="s">
        <v>260</v>
      </c>
      <c r="C569" s="46" t="s">
        <v>235</v>
      </c>
      <c r="D569" s="56">
        <v>10</v>
      </c>
      <c r="E569" s="46" t="s">
        <v>479</v>
      </c>
      <c r="F569" s="46"/>
      <c r="G569" s="46"/>
      <c r="H569" s="4">
        <v>5</v>
      </c>
      <c r="I569" s="4"/>
      <c r="J569" s="14">
        <f t="shared" si="31"/>
        <v>5</v>
      </c>
      <c r="K569" s="46"/>
      <c r="L569" s="46"/>
      <c r="N569" s="4"/>
      <c r="O569" s="4"/>
      <c r="P569" s="4"/>
      <c r="Q569" s="4"/>
      <c r="R569" s="4"/>
    </row>
    <row r="570" spans="1:18" s="23" customFormat="1" ht="12">
      <c r="A570" s="46"/>
      <c r="B570" s="76"/>
      <c r="C570" s="46"/>
      <c r="D570" s="56"/>
      <c r="E570" s="46" t="s">
        <v>526</v>
      </c>
      <c r="F570" s="46"/>
      <c r="G570" s="46"/>
      <c r="H570" s="4">
        <v>4</v>
      </c>
      <c r="I570" s="4"/>
      <c r="J570" s="14">
        <f t="shared" si="31"/>
        <v>4</v>
      </c>
      <c r="K570" s="46"/>
      <c r="L570" s="46"/>
      <c r="N570" s="4"/>
      <c r="O570" s="4"/>
      <c r="P570" s="4"/>
      <c r="Q570" s="4"/>
      <c r="R570" s="4"/>
    </row>
    <row r="571" spans="1:18" s="23" customFormat="1" ht="12">
      <c r="A571" s="46"/>
      <c r="B571" s="76"/>
      <c r="C571" s="46"/>
      <c r="D571" s="56"/>
      <c r="E571" s="46"/>
      <c r="F571" s="46"/>
      <c r="G571" s="46"/>
      <c r="H571" s="188" t="s">
        <v>417</v>
      </c>
      <c r="I571" s="190"/>
      <c r="J571" s="12">
        <f>SUM(J569:J570)</f>
        <v>9</v>
      </c>
      <c r="K571" s="46"/>
      <c r="L571" s="46"/>
      <c r="N571" s="4"/>
      <c r="O571" s="4"/>
      <c r="P571" s="4"/>
      <c r="Q571" s="4"/>
      <c r="R571" s="4"/>
    </row>
    <row r="572" spans="1:18" s="23" customFormat="1" ht="12">
      <c r="A572" s="46"/>
      <c r="B572" s="76"/>
      <c r="C572" s="46"/>
      <c r="D572" s="56"/>
      <c r="E572" s="46"/>
      <c r="F572" s="46"/>
      <c r="G572" s="46"/>
      <c r="H572" s="46"/>
      <c r="I572" s="46"/>
      <c r="J572" s="46"/>
      <c r="K572" s="46"/>
      <c r="L572" s="46"/>
      <c r="N572" s="4"/>
      <c r="O572" s="4"/>
      <c r="P572" s="4"/>
      <c r="Q572" s="4"/>
      <c r="R572" s="4"/>
    </row>
    <row r="573" spans="1:18" s="23" customFormat="1" ht="12">
      <c r="A573" s="46" t="s">
        <v>261</v>
      </c>
      <c r="B573" s="76" t="s">
        <v>262</v>
      </c>
      <c r="C573" s="46" t="s">
        <v>235</v>
      </c>
      <c r="D573" s="56">
        <v>17</v>
      </c>
      <c r="E573" s="46" t="s">
        <v>479</v>
      </c>
      <c r="F573" s="46"/>
      <c r="G573" s="46"/>
      <c r="H573" s="4">
        <v>12</v>
      </c>
      <c r="I573" s="4"/>
      <c r="J573" s="14">
        <f t="shared" ref="J573:J577" si="32">SUM(H573)</f>
        <v>12</v>
      </c>
      <c r="K573" s="46"/>
      <c r="L573" s="46"/>
      <c r="N573" s="4"/>
      <c r="O573" s="4"/>
      <c r="P573" s="4"/>
      <c r="Q573" s="4"/>
      <c r="R573" s="4"/>
    </row>
    <row r="574" spans="1:18" s="23" customFormat="1" ht="12">
      <c r="A574" s="46"/>
      <c r="B574" s="76"/>
      <c r="C574" s="46"/>
      <c r="D574" s="56"/>
      <c r="E574" s="46" t="s">
        <v>526</v>
      </c>
      <c r="F574" s="46"/>
      <c r="G574" s="46"/>
      <c r="H574" s="4">
        <v>4</v>
      </c>
      <c r="I574" s="4"/>
      <c r="J574" s="14">
        <f t="shared" si="32"/>
        <v>4</v>
      </c>
      <c r="K574" s="46"/>
      <c r="L574" s="46"/>
      <c r="N574" s="4"/>
      <c r="O574" s="4"/>
      <c r="P574" s="4"/>
      <c r="Q574" s="4"/>
      <c r="R574" s="4"/>
    </row>
    <row r="575" spans="1:18" s="23" customFormat="1" ht="12">
      <c r="A575" s="46"/>
      <c r="B575" s="76"/>
      <c r="C575" s="46"/>
      <c r="D575" s="56"/>
      <c r="E575" s="46"/>
      <c r="F575" s="46"/>
      <c r="G575" s="46"/>
      <c r="H575" s="188" t="s">
        <v>417</v>
      </c>
      <c r="I575" s="190"/>
      <c r="J575" s="12">
        <f>SUM(J573:J574)</f>
        <v>16</v>
      </c>
      <c r="K575" s="46"/>
      <c r="L575" s="46"/>
      <c r="N575" s="4"/>
      <c r="O575" s="4"/>
      <c r="P575" s="4"/>
      <c r="Q575" s="4"/>
      <c r="R575" s="4"/>
    </row>
    <row r="576" spans="1:18" s="23" customFormat="1" ht="12">
      <c r="A576" s="46"/>
      <c r="B576" s="76"/>
      <c r="C576" s="46"/>
      <c r="D576" s="56"/>
      <c r="E576" s="46"/>
      <c r="F576" s="46"/>
      <c r="G576" s="46"/>
      <c r="H576" s="46"/>
      <c r="I576" s="46"/>
      <c r="J576" s="46"/>
      <c r="K576" s="46"/>
      <c r="L576" s="46"/>
      <c r="N576" s="4"/>
      <c r="O576" s="4"/>
      <c r="P576" s="4"/>
      <c r="Q576" s="4"/>
      <c r="R576" s="4"/>
    </row>
    <row r="577" spans="1:18" s="23" customFormat="1" ht="12">
      <c r="A577" s="46" t="s">
        <v>263</v>
      </c>
      <c r="B577" s="76" t="s">
        <v>264</v>
      </c>
      <c r="C577" s="46" t="s">
        <v>235</v>
      </c>
      <c r="D577" s="56">
        <v>17</v>
      </c>
      <c r="E577" s="46" t="s">
        <v>526</v>
      </c>
      <c r="F577" s="46"/>
      <c r="G577" s="46"/>
      <c r="H577" s="4">
        <v>16</v>
      </c>
      <c r="I577" s="4"/>
      <c r="J577" s="14">
        <f t="shared" si="32"/>
        <v>16</v>
      </c>
      <c r="K577" s="46"/>
      <c r="L577" s="46"/>
      <c r="N577" s="4"/>
      <c r="O577" s="4"/>
      <c r="P577" s="4"/>
      <c r="Q577" s="4"/>
      <c r="R577" s="4"/>
    </row>
    <row r="578" spans="1:18" s="23" customFormat="1" ht="12">
      <c r="A578" s="46"/>
      <c r="B578" s="76"/>
      <c r="C578" s="46"/>
      <c r="D578" s="56"/>
      <c r="E578" s="46"/>
      <c r="F578" s="46"/>
      <c r="G578" s="46"/>
      <c r="H578" s="188" t="s">
        <v>417</v>
      </c>
      <c r="I578" s="190"/>
      <c r="J578" s="12">
        <f>SUM(J577)</f>
        <v>16</v>
      </c>
      <c r="K578" s="46"/>
      <c r="L578" s="46"/>
      <c r="N578" s="4"/>
      <c r="O578" s="4"/>
      <c r="P578" s="4"/>
      <c r="Q578" s="4"/>
      <c r="R578" s="4"/>
    </row>
    <row r="579" spans="1:18" s="23" customFormat="1" ht="12">
      <c r="A579" s="46"/>
      <c r="B579" s="76"/>
      <c r="C579" s="46"/>
      <c r="D579" s="56"/>
      <c r="E579" s="46"/>
      <c r="F579" s="46"/>
      <c r="G579" s="46"/>
      <c r="H579" s="46"/>
      <c r="I579" s="46"/>
      <c r="J579" s="46"/>
      <c r="K579" s="46"/>
      <c r="L579" s="46"/>
      <c r="N579" s="4"/>
      <c r="O579" s="4"/>
      <c r="P579" s="4"/>
      <c r="Q579" s="4"/>
      <c r="R579" s="4"/>
    </row>
    <row r="580" spans="1:18" s="23" customFormat="1" ht="12">
      <c r="A580" s="46"/>
      <c r="B580" s="76"/>
      <c r="C580" s="46"/>
      <c r="D580" s="56"/>
      <c r="E580" s="46"/>
      <c r="F580" s="46"/>
      <c r="G580" s="46"/>
      <c r="H580" s="46"/>
      <c r="I580" s="46"/>
      <c r="J580" s="46"/>
      <c r="K580" s="46"/>
      <c r="L580" s="46"/>
      <c r="N580" s="4"/>
      <c r="O580" s="4"/>
      <c r="P580" s="4"/>
      <c r="Q580" s="4"/>
      <c r="R580" s="4"/>
    </row>
    <row r="581" spans="1:18" s="23" customFormat="1" ht="12">
      <c r="A581" s="46" t="s">
        <v>265</v>
      </c>
      <c r="B581" s="76" t="s">
        <v>266</v>
      </c>
      <c r="C581" s="46" t="s">
        <v>235</v>
      </c>
      <c r="D581" s="56">
        <v>6</v>
      </c>
      <c r="E581" s="46" t="s">
        <v>526</v>
      </c>
      <c r="F581" s="46"/>
      <c r="G581" s="46"/>
      <c r="H581" s="4">
        <v>5</v>
      </c>
      <c r="I581" s="4"/>
      <c r="J581" s="14">
        <f>SUM(H581)</f>
        <v>5</v>
      </c>
      <c r="K581" s="46"/>
      <c r="L581" s="46"/>
      <c r="N581" s="4"/>
      <c r="O581" s="4"/>
      <c r="P581" s="4"/>
      <c r="Q581" s="4"/>
      <c r="R581" s="4"/>
    </row>
    <row r="582" spans="1:18" s="23" customFormat="1" ht="12">
      <c r="A582" s="46"/>
      <c r="B582" s="76"/>
      <c r="C582" s="46"/>
      <c r="D582" s="56"/>
      <c r="E582" s="46"/>
      <c r="F582" s="46"/>
      <c r="G582" s="46"/>
      <c r="H582" s="188" t="s">
        <v>417</v>
      </c>
      <c r="I582" s="190"/>
      <c r="J582" s="12">
        <f>SUM(J581)</f>
        <v>5</v>
      </c>
      <c r="K582" s="46"/>
      <c r="L582" s="46"/>
      <c r="N582" s="4"/>
      <c r="O582" s="4"/>
      <c r="P582" s="4"/>
      <c r="Q582" s="4"/>
      <c r="R582" s="4"/>
    </row>
    <row r="583" spans="1:18" s="23" customFormat="1" ht="12">
      <c r="A583" s="46"/>
      <c r="B583" s="76"/>
      <c r="C583" s="46"/>
      <c r="D583" s="56"/>
      <c r="E583" s="46"/>
      <c r="F583" s="46"/>
      <c r="G583" s="46"/>
      <c r="H583" s="46"/>
      <c r="I583" s="46"/>
      <c r="J583" s="46"/>
      <c r="K583" s="46"/>
      <c r="L583" s="46"/>
      <c r="N583" s="4"/>
      <c r="O583" s="4"/>
      <c r="P583" s="4"/>
      <c r="Q583" s="4"/>
      <c r="R583" s="4"/>
    </row>
    <row r="584" spans="1:18" s="23" customFormat="1" ht="12">
      <c r="A584" s="46"/>
      <c r="B584" s="76"/>
      <c r="C584" s="46"/>
      <c r="D584" s="56"/>
      <c r="E584" s="46"/>
      <c r="F584" s="46"/>
      <c r="G584" s="46"/>
      <c r="H584" s="46"/>
      <c r="I584" s="46"/>
      <c r="J584" s="46"/>
      <c r="K584" s="46"/>
      <c r="L584" s="46"/>
      <c r="N584" s="4"/>
      <c r="O584" s="4"/>
      <c r="P584" s="4"/>
      <c r="Q584" s="4"/>
      <c r="R584" s="4"/>
    </row>
    <row r="585" spans="1:18" s="23" customFormat="1" ht="12">
      <c r="A585" s="46" t="s">
        <v>267</v>
      </c>
      <c r="B585" s="76" t="s">
        <v>268</v>
      </c>
      <c r="C585" s="46" t="s">
        <v>235</v>
      </c>
      <c r="D585" s="56">
        <v>4</v>
      </c>
      <c r="E585" s="46" t="s">
        <v>526</v>
      </c>
      <c r="F585" s="46"/>
      <c r="G585" s="46"/>
      <c r="H585" s="4">
        <v>3</v>
      </c>
      <c r="I585" s="4"/>
      <c r="J585" s="14">
        <f>SUM(H585)</f>
        <v>3</v>
      </c>
      <c r="K585" s="46"/>
      <c r="L585" s="46"/>
      <c r="N585" s="4"/>
      <c r="O585" s="4"/>
      <c r="P585" s="4"/>
      <c r="Q585" s="4"/>
      <c r="R585" s="4"/>
    </row>
    <row r="586" spans="1:18" s="23" customFormat="1" ht="12">
      <c r="A586" s="46"/>
      <c r="B586" s="76"/>
      <c r="C586" s="46"/>
      <c r="D586" s="56"/>
      <c r="E586" s="46"/>
      <c r="F586" s="46"/>
      <c r="G586" s="46"/>
      <c r="H586" s="188" t="s">
        <v>417</v>
      </c>
      <c r="I586" s="190"/>
      <c r="J586" s="12">
        <f>SUM(J585)</f>
        <v>3</v>
      </c>
      <c r="K586" s="46"/>
      <c r="L586" s="46"/>
      <c r="N586" s="4"/>
      <c r="O586" s="4"/>
      <c r="P586" s="4"/>
      <c r="Q586" s="4"/>
      <c r="R586" s="4"/>
    </row>
    <row r="587" spans="1:18" s="23" customFormat="1" ht="12">
      <c r="A587" s="46"/>
      <c r="B587" s="76"/>
      <c r="C587" s="46"/>
      <c r="D587" s="56"/>
      <c r="E587" s="46"/>
      <c r="F587" s="46"/>
      <c r="G587" s="46"/>
      <c r="H587" s="46"/>
      <c r="I587" s="46"/>
      <c r="J587" s="46"/>
      <c r="K587" s="46"/>
      <c r="L587" s="46"/>
      <c r="N587" s="4"/>
      <c r="O587" s="4"/>
      <c r="P587" s="4"/>
      <c r="Q587" s="4"/>
      <c r="R587" s="4"/>
    </row>
    <row r="588" spans="1:18" s="23" customFormat="1" ht="12">
      <c r="A588" s="46"/>
      <c r="B588" s="76"/>
      <c r="C588" s="46"/>
      <c r="D588" s="56"/>
      <c r="E588" s="46"/>
      <c r="F588" s="46"/>
      <c r="G588" s="46"/>
      <c r="H588" s="46"/>
      <c r="I588" s="46"/>
      <c r="J588" s="46"/>
      <c r="K588" s="46"/>
      <c r="L588" s="46"/>
      <c r="N588" s="4"/>
      <c r="O588" s="4"/>
      <c r="P588" s="4"/>
      <c r="Q588" s="4"/>
      <c r="R588" s="4"/>
    </row>
    <row r="589" spans="1:18" s="23" customFormat="1" ht="12">
      <c r="A589" s="46" t="s">
        <v>269</v>
      </c>
      <c r="B589" s="76" t="s">
        <v>270</v>
      </c>
      <c r="C589" s="46" t="s">
        <v>235</v>
      </c>
      <c r="D589" s="56">
        <v>8</v>
      </c>
      <c r="E589" s="46" t="s">
        <v>526</v>
      </c>
      <c r="F589" s="46"/>
      <c r="G589" s="46"/>
      <c r="H589" s="4">
        <v>7</v>
      </c>
      <c r="I589" s="4"/>
      <c r="J589" s="14">
        <f>SUM(H589)</f>
        <v>7</v>
      </c>
      <c r="K589" s="46"/>
      <c r="L589" s="46"/>
      <c r="N589" s="4"/>
      <c r="O589" s="4"/>
      <c r="P589" s="4"/>
      <c r="Q589" s="4"/>
      <c r="R589" s="4"/>
    </row>
    <row r="590" spans="1:18" s="23" customFormat="1" ht="12">
      <c r="A590" s="46"/>
      <c r="B590" s="76"/>
      <c r="C590" s="46"/>
      <c r="D590" s="56"/>
      <c r="E590" s="46"/>
      <c r="F590" s="46"/>
      <c r="G590" s="46"/>
      <c r="H590" s="188" t="s">
        <v>417</v>
      </c>
      <c r="I590" s="190"/>
      <c r="J590" s="12">
        <f>SUM(J589)</f>
        <v>7</v>
      </c>
      <c r="K590" s="46"/>
      <c r="L590" s="46"/>
      <c r="N590" s="4"/>
      <c r="O590" s="4"/>
      <c r="P590" s="4"/>
      <c r="Q590" s="4"/>
      <c r="R590" s="4"/>
    </row>
    <row r="591" spans="1:18" s="23" customFormat="1" ht="12">
      <c r="A591" s="46"/>
      <c r="B591" s="76"/>
      <c r="C591" s="46"/>
      <c r="D591" s="56"/>
      <c r="E591" s="46"/>
      <c r="F591" s="46"/>
      <c r="G591" s="46"/>
      <c r="H591" s="46"/>
      <c r="I591" s="46"/>
      <c r="J591" s="46"/>
      <c r="K591" s="46"/>
      <c r="L591" s="46"/>
      <c r="N591" s="4"/>
      <c r="O591" s="4"/>
      <c r="P591" s="4"/>
      <c r="Q591" s="4"/>
      <c r="R591" s="4"/>
    </row>
    <row r="592" spans="1:18" s="23" customFormat="1" ht="12">
      <c r="A592" s="46"/>
      <c r="B592" s="76"/>
      <c r="C592" s="46"/>
      <c r="D592" s="56"/>
      <c r="E592" s="46"/>
      <c r="F592" s="46"/>
      <c r="G592" s="46"/>
      <c r="H592" s="46"/>
      <c r="I592" s="46"/>
      <c r="J592" s="46"/>
      <c r="K592" s="46"/>
      <c r="L592" s="46"/>
      <c r="N592" s="4"/>
      <c r="O592" s="4"/>
      <c r="P592" s="4"/>
      <c r="Q592" s="4"/>
      <c r="R592" s="4"/>
    </row>
    <row r="593" spans="1:18" s="23" customFormat="1" ht="12">
      <c r="A593" s="46" t="s">
        <v>271</v>
      </c>
      <c r="B593" s="76" t="s">
        <v>272</v>
      </c>
      <c r="C593" s="46" t="s">
        <v>235</v>
      </c>
      <c r="D593" s="56">
        <v>3</v>
      </c>
      <c r="E593" s="46" t="s">
        <v>480</v>
      </c>
      <c r="F593" s="46"/>
      <c r="G593" s="46"/>
      <c r="H593" s="4">
        <v>2</v>
      </c>
      <c r="I593" s="4"/>
      <c r="J593" s="14">
        <f>SUM(H593)</f>
        <v>2</v>
      </c>
      <c r="K593" s="46"/>
      <c r="L593" s="46"/>
      <c r="N593" s="4"/>
      <c r="O593" s="4"/>
      <c r="P593" s="4"/>
      <c r="Q593" s="4"/>
      <c r="R593" s="4"/>
    </row>
    <row r="594" spans="1:18" s="23" customFormat="1" ht="12">
      <c r="A594" s="46"/>
      <c r="B594" s="76"/>
      <c r="C594" s="46"/>
      <c r="D594" s="56"/>
      <c r="E594" s="46"/>
      <c r="F594" s="46"/>
      <c r="G594" s="46"/>
      <c r="H594" s="188" t="s">
        <v>417</v>
      </c>
      <c r="I594" s="190"/>
      <c r="J594" s="12">
        <f>SUM(J593)</f>
        <v>2</v>
      </c>
      <c r="K594" s="46"/>
      <c r="L594" s="46"/>
      <c r="N594" s="4"/>
      <c r="O594" s="4"/>
      <c r="P594" s="4"/>
      <c r="Q594" s="4"/>
      <c r="R594" s="4"/>
    </row>
    <row r="595" spans="1:18" s="23" customFormat="1" ht="12">
      <c r="A595" s="46"/>
      <c r="B595" s="76"/>
      <c r="C595" s="46"/>
      <c r="D595" s="56"/>
      <c r="E595" s="46"/>
      <c r="F595" s="46"/>
      <c r="G595" s="46"/>
      <c r="H595" s="46"/>
      <c r="I595" s="46"/>
      <c r="J595" s="46"/>
      <c r="K595" s="46"/>
      <c r="L595" s="46"/>
      <c r="N595" s="4"/>
      <c r="O595" s="4"/>
      <c r="P595" s="4"/>
      <c r="Q595" s="4"/>
      <c r="R595" s="4"/>
    </row>
    <row r="596" spans="1:18" s="23" customFormat="1" ht="12">
      <c r="A596" s="46" t="s">
        <v>273</v>
      </c>
      <c r="B596" s="76" t="s">
        <v>274</v>
      </c>
      <c r="C596" s="46" t="s">
        <v>235</v>
      </c>
      <c r="D596" s="56">
        <v>14</v>
      </c>
      <c r="E596" s="46" t="s">
        <v>481</v>
      </c>
      <c r="F596" s="46"/>
      <c r="G596" s="46"/>
      <c r="H596" s="4">
        <v>13</v>
      </c>
      <c r="I596" s="4"/>
      <c r="J596" s="14">
        <f>SUM(H596)</f>
        <v>13</v>
      </c>
      <c r="K596" s="46"/>
      <c r="L596" s="46"/>
      <c r="N596" s="4"/>
      <c r="O596" s="4"/>
      <c r="P596" s="4"/>
      <c r="Q596" s="4"/>
      <c r="R596" s="4"/>
    </row>
    <row r="597" spans="1:18" s="23" customFormat="1" ht="12">
      <c r="A597" s="46"/>
      <c r="B597" s="76"/>
      <c r="C597" s="46"/>
      <c r="D597" s="56"/>
      <c r="E597" s="46"/>
      <c r="F597" s="46"/>
      <c r="G597" s="46"/>
      <c r="H597" s="188" t="s">
        <v>417</v>
      </c>
      <c r="I597" s="190"/>
      <c r="J597" s="12">
        <f>SUM(J596)</f>
        <v>13</v>
      </c>
      <c r="K597" s="46"/>
      <c r="L597" s="46"/>
      <c r="N597" s="4"/>
      <c r="O597" s="4"/>
      <c r="P597" s="4"/>
      <c r="Q597" s="4"/>
      <c r="R597" s="4"/>
    </row>
    <row r="598" spans="1:18" s="23" customFormat="1" ht="12">
      <c r="A598" s="46"/>
      <c r="B598" s="76"/>
      <c r="C598" s="46"/>
      <c r="D598" s="56"/>
      <c r="E598" s="46"/>
      <c r="F598" s="46"/>
      <c r="G598" s="46"/>
      <c r="H598" s="46"/>
      <c r="I598" s="46"/>
      <c r="J598" s="46"/>
      <c r="K598" s="46"/>
      <c r="L598" s="46"/>
      <c r="N598" s="4"/>
      <c r="O598" s="4"/>
      <c r="P598" s="4"/>
      <c r="Q598" s="4"/>
      <c r="R598" s="4"/>
    </row>
    <row r="599" spans="1:18" s="23" customFormat="1" ht="12">
      <c r="A599" s="46" t="s">
        <v>275</v>
      </c>
      <c r="B599" s="76" t="s">
        <v>276</v>
      </c>
      <c r="C599" s="46" t="s">
        <v>235</v>
      </c>
      <c r="D599" s="56">
        <v>70</v>
      </c>
      <c r="E599" s="46" t="s">
        <v>526</v>
      </c>
      <c r="F599" s="46"/>
      <c r="G599" s="46"/>
      <c r="H599" s="4">
        <v>68</v>
      </c>
      <c r="I599" s="4"/>
      <c r="J599" s="14">
        <f>SUM(H599)</f>
        <v>68</v>
      </c>
      <c r="K599" s="46"/>
      <c r="L599" s="46"/>
      <c r="N599" s="4"/>
      <c r="O599" s="4"/>
      <c r="P599" s="4"/>
      <c r="Q599" s="4"/>
      <c r="R599" s="4"/>
    </row>
    <row r="600" spans="1:18" s="23" customFormat="1" ht="12">
      <c r="A600" s="46"/>
      <c r="B600" s="76"/>
      <c r="C600" s="46"/>
      <c r="D600" s="56"/>
      <c r="E600" s="46"/>
      <c r="F600" s="46"/>
      <c r="G600" s="46"/>
      <c r="H600" s="188" t="s">
        <v>417</v>
      </c>
      <c r="I600" s="190"/>
      <c r="J600" s="12">
        <f>SUM(J599)</f>
        <v>68</v>
      </c>
      <c r="K600" s="46"/>
      <c r="L600" s="46"/>
      <c r="N600" s="4"/>
      <c r="O600" s="4"/>
      <c r="P600" s="4"/>
      <c r="Q600" s="4"/>
      <c r="R600" s="4"/>
    </row>
    <row r="601" spans="1:18" s="23" customFormat="1" ht="12">
      <c r="A601" s="46"/>
      <c r="B601" s="76"/>
      <c r="C601" s="46"/>
      <c r="D601" s="56"/>
      <c r="E601" s="46"/>
      <c r="F601" s="46"/>
      <c r="G601" s="46"/>
      <c r="H601" s="46"/>
      <c r="I601" s="46"/>
      <c r="J601" s="46"/>
      <c r="K601" s="46"/>
      <c r="L601" s="46"/>
      <c r="N601" s="4"/>
      <c r="O601" s="4"/>
      <c r="P601" s="4"/>
      <c r="Q601" s="4"/>
      <c r="R601" s="4"/>
    </row>
    <row r="602" spans="1:18" s="23" customFormat="1" ht="12">
      <c r="A602" s="46"/>
      <c r="B602" s="76"/>
      <c r="C602" s="46"/>
      <c r="D602" s="56"/>
      <c r="E602" s="46"/>
      <c r="F602" s="46"/>
      <c r="G602" s="46"/>
      <c r="H602" s="46"/>
      <c r="I602" s="46"/>
      <c r="J602" s="46"/>
      <c r="K602" s="46"/>
      <c r="L602" s="46"/>
      <c r="N602" s="4"/>
      <c r="O602" s="4"/>
      <c r="P602" s="4"/>
      <c r="Q602" s="4"/>
      <c r="R602" s="4"/>
    </row>
    <row r="603" spans="1:18" s="23" customFormat="1" ht="12">
      <c r="A603" s="46" t="s">
        <v>277</v>
      </c>
      <c r="B603" s="76" t="s">
        <v>278</v>
      </c>
      <c r="C603" s="46" t="s">
        <v>279</v>
      </c>
      <c r="D603" s="56">
        <v>10</v>
      </c>
      <c r="E603" s="46" t="s">
        <v>526</v>
      </c>
      <c r="F603" s="46"/>
      <c r="G603" s="46"/>
      <c r="H603" s="4">
        <v>15</v>
      </c>
      <c r="I603" s="4"/>
      <c r="J603" s="14">
        <f>SUM(H603)</f>
        <v>15</v>
      </c>
      <c r="K603" s="46"/>
      <c r="L603" s="46"/>
      <c r="N603" s="4"/>
      <c r="O603" s="4"/>
      <c r="P603" s="4"/>
      <c r="Q603" s="4"/>
      <c r="R603" s="4"/>
    </row>
    <row r="604" spans="1:18" s="23" customFormat="1" ht="12">
      <c r="A604" s="46"/>
      <c r="B604" s="76"/>
      <c r="C604" s="46"/>
      <c r="D604" s="56"/>
      <c r="E604" s="46"/>
      <c r="F604" s="46"/>
      <c r="G604" s="46"/>
      <c r="H604" s="188" t="s">
        <v>417</v>
      </c>
      <c r="I604" s="190"/>
      <c r="J604" s="12">
        <f>SUM(J603)</f>
        <v>15</v>
      </c>
      <c r="K604" s="46"/>
      <c r="L604" s="46"/>
      <c r="N604" s="4"/>
      <c r="O604" s="4"/>
      <c r="P604" s="4"/>
      <c r="Q604" s="4"/>
      <c r="R604" s="4"/>
    </row>
    <row r="605" spans="1:18" s="23" customFormat="1" ht="12">
      <c r="A605" s="46"/>
      <c r="B605" s="76"/>
      <c r="C605" s="46"/>
      <c r="D605" s="56"/>
      <c r="E605" s="46"/>
      <c r="F605" s="46"/>
      <c r="G605" s="46"/>
      <c r="H605" s="46"/>
      <c r="I605" s="46"/>
      <c r="J605" s="46"/>
      <c r="K605" s="46"/>
      <c r="L605" s="46"/>
      <c r="N605" s="4"/>
      <c r="O605" s="4"/>
      <c r="P605" s="4"/>
      <c r="Q605" s="4"/>
      <c r="R605" s="4"/>
    </row>
    <row r="606" spans="1:18" s="23" customFormat="1" ht="12">
      <c r="A606" s="46"/>
      <c r="B606" s="76"/>
      <c r="C606" s="46"/>
      <c r="D606" s="56"/>
      <c r="E606" s="46"/>
      <c r="F606" s="46"/>
      <c r="G606" s="46"/>
      <c r="H606" s="46"/>
      <c r="I606" s="46"/>
      <c r="J606" s="46"/>
      <c r="K606" s="46"/>
      <c r="L606" s="46"/>
      <c r="N606" s="4"/>
      <c r="O606" s="4"/>
      <c r="P606" s="4"/>
      <c r="Q606" s="4"/>
      <c r="R606" s="4"/>
    </row>
    <row r="607" spans="1:18" s="23" customFormat="1" ht="12">
      <c r="A607" s="46" t="s">
        <v>280</v>
      </c>
      <c r="B607" s="76" t="s">
        <v>281</v>
      </c>
      <c r="C607" s="46" t="s">
        <v>279</v>
      </c>
      <c r="D607" s="56">
        <v>6</v>
      </c>
      <c r="E607" s="46" t="s">
        <v>526</v>
      </c>
      <c r="F607" s="46"/>
      <c r="G607" s="46"/>
      <c r="H607" s="4">
        <v>4</v>
      </c>
      <c r="I607" s="4"/>
      <c r="J607" s="14">
        <f>SUM(H607)</f>
        <v>4</v>
      </c>
      <c r="K607" s="46"/>
      <c r="L607" s="46"/>
      <c r="N607" s="4"/>
      <c r="O607" s="4"/>
      <c r="P607" s="4"/>
      <c r="Q607" s="4"/>
      <c r="R607" s="4"/>
    </row>
    <row r="608" spans="1:18" s="23" customFormat="1" ht="12">
      <c r="A608" s="46"/>
      <c r="B608" s="76"/>
      <c r="C608" s="46"/>
      <c r="D608" s="56"/>
      <c r="E608" s="46"/>
      <c r="F608" s="46"/>
      <c r="G608" s="46"/>
      <c r="H608" s="188" t="s">
        <v>417</v>
      </c>
      <c r="I608" s="190"/>
      <c r="J608" s="12">
        <f>SUM(J607)</f>
        <v>4</v>
      </c>
      <c r="K608" s="46"/>
      <c r="L608" s="46"/>
      <c r="N608" s="4"/>
      <c r="O608" s="4"/>
      <c r="P608" s="4"/>
      <c r="Q608" s="4"/>
      <c r="R608" s="4"/>
    </row>
    <row r="609" spans="1:18" s="23" customFormat="1" ht="12">
      <c r="A609" s="46"/>
      <c r="B609" s="76"/>
      <c r="C609" s="46"/>
      <c r="D609" s="56"/>
      <c r="E609" s="46"/>
      <c r="F609" s="46"/>
      <c r="G609" s="46"/>
      <c r="H609" s="46"/>
      <c r="I609" s="46"/>
      <c r="J609" s="46"/>
      <c r="K609" s="46"/>
      <c r="L609" s="46"/>
      <c r="N609" s="4"/>
      <c r="O609" s="4"/>
      <c r="P609" s="4"/>
      <c r="Q609" s="4"/>
      <c r="R609" s="4"/>
    </row>
    <row r="610" spans="1:18" s="23" customFormat="1" ht="12">
      <c r="A610" s="46"/>
      <c r="B610" s="76"/>
      <c r="C610" s="46"/>
      <c r="D610" s="56"/>
      <c r="E610" s="46"/>
      <c r="F610" s="46"/>
      <c r="G610" s="46"/>
      <c r="H610" s="46"/>
      <c r="I610" s="46"/>
      <c r="J610" s="46"/>
      <c r="K610" s="46"/>
      <c r="L610" s="46"/>
      <c r="N610" s="4"/>
      <c r="O610" s="4"/>
      <c r="P610" s="4"/>
      <c r="Q610" s="4"/>
      <c r="R610" s="4"/>
    </row>
    <row r="611" spans="1:18" s="23" customFormat="1" ht="12">
      <c r="A611" s="46" t="s">
        <v>282</v>
      </c>
      <c r="B611" s="76" t="s">
        <v>283</v>
      </c>
      <c r="C611" s="46" t="s">
        <v>235</v>
      </c>
      <c r="D611" s="56">
        <v>7</v>
      </c>
      <c r="E611" s="46" t="s">
        <v>526</v>
      </c>
      <c r="F611" s="46"/>
      <c r="G611" s="46"/>
      <c r="H611" s="4">
        <v>6</v>
      </c>
      <c r="I611" s="4"/>
      <c r="J611" s="14">
        <f>SUM(H611)</f>
        <v>6</v>
      </c>
      <c r="K611" s="46"/>
      <c r="L611" s="46"/>
      <c r="N611" s="4"/>
      <c r="O611" s="4"/>
      <c r="P611" s="4"/>
      <c r="Q611" s="4"/>
      <c r="R611" s="4"/>
    </row>
    <row r="612" spans="1:18" s="23" customFormat="1" ht="12">
      <c r="A612" s="46"/>
      <c r="B612" s="76"/>
      <c r="C612" s="46"/>
      <c r="D612" s="56"/>
      <c r="E612" s="46"/>
      <c r="F612" s="46"/>
      <c r="G612" s="46"/>
      <c r="H612" s="188" t="s">
        <v>417</v>
      </c>
      <c r="I612" s="190"/>
      <c r="J612" s="12">
        <f>SUM(J611)</f>
        <v>6</v>
      </c>
      <c r="K612" s="46"/>
      <c r="L612" s="46"/>
      <c r="N612" s="4"/>
      <c r="O612" s="4"/>
      <c r="P612" s="4"/>
      <c r="Q612" s="4"/>
      <c r="R612" s="4"/>
    </row>
    <row r="613" spans="1:18" s="23" customFormat="1" ht="12">
      <c r="A613" s="46"/>
      <c r="B613" s="76"/>
      <c r="C613" s="46"/>
      <c r="D613" s="56"/>
      <c r="E613" s="46"/>
      <c r="F613" s="46"/>
      <c r="G613" s="46"/>
      <c r="H613" s="46"/>
      <c r="I613" s="46"/>
      <c r="J613" s="46"/>
      <c r="K613" s="46"/>
      <c r="L613" s="46"/>
      <c r="N613" s="4"/>
      <c r="O613" s="4"/>
      <c r="P613" s="4"/>
      <c r="Q613" s="4"/>
      <c r="R613" s="4"/>
    </row>
    <row r="614" spans="1:18" s="23" customFormat="1" ht="12">
      <c r="A614" s="46"/>
      <c r="B614" s="76"/>
      <c r="C614" s="46"/>
      <c r="D614" s="56"/>
      <c r="E614" s="46"/>
      <c r="F614" s="46"/>
      <c r="G614" s="46"/>
      <c r="H614" s="46"/>
      <c r="I614" s="46"/>
      <c r="J614" s="46"/>
      <c r="K614" s="46"/>
      <c r="L614" s="46"/>
      <c r="N614" s="4"/>
      <c r="O614" s="4"/>
      <c r="P614" s="4"/>
      <c r="Q614" s="4"/>
      <c r="R614" s="4"/>
    </row>
    <row r="615" spans="1:18" s="23" customFormat="1" ht="12">
      <c r="A615" s="46"/>
      <c r="B615" s="76"/>
      <c r="C615" s="46"/>
      <c r="D615" s="56"/>
      <c r="E615" s="46"/>
      <c r="F615" s="46"/>
      <c r="G615" s="46"/>
      <c r="H615" s="46"/>
      <c r="I615" s="46"/>
      <c r="J615" s="46"/>
      <c r="K615" s="46"/>
      <c r="L615" s="46"/>
      <c r="N615" s="4"/>
      <c r="O615" s="4"/>
      <c r="P615" s="4"/>
      <c r="Q615" s="4"/>
      <c r="R615" s="4"/>
    </row>
    <row r="616" spans="1:18">
      <c r="A616" s="51"/>
      <c r="B616" s="50" t="s">
        <v>284</v>
      </c>
      <c r="C616" s="51"/>
      <c r="D616" s="52"/>
      <c r="E616" s="4"/>
      <c r="F616" s="4"/>
      <c r="G616" s="4"/>
      <c r="H616" s="4"/>
      <c r="I616" s="4"/>
      <c r="J616" s="4"/>
      <c r="K616" s="4"/>
      <c r="L616" s="4"/>
      <c r="N616" s="4"/>
      <c r="O616" s="4"/>
      <c r="P616" s="4"/>
      <c r="Q616" s="4"/>
      <c r="R616" s="4"/>
    </row>
    <row r="617" spans="1:18">
      <c r="A617" s="35">
        <v>6</v>
      </c>
      <c r="B617" s="36" t="s">
        <v>285</v>
      </c>
      <c r="C617" s="2"/>
      <c r="D617" s="3"/>
      <c r="E617" s="4"/>
      <c r="F617" s="4"/>
      <c r="G617" s="4"/>
      <c r="H617" s="4"/>
      <c r="I617" s="4"/>
      <c r="J617" s="4"/>
      <c r="K617" s="4"/>
      <c r="L617" s="4"/>
      <c r="N617" s="4"/>
      <c r="O617" s="4"/>
      <c r="P617" s="4"/>
      <c r="Q617" s="4"/>
      <c r="R617" s="4"/>
    </row>
    <row r="618" spans="1:18" ht="72">
      <c r="A618" s="46">
        <v>6.1</v>
      </c>
      <c r="B618" s="76" t="s">
        <v>286</v>
      </c>
      <c r="C618" s="46" t="s">
        <v>70</v>
      </c>
      <c r="D618" s="56">
        <v>2</v>
      </c>
      <c r="E618" s="4"/>
      <c r="F618" s="4"/>
      <c r="G618" s="4"/>
      <c r="H618" s="4"/>
      <c r="I618" s="4"/>
      <c r="J618" s="4"/>
      <c r="K618" s="4"/>
      <c r="L618" s="4"/>
      <c r="N618" s="4"/>
      <c r="O618" s="4"/>
      <c r="P618" s="4"/>
      <c r="Q618" s="4"/>
      <c r="R618" s="4"/>
    </row>
    <row r="619" spans="1:18">
      <c r="A619" s="46"/>
      <c r="B619" s="76"/>
      <c r="C619" s="46"/>
      <c r="D619" s="56"/>
      <c r="E619" s="4"/>
      <c r="F619" s="4"/>
      <c r="G619" s="4"/>
      <c r="H619" s="4"/>
      <c r="I619" s="4"/>
      <c r="J619" s="4"/>
      <c r="K619" s="4"/>
      <c r="L619" s="4"/>
      <c r="N619" s="4"/>
      <c r="O619" s="4"/>
      <c r="P619" s="4"/>
      <c r="Q619" s="4"/>
      <c r="R619" s="4"/>
    </row>
    <row r="620" spans="1:18">
      <c r="A620" s="46">
        <v>6.2</v>
      </c>
      <c r="B620" s="76" t="s">
        <v>287</v>
      </c>
      <c r="C620" s="46"/>
      <c r="D620" s="56"/>
      <c r="E620" s="4"/>
      <c r="F620" s="4"/>
      <c r="G620" s="4"/>
      <c r="H620" s="4"/>
      <c r="I620" s="4"/>
      <c r="J620" s="4"/>
      <c r="K620" s="4"/>
      <c r="L620" s="4"/>
      <c r="N620" s="4"/>
      <c r="O620" s="4"/>
      <c r="P620" s="4"/>
      <c r="Q620" s="4"/>
      <c r="R620" s="4"/>
    </row>
    <row r="621" spans="1:18">
      <c r="A621" s="46"/>
      <c r="B621" s="76"/>
      <c r="C621" s="46"/>
      <c r="D621" s="56"/>
      <c r="E621" s="4"/>
      <c r="F621" s="4"/>
      <c r="G621" s="4"/>
      <c r="H621" s="4"/>
      <c r="I621" s="4"/>
      <c r="J621" s="4"/>
      <c r="K621" s="4"/>
      <c r="L621" s="4"/>
      <c r="N621" s="4"/>
      <c r="O621" s="4"/>
      <c r="P621" s="4"/>
      <c r="Q621" s="4"/>
      <c r="R621" s="4"/>
    </row>
    <row r="622" spans="1:18">
      <c r="A622" s="46">
        <v>6.3</v>
      </c>
      <c r="B622" s="76" t="s">
        <v>288</v>
      </c>
      <c r="C622" s="46" t="s">
        <v>229</v>
      </c>
      <c r="D622" s="56">
        <f>SUM(D20:D32)*10*2</f>
        <v>100</v>
      </c>
      <c r="E622" s="4"/>
      <c r="F622" s="4" t="s">
        <v>424</v>
      </c>
      <c r="G622" s="4" t="s">
        <v>425</v>
      </c>
      <c r="H622" s="4">
        <v>53</v>
      </c>
      <c r="I622" s="4">
        <v>1</v>
      </c>
      <c r="J622" s="4">
        <f t="shared" ref="J622:J627" si="33">SUM(H622*I622)</f>
        <v>53</v>
      </c>
      <c r="K622" s="4"/>
      <c r="L622" s="4"/>
      <c r="N622" s="4"/>
      <c r="O622" s="4"/>
      <c r="P622" s="4"/>
      <c r="Q622" s="4"/>
      <c r="R622" s="4"/>
    </row>
    <row r="623" spans="1:18">
      <c r="A623" s="46"/>
      <c r="B623" s="76"/>
      <c r="C623" s="46"/>
      <c r="D623" s="56"/>
      <c r="E623" s="4"/>
      <c r="F623" s="4" t="s">
        <v>424</v>
      </c>
      <c r="G623" s="4" t="s">
        <v>426</v>
      </c>
      <c r="H623" s="4">
        <v>51</v>
      </c>
      <c r="I623" s="4">
        <v>1</v>
      </c>
      <c r="J623" s="4">
        <f t="shared" si="33"/>
        <v>51</v>
      </c>
      <c r="K623" s="4"/>
      <c r="L623" s="4"/>
      <c r="N623" s="4"/>
      <c r="O623" s="4"/>
      <c r="P623" s="4"/>
      <c r="Q623" s="4"/>
      <c r="R623" s="4"/>
    </row>
    <row r="624" spans="1:18">
      <c r="A624" s="46"/>
      <c r="B624" s="76"/>
      <c r="C624" s="46"/>
      <c r="D624" s="56"/>
      <c r="E624" s="4"/>
      <c r="F624" s="4" t="s">
        <v>424</v>
      </c>
      <c r="G624" s="4" t="s">
        <v>427</v>
      </c>
      <c r="H624" s="4">
        <v>49</v>
      </c>
      <c r="I624" s="4">
        <v>1</v>
      </c>
      <c r="J624" s="4">
        <f t="shared" si="33"/>
        <v>49</v>
      </c>
      <c r="K624" s="4"/>
      <c r="L624" s="4"/>
      <c r="N624" s="4"/>
      <c r="O624" s="4"/>
      <c r="P624" s="4"/>
      <c r="Q624" s="4"/>
      <c r="R624" s="4"/>
    </row>
    <row r="625" spans="1:18">
      <c r="A625" s="46"/>
      <c r="B625" s="76"/>
      <c r="C625" s="46"/>
      <c r="D625" s="56"/>
      <c r="E625" s="4"/>
      <c r="F625" s="4" t="s">
        <v>424</v>
      </c>
      <c r="G625" s="4" t="s">
        <v>428</v>
      </c>
      <c r="H625" s="4">
        <v>19</v>
      </c>
      <c r="I625" s="4">
        <v>1</v>
      </c>
      <c r="J625" s="4">
        <f t="shared" si="33"/>
        <v>19</v>
      </c>
      <c r="K625" s="4"/>
      <c r="L625" s="4"/>
      <c r="N625" s="4"/>
      <c r="O625" s="4"/>
      <c r="P625" s="4"/>
      <c r="Q625" s="4"/>
      <c r="R625" s="4"/>
    </row>
    <row r="626" spans="1:18">
      <c r="A626" s="46"/>
      <c r="B626" s="76"/>
      <c r="C626" s="46"/>
      <c r="D626" s="56"/>
      <c r="E626" s="4"/>
      <c r="F626" s="4" t="s">
        <v>424</v>
      </c>
      <c r="G626" s="4" t="s">
        <v>429</v>
      </c>
      <c r="H626" s="4">
        <v>19</v>
      </c>
      <c r="I626" s="4">
        <v>1</v>
      </c>
      <c r="J626" s="4">
        <f t="shared" si="33"/>
        <v>19</v>
      </c>
      <c r="K626" s="4"/>
      <c r="L626" s="4"/>
      <c r="N626" s="4"/>
      <c r="O626" s="4"/>
      <c r="P626" s="4"/>
      <c r="Q626" s="4"/>
      <c r="R626" s="4"/>
    </row>
    <row r="627" spans="1:18">
      <c r="A627" s="46"/>
      <c r="B627" s="76"/>
      <c r="C627" s="46"/>
      <c r="D627" s="56"/>
      <c r="E627" s="4"/>
      <c r="F627" s="4" t="s">
        <v>424</v>
      </c>
      <c r="G627" s="4" t="s">
        <v>437</v>
      </c>
      <c r="H627" s="4">
        <v>19</v>
      </c>
      <c r="I627" s="4">
        <v>1</v>
      </c>
      <c r="J627" s="4">
        <f t="shared" si="33"/>
        <v>19</v>
      </c>
      <c r="K627" s="4"/>
      <c r="L627" s="4"/>
      <c r="N627" s="4"/>
      <c r="O627" s="4"/>
      <c r="P627" s="4"/>
      <c r="Q627" s="4"/>
      <c r="R627" s="4"/>
    </row>
    <row r="628" spans="1:18">
      <c r="A628" s="46"/>
      <c r="B628" s="76"/>
      <c r="C628" s="46"/>
      <c r="D628" s="56"/>
      <c r="E628" s="4"/>
      <c r="F628" s="4"/>
      <c r="G628" s="4"/>
      <c r="H628" s="188" t="s">
        <v>417</v>
      </c>
      <c r="I628" s="190"/>
      <c r="J628" s="12">
        <f>SUM(J622:J627)</f>
        <v>210</v>
      </c>
      <c r="K628" s="4"/>
      <c r="L628" s="4"/>
      <c r="N628" s="4"/>
      <c r="O628" s="4"/>
      <c r="P628" s="4"/>
      <c r="Q628" s="4"/>
      <c r="R628" s="4"/>
    </row>
    <row r="629" spans="1:18">
      <c r="A629" s="46"/>
      <c r="B629" s="76"/>
      <c r="C629" s="46"/>
      <c r="D629" s="56"/>
      <c r="E629" s="4"/>
      <c r="F629" s="4"/>
      <c r="G629" s="4"/>
      <c r="H629" s="4"/>
      <c r="I629" s="4"/>
      <c r="J629" s="4"/>
      <c r="K629" s="4"/>
      <c r="L629" s="4"/>
      <c r="N629" s="4"/>
      <c r="O629" s="4"/>
      <c r="P629" s="4"/>
      <c r="Q629" s="4"/>
      <c r="R629" s="4"/>
    </row>
    <row r="630" spans="1:18">
      <c r="A630" s="46"/>
      <c r="B630" s="76"/>
      <c r="C630" s="46"/>
      <c r="D630" s="56"/>
      <c r="E630" s="4"/>
      <c r="F630" s="4"/>
      <c r="G630" s="4"/>
      <c r="H630" s="4"/>
      <c r="I630" s="4"/>
      <c r="J630" s="4"/>
      <c r="K630" s="4"/>
      <c r="L630" s="4"/>
      <c r="N630" s="4"/>
      <c r="O630" s="4"/>
      <c r="P630" s="4"/>
      <c r="Q630" s="4"/>
      <c r="R630" s="4"/>
    </row>
    <row r="631" spans="1:18">
      <c r="A631" s="46">
        <v>6.4</v>
      </c>
      <c r="B631" s="76" t="s">
        <v>289</v>
      </c>
      <c r="C631" s="46" t="s">
        <v>229</v>
      </c>
      <c r="D631" s="56">
        <v>150</v>
      </c>
      <c r="E631" s="4"/>
      <c r="F631" s="4"/>
      <c r="G631" s="4"/>
      <c r="H631" s="4"/>
      <c r="I631" s="4"/>
      <c r="J631" s="4"/>
      <c r="K631" s="4"/>
      <c r="L631" s="4"/>
      <c r="N631" s="4"/>
      <c r="O631" s="4"/>
      <c r="P631" s="4"/>
      <c r="Q631" s="4"/>
      <c r="R631" s="4"/>
    </row>
    <row r="632" spans="1:18">
      <c r="A632" s="46"/>
      <c r="B632" s="76"/>
      <c r="C632" s="46"/>
      <c r="D632" s="56"/>
      <c r="E632" s="4"/>
      <c r="F632" s="4"/>
      <c r="G632" s="4"/>
      <c r="H632" s="4"/>
      <c r="I632" s="4"/>
      <c r="J632" s="4"/>
      <c r="K632" s="4"/>
      <c r="L632" s="4"/>
      <c r="N632" s="4"/>
      <c r="O632" s="4"/>
      <c r="P632" s="4"/>
      <c r="Q632" s="4"/>
      <c r="R632" s="4"/>
    </row>
    <row r="633" spans="1:18">
      <c r="A633" s="46">
        <v>6.5</v>
      </c>
      <c r="B633" s="76" t="s">
        <v>290</v>
      </c>
      <c r="C633" s="46" t="s">
        <v>229</v>
      </c>
      <c r="D633" s="56">
        <v>10</v>
      </c>
      <c r="E633" s="4"/>
      <c r="F633" s="4"/>
      <c r="G633" s="4"/>
      <c r="H633" s="4"/>
      <c r="I633" s="4"/>
      <c r="J633" s="4"/>
      <c r="K633" s="4"/>
      <c r="L633" s="4"/>
      <c r="N633" s="4"/>
      <c r="O633" s="4"/>
      <c r="P633" s="4"/>
      <c r="Q633" s="4"/>
      <c r="R633" s="4"/>
    </row>
    <row r="634" spans="1:18">
      <c r="A634" s="46"/>
      <c r="B634" s="76"/>
      <c r="C634" s="46"/>
      <c r="D634" s="56"/>
      <c r="E634" s="4"/>
      <c r="F634" s="4"/>
      <c r="G634" s="4"/>
      <c r="H634" s="4"/>
      <c r="I634" s="4"/>
      <c r="J634" s="4"/>
      <c r="K634" s="4"/>
      <c r="L634" s="4"/>
      <c r="N634" s="4"/>
      <c r="O634" s="4"/>
      <c r="P634" s="4"/>
      <c r="Q634" s="4"/>
      <c r="R634" s="4"/>
    </row>
    <row r="635" spans="1:18" ht="60">
      <c r="A635" s="46">
        <v>6.6</v>
      </c>
      <c r="B635" s="77" t="s">
        <v>291</v>
      </c>
      <c r="C635" s="46"/>
      <c r="D635" s="56"/>
      <c r="E635" s="4"/>
      <c r="F635" s="4"/>
      <c r="G635" s="4"/>
      <c r="H635" s="4"/>
      <c r="I635" s="4"/>
      <c r="J635" s="4"/>
      <c r="K635" s="4"/>
      <c r="L635" s="4"/>
      <c r="N635" s="4"/>
      <c r="O635" s="4"/>
      <c r="P635" s="4"/>
      <c r="Q635" s="4"/>
      <c r="R635" s="4"/>
    </row>
    <row r="636" spans="1:18">
      <c r="A636" s="46"/>
      <c r="B636" s="76"/>
      <c r="C636" s="46"/>
      <c r="D636" s="56"/>
      <c r="E636" s="4"/>
      <c r="F636" s="4"/>
      <c r="G636" s="4"/>
      <c r="H636" s="4"/>
      <c r="I636" s="4"/>
      <c r="J636" s="4"/>
      <c r="K636" s="4"/>
      <c r="L636" s="4"/>
      <c r="N636" s="4"/>
      <c r="O636" s="4"/>
      <c r="P636" s="4"/>
      <c r="Q636" s="4"/>
      <c r="R636" s="4"/>
    </row>
    <row r="637" spans="1:18">
      <c r="A637" s="46" t="s">
        <v>292</v>
      </c>
      <c r="B637" s="76" t="s">
        <v>293</v>
      </c>
      <c r="C637" s="46" t="s">
        <v>229</v>
      </c>
      <c r="D637" s="56">
        <f>2*5*2</f>
        <v>20</v>
      </c>
      <c r="E637" s="4"/>
      <c r="F637" s="4"/>
      <c r="G637" s="4"/>
      <c r="H637" s="4"/>
      <c r="I637" s="4"/>
      <c r="J637" s="4"/>
      <c r="K637" s="4"/>
      <c r="L637" s="4"/>
      <c r="N637" s="4"/>
      <c r="O637" s="4"/>
      <c r="P637" s="4"/>
      <c r="Q637" s="4"/>
      <c r="R637" s="4"/>
    </row>
    <row r="638" spans="1:18">
      <c r="A638" s="46"/>
      <c r="B638" s="76"/>
      <c r="C638" s="46"/>
      <c r="D638" s="56"/>
      <c r="E638" s="4"/>
      <c r="F638" s="4"/>
      <c r="G638" s="4"/>
      <c r="H638" s="4"/>
      <c r="I638" s="4"/>
      <c r="J638" s="4"/>
      <c r="K638" s="4"/>
      <c r="L638" s="4"/>
      <c r="N638" s="4"/>
      <c r="O638" s="4"/>
      <c r="P638" s="4"/>
      <c r="Q638" s="4"/>
      <c r="R638" s="4"/>
    </row>
    <row r="639" spans="1:18" ht="60">
      <c r="A639" s="46">
        <v>6.7</v>
      </c>
      <c r="B639" s="76" t="s">
        <v>294</v>
      </c>
      <c r="C639" s="46" t="s">
        <v>70</v>
      </c>
      <c r="D639" s="56">
        <v>1</v>
      </c>
      <c r="E639" s="4"/>
      <c r="F639" s="4"/>
      <c r="G639" s="4"/>
      <c r="H639" s="4"/>
      <c r="I639" s="4"/>
      <c r="J639" s="4"/>
      <c r="K639" s="4"/>
      <c r="L639" s="4"/>
      <c r="N639" s="4"/>
      <c r="O639" s="4"/>
      <c r="P639" s="4"/>
      <c r="Q639" s="4"/>
      <c r="R639" s="4"/>
    </row>
    <row r="640" spans="1:18">
      <c r="A640" s="46"/>
      <c r="B640" s="43"/>
      <c r="C640" s="46"/>
      <c r="D640" s="56"/>
      <c r="E640" s="4"/>
      <c r="F640" s="4"/>
      <c r="G640" s="4"/>
      <c r="H640" s="4"/>
      <c r="I640" s="4"/>
      <c r="J640" s="4"/>
      <c r="K640" s="4"/>
      <c r="L640" s="4"/>
      <c r="N640" s="4"/>
      <c r="O640" s="4"/>
      <c r="P640" s="4"/>
      <c r="Q640" s="4"/>
      <c r="R640" s="4"/>
    </row>
    <row r="641" spans="1:18">
      <c r="A641" s="51"/>
      <c r="B641" s="50" t="s">
        <v>295</v>
      </c>
      <c r="C641" s="51"/>
      <c r="D641" s="52"/>
      <c r="E641" s="4"/>
      <c r="F641" s="4"/>
      <c r="G641" s="4"/>
      <c r="H641" s="4"/>
      <c r="I641" s="4"/>
      <c r="J641" s="4"/>
      <c r="K641" s="4"/>
      <c r="L641" s="4"/>
      <c r="N641" s="4"/>
      <c r="O641" s="4"/>
      <c r="P641" s="4"/>
      <c r="Q641" s="4"/>
      <c r="R641" s="4"/>
    </row>
    <row r="642" spans="1:18">
      <c r="A642" s="2"/>
      <c r="B642" s="53"/>
      <c r="C642" s="2"/>
      <c r="D642" s="3"/>
      <c r="E642" s="4"/>
      <c r="F642" s="4"/>
      <c r="G642" s="4"/>
      <c r="H642" s="4"/>
      <c r="I642" s="4"/>
      <c r="J642" s="4"/>
      <c r="K642" s="4"/>
      <c r="L642" s="4"/>
      <c r="N642" s="4"/>
      <c r="O642" s="4"/>
      <c r="P642" s="4"/>
      <c r="Q642" s="4"/>
      <c r="R642" s="4"/>
    </row>
    <row r="643" spans="1:18">
      <c r="A643" s="2">
        <v>7</v>
      </c>
      <c r="B643" s="36" t="s">
        <v>296</v>
      </c>
      <c r="C643" s="2"/>
      <c r="D643" s="3"/>
      <c r="E643" s="4"/>
      <c r="F643" s="4"/>
      <c r="G643" s="4"/>
      <c r="H643" s="4"/>
      <c r="I643" s="4"/>
      <c r="J643" s="4"/>
      <c r="K643" s="4"/>
      <c r="L643" s="4"/>
      <c r="N643" s="4"/>
      <c r="O643" s="4"/>
      <c r="P643" s="4"/>
      <c r="Q643" s="4"/>
      <c r="R643" s="4"/>
    </row>
    <row r="644" spans="1:18">
      <c r="A644" s="2"/>
      <c r="B644" s="53"/>
      <c r="C644" s="2"/>
      <c r="D644" s="3"/>
      <c r="E644" s="4"/>
      <c r="F644" s="4"/>
      <c r="G644" s="4"/>
      <c r="H644" s="4"/>
      <c r="I644" s="4"/>
      <c r="J644" s="4"/>
      <c r="K644" s="4"/>
      <c r="L644" s="4"/>
      <c r="N644" s="4"/>
      <c r="O644" s="4"/>
      <c r="P644" s="4"/>
      <c r="Q644" s="4"/>
      <c r="R644" s="4"/>
    </row>
    <row r="645" spans="1:18">
      <c r="A645" s="46">
        <v>7.1</v>
      </c>
      <c r="B645" s="76" t="s">
        <v>297</v>
      </c>
      <c r="C645" s="46" t="s">
        <v>129</v>
      </c>
      <c r="D645" s="56">
        <f>D647*20*1.5</f>
        <v>30</v>
      </c>
      <c r="E645" s="4"/>
      <c r="F645" s="4"/>
      <c r="G645" s="4"/>
      <c r="H645" s="4"/>
      <c r="I645" s="4"/>
      <c r="J645" s="4"/>
      <c r="K645" s="4"/>
      <c r="L645" s="4"/>
      <c r="N645" s="4"/>
      <c r="O645" s="4"/>
      <c r="P645" s="4"/>
      <c r="Q645" s="4"/>
      <c r="R645" s="4"/>
    </row>
    <row r="646" spans="1:18">
      <c r="A646" s="46">
        <v>7.2</v>
      </c>
      <c r="B646" s="76" t="s">
        <v>298</v>
      </c>
      <c r="C646" s="46" t="s">
        <v>129</v>
      </c>
      <c r="D646" s="56">
        <v>50</v>
      </c>
      <c r="E646" s="4"/>
      <c r="F646" s="4"/>
      <c r="G646" s="4"/>
      <c r="H646" s="4"/>
      <c r="I646" s="4"/>
      <c r="J646" s="4"/>
      <c r="K646" s="4"/>
      <c r="L646" s="4"/>
      <c r="N646" s="4"/>
      <c r="O646" s="4"/>
      <c r="P646" s="4"/>
      <c r="Q646" s="4"/>
      <c r="R646" s="4"/>
    </row>
    <row r="647" spans="1:18">
      <c r="A647" s="78">
        <v>7.3</v>
      </c>
      <c r="B647" s="76" t="s">
        <v>299</v>
      </c>
      <c r="C647" s="46" t="s">
        <v>137</v>
      </c>
      <c r="D647" s="56">
        <v>1</v>
      </c>
      <c r="E647" s="4"/>
      <c r="F647" s="4"/>
      <c r="G647" s="4"/>
      <c r="H647" s="4"/>
      <c r="I647" s="4"/>
      <c r="J647" s="4"/>
      <c r="K647" s="4"/>
      <c r="L647" s="4"/>
      <c r="N647" s="4"/>
      <c r="O647" s="4"/>
      <c r="P647" s="4"/>
      <c r="Q647" s="4"/>
      <c r="R647" s="4"/>
    </row>
    <row r="648" spans="1:18" s="24" customFormat="1" ht="12">
      <c r="A648" s="79">
        <v>7.4</v>
      </c>
      <c r="B648" s="80" t="s">
        <v>300</v>
      </c>
      <c r="C648" s="10" t="s">
        <v>137</v>
      </c>
      <c r="D648" s="41">
        <v>1</v>
      </c>
      <c r="E648" s="10"/>
      <c r="F648" s="10"/>
      <c r="G648" s="10"/>
      <c r="H648" s="10"/>
      <c r="I648" s="10"/>
      <c r="J648" s="10"/>
      <c r="K648" s="10"/>
      <c r="L648" s="10"/>
      <c r="N648" s="4"/>
      <c r="O648" s="4"/>
      <c r="P648" s="4"/>
      <c r="Q648" s="4"/>
      <c r="R648" s="4"/>
    </row>
    <row r="649" spans="1:18">
      <c r="A649" s="81"/>
      <c r="B649" s="76"/>
      <c r="C649" s="46"/>
      <c r="D649" s="56"/>
      <c r="E649" s="4"/>
      <c r="F649" s="4"/>
      <c r="G649" s="4"/>
      <c r="H649" s="4"/>
      <c r="I649" s="4"/>
      <c r="J649" s="4"/>
      <c r="K649" s="4"/>
      <c r="L649" s="4"/>
      <c r="N649" s="4"/>
      <c r="O649" s="4"/>
      <c r="P649" s="4"/>
      <c r="Q649" s="4"/>
      <c r="R649" s="4"/>
    </row>
    <row r="650" spans="1:18">
      <c r="A650" s="51"/>
      <c r="B650" s="50" t="s">
        <v>301</v>
      </c>
      <c r="C650" s="51"/>
      <c r="D650" s="52"/>
      <c r="E650" s="4"/>
      <c r="F650" s="4"/>
      <c r="G650" s="4"/>
      <c r="H650" s="4"/>
      <c r="I650" s="4"/>
      <c r="J650" s="4"/>
      <c r="K650" s="4"/>
      <c r="L650" s="4"/>
      <c r="N650" s="4"/>
      <c r="O650" s="4"/>
      <c r="P650" s="4"/>
      <c r="Q650" s="4"/>
      <c r="R650" s="4"/>
    </row>
    <row r="651" spans="1:18">
      <c r="A651" s="4"/>
      <c r="B651" s="9"/>
      <c r="C651" s="4"/>
      <c r="D651" s="41"/>
      <c r="E651" s="4"/>
      <c r="F651" s="4"/>
      <c r="G651" s="4"/>
      <c r="H651" s="4"/>
      <c r="I651" s="4"/>
      <c r="J651" s="4"/>
      <c r="K651" s="4"/>
      <c r="L651" s="4"/>
      <c r="N651" s="4"/>
      <c r="O651" s="4"/>
      <c r="P651" s="4"/>
      <c r="Q651" s="4"/>
      <c r="R651" s="4"/>
    </row>
    <row r="652" spans="1:18">
      <c r="A652" s="82">
        <v>8</v>
      </c>
      <c r="B652" s="83" t="s">
        <v>302</v>
      </c>
      <c r="C652" s="84"/>
      <c r="D652" s="41"/>
      <c r="E652" s="4"/>
      <c r="F652" s="4"/>
      <c r="G652" s="4"/>
      <c r="H652" s="4"/>
      <c r="I652" s="4"/>
      <c r="J652" s="4"/>
      <c r="K652" s="4"/>
      <c r="L652" s="4"/>
      <c r="N652" s="4"/>
      <c r="O652" s="4"/>
      <c r="P652" s="4"/>
      <c r="Q652" s="4"/>
      <c r="R652" s="4"/>
    </row>
    <row r="653" spans="1:18">
      <c r="A653" s="84"/>
      <c r="B653" s="85" t="s">
        <v>303</v>
      </c>
      <c r="C653" s="84"/>
      <c r="D653" s="41"/>
      <c r="E653" s="4"/>
      <c r="F653" s="4"/>
      <c r="G653" s="4"/>
      <c r="H653" s="4"/>
      <c r="I653" s="4"/>
      <c r="J653" s="4"/>
      <c r="K653" s="4"/>
      <c r="L653" s="4"/>
      <c r="N653" s="4"/>
      <c r="O653" s="4"/>
      <c r="P653" s="4"/>
      <c r="Q653" s="4"/>
      <c r="R653" s="4"/>
    </row>
    <row r="654" spans="1:18">
      <c r="A654" s="86">
        <v>8.1</v>
      </c>
      <c r="B654" s="87" t="s">
        <v>304</v>
      </c>
      <c r="C654" s="84" t="s">
        <v>137</v>
      </c>
      <c r="D654" s="41">
        <v>1</v>
      </c>
      <c r="E654" s="4"/>
      <c r="F654" s="4"/>
      <c r="G654" s="4"/>
      <c r="H654" s="4"/>
      <c r="I654" s="4"/>
      <c r="J654" s="4"/>
      <c r="K654" s="4"/>
      <c r="L654" s="4"/>
      <c r="N654" s="4"/>
      <c r="O654" s="4"/>
      <c r="P654" s="4"/>
      <c r="Q654" s="4"/>
      <c r="R654" s="4"/>
    </row>
    <row r="655" spans="1:18">
      <c r="A655" s="86">
        <v>8.1999999999999993</v>
      </c>
      <c r="B655" s="87" t="s">
        <v>305</v>
      </c>
      <c r="C655" s="84" t="s">
        <v>137</v>
      </c>
      <c r="D655" s="41">
        <v>1</v>
      </c>
      <c r="E655" s="4"/>
      <c r="F655" s="4"/>
      <c r="G655" s="4"/>
      <c r="H655" s="4"/>
      <c r="I655" s="4"/>
      <c r="J655" s="4"/>
      <c r="K655" s="4"/>
      <c r="L655" s="4"/>
      <c r="N655" s="4"/>
      <c r="O655" s="4"/>
      <c r="P655" s="4"/>
      <c r="Q655" s="4"/>
      <c r="R655" s="4"/>
    </row>
    <row r="656" spans="1:18">
      <c r="A656" s="84">
        <v>8.3000000000000007</v>
      </c>
      <c r="B656" s="87" t="s">
        <v>306</v>
      </c>
      <c r="C656" s="84" t="s">
        <v>137</v>
      </c>
      <c r="D656" s="41">
        <v>1</v>
      </c>
      <c r="E656" s="4"/>
      <c r="F656" s="4"/>
      <c r="G656" s="4"/>
      <c r="H656" s="4"/>
      <c r="I656" s="4"/>
      <c r="J656" s="4"/>
      <c r="K656" s="4"/>
      <c r="L656" s="4"/>
      <c r="N656" s="4"/>
      <c r="O656" s="4"/>
      <c r="P656" s="4"/>
      <c r="Q656" s="4"/>
      <c r="R656" s="4"/>
    </row>
    <row r="657" spans="1:18">
      <c r="A657" s="84">
        <v>8.4</v>
      </c>
      <c r="B657" s="88" t="s">
        <v>307</v>
      </c>
      <c r="C657" s="84" t="s">
        <v>137</v>
      </c>
      <c r="D657" s="89">
        <v>1</v>
      </c>
      <c r="E657" s="4"/>
      <c r="F657" s="4"/>
      <c r="G657" s="4"/>
      <c r="H657" s="4"/>
      <c r="I657" s="4"/>
      <c r="J657" s="4"/>
      <c r="K657" s="4"/>
      <c r="L657" s="4"/>
      <c r="N657" s="4"/>
      <c r="O657" s="4"/>
      <c r="P657" s="4"/>
      <c r="Q657" s="4"/>
      <c r="R657" s="4"/>
    </row>
    <row r="658" spans="1:18" ht="24">
      <c r="A658" s="84">
        <v>8.5</v>
      </c>
      <c r="B658" s="88" t="s">
        <v>308</v>
      </c>
      <c r="C658" s="84" t="s">
        <v>309</v>
      </c>
      <c r="D658" s="89">
        <v>1</v>
      </c>
      <c r="E658" s="4"/>
      <c r="F658" s="4"/>
      <c r="G658" s="4"/>
      <c r="H658" s="4"/>
      <c r="I658" s="4"/>
      <c r="J658" s="4"/>
      <c r="K658" s="4"/>
      <c r="L658" s="4"/>
      <c r="N658" s="4"/>
      <c r="O658" s="4"/>
      <c r="P658" s="4"/>
      <c r="Q658" s="4"/>
      <c r="R658" s="4"/>
    </row>
    <row r="659" spans="1:18">
      <c r="A659" s="84">
        <v>8.6</v>
      </c>
      <c r="B659" s="87" t="s">
        <v>310</v>
      </c>
      <c r="C659" s="84" t="s">
        <v>137</v>
      </c>
      <c r="D659" s="89">
        <f>D660+D483+D734</f>
        <v>19</v>
      </c>
      <c r="E659" s="4"/>
      <c r="F659" s="4"/>
      <c r="G659" s="4"/>
      <c r="H659" s="4"/>
      <c r="I659" s="4"/>
      <c r="J659" s="4"/>
      <c r="K659" s="4"/>
      <c r="L659" s="4"/>
      <c r="N659" s="4"/>
      <c r="O659" s="4"/>
      <c r="P659" s="4"/>
      <c r="Q659" s="4"/>
      <c r="R659" s="4"/>
    </row>
    <row r="660" spans="1:18" ht="24">
      <c r="A660" s="84">
        <v>8.6999999999999993</v>
      </c>
      <c r="B660" s="90" t="s">
        <v>311</v>
      </c>
      <c r="C660" s="84" t="s">
        <v>137</v>
      </c>
      <c r="D660" s="89">
        <v>3</v>
      </c>
      <c r="E660" s="4"/>
      <c r="F660" s="4"/>
      <c r="G660" s="4"/>
      <c r="H660" s="4"/>
      <c r="I660" s="4"/>
      <c r="J660" s="4"/>
      <c r="K660" s="4"/>
      <c r="L660" s="4"/>
      <c r="N660" s="4"/>
      <c r="O660" s="4"/>
      <c r="P660" s="4"/>
      <c r="Q660" s="4"/>
      <c r="R660" s="4"/>
    </row>
    <row r="661" spans="1:18" ht="36">
      <c r="A661" s="84">
        <v>8.8000000000000007</v>
      </c>
      <c r="B661" s="90" t="s">
        <v>312</v>
      </c>
      <c r="C661" s="84" t="s">
        <v>313</v>
      </c>
      <c r="D661" s="89">
        <v>1</v>
      </c>
      <c r="E661" s="4"/>
      <c r="F661" s="4"/>
      <c r="G661" s="4"/>
      <c r="H661" s="4"/>
      <c r="I661" s="4"/>
      <c r="J661" s="4"/>
      <c r="K661" s="4"/>
      <c r="L661" s="4"/>
      <c r="N661" s="4"/>
      <c r="O661" s="4"/>
      <c r="P661" s="4"/>
      <c r="Q661" s="4"/>
      <c r="R661" s="4"/>
    </row>
    <row r="662" spans="1:18">
      <c r="A662" s="84"/>
      <c r="B662" s="90"/>
      <c r="C662" s="84"/>
      <c r="D662" s="89"/>
      <c r="E662" s="4"/>
      <c r="F662" s="4"/>
      <c r="G662" s="4"/>
      <c r="H662" s="4"/>
      <c r="I662" s="4"/>
      <c r="J662" s="4"/>
      <c r="K662" s="4"/>
      <c r="L662" s="4"/>
      <c r="N662" s="4"/>
      <c r="O662" s="4"/>
      <c r="P662" s="4"/>
      <c r="Q662" s="4"/>
      <c r="R662" s="4"/>
    </row>
    <row r="663" spans="1:18">
      <c r="A663" s="91">
        <v>8.9</v>
      </c>
      <c r="B663" s="92" t="s">
        <v>314</v>
      </c>
      <c r="C663" s="84"/>
      <c r="D663" s="89"/>
      <c r="E663" s="4"/>
      <c r="F663" s="4"/>
      <c r="G663" s="4"/>
      <c r="H663" s="4"/>
      <c r="I663" s="4"/>
      <c r="J663" s="4"/>
      <c r="K663" s="4"/>
      <c r="L663" s="4"/>
      <c r="N663" s="4"/>
      <c r="O663" s="4"/>
      <c r="P663" s="4"/>
      <c r="Q663" s="4"/>
      <c r="R663" s="4"/>
    </row>
    <row r="664" spans="1:18" ht="36">
      <c r="A664" s="84" t="s">
        <v>315</v>
      </c>
      <c r="B664" s="88" t="s">
        <v>316</v>
      </c>
      <c r="C664" s="54" t="s">
        <v>129</v>
      </c>
      <c r="D664" s="89" t="s">
        <v>73</v>
      </c>
      <c r="E664" s="4"/>
      <c r="F664" s="4"/>
      <c r="G664" s="4"/>
      <c r="H664" s="4"/>
      <c r="I664" s="4"/>
      <c r="J664" s="4"/>
      <c r="K664" s="4"/>
      <c r="L664" s="4"/>
      <c r="N664" s="4"/>
      <c r="O664" s="4"/>
      <c r="P664" s="4"/>
      <c r="Q664" s="4"/>
      <c r="R664" s="4"/>
    </row>
    <row r="665" spans="1:18" ht="36">
      <c r="A665" s="84" t="s">
        <v>317</v>
      </c>
      <c r="B665" s="88" t="s">
        <v>318</v>
      </c>
      <c r="C665" s="54" t="s">
        <v>129</v>
      </c>
      <c r="D665" s="89" t="s">
        <v>73</v>
      </c>
      <c r="E665" s="4"/>
      <c r="F665" s="4"/>
      <c r="G665" s="4"/>
      <c r="H665" s="4"/>
      <c r="I665" s="4"/>
      <c r="J665" s="4"/>
      <c r="K665" s="4"/>
      <c r="L665" s="4"/>
      <c r="N665" s="4"/>
      <c r="O665" s="4"/>
      <c r="P665" s="4"/>
      <c r="Q665" s="4"/>
      <c r="R665" s="4"/>
    </row>
    <row r="666" spans="1:18" ht="24">
      <c r="A666" s="84" t="s">
        <v>319</v>
      </c>
      <c r="B666" s="87" t="s">
        <v>320</v>
      </c>
      <c r="C666" s="84" t="s">
        <v>129</v>
      </c>
      <c r="D666" s="41">
        <f>(D659-D734)*20*1.1</f>
        <v>154</v>
      </c>
      <c r="E666" s="4" t="s">
        <v>584</v>
      </c>
      <c r="F666" s="4" t="s">
        <v>585</v>
      </c>
      <c r="G666" s="4" t="s">
        <v>586</v>
      </c>
      <c r="H666" s="4">
        <v>31</v>
      </c>
      <c r="I666" s="4">
        <v>1</v>
      </c>
      <c r="J666" s="4">
        <f t="shared" ref="J666:J668" si="34">SUM(H666*I666)</f>
        <v>31</v>
      </c>
      <c r="K666" s="4"/>
      <c r="L666" s="4"/>
      <c r="N666" s="4"/>
      <c r="O666" s="4"/>
      <c r="P666" s="4"/>
      <c r="Q666" s="4"/>
      <c r="R666" s="4"/>
    </row>
    <row r="667" spans="1:18">
      <c r="A667" s="84"/>
      <c r="B667" s="87"/>
      <c r="C667" s="84"/>
      <c r="D667" s="41"/>
      <c r="E667" s="4" t="s">
        <v>584</v>
      </c>
      <c r="F667" s="4" t="s">
        <v>585</v>
      </c>
      <c r="G667" s="4" t="s">
        <v>587</v>
      </c>
      <c r="H667" s="4">
        <v>23</v>
      </c>
      <c r="I667" s="4">
        <v>1</v>
      </c>
      <c r="J667" s="4">
        <f t="shared" si="34"/>
        <v>23</v>
      </c>
      <c r="K667" s="4"/>
      <c r="L667" s="4"/>
      <c r="N667" s="4"/>
      <c r="O667" s="4"/>
      <c r="P667" s="4"/>
      <c r="Q667" s="4"/>
      <c r="R667" s="4"/>
    </row>
    <row r="668" spans="1:18">
      <c r="A668" s="84"/>
      <c r="B668" s="87"/>
      <c r="C668" s="84"/>
      <c r="D668" s="41"/>
      <c r="E668" s="4" t="s">
        <v>584</v>
      </c>
      <c r="F668" s="4" t="s">
        <v>585</v>
      </c>
      <c r="G668" s="4" t="s">
        <v>588</v>
      </c>
      <c r="H668" s="4">
        <v>15</v>
      </c>
      <c r="I668" s="4">
        <v>1</v>
      </c>
      <c r="J668" s="4">
        <f t="shared" si="34"/>
        <v>15</v>
      </c>
      <c r="K668" s="4"/>
      <c r="L668" s="4"/>
      <c r="N668" s="4"/>
      <c r="O668" s="4"/>
      <c r="P668" s="4"/>
      <c r="Q668" s="4"/>
      <c r="R668" s="4"/>
    </row>
    <row r="669" spans="1:18">
      <c r="A669" s="84"/>
      <c r="B669" s="87"/>
      <c r="C669" s="84"/>
      <c r="D669" s="41"/>
      <c r="E669" s="4"/>
      <c r="F669" s="4"/>
      <c r="G669" s="4"/>
      <c r="H669" s="188" t="s">
        <v>417</v>
      </c>
      <c r="I669" s="190"/>
      <c r="J669" s="12">
        <f>SUM(J666:J668)</f>
        <v>69</v>
      </c>
      <c r="K669" s="4"/>
      <c r="L669" s="4"/>
      <c r="N669" s="4"/>
      <c r="O669" s="4"/>
      <c r="P669" s="4"/>
      <c r="Q669" s="4"/>
      <c r="R669" s="4"/>
    </row>
    <row r="670" spans="1:18">
      <c r="A670" s="84"/>
      <c r="B670" s="87"/>
      <c r="C670" s="84"/>
      <c r="D670" s="41"/>
      <c r="E670" s="4"/>
      <c r="F670" s="4"/>
      <c r="G670" s="4"/>
      <c r="H670" s="4"/>
      <c r="I670" s="4"/>
      <c r="J670" s="4"/>
      <c r="K670" s="4"/>
      <c r="L670" s="4"/>
      <c r="N670" s="4"/>
      <c r="O670" s="4"/>
      <c r="P670" s="4"/>
      <c r="Q670" s="4"/>
      <c r="R670" s="4"/>
    </row>
    <row r="671" spans="1:18">
      <c r="A671" s="84"/>
      <c r="B671" s="87"/>
      <c r="C671" s="84"/>
      <c r="D671" s="41"/>
      <c r="E671" s="4"/>
      <c r="F671" s="4" t="s">
        <v>585</v>
      </c>
      <c r="G671" s="4" t="s">
        <v>589</v>
      </c>
      <c r="H671" s="4"/>
      <c r="I671" s="4"/>
      <c r="J671" s="4"/>
      <c r="K671" s="4"/>
      <c r="L671" s="4"/>
      <c r="N671" s="4">
        <v>15</v>
      </c>
      <c r="O671" s="4">
        <v>2</v>
      </c>
      <c r="P671" s="4">
        <f t="shared" ref="P671:P679" si="35">SUM(N671*O671)</f>
        <v>30</v>
      </c>
      <c r="Q671" s="4"/>
      <c r="R671" s="4"/>
    </row>
    <row r="672" spans="1:18">
      <c r="A672" s="84"/>
      <c r="B672" s="87"/>
      <c r="C672" s="84"/>
      <c r="D672" s="41"/>
      <c r="E672" s="4"/>
      <c r="F672" s="4" t="s">
        <v>585</v>
      </c>
      <c r="G672" s="4" t="s">
        <v>590</v>
      </c>
      <c r="H672" s="4"/>
      <c r="I672" s="4"/>
      <c r="J672" s="4"/>
      <c r="K672" s="4"/>
      <c r="L672" s="4"/>
      <c r="N672" s="4">
        <v>20</v>
      </c>
      <c r="O672" s="4">
        <v>2</v>
      </c>
      <c r="P672" s="4">
        <f t="shared" si="35"/>
        <v>40</v>
      </c>
      <c r="Q672" s="4"/>
      <c r="R672" s="4"/>
    </row>
    <row r="673" spans="1:18">
      <c r="A673" s="84"/>
      <c r="B673" s="87"/>
      <c r="C673" s="84"/>
      <c r="D673" s="41"/>
      <c r="E673" s="4"/>
      <c r="F673" s="4" t="s">
        <v>585</v>
      </c>
      <c r="G673" s="4" t="s">
        <v>591</v>
      </c>
      <c r="H673" s="4"/>
      <c r="I673" s="4"/>
      <c r="J673" s="4"/>
      <c r="K673" s="4"/>
      <c r="L673" s="4"/>
      <c r="N673" s="4">
        <v>10</v>
      </c>
      <c r="O673" s="4">
        <v>1</v>
      </c>
      <c r="P673" s="4">
        <f t="shared" si="35"/>
        <v>10</v>
      </c>
      <c r="Q673" s="4"/>
      <c r="R673" s="4"/>
    </row>
    <row r="674" spans="1:18">
      <c r="A674" s="84"/>
      <c r="B674" s="87"/>
      <c r="C674" s="84"/>
      <c r="D674" s="41"/>
      <c r="E674" s="4"/>
      <c r="F674" s="4" t="s">
        <v>585</v>
      </c>
      <c r="G674" s="4" t="s">
        <v>592</v>
      </c>
      <c r="H674" s="4"/>
      <c r="I674" s="4"/>
      <c r="J674" s="4"/>
      <c r="K674" s="4"/>
      <c r="L674" s="4"/>
      <c r="N674" s="4">
        <v>35</v>
      </c>
      <c r="O674" s="4">
        <v>2</v>
      </c>
      <c r="P674" s="4">
        <f t="shared" si="35"/>
        <v>70</v>
      </c>
      <c r="Q674" s="4"/>
      <c r="R674" s="4"/>
    </row>
    <row r="675" spans="1:18">
      <c r="A675" s="84"/>
      <c r="B675" s="87"/>
      <c r="C675" s="84"/>
      <c r="D675" s="41"/>
      <c r="E675" s="4"/>
      <c r="F675" s="4" t="s">
        <v>585</v>
      </c>
      <c r="G675" s="4" t="s">
        <v>592</v>
      </c>
      <c r="H675" s="4"/>
      <c r="I675" s="4"/>
      <c r="J675" s="4"/>
      <c r="K675" s="4"/>
      <c r="L675" s="4"/>
      <c r="N675" s="4">
        <v>40</v>
      </c>
      <c r="O675" s="4">
        <v>3</v>
      </c>
      <c r="P675" s="4">
        <f t="shared" si="35"/>
        <v>120</v>
      </c>
      <c r="Q675" s="4"/>
      <c r="R675" s="4"/>
    </row>
    <row r="676" spans="1:18">
      <c r="A676" s="84"/>
      <c r="B676" s="87"/>
      <c r="C676" s="84"/>
      <c r="D676" s="41"/>
      <c r="E676" s="4"/>
      <c r="F676" s="4" t="s">
        <v>585</v>
      </c>
      <c r="G676" s="4" t="s">
        <v>592</v>
      </c>
      <c r="H676" s="4"/>
      <c r="I676" s="4"/>
      <c r="J676" s="4"/>
      <c r="K676" s="4"/>
      <c r="L676" s="4"/>
      <c r="N676" s="4">
        <v>44</v>
      </c>
      <c r="O676" s="4">
        <v>3</v>
      </c>
      <c r="P676" s="4">
        <f t="shared" si="35"/>
        <v>132</v>
      </c>
      <c r="Q676" s="4"/>
      <c r="R676" s="4"/>
    </row>
    <row r="677" spans="1:18">
      <c r="A677" s="84"/>
      <c r="B677" s="87"/>
      <c r="C677" s="84"/>
      <c r="D677" s="41"/>
      <c r="E677" s="4"/>
      <c r="F677" s="4" t="s">
        <v>585</v>
      </c>
      <c r="G677" s="4" t="s">
        <v>592</v>
      </c>
      <c r="H677" s="4"/>
      <c r="I677" s="4"/>
      <c r="J677" s="4"/>
      <c r="K677" s="4"/>
      <c r="L677" s="4"/>
      <c r="N677" s="4">
        <v>47</v>
      </c>
      <c r="O677" s="4">
        <v>2</v>
      </c>
      <c r="P677" s="4">
        <f t="shared" si="35"/>
        <v>94</v>
      </c>
      <c r="Q677" s="4"/>
      <c r="R677" s="4"/>
    </row>
    <row r="678" spans="1:18">
      <c r="A678" s="84"/>
      <c r="B678" s="87"/>
      <c r="C678" s="84"/>
      <c r="D678" s="41"/>
      <c r="E678" s="4"/>
      <c r="F678" s="4" t="s">
        <v>585</v>
      </c>
      <c r="G678" s="4" t="s">
        <v>479</v>
      </c>
      <c r="H678" s="4"/>
      <c r="I678" s="4"/>
      <c r="J678" s="4"/>
      <c r="K678" s="4"/>
      <c r="L678" s="4"/>
      <c r="N678" s="4">
        <v>25</v>
      </c>
      <c r="O678" s="4">
        <v>2</v>
      </c>
      <c r="P678" s="4">
        <f t="shared" si="35"/>
        <v>50</v>
      </c>
      <c r="Q678" s="4"/>
      <c r="R678" s="4"/>
    </row>
    <row r="679" spans="1:18">
      <c r="A679" s="84"/>
      <c r="B679" s="87"/>
      <c r="C679" s="84"/>
      <c r="D679" s="41"/>
      <c r="E679" s="4"/>
      <c r="F679" s="4" t="s">
        <v>585</v>
      </c>
      <c r="G679" s="4" t="s">
        <v>593</v>
      </c>
      <c r="H679" s="4"/>
      <c r="I679" s="4"/>
      <c r="J679" s="4"/>
      <c r="K679" s="4"/>
      <c r="L679" s="4"/>
      <c r="N679" s="4">
        <v>22</v>
      </c>
      <c r="O679" s="4">
        <v>2</v>
      </c>
      <c r="P679" s="4">
        <f t="shared" si="35"/>
        <v>44</v>
      </c>
      <c r="Q679" s="4"/>
      <c r="R679" s="4"/>
    </row>
    <row r="680" spans="1:18">
      <c r="A680" s="84"/>
      <c r="B680" s="87"/>
      <c r="C680" s="84"/>
      <c r="D680" s="41"/>
      <c r="E680" s="4"/>
      <c r="F680" s="4"/>
      <c r="G680" s="4"/>
      <c r="H680" s="4"/>
      <c r="I680" s="4"/>
      <c r="J680" s="4"/>
      <c r="K680" s="4"/>
      <c r="L680" s="4"/>
      <c r="N680" s="188" t="s">
        <v>417</v>
      </c>
      <c r="O680" s="190"/>
      <c r="P680" s="12">
        <f>SUM(P671:P678)</f>
        <v>546</v>
      </c>
      <c r="Q680" s="4"/>
      <c r="R680" s="4"/>
    </row>
    <row r="681" spans="1:18">
      <c r="A681" s="84"/>
      <c r="B681" s="87"/>
      <c r="C681" s="84"/>
      <c r="D681" s="41"/>
      <c r="E681" s="4"/>
      <c r="F681" s="4"/>
      <c r="G681" s="4"/>
      <c r="H681" s="4"/>
      <c r="I681" s="4"/>
      <c r="J681" s="4"/>
      <c r="K681" s="4"/>
      <c r="L681" s="4"/>
      <c r="N681" s="4"/>
      <c r="O681" s="4"/>
      <c r="P681" s="4"/>
      <c r="Q681" s="4"/>
      <c r="R681" s="4"/>
    </row>
    <row r="682" spans="1:18">
      <c r="A682" s="84"/>
      <c r="B682" s="87"/>
      <c r="C682" s="84"/>
      <c r="D682" s="41"/>
      <c r="E682" s="4"/>
      <c r="F682" s="4"/>
      <c r="G682" s="4"/>
      <c r="H682" s="4"/>
      <c r="I682" s="4"/>
      <c r="J682" s="4"/>
      <c r="K682" s="4"/>
      <c r="L682" s="4"/>
      <c r="N682" s="4"/>
      <c r="O682" s="4"/>
      <c r="P682" s="4"/>
      <c r="Q682" s="4"/>
      <c r="R682" s="4"/>
    </row>
    <row r="683" spans="1:18">
      <c r="A683" s="84"/>
      <c r="B683" s="87"/>
      <c r="C683" s="84"/>
      <c r="D683" s="41"/>
      <c r="E683" s="4"/>
      <c r="F683" s="4"/>
      <c r="G683" s="4"/>
      <c r="H683" s="4"/>
      <c r="I683" s="4"/>
      <c r="J683" s="4"/>
      <c r="K683" s="4"/>
      <c r="L683" s="4"/>
      <c r="N683" s="4"/>
      <c r="O683" s="4"/>
      <c r="P683" s="4"/>
      <c r="Q683" s="4"/>
      <c r="R683" s="4"/>
    </row>
    <row r="684" spans="1:18">
      <c r="A684" s="84" t="s">
        <v>321</v>
      </c>
      <c r="B684" s="93" t="s">
        <v>322</v>
      </c>
      <c r="C684" s="54" t="s">
        <v>323</v>
      </c>
      <c r="D684" s="41">
        <f>D659</f>
        <v>19</v>
      </c>
      <c r="E684" s="4"/>
      <c r="F684" s="4"/>
      <c r="G684" s="4"/>
      <c r="H684" s="4"/>
      <c r="I684" s="4"/>
      <c r="J684" s="4"/>
      <c r="K684" s="4"/>
      <c r="L684" s="4"/>
      <c r="N684" s="4"/>
      <c r="O684" s="4"/>
      <c r="P684" s="4"/>
      <c r="Q684" s="4"/>
      <c r="R684" s="4"/>
    </row>
    <row r="685" spans="1:18">
      <c r="A685" s="84"/>
      <c r="B685" s="87"/>
      <c r="C685" s="84"/>
      <c r="D685" s="41"/>
      <c r="E685" s="4"/>
      <c r="F685" s="4"/>
      <c r="G685" s="4"/>
      <c r="H685" s="4"/>
      <c r="I685" s="4"/>
      <c r="J685" s="4"/>
      <c r="K685" s="4"/>
      <c r="L685" s="4"/>
      <c r="N685" s="4"/>
      <c r="O685" s="4"/>
      <c r="P685" s="4"/>
      <c r="Q685" s="4"/>
      <c r="R685" s="4"/>
    </row>
    <row r="686" spans="1:18" ht="24">
      <c r="A686" s="94">
        <v>8.1</v>
      </c>
      <c r="B686" s="93" t="s">
        <v>324</v>
      </c>
      <c r="C686" s="54" t="s">
        <v>325</v>
      </c>
      <c r="D686" s="41">
        <v>1</v>
      </c>
      <c r="E686" s="4"/>
      <c r="F686" s="4"/>
      <c r="G686" s="4"/>
      <c r="H686" s="4"/>
      <c r="I686" s="4"/>
      <c r="J686" s="4"/>
      <c r="K686" s="4"/>
      <c r="L686" s="4"/>
      <c r="N686" s="4"/>
      <c r="O686" s="4"/>
      <c r="P686" s="4"/>
      <c r="Q686" s="4"/>
      <c r="R686" s="4"/>
    </row>
    <row r="687" spans="1:18" ht="24">
      <c r="A687" s="94">
        <v>8.11</v>
      </c>
      <c r="B687" s="87" t="s">
        <v>326</v>
      </c>
      <c r="C687" s="84" t="s">
        <v>327</v>
      </c>
      <c r="D687" s="41">
        <v>1</v>
      </c>
      <c r="E687" s="4"/>
      <c r="F687" s="4"/>
      <c r="G687" s="4"/>
      <c r="H687" s="4"/>
      <c r="I687" s="4"/>
      <c r="J687" s="4"/>
      <c r="K687" s="4"/>
      <c r="L687" s="4"/>
      <c r="N687" s="4"/>
      <c r="O687" s="4"/>
      <c r="P687" s="4"/>
      <c r="Q687" s="4"/>
      <c r="R687" s="4"/>
    </row>
    <row r="688" spans="1:18" ht="24">
      <c r="A688" s="94">
        <v>8.1199999999999992</v>
      </c>
      <c r="B688" s="93" t="s">
        <v>328</v>
      </c>
      <c r="C688" s="54" t="s">
        <v>329</v>
      </c>
      <c r="D688" s="41">
        <v>1</v>
      </c>
      <c r="E688" s="4"/>
      <c r="F688" s="4"/>
      <c r="G688" s="4"/>
      <c r="H688" s="4"/>
      <c r="I688" s="4"/>
      <c r="J688" s="4"/>
      <c r="K688" s="4"/>
      <c r="L688" s="4"/>
      <c r="N688" s="4"/>
      <c r="O688" s="4"/>
      <c r="P688" s="4"/>
      <c r="Q688" s="4"/>
      <c r="R688" s="4"/>
    </row>
    <row r="689" spans="1:18" ht="48">
      <c r="A689" s="94">
        <v>8.1300000000000008</v>
      </c>
      <c r="B689" s="87" t="s">
        <v>330</v>
      </c>
      <c r="C689" s="84" t="s">
        <v>309</v>
      </c>
      <c r="D689" s="41">
        <v>1</v>
      </c>
      <c r="E689" s="4"/>
      <c r="F689" s="4"/>
      <c r="G689" s="4"/>
      <c r="H689" s="4"/>
      <c r="I689" s="4"/>
      <c r="J689" s="4"/>
      <c r="K689" s="4"/>
      <c r="L689" s="4"/>
      <c r="N689" s="4"/>
      <c r="O689" s="4"/>
      <c r="P689" s="4"/>
      <c r="Q689" s="4"/>
      <c r="R689" s="4"/>
    </row>
    <row r="690" spans="1:18" ht="60">
      <c r="A690" s="94">
        <v>8.14</v>
      </c>
      <c r="B690" s="87" t="s">
        <v>331</v>
      </c>
      <c r="C690" s="84" t="s">
        <v>137</v>
      </c>
      <c r="D690" s="41">
        <v>1</v>
      </c>
      <c r="E690" s="4"/>
      <c r="F690" s="4"/>
      <c r="G690" s="4"/>
      <c r="H690" s="4"/>
      <c r="I690" s="4"/>
      <c r="J690" s="4"/>
      <c r="K690" s="4"/>
      <c r="L690" s="4"/>
      <c r="N690" s="4"/>
      <c r="O690" s="4"/>
      <c r="P690" s="4"/>
      <c r="Q690" s="4"/>
      <c r="R690" s="4"/>
    </row>
    <row r="691" spans="1:18">
      <c r="A691" s="84"/>
      <c r="B691" s="85"/>
      <c r="C691" s="84"/>
      <c r="D691" s="41"/>
      <c r="E691" s="4"/>
      <c r="F691" s="4"/>
      <c r="G691" s="4"/>
      <c r="H691" s="4"/>
      <c r="I691" s="4"/>
      <c r="J691" s="4"/>
      <c r="K691" s="4"/>
      <c r="L691" s="4"/>
      <c r="N691" s="4"/>
      <c r="O691" s="4"/>
      <c r="P691" s="4"/>
      <c r="Q691" s="4"/>
      <c r="R691" s="4"/>
    </row>
    <row r="692" spans="1:18" ht="36">
      <c r="A692" s="84">
        <v>8.15</v>
      </c>
      <c r="B692" s="87" t="s">
        <v>332</v>
      </c>
      <c r="C692" s="84"/>
      <c r="D692" s="41"/>
      <c r="E692" s="4"/>
      <c r="F692" s="4"/>
      <c r="G692" s="4"/>
      <c r="H692" s="4"/>
      <c r="I692" s="4"/>
      <c r="J692" s="4"/>
      <c r="K692" s="4"/>
      <c r="L692" s="4"/>
      <c r="N692" s="4"/>
      <c r="O692" s="4"/>
      <c r="P692" s="4"/>
      <c r="Q692" s="4"/>
      <c r="R692" s="4"/>
    </row>
    <row r="693" spans="1:18">
      <c r="A693" s="84"/>
      <c r="B693" s="95"/>
      <c r="C693" s="84"/>
      <c r="D693" s="41"/>
      <c r="E693" s="4"/>
      <c r="F693" s="4"/>
      <c r="G693" s="4"/>
      <c r="H693" s="4"/>
      <c r="I693" s="4"/>
      <c r="J693" s="4"/>
      <c r="K693" s="4"/>
      <c r="L693" s="4"/>
      <c r="N693" s="4"/>
      <c r="O693" s="4"/>
      <c r="P693" s="4"/>
      <c r="Q693" s="4"/>
      <c r="R693" s="4"/>
    </row>
    <row r="694" spans="1:18">
      <c r="A694" s="84" t="s">
        <v>333</v>
      </c>
      <c r="B694" s="85" t="s">
        <v>334</v>
      </c>
      <c r="C694" s="84" t="s">
        <v>129</v>
      </c>
      <c r="D694" s="41">
        <v>100</v>
      </c>
      <c r="E694" s="4"/>
      <c r="F694" s="4" t="s">
        <v>585</v>
      </c>
      <c r="G694" s="4" t="s">
        <v>594</v>
      </c>
      <c r="H694" s="4">
        <v>33</v>
      </c>
      <c r="I694" s="4">
        <v>1</v>
      </c>
      <c r="J694" s="4">
        <f>SUM(H694*I694)</f>
        <v>33</v>
      </c>
      <c r="K694" s="4"/>
      <c r="L694" s="4"/>
      <c r="N694" s="4"/>
      <c r="O694" s="4"/>
      <c r="P694" s="4"/>
      <c r="Q694" s="4"/>
      <c r="R694" s="4"/>
    </row>
    <row r="695" spans="1:18">
      <c r="A695" s="84"/>
      <c r="B695" s="85"/>
      <c r="C695" s="84"/>
      <c r="D695" s="41"/>
      <c r="E695" s="4"/>
      <c r="F695" s="4"/>
      <c r="G695" s="4"/>
      <c r="H695" s="188" t="s">
        <v>417</v>
      </c>
      <c r="I695" s="190"/>
      <c r="J695" s="12">
        <f>SUM(J694)</f>
        <v>33</v>
      </c>
      <c r="K695" s="4"/>
      <c r="L695" s="4"/>
      <c r="N695" s="4"/>
      <c r="O695" s="4"/>
      <c r="P695" s="4"/>
      <c r="Q695" s="4"/>
      <c r="R695" s="4"/>
    </row>
    <row r="696" spans="1:18">
      <c r="A696" s="84"/>
      <c r="B696" s="85"/>
      <c r="C696" s="84"/>
      <c r="D696" s="41"/>
      <c r="E696" s="4"/>
      <c r="F696" s="4"/>
      <c r="G696" s="4"/>
      <c r="H696" s="5"/>
      <c r="I696" s="11"/>
      <c r="J696" s="12"/>
      <c r="K696" s="4"/>
      <c r="L696" s="4"/>
      <c r="N696" s="4"/>
      <c r="O696" s="4"/>
      <c r="P696" s="4"/>
      <c r="Q696" s="4"/>
      <c r="R696" s="4"/>
    </row>
    <row r="697" spans="1:18">
      <c r="A697" s="84"/>
      <c r="B697" s="85"/>
      <c r="C697" s="84"/>
      <c r="D697" s="41"/>
      <c r="E697" s="4"/>
      <c r="F697" s="4" t="s">
        <v>585</v>
      </c>
      <c r="G697" s="4" t="s">
        <v>589</v>
      </c>
      <c r="H697" s="4"/>
      <c r="I697" s="4"/>
      <c r="J697" s="12"/>
      <c r="K697" s="4"/>
      <c r="L697" s="4"/>
      <c r="N697" s="4">
        <v>15</v>
      </c>
      <c r="O697" s="4">
        <v>1</v>
      </c>
      <c r="P697" s="4">
        <f t="shared" ref="P697:P705" si="36">SUM(N697*O697)</f>
        <v>15</v>
      </c>
      <c r="Q697" s="4"/>
      <c r="R697" s="4"/>
    </row>
    <row r="698" spans="1:18">
      <c r="A698" s="84"/>
      <c r="B698" s="85"/>
      <c r="C698" s="84"/>
      <c r="D698" s="41"/>
      <c r="E698" s="4"/>
      <c r="F698" s="4" t="s">
        <v>585</v>
      </c>
      <c r="G698" s="4" t="s">
        <v>590</v>
      </c>
      <c r="H698" s="4"/>
      <c r="I698" s="4"/>
      <c r="J698" s="12"/>
      <c r="K698" s="4"/>
      <c r="L698" s="4"/>
      <c r="N698" s="4">
        <v>20</v>
      </c>
      <c r="O698" s="4">
        <v>1</v>
      </c>
      <c r="P698" s="4">
        <f t="shared" si="36"/>
        <v>20</v>
      </c>
      <c r="Q698" s="4"/>
      <c r="R698" s="4"/>
    </row>
    <row r="699" spans="1:18">
      <c r="A699" s="84"/>
      <c r="B699" s="85"/>
      <c r="C699" s="84"/>
      <c r="D699" s="41"/>
      <c r="E699" s="4"/>
      <c r="F699" s="4" t="s">
        <v>585</v>
      </c>
      <c r="G699" s="4" t="s">
        <v>591</v>
      </c>
      <c r="H699" s="4"/>
      <c r="I699" s="4"/>
      <c r="J699" s="12"/>
      <c r="K699" s="4"/>
      <c r="L699" s="4"/>
      <c r="N699" s="4">
        <v>10</v>
      </c>
      <c r="O699" s="4">
        <v>1</v>
      </c>
      <c r="P699" s="4">
        <f t="shared" si="36"/>
        <v>10</v>
      </c>
      <c r="Q699" s="4"/>
      <c r="R699" s="4"/>
    </row>
    <row r="700" spans="1:18">
      <c r="A700" s="84"/>
      <c r="B700" s="85"/>
      <c r="C700" s="84"/>
      <c r="D700" s="41"/>
      <c r="E700" s="4"/>
      <c r="F700" s="4" t="s">
        <v>585</v>
      </c>
      <c r="G700" s="4" t="s">
        <v>592</v>
      </c>
      <c r="H700" s="4"/>
      <c r="I700" s="4"/>
      <c r="J700" s="12"/>
      <c r="K700" s="4"/>
      <c r="L700" s="4"/>
      <c r="N700" s="4">
        <v>35</v>
      </c>
      <c r="O700" s="4">
        <v>1</v>
      </c>
      <c r="P700" s="4">
        <f t="shared" si="36"/>
        <v>35</v>
      </c>
      <c r="Q700" s="4"/>
      <c r="R700" s="4"/>
    </row>
    <row r="701" spans="1:18">
      <c r="A701" s="84"/>
      <c r="B701" s="85"/>
      <c r="C701" s="84"/>
      <c r="D701" s="41"/>
      <c r="E701" s="4"/>
      <c r="F701" s="4" t="s">
        <v>585</v>
      </c>
      <c r="G701" s="4" t="s">
        <v>592</v>
      </c>
      <c r="H701" s="4"/>
      <c r="I701" s="4"/>
      <c r="J701" s="12"/>
      <c r="K701" s="4"/>
      <c r="L701" s="4"/>
      <c r="N701" s="4">
        <v>40</v>
      </c>
      <c r="O701" s="4">
        <v>1</v>
      </c>
      <c r="P701" s="4">
        <f t="shared" si="36"/>
        <v>40</v>
      </c>
      <c r="Q701" s="4"/>
      <c r="R701" s="4"/>
    </row>
    <row r="702" spans="1:18">
      <c r="A702" s="84"/>
      <c r="B702" s="85"/>
      <c r="C702" s="84"/>
      <c r="D702" s="41"/>
      <c r="E702" s="4"/>
      <c r="F702" s="4" t="s">
        <v>585</v>
      </c>
      <c r="G702" s="4" t="s">
        <v>592</v>
      </c>
      <c r="H702" s="4"/>
      <c r="I702" s="4"/>
      <c r="J702" s="12"/>
      <c r="K702" s="4"/>
      <c r="L702" s="4"/>
      <c r="N702" s="4">
        <v>44</v>
      </c>
      <c r="O702" s="4">
        <v>1</v>
      </c>
      <c r="P702" s="4">
        <f t="shared" si="36"/>
        <v>44</v>
      </c>
      <c r="Q702" s="4"/>
      <c r="R702" s="4"/>
    </row>
    <row r="703" spans="1:18">
      <c r="A703" s="84"/>
      <c r="B703" s="85"/>
      <c r="C703" s="84"/>
      <c r="D703" s="41"/>
      <c r="E703" s="4"/>
      <c r="F703" s="4" t="s">
        <v>585</v>
      </c>
      <c r="G703" s="4" t="s">
        <v>592</v>
      </c>
      <c r="H703" s="4"/>
      <c r="I703" s="4"/>
      <c r="J703" s="12"/>
      <c r="K703" s="4"/>
      <c r="L703" s="4"/>
      <c r="N703" s="4">
        <v>47</v>
      </c>
      <c r="O703" s="4">
        <v>1</v>
      </c>
      <c r="P703" s="4">
        <f t="shared" si="36"/>
        <v>47</v>
      </c>
      <c r="Q703" s="4"/>
      <c r="R703" s="4"/>
    </row>
    <row r="704" spans="1:18">
      <c r="A704" s="84"/>
      <c r="B704" s="85"/>
      <c r="C704" s="84"/>
      <c r="D704" s="41"/>
      <c r="E704" s="4"/>
      <c r="F704" s="4" t="s">
        <v>585</v>
      </c>
      <c r="G704" s="4" t="s">
        <v>479</v>
      </c>
      <c r="H704" s="4"/>
      <c r="I704" s="4"/>
      <c r="J704" s="12"/>
      <c r="K704" s="4"/>
      <c r="L704" s="4"/>
      <c r="N704" s="4">
        <v>25</v>
      </c>
      <c r="O704" s="4">
        <v>1</v>
      </c>
      <c r="P704" s="4">
        <f t="shared" si="36"/>
        <v>25</v>
      </c>
      <c r="Q704" s="4"/>
      <c r="R704" s="4"/>
    </row>
    <row r="705" spans="1:18">
      <c r="A705" s="84"/>
      <c r="B705" s="85"/>
      <c r="C705" s="84"/>
      <c r="D705" s="41"/>
      <c r="E705" s="4"/>
      <c r="F705" s="4" t="s">
        <v>585</v>
      </c>
      <c r="G705" s="4" t="s">
        <v>593</v>
      </c>
      <c r="H705" s="4"/>
      <c r="I705" s="4"/>
      <c r="J705" s="12"/>
      <c r="K705" s="4"/>
      <c r="L705" s="4"/>
      <c r="N705" s="4">
        <v>22</v>
      </c>
      <c r="O705" s="4">
        <v>1</v>
      </c>
      <c r="P705" s="4">
        <f t="shared" si="36"/>
        <v>22</v>
      </c>
      <c r="Q705" s="4"/>
      <c r="R705" s="4"/>
    </row>
    <row r="706" spans="1:18">
      <c r="A706" s="84"/>
      <c r="B706" s="85"/>
      <c r="C706" s="84"/>
      <c r="D706" s="41"/>
      <c r="E706" s="4"/>
      <c r="F706" s="4"/>
      <c r="G706" s="4"/>
      <c r="H706" s="4"/>
      <c r="I706" s="4"/>
      <c r="J706" s="4"/>
      <c r="K706" s="4"/>
      <c r="L706" s="4"/>
      <c r="N706" s="188" t="s">
        <v>417</v>
      </c>
      <c r="O706" s="190"/>
      <c r="P706" s="12">
        <f>SUM(P697:P704)</f>
        <v>236</v>
      </c>
      <c r="Q706" s="4"/>
      <c r="R706" s="4"/>
    </row>
    <row r="707" spans="1:18">
      <c r="A707" s="84"/>
      <c r="B707" s="85"/>
      <c r="C707" s="84"/>
      <c r="D707" s="41"/>
      <c r="E707" s="4"/>
      <c r="F707" s="4"/>
      <c r="G707" s="4"/>
      <c r="H707" s="4"/>
      <c r="I707" s="4"/>
      <c r="J707" s="4"/>
      <c r="K707" s="4"/>
      <c r="L707" s="4"/>
      <c r="N707" s="4"/>
      <c r="O707" s="4"/>
      <c r="P707" s="4"/>
      <c r="Q707" s="4"/>
      <c r="R707" s="4"/>
    </row>
    <row r="708" spans="1:18">
      <c r="A708" s="84"/>
      <c r="B708" s="87"/>
      <c r="C708" s="84"/>
      <c r="D708" s="41"/>
      <c r="E708" s="4"/>
      <c r="F708" s="4"/>
      <c r="G708" s="4"/>
      <c r="H708" s="4"/>
      <c r="I708" s="4"/>
      <c r="J708" s="4"/>
      <c r="K708" s="4"/>
      <c r="L708" s="4"/>
      <c r="N708" s="4"/>
      <c r="O708" s="4"/>
      <c r="P708" s="4"/>
      <c r="Q708" s="4"/>
      <c r="R708" s="4"/>
    </row>
    <row r="709" spans="1:18">
      <c r="A709" s="96"/>
      <c r="B709" s="50" t="s">
        <v>335</v>
      </c>
      <c r="C709" s="96"/>
      <c r="D709" s="61"/>
      <c r="E709" s="4"/>
      <c r="F709" s="4"/>
      <c r="G709" s="4"/>
      <c r="H709" s="4"/>
      <c r="I709" s="4"/>
      <c r="J709" s="4"/>
      <c r="K709" s="4"/>
      <c r="L709" s="4"/>
      <c r="N709" s="4"/>
      <c r="O709" s="4"/>
      <c r="P709" s="4"/>
      <c r="Q709" s="4"/>
      <c r="R709" s="4"/>
    </row>
    <row r="710" spans="1:18">
      <c r="A710" s="4"/>
      <c r="B710" s="9"/>
      <c r="C710" s="4"/>
      <c r="D710" s="41"/>
      <c r="E710" s="4"/>
      <c r="F710" s="4"/>
      <c r="G710" s="4"/>
      <c r="H710" s="4"/>
      <c r="I710" s="4"/>
      <c r="J710" s="4"/>
      <c r="K710" s="4"/>
      <c r="L710" s="4"/>
      <c r="N710" s="4"/>
      <c r="O710" s="4"/>
      <c r="P710" s="4"/>
      <c r="Q710" s="4"/>
      <c r="R710" s="4"/>
    </row>
    <row r="711" spans="1:18">
      <c r="A711" s="97">
        <v>9</v>
      </c>
      <c r="B711" s="98" t="s">
        <v>336</v>
      </c>
      <c r="C711" s="99"/>
      <c r="D711" s="41"/>
      <c r="E711" s="4"/>
      <c r="F711" s="4"/>
      <c r="G711" s="4"/>
      <c r="H711" s="4"/>
      <c r="I711" s="4"/>
      <c r="J711" s="4"/>
      <c r="K711" s="4"/>
      <c r="L711" s="4"/>
      <c r="N711" s="4"/>
      <c r="O711" s="4"/>
      <c r="P711" s="4"/>
      <c r="Q711" s="4"/>
      <c r="R711" s="4"/>
    </row>
    <row r="712" spans="1:18">
      <c r="A712" s="86"/>
      <c r="B712" s="100"/>
      <c r="C712" s="101"/>
      <c r="D712" s="41"/>
      <c r="E712" s="4"/>
      <c r="F712" s="4"/>
      <c r="G712" s="4"/>
      <c r="H712" s="4"/>
      <c r="I712" s="4"/>
      <c r="J712" s="4"/>
      <c r="K712" s="4"/>
      <c r="L712" s="4"/>
      <c r="N712" s="4"/>
      <c r="O712" s="4"/>
      <c r="P712" s="4"/>
      <c r="Q712" s="4"/>
      <c r="R712" s="4"/>
    </row>
    <row r="713" spans="1:18">
      <c r="A713" s="86">
        <v>9.1</v>
      </c>
      <c r="B713" s="102" t="s">
        <v>337</v>
      </c>
      <c r="C713" s="101" t="s">
        <v>211</v>
      </c>
      <c r="D713" s="41" t="s">
        <v>73</v>
      </c>
      <c r="E713" s="4"/>
      <c r="F713" s="4"/>
      <c r="G713" s="4"/>
      <c r="H713" s="4"/>
      <c r="I713" s="4"/>
      <c r="J713" s="4"/>
      <c r="K713" s="4"/>
      <c r="L713" s="4"/>
      <c r="N713" s="4"/>
      <c r="O713" s="4"/>
      <c r="P713" s="4"/>
      <c r="Q713" s="4"/>
      <c r="R713" s="4"/>
    </row>
    <row r="714" spans="1:18">
      <c r="A714" s="86">
        <v>9.1999999999999993</v>
      </c>
      <c r="B714" s="100" t="s">
        <v>338</v>
      </c>
      <c r="C714" s="101" t="s">
        <v>70</v>
      </c>
      <c r="D714" s="41" t="s">
        <v>73</v>
      </c>
      <c r="E714" s="4"/>
      <c r="F714" s="4"/>
      <c r="G714" s="4"/>
      <c r="H714" s="4"/>
      <c r="I714" s="4"/>
      <c r="J714" s="4"/>
      <c r="K714" s="4"/>
      <c r="L714" s="4"/>
      <c r="N714" s="4"/>
      <c r="O714" s="4"/>
      <c r="P714" s="4"/>
      <c r="Q714" s="4"/>
      <c r="R714" s="4"/>
    </row>
    <row r="715" spans="1:18">
      <c r="A715" s="86">
        <v>9.3000000000000007</v>
      </c>
      <c r="B715" s="100" t="s">
        <v>339</v>
      </c>
      <c r="C715" s="101" t="s">
        <v>70</v>
      </c>
      <c r="D715" s="41">
        <v>1</v>
      </c>
      <c r="E715" s="4"/>
      <c r="F715" s="4"/>
      <c r="G715" s="4"/>
      <c r="H715" s="4"/>
      <c r="I715" s="4"/>
      <c r="J715" s="4"/>
      <c r="K715" s="4"/>
      <c r="L715" s="4"/>
      <c r="N715" s="4"/>
      <c r="O715" s="4"/>
      <c r="P715" s="4"/>
      <c r="Q715" s="4"/>
      <c r="R715" s="4"/>
    </row>
    <row r="716" spans="1:18">
      <c r="A716" s="86">
        <v>9.4</v>
      </c>
      <c r="B716" s="102" t="s">
        <v>340</v>
      </c>
      <c r="C716" s="101" t="s">
        <v>341</v>
      </c>
      <c r="D716" s="41">
        <v>2</v>
      </c>
      <c r="E716" s="4" t="s">
        <v>595</v>
      </c>
      <c r="F716" s="4"/>
      <c r="G716" s="4"/>
      <c r="H716" s="4"/>
      <c r="I716" s="4"/>
      <c r="J716" s="4"/>
      <c r="K716" s="4"/>
      <c r="L716" s="4"/>
      <c r="N716" s="4">
        <v>1</v>
      </c>
      <c r="O716" s="4"/>
      <c r="P716" s="14">
        <f>SUM(N716)</f>
        <v>1</v>
      </c>
      <c r="Q716" s="4"/>
      <c r="R716" s="4"/>
    </row>
    <row r="717" spans="1:18">
      <c r="A717" s="86"/>
      <c r="B717" s="102"/>
      <c r="C717" s="101"/>
      <c r="D717" s="41"/>
      <c r="E717" s="4" t="s">
        <v>425</v>
      </c>
      <c r="F717" s="4"/>
      <c r="G717" s="4"/>
      <c r="H717" s="4"/>
      <c r="I717" s="4"/>
      <c r="J717" s="4"/>
      <c r="K717" s="4"/>
      <c r="L717" s="4"/>
      <c r="N717" s="4">
        <v>1</v>
      </c>
      <c r="O717" s="4"/>
      <c r="P717" s="14">
        <f>SUM(N717)</f>
        <v>1</v>
      </c>
      <c r="Q717" s="4"/>
      <c r="R717" s="4"/>
    </row>
    <row r="718" spans="1:18">
      <c r="A718" s="86"/>
      <c r="B718" s="102"/>
      <c r="C718" s="101"/>
      <c r="D718" s="41"/>
      <c r="E718" s="4"/>
      <c r="F718" s="4"/>
      <c r="G718" s="4"/>
      <c r="H718" s="4"/>
      <c r="I718" s="4"/>
      <c r="J718" s="4"/>
      <c r="K718" s="4"/>
      <c r="L718" s="4"/>
      <c r="N718" s="188" t="s">
        <v>417</v>
      </c>
      <c r="O718" s="190"/>
      <c r="P718" s="12">
        <f>SUM(P716:P717)</f>
        <v>2</v>
      </c>
      <c r="Q718" s="4"/>
      <c r="R718" s="4"/>
    </row>
    <row r="719" spans="1:18">
      <c r="A719" s="86"/>
      <c r="B719" s="102"/>
      <c r="C719" s="101"/>
      <c r="D719" s="41"/>
      <c r="E719" s="4"/>
      <c r="F719" s="4"/>
      <c r="G719" s="4"/>
      <c r="H719" s="4"/>
      <c r="I719" s="4"/>
      <c r="J719" s="4"/>
      <c r="K719" s="4"/>
      <c r="L719" s="4"/>
      <c r="N719" s="4"/>
      <c r="O719" s="4"/>
      <c r="P719" s="4"/>
      <c r="Q719" s="4"/>
      <c r="R719" s="4"/>
    </row>
    <row r="720" spans="1:18">
      <c r="A720" s="86">
        <v>9.5</v>
      </c>
      <c r="B720" s="100" t="s">
        <v>342</v>
      </c>
      <c r="C720" s="101" t="s">
        <v>70</v>
      </c>
      <c r="D720" s="41">
        <v>1</v>
      </c>
      <c r="E720" s="4"/>
      <c r="F720" s="4"/>
      <c r="G720" s="4"/>
      <c r="H720" s="4"/>
      <c r="I720" s="4"/>
      <c r="J720" s="4"/>
      <c r="K720" s="4"/>
      <c r="L720" s="4"/>
      <c r="N720" s="4"/>
      <c r="O720" s="4"/>
      <c r="P720" s="4"/>
      <c r="Q720" s="4"/>
      <c r="R720" s="4"/>
    </row>
    <row r="721" spans="1:18">
      <c r="A721" s="86">
        <v>9.6</v>
      </c>
      <c r="B721" s="100" t="s">
        <v>343</v>
      </c>
      <c r="C721" s="101" t="s">
        <v>70</v>
      </c>
      <c r="D721" s="41" t="s">
        <v>73</v>
      </c>
      <c r="E721" s="4"/>
      <c r="F721" s="4"/>
      <c r="G721" s="4"/>
      <c r="H721" s="4"/>
      <c r="I721" s="4"/>
      <c r="J721" s="4"/>
      <c r="K721" s="4"/>
      <c r="L721" s="4"/>
      <c r="N721" s="4"/>
      <c r="O721" s="4"/>
      <c r="P721" s="4"/>
      <c r="Q721" s="4"/>
      <c r="R721" s="4"/>
    </row>
    <row r="722" spans="1:18">
      <c r="A722" s="86">
        <v>9.6999999999999993</v>
      </c>
      <c r="B722" s="100" t="s">
        <v>344</v>
      </c>
      <c r="C722" s="101" t="s">
        <v>211</v>
      </c>
      <c r="D722" s="41">
        <v>2</v>
      </c>
      <c r="E722" s="4"/>
      <c r="F722" s="4"/>
      <c r="G722" s="4"/>
      <c r="H722" s="4"/>
      <c r="I722" s="4"/>
      <c r="J722" s="4"/>
      <c r="K722" s="4"/>
      <c r="L722" s="4"/>
      <c r="N722" s="4"/>
      <c r="O722" s="4"/>
      <c r="P722" s="4"/>
      <c r="Q722" s="4"/>
      <c r="R722" s="4"/>
    </row>
    <row r="723" spans="1:18" ht="36">
      <c r="A723" s="86">
        <v>9.8000000000000007</v>
      </c>
      <c r="B723" s="100" t="s">
        <v>345</v>
      </c>
      <c r="C723" s="103" t="s">
        <v>346</v>
      </c>
      <c r="D723" s="41"/>
      <c r="E723" s="4"/>
      <c r="F723" s="4"/>
      <c r="G723" s="4"/>
      <c r="H723" s="4"/>
      <c r="I723" s="4"/>
      <c r="J723" s="4"/>
      <c r="K723" s="4"/>
      <c r="L723" s="4"/>
      <c r="N723" s="4"/>
      <c r="O723" s="4"/>
      <c r="P723" s="4"/>
      <c r="Q723" s="4"/>
      <c r="R723" s="4"/>
    </row>
    <row r="724" spans="1:18">
      <c r="A724" s="4"/>
      <c r="B724" s="9"/>
      <c r="C724" s="4"/>
      <c r="D724" s="41"/>
      <c r="E724" s="4"/>
      <c r="F724" s="4"/>
      <c r="G724" s="4"/>
      <c r="H724" s="4"/>
      <c r="I724" s="4"/>
      <c r="J724" s="4"/>
      <c r="K724" s="4"/>
      <c r="L724" s="4"/>
      <c r="N724" s="4"/>
      <c r="O724" s="4"/>
      <c r="P724" s="4"/>
      <c r="Q724" s="4"/>
      <c r="R724" s="4"/>
    </row>
    <row r="725" spans="1:18">
      <c r="A725" s="49"/>
      <c r="B725" s="50" t="s">
        <v>347</v>
      </c>
      <c r="C725" s="49"/>
      <c r="D725" s="61"/>
      <c r="E725" s="4"/>
      <c r="F725" s="4"/>
      <c r="G725" s="4"/>
      <c r="H725" s="4"/>
      <c r="I725" s="4"/>
      <c r="J725" s="4"/>
      <c r="K725" s="4"/>
      <c r="L725" s="4"/>
      <c r="N725" s="4"/>
      <c r="O725" s="4"/>
      <c r="P725" s="4"/>
      <c r="Q725" s="4"/>
      <c r="R725" s="4"/>
    </row>
    <row r="726" spans="1:18">
      <c r="A726" s="4"/>
      <c r="B726" s="53"/>
      <c r="C726" s="4"/>
      <c r="D726" s="41"/>
      <c r="E726" s="4"/>
      <c r="F726" s="4"/>
      <c r="G726" s="4"/>
      <c r="H726" s="4"/>
      <c r="I726" s="4"/>
      <c r="J726" s="4"/>
      <c r="K726" s="4"/>
      <c r="L726" s="4"/>
      <c r="N726" s="4"/>
      <c r="O726" s="4"/>
      <c r="P726" s="4"/>
      <c r="Q726" s="4"/>
      <c r="R726" s="4"/>
    </row>
    <row r="727" spans="1:18" s="25" customFormat="1" ht="12">
      <c r="A727" s="97">
        <v>10</v>
      </c>
      <c r="B727" s="104" t="s">
        <v>348</v>
      </c>
      <c r="C727" s="101"/>
      <c r="D727" s="105"/>
      <c r="E727" s="106"/>
      <c r="F727" s="106"/>
      <c r="G727" s="106"/>
      <c r="H727" s="106"/>
      <c r="I727" s="106"/>
      <c r="J727" s="106"/>
      <c r="K727" s="106"/>
      <c r="L727" s="106"/>
      <c r="N727" s="4"/>
      <c r="O727" s="4"/>
      <c r="P727" s="4"/>
      <c r="Q727" s="4"/>
      <c r="R727" s="4"/>
    </row>
    <row r="728" spans="1:18" s="25" customFormat="1" ht="36">
      <c r="A728" s="54">
        <v>10.1</v>
      </c>
      <c r="B728" s="55" t="s">
        <v>349</v>
      </c>
      <c r="C728" s="101" t="s">
        <v>350</v>
      </c>
      <c r="D728" s="105">
        <v>1</v>
      </c>
      <c r="E728" s="106" t="s">
        <v>596</v>
      </c>
      <c r="F728" s="106"/>
      <c r="G728" s="106"/>
      <c r="H728" s="106"/>
      <c r="I728" s="106"/>
      <c r="J728" s="106"/>
      <c r="K728" s="106"/>
      <c r="L728" s="106"/>
      <c r="N728" s="4">
        <v>1</v>
      </c>
      <c r="O728" s="4"/>
      <c r="P728" s="14">
        <f>SUM(N728)</f>
        <v>1</v>
      </c>
      <c r="Q728" s="4"/>
      <c r="R728" s="4"/>
    </row>
    <row r="729" spans="1:18" s="25" customFormat="1" ht="12">
      <c r="A729" s="54"/>
      <c r="B729" s="55"/>
      <c r="C729" s="101"/>
      <c r="D729" s="105"/>
      <c r="E729" s="106"/>
      <c r="F729" s="106"/>
      <c r="G729" s="106"/>
      <c r="H729" s="106"/>
      <c r="I729" s="106"/>
      <c r="J729" s="106"/>
      <c r="K729" s="106"/>
      <c r="L729" s="106"/>
      <c r="N729" s="188" t="s">
        <v>417</v>
      </c>
      <c r="O729" s="190"/>
      <c r="P729" s="12">
        <f>SUM(P728)</f>
        <v>1</v>
      </c>
      <c r="Q729" s="4"/>
      <c r="R729" s="4"/>
    </row>
    <row r="730" spans="1:18" s="25" customFormat="1" ht="12">
      <c r="A730" s="54"/>
      <c r="B730" s="55"/>
      <c r="C730" s="101"/>
      <c r="D730" s="105"/>
      <c r="E730" s="106"/>
      <c r="F730" s="106"/>
      <c r="G730" s="106"/>
      <c r="H730" s="106"/>
      <c r="I730" s="106"/>
      <c r="J730" s="106"/>
      <c r="K730" s="106"/>
      <c r="L730" s="106"/>
      <c r="N730" s="4"/>
      <c r="O730" s="4"/>
      <c r="P730" s="4"/>
      <c r="Q730" s="4"/>
      <c r="R730" s="4"/>
    </row>
    <row r="731" spans="1:18" s="25" customFormat="1" ht="12">
      <c r="A731" s="107"/>
      <c r="B731" s="50" t="s">
        <v>351</v>
      </c>
      <c r="C731" s="108"/>
      <c r="D731" s="109"/>
      <c r="E731" s="106"/>
      <c r="F731" s="106"/>
      <c r="G731" s="106"/>
      <c r="H731" s="106"/>
      <c r="I731" s="106"/>
      <c r="J731" s="106"/>
      <c r="K731" s="106"/>
      <c r="L731" s="106"/>
      <c r="N731" s="4"/>
      <c r="O731" s="4"/>
      <c r="P731" s="4"/>
      <c r="Q731" s="4"/>
      <c r="R731" s="4"/>
    </row>
    <row r="732" spans="1:18" s="25" customFormat="1" ht="12">
      <c r="A732" s="110"/>
      <c r="B732" s="53"/>
      <c r="C732" s="101"/>
      <c r="D732" s="105"/>
      <c r="E732" s="106"/>
      <c r="F732" s="106"/>
      <c r="G732" s="106"/>
      <c r="H732" s="106"/>
      <c r="I732" s="106"/>
      <c r="J732" s="106"/>
      <c r="K732" s="106"/>
      <c r="L732" s="106"/>
      <c r="N732" s="4"/>
      <c r="O732" s="4"/>
      <c r="P732" s="4"/>
      <c r="Q732" s="4"/>
      <c r="R732" s="4"/>
    </row>
    <row r="733" spans="1:18" s="25" customFormat="1" ht="12">
      <c r="A733" s="111">
        <v>11</v>
      </c>
      <c r="B733" s="104" t="s">
        <v>352</v>
      </c>
      <c r="C733" s="101"/>
      <c r="D733" s="105"/>
      <c r="E733" s="106"/>
      <c r="F733" s="106"/>
      <c r="G733" s="106"/>
      <c r="H733" s="106"/>
      <c r="I733" s="106"/>
      <c r="J733" s="106"/>
      <c r="K733" s="106"/>
      <c r="L733" s="106"/>
      <c r="N733" s="4"/>
      <c r="O733" s="4"/>
      <c r="P733" s="4"/>
      <c r="Q733" s="4"/>
      <c r="R733" s="4"/>
    </row>
    <row r="734" spans="1:18" s="25" customFormat="1" ht="24">
      <c r="A734" s="110">
        <v>11.1</v>
      </c>
      <c r="B734" s="112" t="s">
        <v>353</v>
      </c>
      <c r="C734" s="101" t="s">
        <v>137</v>
      </c>
      <c r="D734" s="105">
        <v>12</v>
      </c>
      <c r="E734" s="106"/>
      <c r="F734" s="106"/>
      <c r="G734" s="106"/>
      <c r="H734" s="106"/>
      <c r="I734" s="106"/>
      <c r="J734" s="106"/>
      <c r="K734" s="106"/>
      <c r="L734" s="106"/>
      <c r="N734" s="4"/>
      <c r="O734" s="4"/>
      <c r="P734" s="4"/>
      <c r="Q734" s="4"/>
      <c r="R734" s="4"/>
    </row>
    <row r="735" spans="1:18" s="25" customFormat="1" ht="24">
      <c r="A735" s="110">
        <v>11.2</v>
      </c>
      <c r="B735" s="112" t="s">
        <v>354</v>
      </c>
      <c r="C735" s="101" t="s">
        <v>137</v>
      </c>
      <c r="D735" s="105" t="s">
        <v>73</v>
      </c>
      <c r="E735" s="106"/>
      <c r="F735" s="106"/>
      <c r="G735" s="106"/>
      <c r="H735" s="106"/>
      <c r="I735" s="106"/>
      <c r="J735" s="106"/>
      <c r="K735" s="106"/>
      <c r="L735" s="106"/>
      <c r="N735" s="4"/>
      <c r="O735" s="4"/>
      <c r="P735" s="4"/>
      <c r="Q735" s="4"/>
      <c r="R735" s="4"/>
    </row>
    <row r="736" spans="1:18" s="25" customFormat="1" ht="24">
      <c r="A736" s="110">
        <v>11.3</v>
      </c>
      <c r="B736" s="112" t="s">
        <v>355</v>
      </c>
      <c r="C736" s="101" t="s">
        <v>137</v>
      </c>
      <c r="D736" s="105" t="s">
        <v>73</v>
      </c>
      <c r="E736" s="106"/>
      <c r="F736" s="106"/>
      <c r="G736" s="106"/>
      <c r="H736" s="106"/>
      <c r="I736" s="106"/>
      <c r="J736" s="106"/>
      <c r="K736" s="106"/>
      <c r="L736" s="106"/>
      <c r="N736" s="4"/>
      <c r="O736" s="4"/>
      <c r="P736" s="4"/>
      <c r="Q736" s="4"/>
      <c r="R736" s="4"/>
    </row>
    <row r="737" spans="1:18" s="25" customFormat="1" ht="24">
      <c r="A737" s="110">
        <v>11.4</v>
      </c>
      <c r="B737" s="112" t="s">
        <v>356</v>
      </c>
      <c r="C737" s="101" t="s">
        <v>137</v>
      </c>
      <c r="D737" s="105">
        <v>1</v>
      </c>
      <c r="E737" s="106"/>
      <c r="F737" s="106"/>
      <c r="G737" s="106"/>
      <c r="H737" s="106"/>
      <c r="I737" s="106"/>
      <c r="J737" s="106"/>
      <c r="K737" s="106"/>
      <c r="L737" s="106"/>
      <c r="N737" s="4"/>
      <c r="O737" s="4"/>
      <c r="P737" s="4"/>
      <c r="Q737" s="4"/>
      <c r="R737" s="4"/>
    </row>
    <row r="738" spans="1:18" s="25" customFormat="1" ht="24">
      <c r="A738" s="110">
        <v>11.5</v>
      </c>
      <c r="B738" s="112" t="s">
        <v>357</v>
      </c>
      <c r="C738" s="101" t="s">
        <v>137</v>
      </c>
      <c r="D738" s="105" t="s">
        <v>73</v>
      </c>
      <c r="E738" s="106"/>
      <c r="F738" s="106"/>
      <c r="G738" s="106"/>
      <c r="H738" s="106"/>
      <c r="I738" s="106"/>
      <c r="J738" s="106"/>
      <c r="K738" s="106"/>
      <c r="L738" s="106"/>
      <c r="N738" s="4"/>
      <c r="O738" s="4"/>
      <c r="P738" s="4"/>
      <c r="Q738" s="4"/>
      <c r="R738" s="4"/>
    </row>
    <row r="739" spans="1:18" s="25" customFormat="1" ht="24">
      <c r="A739" s="110">
        <v>11.6</v>
      </c>
      <c r="B739" s="112" t="s">
        <v>358</v>
      </c>
      <c r="C739" s="101" t="s">
        <v>137</v>
      </c>
      <c r="D739" s="105" t="s">
        <v>73</v>
      </c>
      <c r="E739" s="106"/>
      <c r="F739" s="106"/>
      <c r="G739" s="106"/>
      <c r="H739" s="106"/>
      <c r="I739" s="106"/>
      <c r="J739" s="106"/>
      <c r="K739" s="106"/>
      <c r="L739" s="106"/>
      <c r="N739" s="4"/>
      <c r="O739" s="4"/>
      <c r="P739" s="4"/>
      <c r="Q739" s="4"/>
      <c r="R739" s="4"/>
    </row>
    <row r="740" spans="1:18" s="25" customFormat="1" ht="24">
      <c r="A740" s="110">
        <v>11.7</v>
      </c>
      <c r="B740" s="112" t="s">
        <v>359</v>
      </c>
      <c r="C740" s="101" t="s">
        <v>137</v>
      </c>
      <c r="D740" s="105">
        <v>1</v>
      </c>
      <c r="E740" s="106"/>
      <c r="F740" s="106"/>
      <c r="G740" s="106"/>
      <c r="H740" s="106"/>
      <c r="I740" s="106"/>
      <c r="J740" s="106"/>
      <c r="K740" s="106"/>
      <c r="L740" s="106"/>
      <c r="N740" s="4"/>
      <c r="O740" s="4"/>
      <c r="P740" s="4"/>
      <c r="Q740" s="4"/>
      <c r="R740" s="4"/>
    </row>
    <row r="741" spans="1:18" s="25" customFormat="1" ht="12">
      <c r="A741" s="110">
        <v>11.8</v>
      </c>
      <c r="B741" s="112" t="s">
        <v>360</v>
      </c>
      <c r="C741" s="101" t="s">
        <v>137</v>
      </c>
      <c r="D741" s="105">
        <v>4</v>
      </c>
      <c r="E741" s="106"/>
      <c r="F741" s="106"/>
      <c r="G741" s="106"/>
      <c r="H741" s="106"/>
      <c r="I741" s="106"/>
      <c r="J741" s="106"/>
      <c r="K741" s="106"/>
      <c r="L741" s="106"/>
      <c r="N741" s="4"/>
      <c r="O741" s="4"/>
      <c r="P741" s="4"/>
      <c r="Q741" s="4"/>
      <c r="R741" s="4"/>
    </row>
    <row r="742" spans="1:18" s="25" customFormat="1" ht="12">
      <c r="A742" s="110">
        <v>11.9</v>
      </c>
      <c r="B742" s="112" t="s">
        <v>361</v>
      </c>
      <c r="C742" s="101" t="s">
        <v>137</v>
      </c>
      <c r="D742" s="105">
        <v>2</v>
      </c>
      <c r="E742" s="106"/>
      <c r="F742" s="106"/>
      <c r="G742" s="106"/>
      <c r="H742" s="106"/>
      <c r="I742" s="106"/>
      <c r="J742" s="106"/>
      <c r="K742" s="106"/>
      <c r="L742" s="106"/>
      <c r="N742" s="4"/>
      <c r="O742" s="4"/>
      <c r="P742" s="4"/>
      <c r="Q742" s="4"/>
      <c r="R742" s="4"/>
    </row>
    <row r="743" spans="1:18" s="25" customFormat="1" ht="12">
      <c r="A743" s="113">
        <v>11.1</v>
      </c>
      <c r="B743" s="112" t="s">
        <v>362</v>
      </c>
      <c r="C743" s="101" t="s">
        <v>129</v>
      </c>
      <c r="D743" s="105">
        <f>(D734*18)*1.25</f>
        <v>270</v>
      </c>
      <c r="E743" s="106"/>
      <c r="F743" s="106" t="s">
        <v>597</v>
      </c>
      <c r="G743" s="106" t="s">
        <v>598</v>
      </c>
      <c r="H743" s="4">
        <v>8</v>
      </c>
      <c r="I743" s="4">
        <v>1</v>
      </c>
      <c r="J743" s="4">
        <f t="shared" ref="J743:J757" si="37">SUM(H743*I743)</f>
        <v>8</v>
      </c>
      <c r="K743" s="106"/>
      <c r="L743" s="106"/>
      <c r="N743" s="4"/>
      <c r="O743" s="4"/>
      <c r="P743" s="4"/>
      <c r="Q743" s="4"/>
      <c r="R743" s="4"/>
    </row>
    <row r="744" spans="1:18" s="25" customFormat="1" ht="12">
      <c r="A744" s="113"/>
      <c r="B744" s="112"/>
      <c r="C744" s="101"/>
      <c r="D744" s="105"/>
      <c r="E744" s="106"/>
      <c r="F744" s="106" t="s">
        <v>597</v>
      </c>
      <c r="G744" s="106" t="s">
        <v>599</v>
      </c>
      <c r="H744" s="4">
        <v>20</v>
      </c>
      <c r="I744" s="4">
        <v>1</v>
      </c>
      <c r="J744" s="4">
        <f t="shared" si="37"/>
        <v>20</v>
      </c>
      <c r="K744" s="106"/>
      <c r="L744" s="106"/>
      <c r="N744" s="4"/>
      <c r="O744" s="4"/>
      <c r="P744" s="4"/>
      <c r="Q744" s="4"/>
      <c r="R744" s="4"/>
    </row>
    <row r="745" spans="1:18" s="25" customFormat="1" ht="12">
      <c r="A745" s="113"/>
      <c r="B745" s="112"/>
      <c r="C745" s="101"/>
      <c r="D745" s="105"/>
      <c r="E745" s="106"/>
      <c r="F745" s="106" t="s">
        <v>597</v>
      </c>
      <c r="G745" s="106" t="s">
        <v>600</v>
      </c>
      <c r="H745" s="4">
        <v>10</v>
      </c>
      <c r="I745" s="4">
        <v>1</v>
      </c>
      <c r="J745" s="4">
        <f t="shared" si="37"/>
        <v>10</v>
      </c>
      <c r="K745" s="106"/>
      <c r="L745" s="106"/>
      <c r="N745" s="4"/>
      <c r="O745" s="4"/>
      <c r="P745" s="4"/>
      <c r="Q745" s="4"/>
      <c r="R745" s="4"/>
    </row>
    <row r="746" spans="1:18" s="25" customFormat="1" ht="12">
      <c r="A746" s="113"/>
      <c r="B746" s="112"/>
      <c r="C746" s="101"/>
      <c r="D746" s="105"/>
      <c r="E746" s="106"/>
      <c r="F746" s="106" t="s">
        <v>597</v>
      </c>
      <c r="G746" s="106" t="s">
        <v>601</v>
      </c>
      <c r="H746" s="4">
        <v>18</v>
      </c>
      <c r="I746" s="4">
        <v>1</v>
      </c>
      <c r="J746" s="4">
        <f t="shared" si="37"/>
        <v>18</v>
      </c>
      <c r="K746" s="106"/>
      <c r="L746" s="106"/>
      <c r="N746" s="4"/>
      <c r="O746" s="4"/>
      <c r="P746" s="4"/>
      <c r="Q746" s="4"/>
      <c r="R746" s="4"/>
    </row>
    <row r="747" spans="1:18" s="25" customFormat="1" ht="12">
      <c r="A747" s="113"/>
      <c r="B747" s="112"/>
      <c r="C747" s="101"/>
      <c r="D747" s="105"/>
      <c r="E747" s="106"/>
      <c r="F747" s="106" t="s">
        <v>597</v>
      </c>
      <c r="G747" s="106" t="s">
        <v>602</v>
      </c>
      <c r="H747" s="4">
        <v>15</v>
      </c>
      <c r="I747" s="4">
        <v>1</v>
      </c>
      <c r="J747" s="4">
        <f t="shared" si="37"/>
        <v>15</v>
      </c>
      <c r="K747" s="106"/>
      <c r="L747" s="106"/>
      <c r="N747" s="4"/>
      <c r="O747" s="4"/>
      <c r="P747" s="4"/>
      <c r="Q747" s="4"/>
      <c r="R747" s="4"/>
    </row>
    <row r="748" spans="1:18" s="25" customFormat="1" ht="12">
      <c r="A748" s="113"/>
      <c r="B748" s="112"/>
      <c r="C748" s="101"/>
      <c r="D748" s="105"/>
      <c r="E748" s="106"/>
      <c r="F748" s="106" t="s">
        <v>597</v>
      </c>
      <c r="G748" s="106" t="s">
        <v>603</v>
      </c>
      <c r="H748" s="4">
        <v>11</v>
      </c>
      <c r="I748" s="4">
        <v>1</v>
      </c>
      <c r="J748" s="4">
        <f t="shared" si="37"/>
        <v>11</v>
      </c>
      <c r="K748" s="106"/>
      <c r="L748" s="106"/>
      <c r="N748" s="4"/>
      <c r="O748" s="4"/>
      <c r="P748" s="4"/>
      <c r="Q748" s="4"/>
      <c r="R748" s="4"/>
    </row>
    <row r="749" spans="1:18" s="25" customFormat="1" ht="12">
      <c r="A749" s="113"/>
      <c r="B749" s="112"/>
      <c r="C749" s="101"/>
      <c r="D749" s="105"/>
      <c r="E749" s="106"/>
      <c r="F749" s="106" t="s">
        <v>597</v>
      </c>
      <c r="G749" s="106" t="s">
        <v>604</v>
      </c>
      <c r="H749" s="4">
        <v>15</v>
      </c>
      <c r="I749" s="4">
        <v>1</v>
      </c>
      <c r="J749" s="4">
        <f t="shared" si="37"/>
        <v>15</v>
      </c>
      <c r="K749" s="106"/>
      <c r="L749" s="106"/>
      <c r="N749" s="4"/>
      <c r="O749" s="4"/>
      <c r="P749" s="4"/>
      <c r="Q749" s="4"/>
      <c r="R749" s="4"/>
    </row>
    <row r="750" spans="1:18" s="25" customFormat="1" ht="12">
      <c r="A750" s="113"/>
      <c r="B750" s="112"/>
      <c r="C750" s="101"/>
      <c r="D750" s="105"/>
      <c r="E750" s="106"/>
      <c r="F750" s="106" t="s">
        <v>597</v>
      </c>
      <c r="G750" s="106" t="s">
        <v>605</v>
      </c>
      <c r="H750" s="4">
        <v>10</v>
      </c>
      <c r="I750" s="4">
        <v>1</v>
      </c>
      <c r="J750" s="4">
        <f t="shared" si="37"/>
        <v>10</v>
      </c>
      <c r="K750" s="106"/>
      <c r="L750" s="106"/>
      <c r="N750" s="4"/>
      <c r="O750" s="4"/>
      <c r="P750" s="4"/>
      <c r="Q750" s="4"/>
      <c r="R750" s="4"/>
    </row>
    <row r="751" spans="1:18" s="25" customFormat="1" ht="12">
      <c r="A751" s="113"/>
      <c r="B751" s="112"/>
      <c r="C751" s="101"/>
      <c r="D751" s="105"/>
      <c r="E751" s="106"/>
      <c r="F751" s="106" t="s">
        <v>597</v>
      </c>
      <c r="G751" s="106" t="s">
        <v>606</v>
      </c>
      <c r="H751" s="4">
        <v>12</v>
      </c>
      <c r="I751" s="4">
        <v>1</v>
      </c>
      <c r="J751" s="4">
        <f t="shared" si="37"/>
        <v>12</v>
      </c>
      <c r="K751" s="106"/>
      <c r="L751" s="106"/>
      <c r="N751" s="4"/>
      <c r="O751" s="4"/>
      <c r="P751" s="4"/>
      <c r="Q751" s="4"/>
      <c r="R751" s="4"/>
    </row>
    <row r="752" spans="1:18" s="25" customFormat="1" ht="12">
      <c r="A752" s="113"/>
      <c r="B752" s="112"/>
      <c r="C752" s="101"/>
      <c r="D752" s="105"/>
      <c r="E752" s="106"/>
      <c r="F752" s="106" t="s">
        <v>597</v>
      </c>
      <c r="G752" s="106" t="s">
        <v>607</v>
      </c>
      <c r="H752" s="4">
        <v>13</v>
      </c>
      <c r="I752" s="4">
        <v>1</v>
      </c>
      <c r="J752" s="4">
        <f t="shared" si="37"/>
        <v>13</v>
      </c>
      <c r="K752" s="106"/>
      <c r="L752" s="106"/>
      <c r="N752" s="4"/>
      <c r="O752" s="4"/>
      <c r="P752" s="4"/>
      <c r="Q752" s="4"/>
      <c r="R752" s="4"/>
    </row>
    <row r="753" spans="1:18" s="25" customFormat="1" ht="12">
      <c r="A753" s="113"/>
      <c r="B753" s="112"/>
      <c r="C753" s="101"/>
      <c r="D753" s="105"/>
      <c r="E753" s="106"/>
      <c r="F753" s="106" t="s">
        <v>597</v>
      </c>
      <c r="G753" s="106" t="s">
        <v>608</v>
      </c>
      <c r="H753" s="4">
        <v>19</v>
      </c>
      <c r="I753" s="4">
        <v>1</v>
      </c>
      <c r="J753" s="4">
        <f t="shared" si="37"/>
        <v>19</v>
      </c>
      <c r="K753" s="106"/>
      <c r="L753" s="106"/>
      <c r="N753" s="4"/>
      <c r="O753" s="4"/>
      <c r="P753" s="4"/>
      <c r="Q753" s="4"/>
      <c r="R753" s="4"/>
    </row>
    <row r="754" spans="1:18" s="25" customFormat="1" ht="12">
      <c r="A754" s="113"/>
      <c r="B754" s="112"/>
      <c r="C754" s="101"/>
      <c r="D754" s="105"/>
      <c r="E754" s="106"/>
      <c r="F754" s="106" t="s">
        <v>597</v>
      </c>
      <c r="G754" s="106" t="s">
        <v>609</v>
      </c>
      <c r="H754" s="4">
        <v>19</v>
      </c>
      <c r="I754" s="4">
        <v>1</v>
      </c>
      <c r="J754" s="4">
        <f t="shared" si="37"/>
        <v>19</v>
      </c>
      <c r="K754" s="106"/>
      <c r="L754" s="106"/>
      <c r="N754" s="4"/>
      <c r="O754" s="4"/>
      <c r="P754" s="4"/>
      <c r="Q754" s="4"/>
      <c r="R754" s="4"/>
    </row>
    <row r="755" spans="1:18" s="25" customFormat="1" ht="12">
      <c r="A755" s="113"/>
      <c r="B755" s="112"/>
      <c r="C755" s="101"/>
      <c r="D755" s="105"/>
      <c r="E755" s="106"/>
      <c r="F755" s="106" t="s">
        <v>597</v>
      </c>
      <c r="G755" s="106" t="s">
        <v>610</v>
      </c>
      <c r="H755" s="4">
        <v>26</v>
      </c>
      <c r="I755" s="4">
        <v>1</v>
      </c>
      <c r="J755" s="4">
        <f t="shared" si="37"/>
        <v>26</v>
      </c>
      <c r="K755" s="106"/>
      <c r="L755" s="106"/>
      <c r="N755" s="4"/>
      <c r="O755" s="4"/>
      <c r="P755" s="4"/>
      <c r="Q755" s="4"/>
      <c r="R755" s="4"/>
    </row>
    <row r="756" spans="1:18" s="25" customFormat="1" ht="12">
      <c r="A756" s="113"/>
      <c r="B756" s="112"/>
      <c r="C756" s="101"/>
      <c r="D756" s="105"/>
      <c r="E756" s="106"/>
      <c r="F756" s="106" t="s">
        <v>597</v>
      </c>
      <c r="G756" s="106" t="s">
        <v>611</v>
      </c>
      <c r="H756" s="4">
        <v>34</v>
      </c>
      <c r="I756" s="4">
        <v>1</v>
      </c>
      <c r="J756" s="4">
        <f t="shared" si="37"/>
        <v>34</v>
      </c>
      <c r="K756" s="106"/>
      <c r="L756" s="106"/>
      <c r="N756" s="4"/>
      <c r="O756" s="4"/>
      <c r="P756" s="4"/>
      <c r="Q756" s="4"/>
      <c r="R756" s="4"/>
    </row>
    <row r="757" spans="1:18" s="25" customFormat="1" ht="12">
      <c r="A757" s="113"/>
      <c r="B757" s="112"/>
      <c r="C757" s="101"/>
      <c r="D757" s="105"/>
      <c r="E757" s="106"/>
      <c r="F757" s="106" t="s">
        <v>597</v>
      </c>
      <c r="G757" s="106" t="s">
        <v>612</v>
      </c>
      <c r="H757" s="4">
        <v>24</v>
      </c>
      <c r="I757" s="4">
        <v>1</v>
      </c>
      <c r="J757" s="4">
        <f t="shared" si="37"/>
        <v>24</v>
      </c>
      <c r="K757" s="106"/>
      <c r="L757" s="106"/>
      <c r="N757" s="4"/>
      <c r="O757" s="4"/>
      <c r="P757" s="4"/>
      <c r="Q757" s="4"/>
      <c r="R757" s="4"/>
    </row>
    <row r="758" spans="1:18" s="25" customFormat="1" ht="12">
      <c r="A758" s="113"/>
      <c r="B758" s="112"/>
      <c r="C758" s="101"/>
      <c r="D758" s="105"/>
      <c r="E758" s="106"/>
      <c r="F758" s="106"/>
      <c r="G758" s="106"/>
      <c r="H758" s="188" t="s">
        <v>417</v>
      </c>
      <c r="I758" s="190"/>
      <c r="J758" s="12">
        <f>SUM(J743:J757)</f>
        <v>254</v>
      </c>
      <c r="K758" s="106"/>
      <c r="L758" s="106"/>
      <c r="N758" s="4"/>
      <c r="O758" s="4"/>
      <c r="P758" s="4"/>
      <c r="Q758" s="4"/>
      <c r="R758" s="4"/>
    </row>
    <row r="759" spans="1:18" s="25" customFormat="1" ht="12">
      <c r="A759" s="113"/>
      <c r="B759" s="112"/>
      <c r="C759" s="101"/>
      <c r="D759" s="105"/>
      <c r="E759" s="106"/>
      <c r="F759" s="106"/>
      <c r="G759" s="106" t="s">
        <v>613</v>
      </c>
      <c r="H759" s="106"/>
      <c r="I759" s="106"/>
      <c r="J759" s="106"/>
      <c r="K759" s="106"/>
      <c r="L759" s="106"/>
      <c r="N759" s="4"/>
      <c r="O759" s="4"/>
      <c r="P759" s="4"/>
      <c r="Q759" s="4"/>
      <c r="R759" s="4"/>
    </row>
    <row r="760" spans="1:18" s="25" customFormat="1" ht="12">
      <c r="A760" s="113"/>
      <c r="B760" s="112"/>
      <c r="C760" s="101"/>
      <c r="D760" s="105"/>
      <c r="E760" s="106"/>
      <c r="F760" s="106"/>
      <c r="G760" s="106"/>
      <c r="H760" s="106"/>
      <c r="I760" s="106"/>
      <c r="J760" s="106"/>
      <c r="K760" s="106"/>
      <c r="L760" s="106"/>
      <c r="N760" s="4"/>
      <c r="O760" s="4"/>
      <c r="P760" s="4"/>
      <c r="Q760" s="4"/>
      <c r="R760" s="4"/>
    </row>
    <row r="761" spans="1:18" s="25" customFormat="1" ht="12">
      <c r="A761" s="110"/>
      <c r="B761" s="112"/>
      <c r="C761" s="101"/>
      <c r="D761" s="41"/>
      <c r="E761" s="106"/>
      <c r="F761" s="106"/>
      <c r="G761" s="106"/>
      <c r="H761" s="106"/>
      <c r="I761" s="106"/>
      <c r="J761" s="106"/>
      <c r="K761" s="106"/>
      <c r="L761" s="106"/>
      <c r="N761" s="4"/>
      <c r="O761" s="4"/>
      <c r="P761" s="4"/>
      <c r="Q761" s="4"/>
      <c r="R761" s="4"/>
    </row>
    <row r="762" spans="1:18" s="25" customFormat="1" ht="12">
      <c r="A762" s="107"/>
      <c r="B762" s="50" t="s">
        <v>363</v>
      </c>
      <c r="C762" s="108"/>
      <c r="D762" s="109"/>
      <c r="E762" s="106"/>
      <c r="F762" s="106"/>
      <c r="G762" s="106"/>
      <c r="H762" s="106"/>
      <c r="I762" s="106"/>
      <c r="J762" s="106"/>
      <c r="K762" s="106"/>
      <c r="L762" s="106"/>
      <c r="N762" s="4"/>
      <c r="O762" s="4"/>
      <c r="P762" s="4"/>
      <c r="Q762" s="4"/>
      <c r="R762" s="4"/>
    </row>
    <row r="763" spans="1:18" s="25" customFormat="1" ht="12">
      <c r="A763" s="110"/>
      <c r="B763" s="53"/>
      <c r="C763" s="101"/>
      <c r="D763" s="105"/>
      <c r="E763" s="106"/>
      <c r="F763" s="106"/>
      <c r="G763" s="106"/>
      <c r="H763" s="106"/>
      <c r="I763" s="106"/>
      <c r="J763" s="106"/>
      <c r="K763" s="106"/>
      <c r="L763" s="106"/>
      <c r="N763" s="4"/>
      <c r="O763" s="4"/>
      <c r="P763" s="4"/>
      <c r="Q763" s="4"/>
      <c r="R763" s="4"/>
    </row>
    <row r="764" spans="1:18" s="25" customFormat="1" ht="12">
      <c r="A764" s="111">
        <v>12</v>
      </c>
      <c r="B764" s="30" t="s">
        <v>364</v>
      </c>
      <c r="C764" s="101"/>
      <c r="D764" s="105"/>
      <c r="E764" s="106"/>
      <c r="F764" s="106"/>
      <c r="G764" s="106"/>
      <c r="H764" s="106"/>
      <c r="I764" s="106"/>
      <c r="J764" s="106"/>
      <c r="K764" s="106"/>
      <c r="L764" s="106"/>
      <c r="N764" s="4"/>
      <c r="O764" s="4"/>
      <c r="P764" s="4"/>
      <c r="Q764" s="4"/>
      <c r="R764" s="4"/>
    </row>
    <row r="765" spans="1:18" s="25" customFormat="1" ht="12">
      <c r="A765" s="110"/>
      <c r="B765" s="75"/>
      <c r="C765" s="101"/>
      <c r="D765" s="105"/>
      <c r="E765" s="106"/>
      <c r="F765" s="106"/>
      <c r="G765" s="106"/>
      <c r="H765" s="106"/>
      <c r="I765" s="106"/>
      <c r="J765" s="106"/>
      <c r="K765" s="106"/>
      <c r="L765" s="106"/>
      <c r="N765" s="4"/>
      <c r="O765" s="4"/>
      <c r="P765" s="4"/>
      <c r="Q765" s="4"/>
      <c r="R765" s="4"/>
    </row>
    <row r="766" spans="1:18" s="25" customFormat="1" ht="24">
      <c r="A766" s="110">
        <v>12.1</v>
      </c>
      <c r="B766" s="77" t="s">
        <v>365</v>
      </c>
      <c r="C766" s="101" t="s">
        <v>366</v>
      </c>
      <c r="D766" s="105">
        <f>D775*7</f>
        <v>42</v>
      </c>
      <c r="E766" s="106" t="s">
        <v>450</v>
      </c>
      <c r="F766" s="106" t="s">
        <v>614</v>
      </c>
      <c r="G766" s="106" t="s">
        <v>615</v>
      </c>
      <c r="H766" s="4">
        <v>12</v>
      </c>
      <c r="I766" s="4">
        <v>1</v>
      </c>
      <c r="J766" s="4">
        <f t="shared" ref="J766:J771" si="38">SUM(H766*I766)</f>
        <v>12</v>
      </c>
      <c r="K766" s="106"/>
      <c r="L766" s="106"/>
      <c r="N766" s="4"/>
      <c r="O766" s="4"/>
      <c r="P766" s="4"/>
      <c r="Q766" s="4"/>
      <c r="R766" s="4"/>
    </row>
    <row r="767" spans="1:18" s="25" customFormat="1" ht="12">
      <c r="A767" s="110"/>
      <c r="B767" s="77"/>
      <c r="C767" s="101"/>
      <c r="D767" s="105"/>
      <c r="E767" s="106" t="s">
        <v>450</v>
      </c>
      <c r="F767" s="106" t="s">
        <v>615</v>
      </c>
      <c r="G767" s="106" t="s">
        <v>616</v>
      </c>
      <c r="H767" s="4">
        <v>11</v>
      </c>
      <c r="I767" s="4">
        <v>1</v>
      </c>
      <c r="J767" s="4">
        <f t="shared" si="38"/>
        <v>11</v>
      </c>
      <c r="K767" s="106"/>
      <c r="L767" s="106"/>
      <c r="N767" s="4"/>
      <c r="O767" s="4"/>
      <c r="P767" s="4"/>
      <c r="Q767" s="4"/>
      <c r="R767" s="4"/>
    </row>
    <row r="768" spans="1:18" s="25" customFormat="1" ht="12">
      <c r="A768" s="110"/>
      <c r="B768" s="77"/>
      <c r="C768" s="101"/>
      <c r="D768" s="105"/>
      <c r="E768" s="106" t="s">
        <v>450</v>
      </c>
      <c r="F768" s="106" t="s">
        <v>616</v>
      </c>
      <c r="G768" s="106" t="s">
        <v>617</v>
      </c>
      <c r="H768" s="4">
        <v>9</v>
      </c>
      <c r="I768" s="4">
        <v>1</v>
      </c>
      <c r="J768" s="4">
        <f t="shared" si="38"/>
        <v>9</v>
      </c>
      <c r="K768" s="106"/>
      <c r="L768" s="106"/>
      <c r="N768" s="4"/>
      <c r="O768" s="4"/>
      <c r="P768" s="4"/>
      <c r="Q768" s="4"/>
      <c r="R768" s="4"/>
    </row>
    <row r="769" spans="1:18" s="25" customFormat="1" ht="12">
      <c r="A769" s="110"/>
      <c r="B769" s="77"/>
      <c r="C769" s="101"/>
      <c r="D769" s="105"/>
      <c r="E769" s="106" t="s">
        <v>584</v>
      </c>
      <c r="F769" s="106" t="s">
        <v>614</v>
      </c>
      <c r="G769" s="106" t="s">
        <v>618</v>
      </c>
      <c r="H769" s="4">
        <v>34</v>
      </c>
      <c r="I769" s="4">
        <v>1</v>
      </c>
      <c r="J769" s="4">
        <f t="shared" si="38"/>
        <v>34</v>
      </c>
      <c r="K769" s="106"/>
      <c r="L769" s="106"/>
      <c r="N769" s="4"/>
      <c r="O769" s="4"/>
      <c r="P769" s="4"/>
      <c r="Q769" s="4"/>
      <c r="R769" s="4"/>
    </row>
    <row r="770" spans="1:18" s="25" customFormat="1" ht="12">
      <c r="A770" s="110"/>
      <c r="B770" s="77"/>
      <c r="C770" s="101"/>
      <c r="D770" s="105"/>
      <c r="E770" s="106" t="s">
        <v>584</v>
      </c>
      <c r="F770" s="106" t="s">
        <v>618</v>
      </c>
      <c r="G770" s="106" t="s">
        <v>619</v>
      </c>
      <c r="H770" s="4">
        <v>9</v>
      </c>
      <c r="I770" s="4">
        <v>1</v>
      </c>
      <c r="J770" s="4">
        <f t="shared" si="38"/>
        <v>9</v>
      </c>
      <c r="K770" s="106"/>
      <c r="L770" s="106"/>
      <c r="N770" s="4"/>
      <c r="O770" s="4"/>
      <c r="P770" s="4"/>
      <c r="Q770" s="4"/>
      <c r="R770" s="4"/>
    </row>
    <row r="771" spans="1:18" s="25" customFormat="1" ht="12">
      <c r="A771" s="110"/>
      <c r="B771" s="77"/>
      <c r="C771" s="101"/>
      <c r="D771" s="105"/>
      <c r="E771" s="106" t="s">
        <v>584</v>
      </c>
      <c r="F771" s="106" t="s">
        <v>619</v>
      </c>
      <c r="G771" s="106" t="s">
        <v>620</v>
      </c>
      <c r="H771" s="4">
        <v>7</v>
      </c>
      <c r="I771" s="4">
        <v>1</v>
      </c>
      <c r="J771" s="4">
        <f t="shared" si="38"/>
        <v>7</v>
      </c>
      <c r="K771" s="106"/>
      <c r="L771" s="106"/>
      <c r="N771" s="4"/>
      <c r="O771" s="4"/>
      <c r="P771" s="4"/>
      <c r="Q771" s="4"/>
      <c r="R771" s="4"/>
    </row>
    <row r="772" spans="1:18" s="25" customFormat="1" ht="12">
      <c r="A772" s="110"/>
      <c r="B772" s="77"/>
      <c r="C772" s="101"/>
      <c r="D772" s="105"/>
      <c r="E772" s="106"/>
      <c r="F772" s="106"/>
      <c r="G772" s="106"/>
      <c r="H772" s="188" t="s">
        <v>417</v>
      </c>
      <c r="I772" s="190"/>
      <c r="J772" s="12">
        <f>SUM(J766:J771)</f>
        <v>82</v>
      </c>
      <c r="K772" s="106"/>
      <c r="L772" s="106"/>
      <c r="N772" s="4"/>
      <c r="O772" s="4"/>
      <c r="P772" s="4"/>
      <c r="Q772" s="4"/>
      <c r="R772" s="4"/>
    </row>
    <row r="773" spans="1:18" s="25" customFormat="1" ht="12">
      <c r="A773" s="110"/>
      <c r="B773" s="77"/>
      <c r="C773" s="101"/>
      <c r="D773" s="105"/>
      <c r="E773" s="106"/>
      <c r="F773" s="106"/>
      <c r="G773" s="106"/>
      <c r="H773" s="106"/>
      <c r="I773" s="106"/>
      <c r="J773" s="106"/>
      <c r="K773" s="106"/>
      <c r="L773" s="106"/>
      <c r="N773" s="4"/>
      <c r="O773" s="4"/>
      <c r="P773" s="4"/>
      <c r="Q773" s="4"/>
      <c r="R773" s="4"/>
    </row>
    <row r="774" spans="1:18" s="25" customFormat="1" ht="48">
      <c r="A774" s="110">
        <v>12.2</v>
      </c>
      <c r="B774" s="114" t="s">
        <v>367</v>
      </c>
      <c r="C774" s="101" t="s">
        <v>137</v>
      </c>
      <c r="D774" s="105">
        <v>1</v>
      </c>
      <c r="E774" s="106"/>
      <c r="F774" s="106"/>
      <c r="G774" s="106"/>
      <c r="H774" s="106"/>
      <c r="I774" s="106"/>
      <c r="J774" s="106"/>
      <c r="K774" s="106"/>
      <c r="L774" s="106"/>
      <c r="N774" s="4"/>
      <c r="O774" s="4"/>
      <c r="P774" s="4"/>
      <c r="Q774" s="4"/>
      <c r="R774" s="4"/>
    </row>
    <row r="775" spans="1:18" s="25" customFormat="1" ht="12">
      <c r="A775" s="110">
        <v>12.3</v>
      </c>
      <c r="B775" s="115" t="s">
        <v>368</v>
      </c>
      <c r="C775" s="101" t="s">
        <v>137</v>
      </c>
      <c r="D775" s="105">
        <v>6</v>
      </c>
      <c r="E775" s="106"/>
      <c r="F775" s="106"/>
      <c r="G775" s="106"/>
      <c r="H775" s="106"/>
      <c r="I775" s="106"/>
      <c r="J775" s="106"/>
      <c r="K775" s="106"/>
      <c r="L775" s="106"/>
      <c r="N775" s="4"/>
      <c r="O775" s="4"/>
      <c r="P775" s="4"/>
      <c r="Q775" s="4"/>
      <c r="R775" s="4"/>
    </row>
    <row r="776" spans="1:18" s="25" customFormat="1" ht="24">
      <c r="A776" s="110">
        <v>12.4</v>
      </c>
      <c r="B776" s="114" t="s">
        <v>369</v>
      </c>
      <c r="C776" s="101"/>
      <c r="D776" s="105">
        <v>1</v>
      </c>
      <c r="E776" s="106"/>
      <c r="F776" s="106"/>
      <c r="G776" s="106"/>
      <c r="H776" s="106"/>
      <c r="I776" s="106"/>
      <c r="J776" s="106"/>
      <c r="K776" s="106"/>
      <c r="L776" s="106"/>
      <c r="N776" s="4"/>
      <c r="O776" s="4"/>
      <c r="P776" s="4"/>
      <c r="Q776" s="4"/>
      <c r="R776" s="4"/>
    </row>
    <row r="777" spans="1:18" s="25" customFormat="1" ht="36">
      <c r="A777" s="110">
        <v>12.5</v>
      </c>
      <c r="B777" s="114" t="s">
        <v>370</v>
      </c>
      <c r="C777" s="101" t="s">
        <v>371</v>
      </c>
      <c r="D777" s="105" t="s">
        <v>73</v>
      </c>
      <c r="E777" s="106"/>
      <c r="F777" s="106"/>
      <c r="G777" s="106"/>
      <c r="H777" s="106"/>
      <c r="I777" s="106"/>
      <c r="J777" s="106"/>
      <c r="K777" s="106"/>
      <c r="L777" s="106"/>
      <c r="N777" s="4"/>
      <c r="O777" s="4"/>
      <c r="P777" s="4"/>
      <c r="Q777" s="4"/>
      <c r="R777" s="4"/>
    </row>
    <row r="778" spans="1:18" s="25" customFormat="1" ht="12">
      <c r="A778" s="110">
        <v>12.6</v>
      </c>
      <c r="B778" s="115" t="s">
        <v>372</v>
      </c>
      <c r="C778" s="101" t="s">
        <v>366</v>
      </c>
      <c r="D778" s="105">
        <v>50</v>
      </c>
      <c r="E778" s="106"/>
      <c r="F778" s="106" t="s">
        <v>614</v>
      </c>
      <c r="G778" s="106" t="s">
        <v>620</v>
      </c>
      <c r="H778" s="4">
        <v>46</v>
      </c>
      <c r="I778" s="4">
        <v>1</v>
      </c>
      <c r="J778" s="4">
        <f>SUM(H778*I778)</f>
        <v>46</v>
      </c>
      <c r="K778" s="106"/>
      <c r="L778" s="106"/>
      <c r="N778" s="4"/>
      <c r="O778" s="4"/>
      <c r="P778" s="4"/>
      <c r="Q778" s="4"/>
      <c r="R778" s="4"/>
    </row>
    <row r="779" spans="1:18" s="25" customFormat="1" ht="12">
      <c r="A779" s="110"/>
      <c r="B779" s="115"/>
      <c r="C779" s="101"/>
      <c r="D779" s="105"/>
      <c r="E779" s="106"/>
      <c r="F779" s="106"/>
      <c r="G779" s="106"/>
      <c r="H779" s="188" t="s">
        <v>417</v>
      </c>
      <c r="I779" s="190"/>
      <c r="J779" s="12">
        <f>SUM(J778)</f>
        <v>46</v>
      </c>
      <c r="K779" s="106"/>
      <c r="L779" s="106"/>
      <c r="N779" s="4"/>
      <c r="O779" s="4"/>
      <c r="P779" s="4"/>
      <c r="Q779" s="4"/>
      <c r="R779" s="4"/>
    </row>
    <row r="780" spans="1:18" s="25" customFormat="1" ht="12">
      <c r="A780" s="110"/>
      <c r="B780" s="75"/>
      <c r="C780" s="101"/>
      <c r="D780" s="105"/>
      <c r="E780" s="106"/>
      <c r="F780" s="106"/>
      <c r="G780" s="106"/>
      <c r="H780" s="106"/>
      <c r="I780" s="106"/>
      <c r="J780" s="106"/>
      <c r="K780" s="106"/>
      <c r="L780" s="106"/>
      <c r="N780" s="4"/>
      <c r="O780" s="4"/>
      <c r="P780" s="4"/>
      <c r="Q780" s="4"/>
      <c r="R780" s="4"/>
    </row>
    <row r="781" spans="1:18" s="25" customFormat="1" ht="12">
      <c r="A781" s="107"/>
      <c r="B781" s="50" t="s">
        <v>373</v>
      </c>
      <c r="C781" s="108"/>
      <c r="D781" s="109"/>
      <c r="E781" s="106"/>
      <c r="F781" s="106"/>
      <c r="G781" s="106"/>
      <c r="H781" s="106"/>
      <c r="I781" s="106"/>
      <c r="J781" s="106"/>
      <c r="K781" s="106"/>
      <c r="L781" s="106"/>
      <c r="N781" s="4"/>
      <c r="O781" s="4"/>
      <c r="P781" s="4"/>
      <c r="Q781" s="4"/>
      <c r="R781" s="4"/>
    </row>
    <row r="782" spans="1:18" s="25" customFormat="1" ht="12">
      <c r="A782" s="110"/>
      <c r="B782" s="53"/>
      <c r="C782" s="101"/>
      <c r="D782" s="105"/>
      <c r="E782" s="106"/>
      <c r="F782" s="106"/>
      <c r="G782" s="106"/>
      <c r="H782" s="106"/>
      <c r="I782" s="106"/>
      <c r="J782" s="106"/>
      <c r="K782" s="106"/>
      <c r="L782" s="106"/>
      <c r="N782" s="4"/>
      <c r="O782" s="4"/>
      <c r="P782" s="4"/>
      <c r="Q782" s="4"/>
      <c r="R782" s="4"/>
    </row>
    <row r="783" spans="1:18" s="24" customFormat="1" ht="12">
      <c r="A783" s="71">
        <v>13</v>
      </c>
      <c r="B783" s="116" t="s">
        <v>374</v>
      </c>
      <c r="C783" s="101"/>
      <c r="D783" s="105"/>
      <c r="E783" s="10"/>
      <c r="F783" s="10"/>
      <c r="G783" s="10"/>
      <c r="H783" s="10"/>
      <c r="I783" s="10"/>
      <c r="J783" s="10"/>
      <c r="K783" s="10"/>
      <c r="L783" s="10"/>
      <c r="N783" s="4"/>
      <c r="O783" s="4"/>
      <c r="P783" s="4"/>
      <c r="Q783" s="4"/>
      <c r="R783" s="4"/>
    </row>
    <row r="784" spans="1:18" s="24" customFormat="1" ht="12">
      <c r="A784" s="117"/>
      <c r="B784" s="118"/>
      <c r="C784" s="101"/>
      <c r="D784" s="105"/>
      <c r="E784" s="10"/>
      <c r="F784" s="10"/>
      <c r="G784" s="10"/>
      <c r="H784" s="10"/>
      <c r="I784" s="10"/>
      <c r="J784" s="10"/>
      <c r="K784" s="10"/>
      <c r="L784" s="10"/>
      <c r="N784" s="4"/>
      <c r="O784" s="4"/>
      <c r="P784" s="4"/>
      <c r="Q784" s="4"/>
      <c r="R784" s="4"/>
    </row>
    <row r="785" spans="1:18" s="24" customFormat="1" ht="156">
      <c r="A785" s="10">
        <v>13.1</v>
      </c>
      <c r="B785" s="40" t="s">
        <v>375</v>
      </c>
      <c r="C785" s="101" t="s">
        <v>70</v>
      </c>
      <c r="D785" s="105">
        <v>1</v>
      </c>
      <c r="E785" s="10"/>
      <c r="F785" s="10"/>
      <c r="G785" s="10"/>
      <c r="H785" s="10"/>
      <c r="I785" s="10"/>
      <c r="J785" s="10"/>
      <c r="K785" s="10"/>
      <c r="L785" s="10"/>
      <c r="N785" s="4"/>
      <c r="O785" s="4"/>
      <c r="P785" s="4"/>
      <c r="Q785" s="4"/>
      <c r="R785" s="4"/>
    </row>
    <row r="786" spans="1:18" s="24" customFormat="1" ht="12">
      <c r="A786" s="10"/>
      <c r="B786" s="40"/>
      <c r="C786" s="101"/>
      <c r="D786" s="105"/>
      <c r="E786" s="10" t="s">
        <v>621</v>
      </c>
      <c r="F786" s="10"/>
      <c r="G786" s="10"/>
      <c r="H786" s="4">
        <v>1</v>
      </c>
      <c r="I786" s="4"/>
      <c r="J786" s="14">
        <f>SUM(H786)</f>
        <v>1</v>
      </c>
      <c r="K786" s="10"/>
      <c r="L786" s="10"/>
      <c r="N786" s="4"/>
      <c r="O786" s="4"/>
      <c r="P786" s="4"/>
      <c r="Q786" s="4"/>
      <c r="R786" s="4"/>
    </row>
    <row r="787" spans="1:18" s="24" customFormat="1" ht="12">
      <c r="A787" s="10"/>
      <c r="B787" s="40"/>
      <c r="C787" s="101"/>
      <c r="D787" s="105"/>
      <c r="E787" s="10"/>
      <c r="F787" s="10"/>
      <c r="G787" s="10"/>
      <c r="H787" s="188" t="s">
        <v>417</v>
      </c>
      <c r="I787" s="190"/>
      <c r="J787" s="12">
        <f>SUM(J786)</f>
        <v>1</v>
      </c>
      <c r="K787" s="10"/>
      <c r="L787" s="10"/>
      <c r="N787" s="4"/>
      <c r="O787" s="4"/>
      <c r="P787" s="4"/>
      <c r="Q787" s="4"/>
      <c r="R787" s="4"/>
    </row>
    <row r="788" spans="1:18" s="24" customFormat="1" ht="12">
      <c r="A788" s="10"/>
      <c r="B788" s="40"/>
      <c r="C788" s="101"/>
      <c r="D788" s="105"/>
      <c r="E788" s="10"/>
      <c r="F788" s="10"/>
      <c r="G788" s="10"/>
      <c r="H788" s="10"/>
      <c r="I788" s="10"/>
      <c r="J788" s="10"/>
      <c r="K788" s="10"/>
      <c r="L788" s="10"/>
      <c r="N788" s="4"/>
      <c r="O788" s="4"/>
      <c r="P788" s="4"/>
      <c r="Q788" s="4"/>
      <c r="R788" s="4"/>
    </row>
    <row r="789" spans="1:18" s="24" customFormat="1" ht="24">
      <c r="A789" s="119"/>
      <c r="B789" s="40" t="s">
        <v>377</v>
      </c>
      <c r="C789" s="101"/>
      <c r="D789" s="105"/>
      <c r="E789" s="10"/>
      <c r="F789" s="10"/>
      <c r="G789" s="10"/>
      <c r="H789" s="10"/>
      <c r="I789" s="10"/>
      <c r="J789" s="10"/>
      <c r="K789" s="10"/>
      <c r="L789" s="10"/>
      <c r="N789" s="4"/>
      <c r="O789" s="4"/>
      <c r="P789" s="4"/>
      <c r="Q789" s="4"/>
      <c r="R789" s="4"/>
    </row>
    <row r="790" spans="1:18" s="24" customFormat="1" ht="12">
      <c r="A790" s="119"/>
      <c r="B790" s="40" t="s">
        <v>378</v>
      </c>
      <c r="C790" s="101"/>
      <c r="D790" s="105"/>
      <c r="E790" s="10"/>
      <c r="F790" s="10"/>
      <c r="G790" s="10"/>
      <c r="H790" s="10"/>
      <c r="I790" s="10"/>
      <c r="J790" s="10"/>
      <c r="K790" s="10"/>
      <c r="L790" s="10"/>
      <c r="N790" s="4"/>
      <c r="O790" s="4"/>
      <c r="P790" s="4"/>
      <c r="Q790" s="4"/>
      <c r="R790" s="4"/>
    </row>
    <row r="791" spans="1:18" s="24" customFormat="1" ht="36">
      <c r="A791" s="119"/>
      <c r="B791" s="40" t="s">
        <v>379</v>
      </c>
      <c r="C791" s="101"/>
      <c r="D791" s="105"/>
      <c r="E791" s="10"/>
      <c r="F791" s="10"/>
      <c r="G791" s="10"/>
      <c r="H791" s="10"/>
      <c r="I791" s="10"/>
      <c r="J791" s="10"/>
      <c r="K791" s="10"/>
      <c r="L791" s="10"/>
      <c r="N791" s="4"/>
      <c r="O791" s="4"/>
      <c r="P791" s="4"/>
      <c r="Q791" s="4"/>
      <c r="R791" s="4"/>
    </row>
    <row r="792" spans="1:18" s="24" customFormat="1" ht="12">
      <c r="A792" s="10"/>
      <c r="B792" s="40" t="s">
        <v>380</v>
      </c>
      <c r="C792" s="101"/>
      <c r="D792" s="105"/>
      <c r="E792" s="10"/>
      <c r="F792" s="10"/>
      <c r="G792" s="10"/>
      <c r="H792" s="10"/>
      <c r="I792" s="10"/>
      <c r="J792" s="10"/>
      <c r="K792" s="10"/>
      <c r="L792" s="10"/>
      <c r="N792" s="4"/>
      <c r="O792" s="4"/>
      <c r="P792" s="4"/>
      <c r="Q792" s="4"/>
      <c r="R792" s="4"/>
    </row>
    <row r="793" spans="1:18" s="24" customFormat="1" ht="48">
      <c r="A793" s="10"/>
      <c r="B793" s="40" t="s">
        <v>381</v>
      </c>
      <c r="C793" s="101"/>
      <c r="D793" s="105"/>
      <c r="E793" s="10"/>
      <c r="F793" s="10"/>
      <c r="G793" s="10"/>
      <c r="H793" s="10"/>
      <c r="I793" s="10"/>
      <c r="J793" s="10"/>
      <c r="K793" s="10"/>
      <c r="L793" s="10"/>
      <c r="N793" s="4"/>
      <c r="O793" s="4"/>
      <c r="P793" s="4"/>
      <c r="Q793" s="4"/>
      <c r="R793" s="4"/>
    </row>
    <row r="794" spans="1:18" s="24" customFormat="1" ht="24">
      <c r="A794" s="10"/>
      <c r="B794" s="40" t="s">
        <v>382</v>
      </c>
      <c r="C794" s="101"/>
      <c r="D794" s="105"/>
      <c r="E794" s="10"/>
      <c r="F794" s="10"/>
      <c r="G794" s="10"/>
      <c r="H794" s="10"/>
      <c r="I794" s="10"/>
      <c r="J794" s="10"/>
      <c r="K794" s="10"/>
      <c r="L794" s="10"/>
      <c r="N794" s="4"/>
      <c r="O794" s="4"/>
      <c r="P794" s="4"/>
      <c r="Q794" s="4"/>
      <c r="R794" s="4"/>
    </row>
    <row r="795" spans="1:18" s="24" customFormat="1" ht="24">
      <c r="A795" s="10"/>
      <c r="B795" s="38" t="s">
        <v>383</v>
      </c>
      <c r="C795" s="101"/>
      <c r="D795" s="105"/>
      <c r="E795" s="10"/>
      <c r="F795" s="10"/>
      <c r="G795" s="10"/>
      <c r="H795" s="10"/>
      <c r="I795" s="10"/>
      <c r="J795" s="10"/>
      <c r="K795" s="10"/>
      <c r="L795" s="10"/>
      <c r="N795" s="4"/>
      <c r="O795" s="4"/>
      <c r="P795" s="4"/>
      <c r="Q795" s="4"/>
      <c r="R795" s="4"/>
    </row>
    <row r="796" spans="1:18" s="24" customFormat="1" ht="12">
      <c r="A796" s="10"/>
      <c r="B796" s="40" t="s">
        <v>384</v>
      </c>
      <c r="C796" s="101"/>
      <c r="D796" s="105"/>
      <c r="E796" s="10"/>
      <c r="F796" s="10"/>
      <c r="G796" s="10"/>
      <c r="H796" s="10"/>
      <c r="I796" s="10"/>
      <c r="J796" s="10"/>
      <c r="K796" s="10"/>
      <c r="L796" s="10"/>
      <c r="N796" s="4"/>
      <c r="O796" s="4"/>
      <c r="P796" s="4"/>
      <c r="Q796" s="4"/>
      <c r="R796" s="4"/>
    </row>
    <row r="797" spans="1:18" s="24" customFormat="1" ht="12">
      <c r="A797" s="10"/>
      <c r="B797" s="40" t="s">
        <v>385</v>
      </c>
      <c r="C797" s="101"/>
      <c r="D797" s="105"/>
      <c r="E797" s="10"/>
      <c r="F797" s="10"/>
      <c r="G797" s="10"/>
      <c r="H797" s="10"/>
      <c r="I797" s="10"/>
      <c r="J797" s="10"/>
      <c r="K797" s="10"/>
      <c r="L797" s="10"/>
      <c r="N797" s="4"/>
      <c r="O797" s="4"/>
      <c r="P797" s="4"/>
      <c r="Q797" s="4"/>
      <c r="R797" s="4"/>
    </row>
    <row r="798" spans="1:18" s="24" customFormat="1" ht="12">
      <c r="A798" s="10" t="s">
        <v>386</v>
      </c>
      <c r="B798" s="40" t="s">
        <v>387</v>
      </c>
      <c r="C798" s="101"/>
      <c r="D798" s="105"/>
      <c r="E798" s="10"/>
      <c r="F798" s="10"/>
      <c r="G798" s="10"/>
      <c r="H798" s="10"/>
      <c r="I798" s="10"/>
      <c r="J798" s="10"/>
      <c r="K798" s="10"/>
      <c r="L798" s="10"/>
      <c r="N798" s="4"/>
      <c r="O798" s="4"/>
      <c r="P798" s="4"/>
      <c r="Q798" s="4"/>
      <c r="R798" s="4"/>
    </row>
    <row r="799" spans="1:18" s="24" customFormat="1" ht="12">
      <c r="A799" s="10"/>
      <c r="B799" s="40"/>
      <c r="C799" s="101"/>
      <c r="D799" s="105"/>
      <c r="E799" s="10"/>
      <c r="F799" s="10"/>
      <c r="G799" s="10"/>
      <c r="H799" s="10"/>
      <c r="I799" s="10"/>
      <c r="J799" s="10"/>
      <c r="K799" s="10"/>
      <c r="L799" s="10"/>
      <c r="N799" s="4"/>
      <c r="O799" s="4"/>
      <c r="P799" s="4"/>
      <c r="Q799" s="4"/>
      <c r="R799" s="4"/>
    </row>
    <row r="800" spans="1:18" s="24" customFormat="1" ht="84">
      <c r="A800" s="10">
        <v>13.2</v>
      </c>
      <c r="B800" s="40" t="s">
        <v>388</v>
      </c>
      <c r="C800" s="101" t="s">
        <v>70</v>
      </c>
      <c r="D800" s="105" t="s">
        <v>73</v>
      </c>
      <c r="E800" s="10"/>
      <c r="F800" s="10"/>
      <c r="G800" s="10"/>
      <c r="H800" s="10"/>
      <c r="I800" s="10"/>
      <c r="J800" s="10"/>
      <c r="K800" s="10"/>
      <c r="L800" s="10"/>
      <c r="N800" s="4"/>
      <c r="O800" s="4"/>
      <c r="P800" s="4"/>
      <c r="Q800" s="4"/>
      <c r="R800" s="4"/>
    </row>
    <row r="801" spans="1:18" s="24" customFormat="1" ht="24">
      <c r="A801" s="10" t="s">
        <v>389</v>
      </c>
      <c r="B801" s="40" t="s">
        <v>390</v>
      </c>
      <c r="C801" s="101"/>
      <c r="D801" s="105"/>
      <c r="E801" s="10"/>
      <c r="F801" s="10"/>
      <c r="G801" s="10"/>
      <c r="H801" s="10"/>
      <c r="I801" s="10"/>
      <c r="J801" s="10"/>
      <c r="K801" s="10"/>
      <c r="L801" s="10"/>
      <c r="N801" s="4"/>
      <c r="O801" s="4"/>
      <c r="P801" s="4"/>
      <c r="Q801" s="4"/>
      <c r="R801" s="4"/>
    </row>
    <row r="802" spans="1:18" s="24" customFormat="1" ht="12">
      <c r="A802" s="10"/>
      <c r="B802" s="40"/>
      <c r="C802" s="101"/>
      <c r="D802" s="105"/>
      <c r="E802" s="10"/>
      <c r="F802" s="10"/>
      <c r="G802" s="10"/>
      <c r="H802" s="10"/>
      <c r="I802" s="10"/>
      <c r="J802" s="10"/>
      <c r="K802" s="10"/>
      <c r="L802" s="10"/>
      <c r="N802" s="4"/>
      <c r="O802" s="4"/>
      <c r="P802" s="4"/>
      <c r="Q802" s="4"/>
      <c r="R802" s="4"/>
    </row>
    <row r="803" spans="1:18" s="24" customFormat="1" ht="12">
      <c r="A803" s="10">
        <v>13.3</v>
      </c>
      <c r="B803" s="40" t="s">
        <v>391</v>
      </c>
      <c r="C803" s="101"/>
      <c r="D803" s="105"/>
      <c r="E803" s="10"/>
      <c r="F803" s="10"/>
      <c r="G803" s="10"/>
      <c r="H803" s="10"/>
      <c r="I803" s="10"/>
      <c r="J803" s="10"/>
      <c r="K803" s="10"/>
      <c r="L803" s="10"/>
      <c r="N803" s="4"/>
      <c r="O803" s="4"/>
      <c r="P803" s="4"/>
      <c r="Q803" s="4"/>
      <c r="R803" s="4"/>
    </row>
    <row r="804" spans="1:18" s="24" customFormat="1" ht="48">
      <c r="A804" s="10" t="s">
        <v>392</v>
      </c>
      <c r="B804" s="40" t="s">
        <v>393</v>
      </c>
      <c r="C804" s="101" t="s">
        <v>70</v>
      </c>
      <c r="D804" s="105" t="s">
        <v>73</v>
      </c>
      <c r="E804" s="10"/>
      <c r="F804" s="10"/>
      <c r="G804" s="10"/>
      <c r="H804" s="10"/>
      <c r="I804" s="10"/>
      <c r="J804" s="10"/>
      <c r="K804" s="10"/>
      <c r="L804" s="10"/>
      <c r="N804" s="4"/>
      <c r="O804" s="4"/>
      <c r="P804" s="4"/>
      <c r="Q804" s="4"/>
      <c r="R804" s="4"/>
    </row>
    <row r="805" spans="1:18" s="24" customFormat="1" ht="48">
      <c r="A805" s="10" t="s">
        <v>394</v>
      </c>
      <c r="B805" s="40" t="s">
        <v>395</v>
      </c>
      <c r="C805" s="101" t="s">
        <v>70</v>
      </c>
      <c r="D805" s="105">
        <v>1</v>
      </c>
      <c r="E805" s="10" t="s">
        <v>621</v>
      </c>
      <c r="F805" s="10"/>
      <c r="G805" s="10"/>
      <c r="H805" s="4">
        <v>1</v>
      </c>
      <c r="I805" s="4"/>
      <c r="J805" s="14">
        <f t="shared" ref="J805:J810" si="39">SUM(H805)</f>
        <v>1</v>
      </c>
      <c r="K805" s="10"/>
      <c r="L805" s="10"/>
      <c r="N805" s="4"/>
      <c r="O805" s="4"/>
      <c r="P805" s="4"/>
      <c r="Q805" s="4"/>
      <c r="R805" s="4"/>
    </row>
    <row r="806" spans="1:18" s="24" customFormat="1" ht="12">
      <c r="A806" s="10"/>
      <c r="B806" s="40" t="s">
        <v>396</v>
      </c>
      <c r="C806" s="101"/>
      <c r="D806" s="105"/>
      <c r="E806" s="10"/>
      <c r="F806" s="10"/>
      <c r="G806" s="10"/>
      <c r="H806" s="188" t="s">
        <v>417</v>
      </c>
      <c r="I806" s="190"/>
      <c r="J806" s="12">
        <f>SUM(J805)</f>
        <v>1</v>
      </c>
      <c r="K806" s="10"/>
      <c r="L806" s="10"/>
      <c r="N806" s="4"/>
      <c r="O806" s="4"/>
      <c r="P806" s="4"/>
      <c r="Q806" s="4"/>
      <c r="R806" s="4"/>
    </row>
    <row r="807" spans="1:18" s="24" customFormat="1" ht="12">
      <c r="A807" s="10"/>
      <c r="B807" s="40"/>
      <c r="C807" s="101"/>
      <c r="D807" s="105"/>
      <c r="E807" s="10"/>
      <c r="F807" s="10"/>
      <c r="G807" s="10"/>
      <c r="H807" s="10"/>
      <c r="I807" s="10"/>
      <c r="J807" s="10"/>
      <c r="K807" s="10"/>
      <c r="L807" s="10"/>
      <c r="N807" s="4"/>
      <c r="O807" s="4"/>
      <c r="P807" s="4"/>
      <c r="Q807" s="4"/>
      <c r="R807" s="4"/>
    </row>
    <row r="808" spans="1:18" s="24" customFormat="1" ht="48">
      <c r="A808" s="10" t="s">
        <v>397</v>
      </c>
      <c r="B808" s="40" t="s">
        <v>398</v>
      </c>
      <c r="C808" s="101" t="s">
        <v>70</v>
      </c>
      <c r="D808" s="105">
        <v>3</v>
      </c>
      <c r="E808" s="10" t="s">
        <v>621</v>
      </c>
      <c r="F808" s="10"/>
      <c r="G808" s="10"/>
      <c r="H808" s="4">
        <v>1</v>
      </c>
      <c r="I808" s="4"/>
      <c r="J808" s="14">
        <f t="shared" si="39"/>
        <v>1</v>
      </c>
      <c r="K808" s="10"/>
      <c r="L808" s="10"/>
      <c r="N808" s="4"/>
      <c r="O808" s="4"/>
      <c r="P808" s="4"/>
      <c r="Q808" s="4"/>
      <c r="R808" s="4"/>
    </row>
    <row r="809" spans="1:18" s="24" customFormat="1" ht="12">
      <c r="A809" s="10"/>
      <c r="B809" s="40"/>
      <c r="C809" s="101"/>
      <c r="D809" s="105"/>
      <c r="E809" s="10" t="s">
        <v>480</v>
      </c>
      <c r="F809" s="10"/>
      <c r="G809" s="10"/>
      <c r="H809" s="4">
        <v>1</v>
      </c>
      <c r="I809" s="4"/>
      <c r="J809" s="14">
        <f t="shared" si="39"/>
        <v>1</v>
      </c>
      <c r="K809" s="10"/>
      <c r="L809" s="10"/>
      <c r="N809" s="4"/>
      <c r="O809" s="4"/>
      <c r="P809" s="4"/>
      <c r="Q809" s="4"/>
      <c r="R809" s="4"/>
    </row>
    <row r="810" spans="1:18" s="24" customFormat="1" ht="12">
      <c r="A810" s="10"/>
      <c r="B810" s="40"/>
      <c r="C810" s="101"/>
      <c r="D810" s="105"/>
      <c r="E810" s="10" t="s">
        <v>622</v>
      </c>
      <c r="F810" s="10"/>
      <c r="G810" s="10"/>
      <c r="H810" s="4">
        <v>1</v>
      </c>
      <c r="I810" s="4"/>
      <c r="J810" s="14">
        <f t="shared" si="39"/>
        <v>1</v>
      </c>
      <c r="K810" s="10"/>
      <c r="L810" s="10"/>
      <c r="N810" s="4"/>
      <c r="O810" s="4"/>
      <c r="P810" s="4"/>
      <c r="Q810" s="4"/>
      <c r="R810" s="4"/>
    </row>
    <row r="811" spans="1:18" s="24" customFormat="1" ht="12">
      <c r="A811" s="10"/>
      <c r="B811" s="40"/>
      <c r="C811" s="101"/>
      <c r="D811" s="105"/>
      <c r="E811" s="10"/>
      <c r="F811" s="10"/>
      <c r="G811" s="10"/>
      <c r="H811" s="188" t="s">
        <v>417</v>
      </c>
      <c r="I811" s="190"/>
      <c r="J811" s="12">
        <f>SUM(J808:J810)</f>
        <v>3</v>
      </c>
      <c r="K811" s="10"/>
      <c r="L811" s="10"/>
      <c r="N811" s="4"/>
      <c r="O811" s="4"/>
      <c r="P811" s="4"/>
      <c r="Q811" s="4"/>
      <c r="R811" s="4"/>
    </row>
    <row r="812" spans="1:18" s="24" customFormat="1" ht="12">
      <c r="A812" s="10"/>
      <c r="B812" s="40"/>
      <c r="C812" s="101"/>
      <c r="D812" s="105"/>
      <c r="E812" s="10"/>
      <c r="F812" s="10"/>
      <c r="G812" s="10"/>
      <c r="H812" s="10"/>
      <c r="I812" s="10"/>
      <c r="J812" s="10"/>
      <c r="K812" s="10"/>
      <c r="L812" s="10"/>
      <c r="N812" s="4"/>
      <c r="O812" s="4"/>
      <c r="P812" s="4"/>
      <c r="Q812" s="4"/>
      <c r="R812" s="4"/>
    </row>
    <row r="813" spans="1:18" s="24" customFormat="1" ht="12">
      <c r="A813" s="10"/>
      <c r="B813" s="40"/>
      <c r="C813" s="101"/>
      <c r="D813" s="105"/>
      <c r="E813" s="10"/>
      <c r="F813" s="10"/>
      <c r="G813" s="10"/>
      <c r="H813" s="10"/>
      <c r="I813" s="10"/>
      <c r="J813" s="10"/>
      <c r="K813" s="10"/>
      <c r="L813" s="10"/>
      <c r="N813" s="4"/>
      <c r="O813" s="4"/>
      <c r="P813" s="4"/>
      <c r="Q813" s="4"/>
      <c r="R813" s="4"/>
    </row>
    <row r="814" spans="1:18" s="24" customFormat="1" ht="96">
      <c r="A814" s="10" t="s">
        <v>399</v>
      </c>
      <c r="B814" s="40" t="s">
        <v>400</v>
      </c>
      <c r="C814" s="101" t="s">
        <v>70</v>
      </c>
      <c r="D814" s="105">
        <v>4</v>
      </c>
      <c r="E814" s="10" t="s">
        <v>450</v>
      </c>
      <c r="F814" s="10"/>
      <c r="G814" s="10"/>
      <c r="H814" s="10">
        <v>6</v>
      </c>
      <c r="I814" s="10"/>
      <c r="J814" s="14">
        <f t="shared" ref="J814:J816" si="40">SUM(H814)</f>
        <v>6</v>
      </c>
      <c r="K814" s="10"/>
      <c r="L814" s="10"/>
      <c r="N814" s="4"/>
      <c r="O814" s="4"/>
      <c r="P814" s="4"/>
      <c r="Q814" s="4"/>
      <c r="R814" s="4"/>
    </row>
    <row r="815" spans="1:18" s="24" customFormat="1" ht="12">
      <c r="A815" s="10"/>
      <c r="B815" s="40"/>
      <c r="C815" s="101"/>
      <c r="D815" s="105"/>
      <c r="E815" s="10" t="s">
        <v>479</v>
      </c>
      <c r="F815" s="10"/>
      <c r="G815" s="10"/>
      <c r="H815" s="10">
        <v>1</v>
      </c>
      <c r="I815" s="10"/>
      <c r="J815" s="14">
        <f t="shared" si="40"/>
        <v>1</v>
      </c>
      <c r="K815" s="10"/>
      <c r="L815" s="10"/>
      <c r="N815" s="4"/>
      <c r="O815" s="4"/>
      <c r="P815" s="4"/>
      <c r="Q815" s="4"/>
      <c r="R815" s="4"/>
    </row>
    <row r="816" spans="1:18" s="24" customFormat="1" ht="12">
      <c r="A816" s="10"/>
      <c r="B816" s="40"/>
      <c r="C816" s="101"/>
      <c r="D816" s="105"/>
      <c r="E816" s="10" t="s">
        <v>534</v>
      </c>
      <c r="F816" s="10"/>
      <c r="G816" s="10"/>
      <c r="H816" s="10">
        <v>1</v>
      </c>
      <c r="I816" s="10"/>
      <c r="J816" s="14">
        <f t="shared" si="40"/>
        <v>1</v>
      </c>
      <c r="K816" s="10"/>
      <c r="L816" s="10"/>
      <c r="N816" s="4"/>
      <c r="O816" s="4"/>
      <c r="P816" s="4"/>
      <c r="Q816" s="4"/>
      <c r="R816" s="4"/>
    </row>
    <row r="817" spans="1:18" s="24" customFormat="1" ht="12">
      <c r="A817" s="10"/>
      <c r="B817" s="40"/>
      <c r="C817" s="101"/>
      <c r="D817" s="105"/>
      <c r="E817" s="10"/>
      <c r="F817" s="10"/>
      <c r="G817" s="10"/>
      <c r="H817" s="188" t="s">
        <v>417</v>
      </c>
      <c r="I817" s="190"/>
      <c r="J817" s="12">
        <f>SUM(J814:J816)</f>
        <v>8</v>
      </c>
      <c r="K817" s="10"/>
      <c r="L817" s="10"/>
      <c r="N817" s="4"/>
      <c r="O817" s="4"/>
      <c r="P817" s="4"/>
      <c r="Q817" s="4"/>
      <c r="R817" s="4"/>
    </row>
    <row r="818" spans="1:18" s="24" customFormat="1" ht="12">
      <c r="A818" s="10"/>
      <c r="B818" s="40"/>
      <c r="C818" s="101"/>
      <c r="D818" s="105"/>
      <c r="E818" s="10"/>
      <c r="F818" s="10"/>
      <c r="G818" s="10"/>
      <c r="H818" s="10"/>
      <c r="I818" s="10"/>
      <c r="J818" s="10"/>
      <c r="K818" s="10"/>
      <c r="L818" s="10"/>
      <c r="N818" s="4"/>
      <c r="O818" s="4"/>
      <c r="P818" s="4"/>
      <c r="Q818" s="4"/>
      <c r="R818" s="4"/>
    </row>
    <row r="819" spans="1:18" s="24" customFormat="1" ht="12">
      <c r="A819" s="10"/>
      <c r="B819" s="40"/>
      <c r="C819" s="101"/>
      <c r="D819" s="105"/>
      <c r="E819" s="10"/>
      <c r="F819" s="10"/>
      <c r="G819" s="10"/>
      <c r="H819" s="10"/>
      <c r="I819" s="10"/>
      <c r="J819" s="10"/>
      <c r="K819" s="10"/>
      <c r="L819" s="10"/>
      <c r="N819" s="4"/>
      <c r="O819" s="4"/>
      <c r="P819" s="4"/>
      <c r="Q819" s="4"/>
      <c r="R819" s="4"/>
    </row>
    <row r="820" spans="1:18" s="24" customFormat="1" ht="96">
      <c r="A820" s="10" t="s">
        <v>401</v>
      </c>
      <c r="B820" s="40" t="s">
        <v>402</v>
      </c>
      <c r="C820" s="101" t="s">
        <v>70</v>
      </c>
      <c r="D820" s="105">
        <v>4</v>
      </c>
      <c r="E820" s="10"/>
      <c r="F820" s="10"/>
      <c r="G820" s="10"/>
      <c r="H820" s="10"/>
      <c r="I820" s="10"/>
      <c r="J820" s="10"/>
      <c r="K820" s="10"/>
      <c r="L820" s="10"/>
      <c r="N820" s="4"/>
      <c r="O820" s="4"/>
      <c r="P820" s="4"/>
      <c r="Q820" s="4"/>
      <c r="R820" s="4"/>
    </row>
    <row r="821" spans="1:18" s="24" customFormat="1" ht="96">
      <c r="A821" s="10" t="s">
        <v>403</v>
      </c>
      <c r="B821" s="40" t="s">
        <v>404</v>
      </c>
      <c r="C821" s="101" t="s">
        <v>70</v>
      </c>
      <c r="D821" s="105">
        <v>3</v>
      </c>
      <c r="E821" s="10" t="s">
        <v>623</v>
      </c>
      <c r="F821" s="10"/>
      <c r="G821" s="10"/>
      <c r="H821" s="10">
        <v>3</v>
      </c>
      <c r="I821" s="10"/>
      <c r="J821" s="14">
        <f t="shared" ref="J821:J827" si="41">SUM(H821)</f>
        <v>3</v>
      </c>
      <c r="K821" s="10"/>
      <c r="L821" s="10"/>
      <c r="N821" s="4"/>
      <c r="O821" s="4"/>
      <c r="P821" s="4"/>
      <c r="Q821" s="4"/>
      <c r="R821" s="4"/>
    </row>
    <row r="822" spans="1:18" s="24" customFormat="1" ht="12">
      <c r="A822" s="10"/>
      <c r="B822" s="40"/>
      <c r="C822" s="101"/>
      <c r="D822" s="105"/>
      <c r="E822" s="10"/>
      <c r="F822" s="10"/>
      <c r="G822" s="10"/>
      <c r="H822" s="188" t="s">
        <v>417</v>
      </c>
      <c r="I822" s="190"/>
      <c r="J822" s="12">
        <f>SUM(J821)</f>
        <v>3</v>
      </c>
      <c r="K822" s="10"/>
      <c r="L822" s="10"/>
      <c r="N822" s="4"/>
      <c r="O822" s="4"/>
      <c r="P822" s="4"/>
      <c r="Q822" s="4"/>
      <c r="R822" s="4"/>
    </row>
    <row r="823" spans="1:18" s="24" customFormat="1" ht="12">
      <c r="A823" s="10"/>
      <c r="B823" s="40"/>
      <c r="C823" s="101"/>
      <c r="D823" s="105"/>
      <c r="E823" s="10"/>
      <c r="F823" s="10"/>
      <c r="G823" s="10"/>
      <c r="H823" s="10"/>
      <c r="I823" s="10"/>
      <c r="J823" s="10"/>
      <c r="K823" s="10"/>
      <c r="L823" s="10"/>
      <c r="N823" s="4"/>
      <c r="O823" s="4"/>
      <c r="P823" s="4"/>
      <c r="Q823" s="4"/>
      <c r="R823" s="4"/>
    </row>
    <row r="824" spans="1:18" s="24" customFormat="1" ht="12">
      <c r="A824" s="10"/>
      <c r="B824" s="40"/>
      <c r="C824" s="101"/>
      <c r="D824" s="105"/>
      <c r="E824" s="10"/>
      <c r="F824" s="10"/>
      <c r="G824" s="10"/>
      <c r="H824" s="10"/>
      <c r="I824" s="10"/>
      <c r="J824" s="10"/>
      <c r="K824" s="10"/>
      <c r="L824" s="10"/>
      <c r="N824" s="4"/>
      <c r="O824" s="4"/>
      <c r="P824" s="4"/>
      <c r="Q824" s="4"/>
      <c r="R824" s="4"/>
    </row>
    <row r="825" spans="1:18" s="24" customFormat="1" ht="48">
      <c r="A825" s="10" t="s">
        <v>405</v>
      </c>
      <c r="B825" s="40" t="s">
        <v>406</v>
      </c>
      <c r="C825" s="101" t="s">
        <v>70</v>
      </c>
      <c r="D825" s="105">
        <v>3</v>
      </c>
      <c r="E825" s="10" t="s">
        <v>621</v>
      </c>
      <c r="F825" s="10"/>
      <c r="G825" s="10"/>
      <c r="H825" s="4">
        <v>1</v>
      </c>
      <c r="I825" s="4"/>
      <c r="J825" s="14">
        <f t="shared" si="41"/>
        <v>1</v>
      </c>
      <c r="K825" s="10"/>
      <c r="L825" s="10"/>
      <c r="N825" s="4"/>
      <c r="O825" s="4"/>
      <c r="P825" s="4"/>
      <c r="Q825" s="4"/>
      <c r="R825" s="4"/>
    </row>
    <row r="826" spans="1:18" s="24" customFormat="1" ht="12">
      <c r="A826" s="10"/>
      <c r="B826" s="40"/>
      <c r="C826" s="101"/>
      <c r="D826" s="105"/>
      <c r="E826" s="10" t="s">
        <v>480</v>
      </c>
      <c r="F826" s="10"/>
      <c r="G826" s="10"/>
      <c r="H826" s="4">
        <v>1</v>
      </c>
      <c r="I826" s="4"/>
      <c r="J826" s="14">
        <f t="shared" si="41"/>
        <v>1</v>
      </c>
      <c r="K826" s="10"/>
      <c r="L826" s="10"/>
      <c r="N826" s="4"/>
      <c r="O826" s="4"/>
      <c r="P826" s="4"/>
      <c r="Q826" s="4"/>
      <c r="R826" s="4"/>
    </row>
    <row r="827" spans="1:18" s="24" customFormat="1" ht="12">
      <c r="A827" s="10"/>
      <c r="B827" s="40"/>
      <c r="C827" s="101"/>
      <c r="D827" s="105"/>
      <c r="E827" s="10" t="s">
        <v>622</v>
      </c>
      <c r="F827" s="10"/>
      <c r="G827" s="10"/>
      <c r="H827" s="4">
        <v>1</v>
      </c>
      <c r="I827" s="4"/>
      <c r="J827" s="14">
        <f t="shared" si="41"/>
        <v>1</v>
      </c>
      <c r="K827" s="10"/>
      <c r="L827" s="10"/>
      <c r="N827" s="4"/>
      <c r="O827" s="4"/>
      <c r="P827" s="4"/>
      <c r="Q827" s="4"/>
      <c r="R827" s="4"/>
    </row>
    <row r="828" spans="1:18" s="24" customFormat="1" ht="12">
      <c r="A828" s="10"/>
      <c r="B828" s="40"/>
      <c r="C828" s="101"/>
      <c r="D828" s="105"/>
      <c r="E828" s="10"/>
      <c r="F828" s="10"/>
      <c r="G828" s="10"/>
      <c r="H828" s="188" t="s">
        <v>417</v>
      </c>
      <c r="I828" s="190"/>
      <c r="J828" s="12">
        <f>SUM(J825:J827)</f>
        <v>3</v>
      </c>
      <c r="K828" s="10"/>
      <c r="L828" s="10"/>
      <c r="N828" s="4"/>
      <c r="O828" s="4"/>
      <c r="P828" s="4"/>
      <c r="Q828" s="4"/>
      <c r="R828" s="4"/>
    </row>
    <row r="829" spans="1:18" s="24" customFormat="1" ht="12">
      <c r="A829" s="10"/>
      <c r="B829" s="40"/>
      <c r="C829" s="101"/>
      <c r="D829" s="105"/>
      <c r="E829" s="10"/>
      <c r="F829" s="10"/>
      <c r="G829" s="10"/>
      <c r="H829" s="10"/>
      <c r="I829" s="10"/>
      <c r="J829" s="10"/>
      <c r="K829" s="10"/>
      <c r="L829" s="10"/>
      <c r="N829" s="4"/>
      <c r="O829" s="4"/>
      <c r="P829" s="4"/>
      <c r="Q829" s="4"/>
      <c r="R829" s="4"/>
    </row>
    <row r="830" spans="1:18" s="24" customFormat="1" ht="12">
      <c r="A830" s="10">
        <v>13.4</v>
      </c>
      <c r="B830" s="40" t="s">
        <v>407</v>
      </c>
      <c r="C830" s="101" t="s">
        <v>70</v>
      </c>
      <c r="D830" s="105">
        <v>2</v>
      </c>
      <c r="E830" s="10" t="s">
        <v>584</v>
      </c>
      <c r="F830" s="10"/>
      <c r="G830" s="10"/>
      <c r="H830" s="4">
        <v>1</v>
      </c>
      <c r="I830" s="4"/>
      <c r="J830" s="14">
        <f>SUM(H830)</f>
        <v>1</v>
      </c>
      <c r="K830" s="10"/>
      <c r="L830" s="10"/>
      <c r="N830" s="4"/>
      <c r="O830" s="4"/>
      <c r="P830" s="4"/>
      <c r="Q830" s="4"/>
      <c r="R830" s="4"/>
    </row>
    <row r="831" spans="1:18" s="24" customFormat="1" ht="12">
      <c r="A831" s="10"/>
      <c r="B831" s="40"/>
      <c r="C831" s="101"/>
      <c r="D831" s="105"/>
      <c r="E831" s="10" t="s">
        <v>450</v>
      </c>
      <c r="F831" s="10"/>
      <c r="G831" s="10"/>
      <c r="H831" s="4">
        <v>1</v>
      </c>
      <c r="I831" s="4"/>
      <c r="J831" s="14">
        <f>SUM(H831)</f>
        <v>1</v>
      </c>
      <c r="K831" s="10"/>
      <c r="L831" s="10"/>
      <c r="N831" s="4"/>
      <c r="O831" s="4"/>
      <c r="P831" s="4"/>
      <c r="Q831" s="4"/>
      <c r="R831" s="4"/>
    </row>
    <row r="832" spans="1:18" s="24" customFormat="1" ht="12">
      <c r="A832" s="10"/>
      <c r="B832" s="40"/>
      <c r="C832" s="101"/>
      <c r="D832" s="105"/>
      <c r="E832" s="10"/>
      <c r="F832" s="10"/>
      <c r="G832" s="10"/>
      <c r="H832" s="188" t="s">
        <v>417</v>
      </c>
      <c r="I832" s="190"/>
      <c r="J832" s="12">
        <f>SUM(J830:J831)</f>
        <v>2</v>
      </c>
      <c r="K832" s="10"/>
      <c r="L832" s="10"/>
      <c r="N832" s="4"/>
      <c r="O832" s="4"/>
      <c r="P832" s="4"/>
      <c r="Q832" s="4"/>
      <c r="R832" s="4"/>
    </row>
    <row r="833" spans="1:18" s="24" customFormat="1" ht="12">
      <c r="A833" s="10"/>
      <c r="B833" s="40"/>
      <c r="C833" s="101"/>
      <c r="D833" s="105"/>
      <c r="E833" s="10"/>
      <c r="F833" s="10"/>
      <c r="G833" s="10"/>
      <c r="H833" s="10"/>
      <c r="I833" s="10"/>
      <c r="J833" s="10"/>
      <c r="K833" s="10"/>
      <c r="L833" s="10"/>
      <c r="N833" s="4"/>
      <c r="O833" s="4"/>
      <c r="P833" s="4"/>
      <c r="Q833" s="4"/>
      <c r="R833" s="4"/>
    </row>
    <row r="834" spans="1:18" s="24" customFormat="1" ht="12">
      <c r="A834" s="10"/>
      <c r="B834" s="40"/>
      <c r="C834" s="101"/>
      <c r="D834" s="105"/>
      <c r="E834" s="10"/>
      <c r="F834" s="10"/>
      <c r="G834" s="10"/>
      <c r="H834" s="10"/>
      <c r="I834" s="10"/>
      <c r="J834" s="10"/>
      <c r="K834" s="10"/>
      <c r="L834" s="10"/>
      <c r="N834" s="4"/>
      <c r="O834" s="4"/>
      <c r="P834" s="4"/>
      <c r="Q834" s="4"/>
      <c r="R834" s="4"/>
    </row>
    <row r="835" spans="1:18" s="24" customFormat="1" ht="24">
      <c r="A835" s="10">
        <v>13.5</v>
      </c>
      <c r="B835" s="40" t="s">
        <v>408</v>
      </c>
      <c r="C835" s="101" t="s">
        <v>341</v>
      </c>
      <c r="D835" s="105">
        <v>75</v>
      </c>
      <c r="E835" s="10"/>
      <c r="F835" s="10" t="s">
        <v>624</v>
      </c>
      <c r="G835" s="10" t="s">
        <v>625</v>
      </c>
      <c r="H835" s="4">
        <v>46</v>
      </c>
      <c r="I835" s="4">
        <v>1</v>
      </c>
      <c r="J835" s="4">
        <f t="shared" ref="J835:J839" si="42">SUM(H835*I835)</f>
        <v>46</v>
      </c>
      <c r="K835" s="10"/>
      <c r="L835" s="10"/>
      <c r="N835" s="4"/>
      <c r="O835" s="4"/>
      <c r="P835" s="4"/>
      <c r="Q835" s="4"/>
      <c r="R835" s="4"/>
    </row>
    <row r="836" spans="1:18" s="24" customFormat="1" ht="12">
      <c r="A836" s="10"/>
      <c r="B836" s="40"/>
      <c r="C836" s="101"/>
      <c r="D836" s="105"/>
      <c r="E836" s="10"/>
      <c r="F836" s="10" t="s">
        <v>624</v>
      </c>
      <c r="G836" s="10" t="s">
        <v>626</v>
      </c>
      <c r="H836" s="4">
        <v>92</v>
      </c>
      <c r="I836" s="4">
        <v>1</v>
      </c>
      <c r="J836" s="4">
        <f t="shared" si="42"/>
        <v>92</v>
      </c>
      <c r="K836" s="10"/>
      <c r="L836" s="10"/>
      <c r="N836" s="4"/>
      <c r="O836" s="4"/>
      <c r="P836" s="4"/>
      <c r="Q836" s="4"/>
      <c r="R836" s="4"/>
    </row>
    <row r="837" spans="1:18" s="24" customFormat="1" ht="12">
      <c r="A837" s="10"/>
      <c r="B837" s="40"/>
      <c r="C837" s="101"/>
      <c r="D837" s="105"/>
      <c r="E837" s="10"/>
      <c r="F837" s="10" t="s">
        <v>624</v>
      </c>
      <c r="G837" s="10" t="s">
        <v>627</v>
      </c>
      <c r="H837" s="4">
        <v>122</v>
      </c>
      <c r="I837" s="4">
        <v>1</v>
      </c>
      <c r="J837" s="4">
        <f t="shared" si="42"/>
        <v>122</v>
      </c>
      <c r="K837" s="10"/>
      <c r="L837" s="10"/>
      <c r="N837" s="4"/>
      <c r="O837" s="4"/>
      <c r="P837" s="4"/>
      <c r="Q837" s="4"/>
      <c r="R837" s="4"/>
    </row>
    <row r="838" spans="1:18" s="24" customFormat="1" ht="12">
      <c r="A838" s="10"/>
      <c r="B838" s="40"/>
      <c r="C838" s="101"/>
      <c r="D838" s="105"/>
      <c r="E838" s="10"/>
      <c r="F838" s="10" t="s">
        <v>628</v>
      </c>
      <c r="G838" s="10" t="s">
        <v>629</v>
      </c>
      <c r="H838" s="4">
        <v>18</v>
      </c>
      <c r="I838" s="4">
        <v>1</v>
      </c>
      <c r="J838" s="4">
        <f t="shared" si="42"/>
        <v>18</v>
      </c>
      <c r="K838" s="10"/>
      <c r="L838" s="10"/>
      <c r="N838" s="4"/>
      <c r="O838" s="4"/>
      <c r="P838" s="4"/>
      <c r="Q838" s="4"/>
      <c r="R838" s="4"/>
    </row>
    <row r="839" spans="1:18" s="24" customFormat="1" ht="12">
      <c r="A839" s="10"/>
      <c r="B839" s="40"/>
      <c r="C839" s="101"/>
      <c r="D839" s="105"/>
      <c r="E839" s="10"/>
      <c r="F839" s="10" t="s">
        <v>624</v>
      </c>
      <c r="G839" s="10" t="s">
        <v>630</v>
      </c>
      <c r="H839" s="4">
        <v>34</v>
      </c>
      <c r="I839" s="4">
        <v>1</v>
      </c>
      <c r="J839" s="4">
        <f t="shared" si="42"/>
        <v>34</v>
      </c>
      <c r="K839" s="10"/>
      <c r="L839" s="10"/>
      <c r="N839" s="4"/>
      <c r="O839" s="4"/>
      <c r="P839" s="4"/>
      <c r="Q839" s="4"/>
      <c r="R839" s="4"/>
    </row>
    <row r="840" spans="1:18" s="24" customFormat="1" ht="12">
      <c r="A840" s="120"/>
      <c r="B840" s="40"/>
      <c r="C840" s="101"/>
      <c r="D840" s="105"/>
      <c r="E840" s="10"/>
      <c r="F840" s="10"/>
      <c r="G840" s="10"/>
      <c r="H840" s="188" t="s">
        <v>417</v>
      </c>
      <c r="I840" s="190"/>
      <c r="J840" s="12">
        <f>SUM(J835:J839)</f>
        <v>312</v>
      </c>
      <c r="K840" s="10"/>
      <c r="L840" s="10"/>
      <c r="N840" s="4"/>
      <c r="O840" s="4"/>
      <c r="P840" s="4"/>
      <c r="Q840" s="4"/>
      <c r="R840" s="4"/>
    </row>
    <row r="841" spans="1:18" s="24" customFormat="1" ht="12">
      <c r="A841" s="120"/>
      <c r="B841" s="40"/>
      <c r="C841" s="101"/>
      <c r="D841" s="105"/>
      <c r="E841" s="10"/>
      <c r="F841" s="10"/>
      <c r="G841" s="10"/>
      <c r="H841" s="5"/>
      <c r="I841" s="11"/>
      <c r="J841" s="12"/>
      <c r="K841" s="10"/>
      <c r="L841" s="10"/>
      <c r="N841" s="4"/>
      <c r="O841" s="4"/>
      <c r="P841" s="4"/>
      <c r="Q841" s="4"/>
      <c r="R841" s="4"/>
    </row>
    <row r="842" spans="1:18" s="24" customFormat="1" ht="12">
      <c r="A842" s="120"/>
      <c r="B842" s="40"/>
      <c r="C842" s="101"/>
      <c r="D842" s="105"/>
      <c r="E842" s="10"/>
      <c r="F842" s="10" t="s">
        <v>624</v>
      </c>
      <c r="G842" s="10" t="s">
        <v>631</v>
      </c>
      <c r="H842" s="10"/>
      <c r="I842" s="10"/>
      <c r="J842" s="12"/>
      <c r="K842" s="10"/>
      <c r="L842" s="10"/>
      <c r="N842" s="4">
        <v>8</v>
      </c>
      <c r="O842" s="4">
        <v>1</v>
      </c>
      <c r="P842" s="4">
        <f t="shared" ref="P842:P847" si="43">SUM(N842*O842)</f>
        <v>8</v>
      </c>
      <c r="Q842" s="4"/>
      <c r="R842" s="4"/>
    </row>
    <row r="843" spans="1:18" s="24" customFormat="1" ht="12">
      <c r="A843" s="120"/>
      <c r="B843" s="40"/>
      <c r="C843" s="101"/>
      <c r="D843" s="105"/>
      <c r="E843" s="10"/>
      <c r="F843" s="10" t="s">
        <v>624</v>
      </c>
      <c r="G843" s="10" t="s">
        <v>595</v>
      </c>
      <c r="H843" s="10"/>
      <c r="I843" s="10"/>
      <c r="J843" s="12"/>
      <c r="K843" s="10"/>
      <c r="L843" s="10"/>
      <c r="N843" s="4">
        <v>18</v>
      </c>
      <c r="O843" s="4">
        <v>1</v>
      </c>
      <c r="P843" s="4">
        <f t="shared" si="43"/>
        <v>18</v>
      </c>
      <c r="Q843" s="4"/>
      <c r="R843" s="4"/>
    </row>
    <row r="844" spans="1:18" s="24" customFormat="1" ht="12">
      <c r="A844" s="120"/>
      <c r="B844" s="40"/>
      <c r="C844" s="101"/>
      <c r="D844" s="105"/>
      <c r="E844" s="10"/>
      <c r="F844" s="10" t="s">
        <v>624</v>
      </c>
      <c r="G844" s="10" t="s">
        <v>632</v>
      </c>
      <c r="H844" s="10"/>
      <c r="I844" s="10"/>
      <c r="J844" s="12"/>
      <c r="K844" s="10"/>
      <c r="L844" s="10"/>
      <c r="N844" s="4">
        <v>45</v>
      </c>
      <c r="O844" s="4">
        <v>1</v>
      </c>
      <c r="P844" s="4">
        <f t="shared" si="43"/>
        <v>45</v>
      </c>
      <c r="Q844" s="4"/>
      <c r="R844" s="4"/>
    </row>
    <row r="845" spans="1:18" s="24" customFormat="1" ht="12">
      <c r="A845" s="120"/>
      <c r="B845" s="40"/>
      <c r="C845" s="101"/>
      <c r="D845" s="105"/>
      <c r="E845" s="10"/>
      <c r="F845" s="10" t="s">
        <v>633</v>
      </c>
      <c r="G845" s="10" t="s">
        <v>433</v>
      </c>
      <c r="H845" s="10"/>
      <c r="I845" s="10"/>
      <c r="J845" s="12"/>
      <c r="K845" s="10"/>
      <c r="L845" s="10"/>
      <c r="N845" s="4">
        <v>40</v>
      </c>
      <c r="O845" s="4">
        <v>1</v>
      </c>
      <c r="P845" s="4">
        <f t="shared" si="43"/>
        <v>40</v>
      </c>
      <c r="Q845" s="4"/>
      <c r="R845" s="4"/>
    </row>
    <row r="846" spans="1:18" s="24" customFormat="1" ht="12">
      <c r="A846" s="120"/>
      <c r="B846" s="40"/>
      <c r="C846" s="101"/>
      <c r="D846" s="105"/>
      <c r="E846" s="10"/>
      <c r="F846" s="10" t="s">
        <v>624</v>
      </c>
      <c r="G846" s="10" t="s">
        <v>634</v>
      </c>
      <c r="H846" s="10"/>
      <c r="I846" s="10"/>
      <c r="J846" s="12"/>
      <c r="K846" s="10"/>
      <c r="L846" s="10"/>
      <c r="N846" s="4">
        <v>4</v>
      </c>
      <c r="O846" s="4">
        <v>1</v>
      </c>
      <c r="P846" s="4">
        <f t="shared" si="43"/>
        <v>4</v>
      </c>
      <c r="Q846" s="4"/>
      <c r="R846" s="4"/>
    </row>
    <row r="847" spans="1:18" s="24" customFormat="1" ht="12">
      <c r="A847" s="120"/>
      <c r="B847" s="40"/>
      <c r="C847" s="101"/>
      <c r="D847" s="105"/>
      <c r="E847" s="10"/>
      <c r="F847" s="10" t="s">
        <v>635</v>
      </c>
      <c r="G847" s="10" t="s">
        <v>636</v>
      </c>
      <c r="H847" s="10"/>
      <c r="I847" s="10"/>
      <c r="J847" s="12"/>
      <c r="K847" s="10"/>
      <c r="L847" s="10"/>
      <c r="N847" s="4">
        <v>3</v>
      </c>
      <c r="O847" s="4">
        <v>1</v>
      </c>
      <c r="P847" s="4">
        <f t="shared" si="43"/>
        <v>3</v>
      </c>
      <c r="Q847" s="4"/>
      <c r="R847" s="4"/>
    </row>
    <row r="848" spans="1:18" s="24" customFormat="1" ht="12">
      <c r="A848" s="120"/>
      <c r="B848" s="40"/>
      <c r="C848" s="101"/>
      <c r="D848" s="105"/>
      <c r="E848" s="10"/>
      <c r="F848" s="10"/>
      <c r="G848" s="10"/>
      <c r="H848" s="10"/>
      <c r="I848" s="10"/>
      <c r="J848" s="12"/>
      <c r="K848" s="10"/>
      <c r="L848" s="10"/>
      <c r="N848" s="188" t="s">
        <v>417</v>
      </c>
      <c r="O848" s="190"/>
      <c r="P848" s="12">
        <f>SUM(P842:P847)</f>
        <v>118</v>
      </c>
      <c r="Q848" s="4"/>
      <c r="R848" s="4"/>
    </row>
    <row r="849" spans="1:18" s="24" customFormat="1" ht="12">
      <c r="A849" s="120"/>
      <c r="B849" s="40"/>
      <c r="C849" s="101"/>
      <c r="D849" s="105"/>
      <c r="E849" s="10"/>
      <c r="F849" s="10"/>
      <c r="G849" s="10"/>
      <c r="H849" s="10"/>
      <c r="I849" s="10"/>
      <c r="J849" s="12"/>
      <c r="K849" s="10"/>
      <c r="L849" s="10"/>
      <c r="N849" s="4"/>
      <c r="O849" s="4"/>
      <c r="P849" s="4"/>
      <c r="Q849" s="4"/>
      <c r="R849" s="4"/>
    </row>
    <row r="850" spans="1:18" s="24" customFormat="1" ht="12">
      <c r="A850" s="74">
        <v>13.6</v>
      </c>
      <c r="B850" s="40" t="s">
        <v>409</v>
      </c>
      <c r="C850" s="101" t="s">
        <v>70</v>
      </c>
      <c r="D850" s="105">
        <v>4</v>
      </c>
      <c r="E850" s="10"/>
      <c r="F850" s="10"/>
      <c r="G850" s="10"/>
      <c r="H850" s="10"/>
      <c r="I850" s="10"/>
      <c r="J850" s="10"/>
      <c r="K850" s="10"/>
      <c r="L850" s="10"/>
      <c r="N850" s="4"/>
      <c r="O850" s="4"/>
      <c r="P850" s="4"/>
      <c r="Q850" s="4"/>
      <c r="R850" s="4"/>
    </row>
    <row r="851" spans="1:18" s="24" customFormat="1" ht="12">
      <c r="A851" s="121"/>
      <c r="B851" s="50" t="s">
        <v>410</v>
      </c>
      <c r="C851" s="108"/>
      <c r="D851" s="109"/>
      <c r="E851" s="10"/>
      <c r="F851" s="10"/>
      <c r="G851" s="10"/>
      <c r="H851" s="10"/>
      <c r="I851" s="10"/>
      <c r="J851" s="10"/>
      <c r="K851" s="10"/>
      <c r="L851" s="10"/>
      <c r="N851" s="4"/>
      <c r="O851" s="4"/>
      <c r="P851" s="4"/>
      <c r="Q851" s="4"/>
      <c r="R851" s="4"/>
    </row>
  </sheetData>
  <mergeCells count="82">
    <mergeCell ref="H840:I840"/>
    <mergeCell ref="N848:O848"/>
    <mergeCell ref="H811:I811"/>
    <mergeCell ref="H817:I817"/>
    <mergeCell ref="H822:I822"/>
    <mergeCell ref="H828:I828"/>
    <mergeCell ref="H832:I832"/>
    <mergeCell ref="H758:I758"/>
    <mergeCell ref="H772:I772"/>
    <mergeCell ref="H779:I779"/>
    <mergeCell ref="H787:I787"/>
    <mergeCell ref="H806:I806"/>
    <mergeCell ref="N680:O680"/>
    <mergeCell ref="H695:I695"/>
    <mergeCell ref="N706:O706"/>
    <mergeCell ref="N718:O718"/>
    <mergeCell ref="N729:O729"/>
    <mergeCell ref="H604:I604"/>
    <mergeCell ref="H608:I608"/>
    <mergeCell ref="H612:I612"/>
    <mergeCell ref="H628:I628"/>
    <mergeCell ref="H669:I669"/>
    <mergeCell ref="H586:I586"/>
    <mergeCell ref="H590:I590"/>
    <mergeCell ref="H594:I594"/>
    <mergeCell ref="H597:I597"/>
    <mergeCell ref="H600:I600"/>
    <mergeCell ref="H566:I566"/>
    <mergeCell ref="H571:I571"/>
    <mergeCell ref="H575:I575"/>
    <mergeCell ref="H578:I578"/>
    <mergeCell ref="H582:I582"/>
    <mergeCell ref="H528:I528"/>
    <mergeCell ref="N543:O543"/>
    <mergeCell ref="N547:O547"/>
    <mergeCell ref="H554:I554"/>
    <mergeCell ref="H559:I559"/>
    <mergeCell ref="N485:O485"/>
    <mergeCell ref="N487:O487"/>
    <mergeCell ref="N490:O490"/>
    <mergeCell ref="N515:O515"/>
    <mergeCell ref="H522:I522"/>
    <mergeCell ref="N421:O421"/>
    <mergeCell ref="N425:O425"/>
    <mergeCell ref="N440:O440"/>
    <mergeCell ref="H471:I471"/>
    <mergeCell ref="H478:I478"/>
    <mergeCell ref="N318:O318"/>
    <mergeCell ref="N341:O341"/>
    <mergeCell ref="N373:O373"/>
    <mergeCell ref="N399:O399"/>
    <mergeCell ref="N412:O412"/>
    <mergeCell ref="H223:I223"/>
    <mergeCell ref="H246:I246"/>
    <mergeCell ref="N255:O255"/>
    <mergeCell ref="H277:I277"/>
    <mergeCell ref="N285:O285"/>
    <mergeCell ref="N168:O168"/>
    <mergeCell ref="H174:I174"/>
    <mergeCell ref="N178:O178"/>
    <mergeCell ref="N186:O186"/>
    <mergeCell ref="N191:O191"/>
    <mergeCell ref="N115:O115"/>
    <mergeCell ref="N122:O122"/>
    <mergeCell ref="N127:O127"/>
    <mergeCell ref="H152:I152"/>
    <mergeCell ref="H161:I161"/>
    <mergeCell ref="H54:I54"/>
    <mergeCell ref="H87:I87"/>
    <mergeCell ref="H96:I96"/>
    <mergeCell ref="N103:O103"/>
    <mergeCell ref="H111:I111"/>
    <mergeCell ref="H27:I27"/>
    <mergeCell ref="H30:I30"/>
    <mergeCell ref="H33:I33"/>
    <mergeCell ref="H45:I45"/>
    <mergeCell ref="N49:O49"/>
    <mergeCell ref="H2:L2"/>
    <mergeCell ref="N2:R2"/>
    <mergeCell ref="H18:I18"/>
    <mergeCell ref="H21:I21"/>
    <mergeCell ref="H24:I2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G93"/>
  <sheetViews>
    <sheetView tabSelected="1" topLeftCell="A73" workbookViewId="0">
      <selection activeCell="I89" sqref="I89"/>
    </sheetView>
  </sheetViews>
  <sheetFormatPr defaultColWidth="8.77734375" defaultRowHeight="12"/>
  <cols>
    <col min="1" max="1" width="8.77734375" style="1"/>
    <col min="2" max="2" width="50" style="1" customWidth="1"/>
    <col min="3" max="4" width="8.77734375" style="1"/>
    <col min="5" max="5" width="10.5546875" style="1" customWidth="1"/>
    <col min="6" max="6" width="12.88671875" style="1" customWidth="1"/>
    <col min="7" max="7" width="9.77734375" style="1" bestFit="1" customWidth="1"/>
    <col min="8" max="16384" width="8.77734375" style="1"/>
  </cols>
  <sheetData>
    <row r="3" spans="1:7">
      <c r="A3" s="2"/>
      <c r="B3" s="2"/>
      <c r="C3" s="2"/>
      <c r="D3" s="3"/>
      <c r="E3" s="191"/>
      <c r="F3" s="191"/>
      <c r="G3" s="191"/>
    </row>
    <row r="4" spans="1:7">
      <c r="A4" s="2" t="s">
        <v>637</v>
      </c>
      <c r="B4" s="2" t="s">
        <v>23</v>
      </c>
      <c r="C4" s="2" t="s">
        <v>24</v>
      </c>
      <c r="D4" s="3" t="s">
        <v>25</v>
      </c>
      <c r="E4" s="16" t="s">
        <v>26</v>
      </c>
      <c r="F4" s="17" t="s">
        <v>27</v>
      </c>
      <c r="G4" s="18" t="s">
        <v>28</v>
      </c>
    </row>
    <row r="5" spans="1:7">
      <c r="A5" s="6"/>
      <c r="B5" s="6"/>
      <c r="C5" s="6"/>
      <c r="D5" s="6"/>
      <c r="E5" s="6"/>
      <c r="F5" s="6"/>
      <c r="G5" s="6"/>
    </row>
    <row r="6" spans="1:7">
      <c r="A6" s="6">
        <v>1</v>
      </c>
      <c r="B6" s="7" t="s">
        <v>638</v>
      </c>
      <c r="C6" s="6" t="s">
        <v>639</v>
      </c>
      <c r="D6" s="13">
        <f>SUM('EXTRA ITEM M. SHEET'!J6)</f>
        <v>45</v>
      </c>
      <c r="E6" s="6"/>
      <c r="F6" s="6">
        <v>300</v>
      </c>
      <c r="G6" s="19">
        <f t="shared" ref="G6:G10" si="0">$D6*(E6+F6)</f>
        <v>13500</v>
      </c>
    </row>
    <row r="7" spans="1:7">
      <c r="A7" s="6"/>
      <c r="B7" s="6"/>
      <c r="C7" s="6"/>
      <c r="D7" s="6"/>
      <c r="E7" s="6"/>
      <c r="F7" s="6"/>
      <c r="G7" s="6"/>
    </row>
    <row r="8" spans="1:7">
      <c r="A8" s="6">
        <v>2</v>
      </c>
      <c r="B8" s="7" t="s">
        <v>640</v>
      </c>
      <c r="C8" s="6" t="s">
        <v>639</v>
      </c>
      <c r="D8" s="13">
        <f>SUM('EXTRA ITEM M. SHEET'!J9)</f>
        <v>45</v>
      </c>
      <c r="E8" s="6">
        <v>950</v>
      </c>
      <c r="F8" s="6">
        <v>100</v>
      </c>
      <c r="G8" s="19">
        <f t="shared" si="0"/>
        <v>47250</v>
      </c>
    </row>
    <row r="9" spans="1:7">
      <c r="A9" s="6"/>
      <c r="B9" s="7"/>
      <c r="C9" s="6"/>
      <c r="D9" s="6"/>
      <c r="E9" s="6"/>
      <c r="F9" s="6"/>
      <c r="G9" s="6"/>
    </row>
    <row r="10" spans="1:7" ht="24">
      <c r="A10" s="6">
        <v>3</v>
      </c>
      <c r="B10" s="8" t="s">
        <v>641</v>
      </c>
      <c r="C10" s="6" t="s">
        <v>642</v>
      </c>
      <c r="D10" s="13">
        <f>SUM('EXTRA ITEM M. SHEET'!J12)</f>
        <v>2</v>
      </c>
      <c r="E10" s="6">
        <v>550</v>
      </c>
      <c r="F10" s="6">
        <v>150</v>
      </c>
      <c r="G10" s="19">
        <f t="shared" si="0"/>
        <v>1400</v>
      </c>
    </row>
    <row r="11" spans="1:7">
      <c r="A11" s="6"/>
      <c r="B11" s="6"/>
      <c r="C11" s="6"/>
      <c r="D11" s="6"/>
      <c r="E11" s="6"/>
      <c r="F11" s="6"/>
      <c r="G11" s="6"/>
    </row>
    <row r="12" spans="1:7">
      <c r="A12" s="6">
        <v>4</v>
      </c>
      <c r="B12" s="7" t="s">
        <v>643</v>
      </c>
      <c r="C12" s="6" t="s">
        <v>639</v>
      </c>
      <c r="D12" s="13">
        <f>SUM('EXTRA ITEM M. SHEET'!J15)</f>
        <v>12</v>
      </c>
      <c r="E12" s="6">
        <v>16</v>
      </c>
      <c r="F12" s="6">
        <v>8</v>
      </c>
      <c r="G12" s="19">
        <f t="shared" ref="G12:G16" si="1">$D12*(E12+F12)</f>
        <v>288</v>
      </c>
    </row>
    <row r="13" spans="1:7">
      <c r="A13" s="6"/>
      <c r="B13" s="6"/>
      <c r="C13" s="6"/>
      <c r="D13" s="6"/>
      <c r="E13" s="6"/>
      <c r="F13" s="6"/>
      <c r="G13" s="6"/>
    </row>
    <row r="14" spans="1:7">
      <c r="A14" s="6">
        <v>5</v>
      </c>
      <c r="B14" s="7" t="s">
        <v>644</v>
      </c>
      <c r="C14" s="6" t="s">
        <v>642</v>
      </c>
      <c r="D14" s="13">
        <f>SUM('EXTRA ITEM M. SHEET'!J18)</f>
        <v>18</v>
      </c>
      <c r="E14" s="6">
        <v>800</v>
      </c>
      <c r="F14" s="6">
        <v>100</v>
      </c>
      <c r="G14" s="19">
        <f t="shared" si="1"/>
        <v>16200</v>
      </c>
    </row>
    <row r="15" spans="1:7">
      <c r="A15" s="6"/>
      <c r="B15" s="6"/>
      <c r="C15" s="6"/>
      <c r="D15" s="6"/>
      <c r="E15" s="6"/>
      <c r="F15" s="6"/>
      <c r="G15" s="6"/>
    </row>
    <row r="16" spans="1:7">
      <c r="A16" s="6">
        <v>6</v>
      </c>
      <c r="B16" s="7" t="s">
        <v>645</v>
      </c>
      <c r="C16" s="6" t="s">
        <v>642</v>
      </c>
      <c r="D16" s="13">
        <f>SUM('EXTRA ITEM M. SHEET'!J21)</f>
        <v>12</v>
      </c>
      <c r="E16" s="6"/>
      <c r="F16" s="6"/>
      <c r="G16" s="19">
        <f t="shared" si="1"/>
        <v>0</v>
      </c>
    </row>
    <row r="17" spans="1:7">
      <c r="A17" s="6"/>
      <c r="B17" s="6"/>
      <c r="C17" s="6"/>
      <c r="D17" s="6"/>
      <c r="E17" s="6"/>
      <c r="F17" s="6"/>
      <c r="G17" s="6"/>
    </row>
    <row r="18" spans="1:7" ht="24">
      <c r="A18" s="6">
        <v>7</v>
      </c>
      <c r="B18" s="8" t="s">
        <v>646</v>
      </c>
      <c r="C18" s="6" t="s">
        <v>642</v>
      </c>
      <c r="D18" s="13">
        <f>SUM('EXTRA ITEM M. SHEET'!J29)</f>
        <v>6</v>
      </c>
      <c r="E18" s="6">
        <v>600</v>
      </c>
      <c r="F18" s="6">
        <v>100</v>
      </c>
      <c r="G18" s="19">
        <f t="shared" ref="G18:G22" si="2">$D18*(E18+F18)</f>
        <v>4200</v>
      </c>
    </row>
    <row r="19" spans="1:7">
      <c r="A19" s="6"/>
      <c r="B19" s="6"/>
      <c r="C19" s="6"/>
      <c r="D19" s="6"/>
      <c r="E19" s="6"/>
      <c r="F19" s="6"/>
      <c r="G19" s="6"/>
    </row>
    <row r="20" spans="1:7" ht="24">
      <c r="A20" s="6">
        <v>8</v>
      </c>
      <c r="B20" s="8" t="s">
        <v>647</v>
      </c>
      <c r="C20" s="6" t="s">
        <v>642</v>
      </c>
      <c r="D20" s="13">
        <f>SUM('EXTRA ITEM M. SHEET'!J32)</f>
        <v>1</v>
      </c>
      <c r="E20" s="6">
        <v>1300</v>
      </c>
      <c r="F20" s="6">
        <v>150</v>
      </c>
      <c r="G20" s="19">
        <f t="shared" si="2"/>
        <v>1450</v>
      </c>
    </row>
    <row r="21" spans="1:7">
      <c r="A21" s="6"/>
      <c r="B21" s="6"/>
      <c r="C21" s="6"/>
      <c r="D21" s="6"/>
      <c r="E21" s="6"/>
      <c r="F21" s="6"/>
      <c r="G21" s="6"/>
    </row>
    <row r="22" spans="1:7" ht="24">
      <c r="A22" s="6">
        <v>9</v>
      </c>
      <c r="B22" s="9" t="s">
        <v>648</v>
      </c>
      <c r="C22" s="6" t="s">
        <v>642</v>
      </c>
      <c r="D22" s="13">
        <f>SUM('EXTRA ITEM M. SHEET'!J35)</f>
        <v>1</v>
      </c>
      <c r="E22" s="6">
        <v>4550</v>
      </c>
      <c r="F22" s="6">
        <v>750</v>
      </c>
      <c r="G22" s="19">
        <f t="shared" si="2"/>
        <v>5300</v>
      </c>
    </row>
    <row r="23" spans="1:7">
      <c r="A23" s="6"/>
      <c r="B23" s="6"/>
      <c r="C23" s="6"/>
      <c r="D23" s="6"/>
      <c r="E23" s="6"/>
      <c r="F23" s="6"/>
      <c r="G23" s="6"/>
    </row>
    <row r="24" spans="1:7" ht="24">
      <c r="A24" s="6">
        <v>10</v>
      </c>
      <c r="B24" s="9" t="s">
        <v>649</v>
      </c>
      <c r="C24" s="6" t="s">
        <v>642</v>
      </c>
      <c r="D24" s="13">
        <f>SUM('EXTRA ITEM M. SHEET'!J38)</f>
        <v>1</v>
      </c>
      <c r="E24" s="6">
        <v>4900</v>
      </c>
      <c r="F24" s="6">
        <v>750</v>
      </c>
      <c r="G24" s="19">
        <f>$D24*(E24+F24)</f>
        <v>5650</v>
      </c>
    </row>
    <row r="25" spans="1:7">
      <c r="A25" s="6"/>
      <c r="B25" s="6"/>
      <c r="C25" s="6"/>
      <c r="D25" s="6"/>
      <c r="E25" s="6"/>
      <c r="F25" s="6"/>
      <c r="G25" s="6"/>
    </row>
    <row r="26" spans="1:7">
      <c r="A26" s="6">
        <v>11</v>
      </c>
      <c r="B26" s="7" t="s">
        <v>691</v>
      </c>
      <c r="C26" s="6" t="s">
        <v>650</v>
      </c>
      <c r="D26" s="6">
        <v>1</v>
      </c>
      <c r="E26" s="6"/>
      <c r="F26" s="6">
        <v>8000</v>
      </c>
      <c r="G26" s="19">
        <f t="shared" ref="G26:G30" si="3">$D26*(E26+F26)</f>
        <v>8000</v>
      </c>
    </row>
    <row r="27" spans="1:7">
      <c r="A27" s="6"/>
      <c r="B27" s="6"/>
      <c r="C27" s="6"/>
      <c r="D27" s="6"/>
      <c r="E27" s="6"/>
      <c r="F27" s="6"/>
      <c r="G27" s="6"/>
    </row>
    <row r="28" spans="1:7">
      <c r="A28" s="6">
        <v>12</v>
      </c>
      <c r="B28" s="7" t="s">
        <v>651</v>
      </c>
      <c r="C28" s="6" t="s">
        <v>650</v>
      </c>
      <c r="D28" s="6">
        <v>1</v>
      </c>
      <c r="E28" s="6"/>
      <c r="F28" s="6">
        <v>1200</v>
      </c>
      <c r="G28" s="19">
        <f t="shared" si="3"/>
        <v>1200</v>
      </c>
    </row>
    <row r="29" spans="1:7">
      <c r="A29" s="6"/>
      <c r="B29" s="6"/>
      <c r="C29" s="6"/>
      <c r="D29" s="6"/>
      <c r="E29" s="6"/>
      <c r="F29" s="6"/>
      <c r="G29" s="6"/>
    </row>
    <row r="30" spans="1:7">
      <c r="A30" s="6">
        <v>13</v>
      </c>
      <c r="B30" s="7" t="s">
        <v>652</v>
      </c>
      <c r="C30" s="6" t="s">
        <v>650</v>
      </c>
      <c r="D30" s="6">
        <v>1</v>
      </c>
      <c r="E30" s="6"/>
      <c r="F30" s="6">
        <v>5500</v>
      </c>
      <c r="G30" s="19">
        <f t="shared" si="3"/>
        <v>5500</v>
      </c>
    </row>
    <row r="31" spans="1:7">
      <c r="A31" s="6"/>
      <c r="B31" s="20"/>
      <c r="C31" s="6"/>
      <c r="D31" s="6"/>
      <c r="E31" s="6"/>
      <c r="F31" s="6"/>
      <c r="G31" s="6"/>
    </row>
    <row r="32" spans="1:7">
      <c r="A32" s="6">
        <v>14</v>
      </c>
      <c r="B32" s="7" t="s">
        <v>653</v>
      </c>
      <c r="C32" s="6" t="s">
        <v>642</v>
      </c>
      <c r="D32" s="13">
        <f>SUM('EXTRA ITEM M. SHEET'!J41)</f>
        <v>6</v>
      </c>
      <c r="E32" s="6">
        <v>650</v>
      </c>
      <c r="F32" s="6">
        <v>100</v>
      </c>
      <c r="G32" s="19">
        <f t="shared" ref="G32:G36" si="4">$D32*(E32+F32)</f>
        <v>4500</v>
      </c>
    </row>
    <row r="33" spans="1:7">
      <c r="A33" s="6"/>
      <c r="B33" s="6"/>
      <c r="C33" s="6"/>
      <c r="D33" s="6"/>
      <c r="E33" s="6"/>
      <c r="F33" s="6"/>
      <c r="G33" s="6"/>
    </row>
    <row r="34" spans="1:7">
      <c r="A34" s="6">
        <v>15</v>
      </c>
      <c r="B34" s="7" t="s">
        <v>654</v>
      </c>
      <c r="C34" s="6" t="s">
        <v>639</v>
      </c>
      <c r="D34" s="13">
        <f>SUM('EXTRA ITEM M. SHEET'!J45)</f>
        <v>25</v>
      </c>
      <c r="E34" s="6">
        <v>550</v>
      </c>
      <c r="F34" s="6">
        <v>100</v>
      </c>
      <c r="G34" s="19">
        <f t="shared" si="4"/>
        <v>16250</v>
      </c>
    </row>
    <row r="35" spans="1:7">
      <c r="A35" s="6"/>
      <c r="B35" s="6"/>
      <c r="C35" s="6"/>
      <c r="D35" s="6"/>
      <c r="E35" s="6"/>
      <c r="F35" s="6"/>
      <c r="G35" s="6"/>
    </row>
    <row r="36" spans="1:7">
      <c r="A36" s="6">
        <v>16</v>
      </c>
      <c r="B36" s="7" t="s">
        <v>655</v>
      </c>
      <c r="C36" s="6" t="s">
        <v>642</v>
      </c>
      <c r="D36" s="13">
        <f>SUM('EXTRA ITEM M. SHEET'!J48)</f>
        <v>1</v>
      </c>
      <c r="E36" s="6"/>
      <c r="F36" s="6">
        <v>500</v>
      </c>
      <c r="G36" s="19">
        <f t="shared" si="4"/>
        <v>500</v>
      </c>
    </row>
    <row r="37" spans="1:7">
      <c r="A37" s="6"/>
      <c r="B37" s="6"/>
      <c r="C37" s="6"/>
      <c r="D37" s="6"/>
      <c r="E37" s="6"/>
      <c r="F37" s="6"/>
      <c r="G37" s="6"/>
    </row>
    <row r="38" spans="1:7">
      <c r="A38" s="6">
        <v>17</v>
      </c>
      <c r="B38" s="7" t="s">
        <v>656</v>
      </c>
      <c r="C38" s="6" t="s">
        <v>642</v>
      </c>
      <c r="D38" s="13">
        <f>SUM('EXTRA ITEM M. SHEET'!J53)</f>
        <v>3</v>
      </c>
      <c r="E38" s="6"/>
      <c r="F38" s="6">
        <v>500</v>
      </c>
      <c r="G38" s="19">
        <f t="shared" ref="G38:G42" si="5">$D38*(E38+F38)</f>
        <v>1500</v>
      </c>
    </row>
    <row r="39" spans="1:7">
      <c r="A39" s="6"/>
      <c r="B39" s="7"/>
      <c r="C39" s="6"/>
      <c r="D39" s="6"/>
      <c r="E39" s="6"/>
      <c r="F39" s="6"/>
      <c r="G39" s="6"/>
    </row>
    <row r="40" spans="1:7">
      <c r="A40" s="6">
        <v>18</v>
      </c>
      <c r="B40" s="7" t="s">
        <v>657</v>
      </c>
      <c r="C40" s="6" t="s">
        <v>642</v>
      </c>
      <c r="D40" s="13">
        <f>SUM('EXTRA ITEM M. SHEET'!J58)</f>
        <v>8</v>
      </c>
      <c r="E40" s="6"/>
      <c r="F40" s="6">
        <v>500</v>
      </c>
      <c r="G40" s="19">
        <f t="shared" si="5"/>
        <v>4000</v>
      </c>
    </row>
    <row r="41" spans="1:7">
      <c r="A41" s="6"/>
      <c r="B41" s="7"/>
      <c r="C41" s="6"/>
      <c r="D41" s="6"/>
      <c r="E41" s="6"/>
      <c r="F41" s="6"/>
      <c r="G41" s="6"/>
    </row>
    <row r="42" spans="1:7">
      <c r="A42" s="6">
        <v>19</v>
      </c>
      <c r="B42" s="7" t="s">
        <v>658</v>
      </c>
      <c r="C42" s="6" t="s">
        <v>642</v>
      </c>
      <c r="D42" s="13">
        <f>SUM('EXTRA ITEM M. SHEET'!J61)</f>
        <v>3</v>
      </c>
      <c r="E42" s="6"/>
      <c r="F42" s="6">
        <v>500</v>
      </c>
      <c r="G42" s="19">
        <f t="shared" si="5"/>
        <v>1500</v>
      </c>
    </row>
    <row r="43" spans="1:7">
      <c r="A43" s="6"/>
      <c r="B43" s="7"/>
      <c r="C43" s="6"/>
      <c r="D43" s="6"/>
      <c r="E43" s="6"/>
      <c r="F43" s="6"/>
      <c r="G43" s="6"/>
    </row>
    <row r="44" spans="1:7">
      <c r="A44" s="6">
        <v>20</v>
      </c>
      <c r="B44" s="7" t="s">
        <v>659</v>
      </c>
      <c r="C44" s="6" t="s">
        <v>642</v>
      </c>
      <c r="D44" s="13">
        <f>SUM('EXTRA ITEM M. SHEET'!J66)</f>
        <v>3</v>
      </c>
      <c r="E44" s="6"/>
      <c r="F44" s="6">
        <v>500</v>
      </c>
      <c r="G44" s="19">
        <f t="shared" ref="G44:G48" si="6">$D44*(E44+F44)</f>
        <v>1500</v>
      </c>
    </row>
    <row r="45" spans="1:7">
      <c r="A45" s="6"/>
      <c r="B45" s="7"/>
      <c r="C45" s="6"/>
      <c r="D45" s="6"/>
      <c r="E45" s="6"/>
      <c r="F45" s="6"/>
      <c r="G45" s="6"/>
    </row>
    <row r="46" spans="1:7">
      <c r="A46" s="6">
        <v>21</v>
      </c>
      <c r="B46" s="7" t="s">
        <v>660</v>
      </c>
      <c r="C46" s="6" t="s">
        <v>642</v>
      </c>
      <c r="D46" s="13">
        <f>SUM('EXTRA ITEM M. SHEET'!J70)</f>
        <v>2</v>
      </c>
      <c r="E46" s="6"/>
      <c r="F46" s="6">
        <v>500</v>
      </c>
      <c r="G46" s="19">
        <f t="shared" si="6"/>
        <v>1000</v>
      </c>
    </row>
    <row r="47" spans="1:7">
      <c r="A47" s="6"/>
      <c r="B47" s="7"/>
      <c r="C47" s="6"/>
      <c r="D47" s="6"/>
      <c r="E47" s="6"/>
      <c r="F47" s="6"/>
      <c r="G47" s="6"/>
    </row>
    <row r="48" spans="1:7" ht="24">
      <c r="A48" s="6">
        <v>22</v>
      </c>
      <c r="B48" s="8" t="s">
        <v>661</v>
      </c>
      <c r="C48" s="6" t="s">
        <v>642</v>
      </c>
      <c r="D48" s="13">
        <f>SUM('EXTRA ITEM M. SHEET'!J73)</f>
        <v>1</v>
      </c>
      <c r="E48" s="6">
        <v>268500</v>
      </c>
      <c r="F48" s="6"/>
      <c r="G48" s="19">
        <f t="shared" si="6"/>
        <v>268500</v>
      </c>
    </row>
    <row r="49" spans="1:7">
      <c r="A49" s="6"/>
      <c r="B49" s="7"/>
      <c r="C49" s="6"/>
      <c r="D49" s="6"/>
      <c r="E49" s="6"/>
      <c r="F49" s="6"/>
      <c r="G49" s="6"/>
    </row>
    <row r="50" spans="1:7" ht="36">
      <c r="A50" s="6">
        <v>23</v>
      </c>
      <c r="B50" s="8" t="s">
        <v>662</v>
      </c>
      <c r="C50" s="6" t="s">
        <v>642</v>
      </c>
      <c r="D50" s="13">
        <f>SUM('EXTRA ITEM M. SHEET'!J76)</f>
        <v>1</v>
      </c>
      <c r="E50" s="6"/>
      <c r="F50" s="6">
        <v>75000</v>
      </c>
      <c r="G50" s="19">
        <f t="shared" ref="G50:G54" si="7">$D50*(E50+F50)</f>
        <v>75000</v>
      </c>
    </row>
    <row r="51" spans="1:7">
      <c r="A51" s="6"/>
      <c r="B51" s="7"/>
      <c r="C51" s="6"/>
      <c r="D51" s="6"/>
      <c r="E51" s="6"/>
      <c r="F51" s="6"/>
      <c r="G51" s="6"/>
    </row>
    <row r="52" spans="1:7" ht="24">
      <c r="A52" s="6">
        <v>24</v>
      </c>
      <c r="B52" s="8" t="s">
        <v>663</v>
      </c>
      <c r="C52" s="6" t="s">
        <v>642</v>
      </c>
      <c r="D52" s="13">
        <f>SUM('EXTRA ITEM M. SHEET'!J80)</f>
        <v>11</v>
      </c>
      <c r="E52" s="6">
        <v>6400</v>
      </c>
      <c r="F52" s="6">
        <v>550</v>
      </c>
      <c r="G52" s="19">
        <f t="shared" si="7"/>
        <v>76450</v>
      </c>
    </row>
    <row r="53" spans="1:7">
      <c r="A53" s="6"/>
      <c r="B53" s="7"/>
      <c r="C53" s="6"/>
      <c r="D53" s="6"/>
      <c r="E53" s="6"/>
      <c r="F53" s="6"/>
      <c r="G53" s="6"/>
    </row>
    <row r="54" spans="1:7" ht="24">
      <c r="A54" s="6">
        <v>25</v>
      </c>
      <c r="B54" s="8" t="s">
        <v>664</v>
      </c>
      <c r="C54" s="6" t="s">
        <v>642</v>
      </c>
      <c r="D54" s="13">
        <f>SUM('EXTRA ITEM M. SHEET'!J86)</f>
        <v>3</v>
      </c>
      <c r="E54" s="6">
        <v>10960</v>
      </c>
      <c r="F54" s="6">
        <v>400</v>
      </c>
      <c r="G54" s="19">
        <f t="shared" si="7"/>
        <v>34080</v>
      </c>
    </row>
    <row r="55" spans="1:7">
      <c r="A55" s="6"/>
      <c r="B55" s="7"/>
      <c r="C55" s="6"/>
      <c r="D55" s="6"/>
      <c r="E55" s="6"/>
      <c r="F55" s="6"/>
      <c r="G55" s="6"/>
    </row>
    <row r="56" spans="1:7" ht="24">
      <c r="A56" s="6">
        <v>26</v>
      </c>
      <c r="B56" s="8" t="s">
        <v>665</v>
      </c>
      <c r="C56" s="6" t="s">
        <v>642</v>
      </c>
      <c r="D56" s="13">
        <f>SUM('EXTRA ITEM M. SHEET'!J91)</f>
        <v>8</v>
      </c>
      <c r="E56" s="6">
        <v>5170</v>
      </c>
      <c r="F56" s="6">
        <v>350</v>
      </c>
      <c r="G56" s="19">
        <f t="shared" ref="G56:G60" si="8">$D56*(E56+F56)</f>
        <v>44160</v>
      </c>
    </row>
    <row r="57" spans="1:7">
      <c r="A57" s="6"/>
      <c r="B57" s="7"/>
      <c r="C57" s="6"/>
      <c r="D57" s="6"/>
      <c r="E57" s="6"/>
      <c r="F57" s="6"/>
      <c r="G57" s="6"/>
    </row>
    <row r="58" spans="1:7" ht="24">
      <c r="A58" s="6">
        <v>27</v>
      </c>
      <c r="B58" s="8" t="s">
        <v>666</v>
      </c>
      <c r="C58" s="6" t="s">
        <v>642</v>
      </c>
      <c r="D58" s="13">
        <f>SUM('EXTRA ITEM M. SHEET'!J94)</f>
        <v>3</v>
      </c>
      <c r="E58" s="6">
        <v>4870</v>
      </c>
      <c r="F58" s="6">
        <v>265</v>
      </c>
      <c r="G58" s="19">
        <f t="shared" si="8"/>
        <v>15405</v>
      </c>
    </row>
    <row r="59" spans="1:7">
      <c r="A59" s="6"/>
      <c r="B59" s="7"/>
      <c r="C59" s="6"/>
      <c r="D59" s="6"/>
      <c r="E59" s="6"/>
      <c r="F59" s="6"/>
      <c r="G59" s="6"/>
    </row>
    <row r="60" spans="1:7" ht="24">
      <c r="A60" s="6">
        <v>28</v>
      </c>
      <c r="B60" s="8" t="s">
        <v>667</v>
      </c>
      <c r="C60" s="6" t="s">
        <v>642</v>
      </c>
      <c r="D60" s="13">
        <f>SUM('EXTRA ITEM M. SHEET'!J101)</f>
        <v>3</v>
      </c>
      <c r="E60" s="6">
        <v>5270</v>
      </c>
      <c r="F60" s="6">
        <v>350</v>
      </c>
      <c r="G60" s="19">
        <f t="shared" si="8"/>
        <v>16860</v>
      </c>
    </row>
    <row r="61" spans="1:7">
      <c r="A61" s="6"/>
      <c r="B61" s="7"/>
      <c r="C61" s="6"/>
      <c r="D61" s="6"/>
      <c r="E61" s="6"/>
      <c r="F61" s="6"/>
      <c r="G61" s="6"/>
    </row>
    <row r="62" spans="1:7" ht="24">
      <c r="A62" s="6">
        <v>29</v>
      </c>
      <c r="B62" s="8" t="s">
        <v>668</v>
      </c>
      <c r="C62" s="6" t="s">
        <v>642</v>
      </c>
      <c r="D62" s="13">
        <f>SUM('EXTRA ITEM M. SHEET'!J105)</f>
        <v>2</v>
      </c>
      <c r="E62" s="6">
        <v>5590</v>
      </c>
      <c r="F62" s="6">
        <v>320</v>
      </c>
      <c r="G62" s="19">
        <f t="shared" ref="G62:G66" si="9">$D62*(E62+F62)</f>
        <v>11820</v>
      </c>
    </row>
    <row r="63" spans="1:7">
      <c r="A63" s="6"/>
      <c r="B63" s="7"/>
      <c r="C63" s="6"/>
      <c r="D63" s="6"/>
      <c r="E63" s="6"/>
      <c r="F63" s="6"/>
      <c r="G63" s="6"/>
    </row>
    <row r="64" spans="1:7" ht="24">
      <c r="A64" s="6">
        <v>30</v>
      </c>
      <c r="B64" s="8" t="s">
        <v>669</v>
      </c>
      <c r="C64" s="6" t="s">
        <v>642</v>
      </c>
      <c r="D64" s="13">
        <f>SUM('EXTRA ITEM M. SHEET'!J108)</f>
        <v>1</v>
      </c>
      <c r="E64" s="6">
        <v>5530</v>
      </c>
      <c r="F64" s="6">
        <v>700</v>
      </c>
      <c r="G64" s="19">
        <f t="shared" si="9"/>
        <v>6230</v>
      </c>
    </row>
    <row r="65" spans="1:7">
      <c r="A65" s="6"/>
      <c r="B65" s="7"/>
      <c r="C65" s="6"/>
      <c r="D65" s="6"/>
      <c r="E65" s="6"/>
      <c r="F65" s="6"/>
      <c r="G65" s="6"/>
    </row>
    <row r="66" spans="1:7" ht="24">
      <c r="A66" s="6">
        <v>31</v>
      </c>
      <c r="B66" s="8" t="s">
        <v>670</v>
      </c>
      <c r="C66" s="6" t="s">
        <v>642</v>
      </c>
      <c r="D66" s="6">
        <v>1</v>
      </c>
      <c r="E66" s="6"/>
      <c r="F66" s="6">
        <v>207500</v>
      </c>
      <c r="G66" s="19">
        <f t="shared" si="9"/>
        <v>207500</v>
      </c>
    </row>
    <row r="67" spans="1:7">
      <c r="A67" s="6"/>
      <c r="B67" s="7"/>
      <c r="C67" s="6"/>
      <c r="D67" s="6"/>
      <c r="E67" s="6"/>
      <c r="F67" s="6"/>
      <c r="G67" s="6"/>
    </row>
    <row r="68" spans="1:7">
      <c r="A68" s="6">
        <v>32</v>
      </c>
      <c r="B68" s="7" t="s">
        <v>671</v>
      </c>
      <c r="C68" s="6" t="s">
        <v>642</v>
      </c>
      <c r="D68" s="6">
        <v>3</v>
      </c>
      <c r="E68" s="6">
        <v>6300</v>
      </c>
      <c r="F68" s="6">
        <v>300</v>
      </c>
      <c r="G68" s="19">
        <f t="shared" ref="G68:G72" si="10">$D68*(E68+F68)</f>
        <v>19800</v>
      </c>
    </row>
    <row r="69" spans="1:7">
      <c r="A69" s="6"/>
      <c r="B69" s="7"/>
      <c r="C69" s="6"/>
      <c r="D69" s="6"/>
      <c r="E69" s="6"/>
      <c r="F69" s="6"/>
      <c r="G69" s="6"/>
    </row>
    <row r="70" spans="1:7">
      <c r="A70" s="6">
        <v>33</v>
      </c>
      <c r="B70" s="7" t="s">
        <v>672</v>
      </c>
      <c r="C70" s="6" t="s">
        <v>642</v>
      </c>
      <c r="D70" s="13">
        <f>SUM('EXTRA ITEM M. SHEET'!J114)</f>
        <v>8</v>
      </c>
      <c r="E70" s="6">
        <v>250</v>
      </c>
      <c r="F70" s="6">
        <v>50</v>
      </c>
      <c r="G70" s="19">
        <f t="shared" si="10"/>
        <v>2400</v>
      </c>
    </row>
    <row r="71" spans="1:7">
      <c r="A71" s="6"/>
      <c r="B71" s="7"/>
      <c r="C71" s="6"/>
      <c r="D71" s="6"/>
      <c r="E71" s="6"/>
      <c r="F71" s="6"/>
      <c r="G71" s="6"/>
    </row>
    <row r="72" spans="1:7">
      <c r="A72" s="6">
        <v>34</v>
      </c>
      <c r="B72" s="7" t="s">
        <v>673</v>
      </c>
      <c r="C72" s="6" t="s">
        <v>642</v>
      </c>
      <c r="D72" s="13">
        <f>SUM('EXTRA ITEM M. SHEET'!J117)</f>
        <v>4</v>
      </c>
      <c r="E72" s="6">
        <v>700</v>
      </c>
      <c r="F72" s="6">
        <v>150</v>
      </c>
      <c r="G72" s="19">
        <f t="shared" si="10"/>
        <v>3400</v>
      </c>
    </row>
    <row r="73" spans="1:7">
      <c r="A73" s="6"/>
      <c r="B73" s="7"/>
      <c r="C73" s="6"/>
      <c r="D73" s="6"/>
      <c r="E73" s="6"/>
      <c r="F73" s="6"/>
      <c r="G73" s="6"/>
    </row>
    <row r="74" spans="1:7">
      <c r="A74" s="6">
        <v>35</v>
      </c>
      <c r="B74" s="7" t="s">
        <v>674</v>
      </c>
      <c r="C74" s="6" t="s">
        <v>642</v>
      </c>
      <c r="D74" s="13">
        <f>SUM('EXTRA ITEM M. SHEET'!J120)</f>
        <v>4</v>
      </c>
      <c r="E74" s="6">
        <v>550</v>
      </c>
      <c r="F74" s="6">
        <v>100</v>
      </c>
      <c r="G74" s="19">
        <f t="shared" ref="G74" si="11">$D74*(E74+F74)</f>
        <v>2600</v>
      </c>
    </row>
    <row r="75" spans="1:7">
      <c r="A75" s="6"/>
      <c r="B75" s="7"/>
      <c r="C75" s="6"/>
      <c r="D75" s="6"/>
      <c r="E75" s="6"/>
      <c r="F75" s="6"/>
      <c r="G75" s="6"/>
    </row>
    <row r="76" spans="1:7" ht="24">
      <c r="A76" s="6">
        <v>36</v>
      </c>
      <c r="B76" s="8" t="s">
        <v>675</v>
      </c>
      <c r="C76" s="6" t="s">
        <v>650</v>
      </c>
      <c r="D76" s="6">
        <v>1</v>
      </c>
      <c r="E76" s="6"/>
      <c r="F76" s="6">
        <v>48000</v>
      </c>
      <c r="G76" s="19">
        <f>$D76*(E76+F76)</f>
        <v>48000</v>
      </c>
    </row>
    <row r="77" spans="1:7">
      <c r="A77" s="6"/>
      <c r="B77" s="7"/>
      <c r="C77" s="6"/>
      <c r="D77" s="6"/>
      <c r="E77" s="6"/>
      <c r="F77" s="6"/>
      <c r="G77" s="6"/>
    </row>
    <row r="78" spans="1:7" ht="24">
      <c r="A78" s="6">
        <v>37</v>
      </c>
      <c r="B78" s="8" t="s">
        <v>676</v>
      </c>
      <c r="C78" s="6" t="s">
        <v>642</v>
      </c>
      <c r="D78" s="13">
        <f>SUM('EXTRA ITEM M. SHEET'!J123)</f>
        <v>4</v>
      </c>
      <c r="E78" s="6">
        <v>5100</v>
      </c>
      <c r="F78" s="1">
        <v>300</v>
      </c>
      <c r="G78" s="19">
        <f>$D78*(E78+F78)</f>
        <v>21600</v>
      </c>
    </row>
    <row r="79" spans="1:7">
      <c r="A79" s="6"/>
      <c r="B79" s="7"/>
      <c r="C79" s="6"/>
      <c r="D79" s="6"/>
      <c r="E79" s="6"/>
      <c r="F79" s="6"/>
      <c r="G79" s="6"/>
    </row>
    <row r="80" spans="1:7" s="179" customFormat="1">
      <c r="A80" s="176">
        <v>38</v>
      </c>
      <c r="B80" s="177" t="s">
        <v>687</v>
      </c>
      <c r="C80" s="176" t="s">
        <v>70</v>
      </c>
      <c r="D80" s="176">
        <v>4</v>
      </c>
      <c r="E80" s="176">
        <v>2250</v>
      </c>
      <c r="F80" s="176">
        <v>450</v>
      </c>
      <c r="G80" s="178">
        <f>$D80*(E80+F80)</f>
        <v>10800</v>
      </c>
    </row>
    <row r="81" spans="1:7" s="179" customFormat="1">
      <c r="A81" s="176"/>
      <c r="B81" s="177"/>
      <c r="C81" s="176"/>
      <c r="D81" s="176"/>
      <c r="E81" s="176"/>
      <c r="F81" s="176"/>
      <c r="G81" s="178"/>
    </row>
    <row r="82" spans="1:7" s="179" customFormat="1">
      <c r="A82" s="176">
        <v>39</v>
      </c>
      <c r="B82" s="177" t="s">
        <v>688</v>
      </c>
      <c r="C82" s="176" t="s">
        <v>650</v>
      </c>
      <c r="D82" s="176">
        <v>1</v>
      </c>
      <c r="E82" s="176"/>
      <c r="F82" s="176">
        <v>3800</v>
      </c>
      <c r="G82" s="178">
        <f>$D82*(E82+F82)</f>
        <v>3800</v>
      </c>
    </row>
    <row r="83" spans="1:7" s="179" customFormat="1">
      <c r="A83" s="176"/>
      <c r="B83" s="177"/>
      <c r="C83" s="176"/>
      <c r="D83" s="176"/>
      <c r="E83" s="176"/>
      <c r="F83" s="176"/>
      <c r="G83" s="178"/>
    </row>
    <row r="84" spans="1:7" s="179" customFormat="1">
      <c r="A84" s="176">
        <v>40</v>
      </c>
      <c r="B84" s="177" t="s">
        <v>689</v>
      </c>
      <c r="C84" s="176" t="s">
        <v>650</v>
      </c>
      <c r="D84" s="176">
        <v>1</v>
      </c>
      <c r="E84" s="176"/>
      <c r="F84" s="176">
        <v>30000</v>
      </c>
      <c r="G84" s="178">
        <f>$D84*(E84+F84)</f>
        <v>30000</v>
      </c>
    </row>
    <row r="85" spans="1:7">
      <c r="A85" s="6"/>
      <c r="B85" s="7"/>
      <c r="C85" s="6"/>
      <c r="D85" s="6"/>
      <c r="E85" s="6"/>
      <c r="F85" s="6"/>
      <c r="G85" s="6"/>
    </row>
    <row r="86" spans="1:7">
      <c r="A86" s="6">
        <v>41</v>
      </c>
      <c r="B86" s="7" t="s">
        <v>690</v>
      </c>
      <c r="C86" s="6" t="s">
        <v>70</v>
      </c>
      <c r="D86" s="6">
        <v>8</v>
      </c>
      <c r="E86" s="6">
        <v>1200</v>
      </c>
      <c r="F86" s="6">
        <v>200</v>
      </c>
      <c r="G86" s="178">
        <f>$D86*(E86+F86)</f>
        <v>11200</v>
      </c>
    </row>
    <row r="87" spans="1:7">
      <c r="A87" s="6"/>
      <c r="B87" s="7"/>
      <c r="C87" s="6"/>
      <c r="D87" s="6"/>
      <c r="E87" s="6"/>
      <c r="F87" s="6"/>
      <c r="G87" s="178"/>
    </row>
    <row r="88" spans="1:7">
      <c r="A88" s="6">
        <v>42</v>
      </c>
      <c r="B88" s="7" t="s">
        <v>692</v>
      </c>
      <c r="C88" s="6" t="s">
        <v>70</v>
      </c>
      <c r="D88" s="6">
        <v>1</v>
      </c>
      <c r="E88" s="6">
        <v>3000</v>
      </c>
      <c r="F88" s="6">
        <v>500</v>
      </c>
      <c r="G88" s="178">
        <f>$D88*(E88+F88)</f>
        <v>3500</v>
      </c>
    </row>
    <row r="89" spans="1:7">
      <c r="A89" s="6"/>
      <c r="B89" s="7"/>
      <c r="C89" s="6"/>
      <c r="D89" s="6"/>
      <c r="E89" s="6"/>
      <c r="F89" s="6"/>
      <c r="G89" s="178"/>
    </row>
    <row r="90" spans="1:7">
      <c r="A90" s="6">
        <v>43</v>
      </c>
      <c r="B90" s="7" t="s">
        <v>693</v>
      </c>
      <c r="C90" s="6" t="s">
        <v>309</v>
      </c>
      <c r="D90" s="6">
        <v>1</v>
      </c>
      <c r="E90" s="6"/>
      <c r="F90" s="6">
        <v>10000</v>
      </c>
      <c r="G90" s="178">
        <f>$D90*(E90+F90)</f>
        <v>10000</v>
      </c>
    </row>
    <row r="91" spans="1:7">
      <c r="A91" s="6"/>
      <c r="B91" s="7"/>
      <c r="C91" s="6"/>
      <c r="D91" s="6"/>
      <c r="E91" s="6"/>
      <c r="F91" s="6"/>
      <c r="G91" s="6"/>
    </row>
    <row r="92" spans="1:7">
      <c r="A92" s="192" t="s">
        <v>677</v>
      </c>
      <c r="B92" s="193"/>
      <c r="C92" s="193"/>
      <c r="D92" s="193"/>
      <c r="E92" s="193"/>
      <c r="F92" s="194"/>
      <c r="G92" s="19">
        <f>SUM(G5:G91)</f>
        <v>1063793</v>
      </c>
    </row>
    <row r="93" spans="1:7">
      <c r="A93" s="6"/>
      <c r="B93" s="6"/>
      <c r="C93" s="6"/>
      <c r="D93" s="6"/>
      <c r="E93" s="6"/>
      <c r="F93" s="6"/>
      <c r="G93" s="6"/>
    </row>
  </sheetData>
  <mergeCells count="2">
    <mergeCell ref="E3:G3"/>
    <mergeCell ref="A92:F9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129"/>
  <sheetViews>
    <sheetView workbookViewId="0">
      <selection activeCell="C17" sqref="C17"/>
    </sheetView>
  </sheetViews>
  <sheetFormatPr defaultColWidth="8.77734375" defaultRowHeight="12"/>
  <cols>
    <col min="1" max="1" width="8.77734375" style="1"/>
    <col min="2" max="2" width="64.21875" style="1" customWidth="1"/>
    <col min="3" max="4" width="8.77734375" style="1"/>
    <col min="5" max="5" width="20.44140625" style="1" customWidth="1"/>
    <col min="6" max="6" width="15.44140625" style="1" customWidth="1"/>
    <col min="7" max="7" width="14.77734375" style="1" customWidth="1"/>
    <col min="8" max="16384" width="8.77734375" style="1"/>
  </cols>
  <sheetData>
    <row r="2" spans="1:12">
      <c r="A2" s="2"/>
      <c r="B2" s="2"/>
      <c r="C2" s="2" t="s">
        <v>17</v>
      </c>
      <c r="D2" s="3"/>
      <c r="E2" s="4"/>
      <c r="F2" s="4"/>
      <c r="G2" s="4"/>
      <c r="H2" s="188" t="s">
        <v>678</v>
      </c>
      <c r="I2" s="189"/>
      <c r="J2" s="189"/>
      <c r="K2" s="189"/>
      <c r="L2" s="190"/>
    </row>
    <row r="3" spans="1:12">
      <c r="A3" s="2" t="s">
        <v>637</v>
      </c>
      <c r="B3" s="2" t="s">
        <v>23</v>
      </c>
      <c r="C3" s="2" t="s">
        <v>24</v>
      </c>
      <c r="D3" s="3" t="s">
        <v>25</v>
      </c>
      <c r="E3" s="3" t="s">
        <v>413</v>
      </c>
      <c r="F3" s="3" t="s">
        <v>414</v>
      </c>
      <c r="G3" s="3" t="s">
        <v>415</v>
      </c>
      <c r="H3" s="3" t="s">
        <v>25</v>
      </c>
      <c r="I3" s="3" t="s">
        <v>416</v>
      </c>
      <c r="J3" s="3" t="s">
        <v>417</v>
      </c>
      <c r="K3" s="3" t="s">
        <v>24</v>
      </c>
      <c r="L3" s="3" t="s">
        <v>418</v>
      </c>
    </row>
    <row r="4" spans="1:12">
      <c r="A4" s="6"/>
      <c r="B4" s="6"/>
      <c r="C4" s="6"/>
      <c r="D4" s="6"/>
      <c r="E4" s="6"/>
      <c r="F4" s="6"/>
      <c r="G4" s="6"/>
      <c r="H4" s="6"/>
      <c r="I4" s="6"/>
      <c r="J4" s="6"/>
      <c r="K4" s="6"/>
      <c r="L4" s="6"/>
    </row>
    <row r="5" spans="1:12">
      <c r="A5" s="6">
        <v>1</v>
      </c>
      <c r="B5" s="7" t="s">
        <v>638</v>
      </c>
      <c r="C5" s="6"/>
      <c r="D5" s="6"/>
      <c r="E5" s="6"/>
      <c r="F5" s="6" t="s">
        <v>679</v>
      </c>
      <c r="G5" s="6" t="s">
        <v>595</v>
      </c>
      <c r="H5" s="6">
        <v>45</v>
      </c>
      <c r="I5" s="6">
        <v>1</v>
      </c>
      <c r="J5" s="6">
        <f>SUM(H5*I5)</f>
        <v>45</v>
      </c>
      <c r="K5" s="6" t="s">
        <v>279</v>
      </c>
      <c r="L5" s="6"/>
    </row>
    <row r="6" spans="1:12">
      <c r="A6" s="6"/>
      <c r="B6" s="6"/>
      <c r="C6" s="6"/>
      <c r="D6" s="6"/>
      <c r="E6" s="6"/>
      <c r="F6" s="6"/>
      <c r="G6" s="6"/>
      <c r="H6" s="188" t="s">
        <v>417</v>
      </c>
      <c r="I6" s="190"/>
      <c r="J6" s="12">
        <f>SUM(J5:J5)</f>
        <v>45</v>
      </c>
      <c r="K6" s="6"/>
      <c r="L6" s="6"/>
    </row>
    <row r="7" spans="1:12">
      <c r="A7" s="6"/>
      <c r="B7" s="7"/>
      <c r="C7" s="6"/>
      <c r="D7" s="6"/>
      <c r="E7" s="6"/>
      <c r="F7" s="6"/>
      <c r="G7" s="6"/>
      <c r="H7" s="6"/>
      <c r="I7" s="6"/>
      <c r="J7" s="6"/>
      <c r="K7" s="6"/>
      <c r="L7" s="6"/>
    </row>
    <row r="8" spans="1:12">
      <c r="A8" s="6">
        <v>2</v>
      </c>
      <c r="B8" s="7" t="s">
        <v>640</v>
      </c>
      <c r="C8" s="6"/>
      <c r="D8" s="6"/>
      <c r="E8" s="6"/>
      <c r="F8" s="6" t="s">
        <v>424</v>
      </c>
      <c r="G8" s="6" t="s">
        <v>425</v>
      </c>
      <c r="H8" s="6">
        <v>45</v>
      </c>
      <c r="I8" s="6">
        <v>1</v>
      </c>
      <c r="J8" s="6">
        <f>SUM(H8*I8)</f>
        <v>45</v>
      </c>
      <c r="K8" s="6" t="s">
        <v>279</v>
      </c>
      <c r="L8" s="6"/>
    </row>
    <row r="9" spans="1:12">
      <c r="A9" s="6"/>
      <c r="B9" s="6"/>
      <c r="C9" s="6"/>
      <c r="D9" s="6"/>
      <c r="E9" s="6"/>
      <c r="F9" s="6"/>
      <c r="G9" s="6"/>
      <c r="H9" s="188" t="s">
        <v>417</v>
      </c>
      <c r="I9" s="190"/>
      <c r="J9" s="12">
        <f>SUM(J8:J8)</f>
        <v>45</v>
      </c>
      <c r="K9" s="6"/>
      <c r="L9" s="6"/>
    </row>
    <row r="10" spans="1:12">
      <c r="A10" s="6"/>
      <c r="B10" s="6"/>
      <c r="C10" s="6"/>
      <c r="D10" s="6"/>
      <c r="E10" s="6"/>
      <c r="F10" s="6"/>
      <c r="G10" s="6"/>
      <c r="H10" s="6"/>
      <c r="I10" s="6"/>
      <c r="J10" s="6"/>
      <c r="K10" s="6"/>
      <c r="L10" s="6"/>
    </row>
    <row r="11" spans="1:12">
      <c r="A11" s="6">
        <v>3</v>
      </c>
      <c r="B11" s="8" t="s">
        <v>641</v>
      </c>
      <c r="C11" s="6"/>
      <c r="D11" s="6"/>
      <c r="E11" s="6"/>
      <c r="F11" s="6" t="s">
        <v>424</v>
      </c>
      <c r="G11" s="6" t="s">
        <v>425</v>
      </c>
      <c r="H11" s="6">
        <v>2</v>
      </c>
      <c r="I11" s="6"/>
      <c r="J11" s="13">
        <f>SUM(H11)</f>
        <v>2</v>
      </c>
      <c r="K11" s="6" t="s">
        <v>642</v>
      </c>
      <c r="L11" s="6"/>
    </row>
    <row r="12" spans="1:12">
      <c r="A12" s="6"/>
      <c r="B12" s="6"/>
      <c r="C12" s="6"/>
      <c r="D12" s="6"/>
      <c r="E12" s="6"/>
      <c r="F12" s="6"/>
      <c r="G12" s="6"/>
      <c r="H12" s="188" t="s">
        <v>417</v>
      </c>
      <c r="I12" s="190"/>
      <c r="J12" s="12">
        <f>SUM(J11:J11)</f>
        <v>2</v>
      </c>
      <c r="K12" s="6"/>
      <c r="L12" s="6"/>
    </row>
    <row r="13" spans="1:12">
      <c r="A13" s="6"/>
      <c r="B13" s="6"/>
      <c r="C13" s="6"/>
      <c r="D13" s="6"/>
      <c r="E13" s="6"/>
      <c r="F13" s="6"/>
      <c r="G13" s="6"/>
      <c r="H13" s="6"/>
      <c r="I13" s="6"/>
      <c r="J13" s="6"/>
      <c r="K13" s="6"/>
      <c r="L13" s="6"/>
    </row>
    <row r="14" spans="1:12">
      <c r="A14" s="6">
        <v>4</v>
      </c>
      <c r="B14" s="7" t="s">
        <v>643</v>
      </c>
      <c r="C14" s="6"/>
      <c r="D14" s="6"/>
      <c r="E14" s="6"/>
      <c r="F14" s="6" t="s">
        <v>424</v>
      </c>
      <c r="G14" s="6" t="s">
        <v>680</v>
      </c>
      <c r="H14" s="6">
        <v>6</v>
      </c>
      <c r="I14" s="6">
        <v>2</v>
      </c>
      <c r="J14" s="6">
        <f>SUM(H14*I14)</f>
        <v>12</v>
      </c>
      <c r="K14" s="6" t="s">
        <v>279</v>
      </c>
      <c r="L14" s="6"/>
    </row>
    <row r="15" spans="1:12">
      <c r="A15" s="6"/>
      <c r="B15" s="6"/>
      <c r="C15" s="6"/>
      <c r="D15" s="6"/>
      <c r="E15" s="6"/>
      <c r="F15" s="6"/>
      <c r="G15" s="6"/>
      <c r="H15" s="188" t="s">
        <v>417</v>
      </c>
      <c r="I15" s="190"/>
      <c r="J15" s="12">
        <f>SUM(J14:J14)</f>
        <v>12</v>
      </c>
      <c r="K15" s="6"/>
      <c r="L15" s="6"/>
    </row>
    <row r="16" spans="1:12">
      <c r="A16" s="6"/>
      <c r="B16" s="6"/>
      <c r="C16" s="6"/>
      <c r="D16" s="6"/>
      <c r="E16" s="6"/>
      <c r="F16" s="6"/>
      <c r="G16" s="6"/>
      <c r="H16" s="6"/>
      <c r="I16" s="6"/>
      <c r="J16" s="6"/>
      <c r="K16" s="6"/>
      <c r="L16" s="6"/>
    </row>
    <row r="17" spans="1:12">
      <c r="A17" s="6">
        <v>5</v>
      </c>
      <c r="B17" s="7" t="s">
        <v>644</v>
      </c>
      <c r="C17" s="6"/>
      <c r="D17" s="6"/>
      <c r="E17" s="6" t="s">
        <v>450</v>
      </c>
      <c r="F17" s="6"/>
      <c r="G17" s="6"/>
      <c r="H17" s="6">
        <v>18</v>
      </c>
      <c r="I17" s="6"/>
      <c r="J17" s="13">
        <f>SUM(H17)</f>
        <v>18</v>
      </c>
      <c r="K17" s="6" t="s">
        <v>642</v>
      </c>
      <c r="L17" s="6"/>
    </row>
    <row r="18" spans="1:12">
      <c r="A18" s="6"/>
      <c r="B18" s="6"/>
      <c r="C18" s="6"/>
      <c r="D18" s="6"/>
      <c r="E18" s="6"/>
      <c r="F18" s="6"/>
      <c r="G18" s="6"/>
      <c r="H18" s="188" t="s">
        <v>417</v>
      </c>
      <c r="I18" s="190"/>
      <c r="J18" s="12">
        <f>SUM(J17:J17)</f>
        <v>18</v>
      </c>
      <c r="K18" s="6"/>
      <c r="L18" s="6"/>
    </row>
    <row r="19" spans="1:12">
      <c r="A19" s="6"/>
      <c r="B19" s="6"/>
      <c r="C19" s="6"/>
      <c r="D19" s="6"/>
      <c r="E19" s="6"/>
      <c r="F19" s="6"/>
      <c r="G19" s="6"/>
      <c r="H19" s="6"/>
      <c r="I19" s="6"/>
      <c r="J19" s="6"/>
      <c r="K19" s="6"/>
      <c r="L19" s="6"/>
    </row>
    <row r="20" spans="1:12">
      <c r="A20" s="6">
        <v>6</v>
      </c>
      <c r="B20" s="7" t="s">
        <v>645</v>
      </c>
      <c r="C20" s="6"/>
      <c r="D20" s="6"/>
      <c r="E20" s="6" t="s">
        <v>681</v>
      </c>
      <c r="F20" s="6"/>
      <c r="G20" s="6"/>
      <c r="H20" s="6">
        <v>12</v>
      </c>
      <c r="I20" s="6"/>
      <c r="J20" s="13">
        <f t="shared" ref="J20:J28" si="0">SUM(H20)</f>
        <v>12</v>
      </c>
      <c r="K20" s="6"/>
      <c r="L20" s="6"/>
    </row>
    <row r="21" spans="1:12">
      <c r="A21" s="6"/>
      <c r="B21" s="6"/>
      <c r="C21" s="6"/>
      <c r="D21" s="6"/>
      <c r="E21" s="6"/>
      <c r="F21" s="6"/>
      <c r="G21" s="6"/>
      <c r="H21" s="188" t="s">
        <v>417</v>
      </c>
      <c r="I21" s="190"/>
      <c r="J21" s="12">
        <f>SUM(J20:J20)</f>
        <v>12</v>
      </c>
      <c r="K21" s="6"/>
      <c r="L21" s="6"/>
    </row>
    <row r="22" spans="1:12">
      <c r="A22" s="6"/>
      <c r="B22" s="6"/>
      <c r="C22" s="6"/>
      <c r="D22" s="6"/>
      <c r="E22" s="6"/>
      <c r="F22" s="6"/>
      <c r="G22" s="6"/>
      <c r="H22" s="6"/>
      <c r="I22" s="6"/>
      <c r="J22" s="6"/>
      <c r="K22" s="6"/>
      <c r="L22" s="6"/>
    </row>
    <row r="23" spans="1:12" ht="24">
      <c r="A23" s="6">
        <v>7</v>
      </c>
      <c r="B23" s="8" t="s">
        <v>646</v>
      </c>
      <c r="C23" s="6"/>
      <c r="D23" s="6"/>
      <c r="E23" s="6" t="s">
        <v>576</v>
      </c>
      <c r="F23" s="6"/>
      <c r="G23" s="6"/>
      <c r="H23" s="6">
        <v>1</v>
      </c>
      <c r="I23" s="6"/>
      <c r="J23" s="13">
        <f t="shared" si="0"/>
        <v>1</v>
      </c>
      <c r="K23" s="6"/>
      <c r="L23" s="6"/>
    </row>
    <row r="24" spans="1:12">
      <c r="A24" s="6"/>
      <c r="B24" s="6"/>
      <c r="C24" s="6"/>
      <c r="D24" s="6"/>
      <c r="E24" s="6" t="s">
        <v>593</v>
      </c>
      <c r="F24" s="6"/>
      <c r="G24" s="6"/>
      <c r="H24" s="6">
        <v>1</v>
      </c>
      <c r="I24" s="6"/>
      <c r="J24" s="13">
        <f t="shared" si="0"/>
        <v>1</v>
      </c>
      <c r="K24" s="6"/>
      <c r="L24" s="6"/>
    </row>
    <row r="25" spans="1:12">
      <c r="A25" s="6"/>
      <c r="B25" s="6"/>
      <c r="C25" s="6"/>
      <c r="D25" s="6"/>
      <c r="E25" s="6" t="s">
        <v>682</v>
      </c>
      <c r="F25" s="6"/>
      <c r="G25" s="6"/>
      <c r="H25" s="6">
        <v>1</v>
      </c>
      <c r="I25" s="6"/>
      <c r="J25" s="13">
        <f t="shared" si="0"/>
        <v>1</v>
      </c>
      <c r="K25" s="6"/>
      <c r="L25" s="6"/>
    </row>
    <row r="26" spans="1:12">
      <c r="A26" s="6"/>
      <c r="B26" s="6"/>
      <c r="C26" s="6"/>
      <c r="D26" s="6"/>
      <c r="E26" s="6" t="s">
        <v>481</v>
      </c>
      <c r="F26" s="6"/>
      <c r="G26" s="6"/>
      <c r="H26" s="6">
        <v>1</v>
      </c>
      <c r="I26" s="6"/>
      <c r="J26" s="13">
        <f t="shared" si="0"/>
        <v>1</v>
      </c>
      <c r="K26" s="6"/>
      <c r="L26" s="6"/>
    </row>
    <row r="27" spans="1:12">
      <c r="A27" s="6"/>
      <c r="B27" s="6"/>
      <c r="C27" s="6"/>
      <c r="D27" s="6"/>
      <c r="E27" s="6" t="s">
        <v>596</v>
      </c>
      <c r="F27" s="6"/>
      <c r="G27" s="6"/>
      <c r="H27" s="6">
        <v>1</v>
      </c>
      <c r="I27" s="6"/>
      <c r="J27" s="13">
        <f t="shared" si="0"/>
        <v>1</v>
      </c>
      <c r="K27" s="6"/>
      <c r="L27" s="6"/>
    </row>
    <row r="28" spans="1:12">
      <c r="A28" s="6"/>
      <c r="B28" s="6"/>
      <c r="C28" s="6"/>
      <c r="D28" s="6"/>
      <c r="E28" s="6" t="s">
        <v>683</v>
      </c>
      <c r="F28" s="6"/>
      <c r="G28" s="6"/>
      <c r="H28" s="6">
        <v>1</v>
      </c>
      <c r="I28" s="6"/>
      <c r="J28" s="13">
        <f t="shared" si="0"/>
        <v>1</v>
      </c>
      <c r="K28" s="6"/>
      <c r="L28" s="6"/>
    </row>
    <row r="29" spans="1:12">
      <c r="A29" s="6"/>
      <c r="B29" s="6"/>
      <c r="C29" s="6"/>
      <c r="D29" s="6"/>
      <c r="E29" s="6"/>
      <c r="F29" s="6"/>
      <c r="G29" s="6"/>
      <c r="H29" s="188" t="s">
        <v>417</v>
      </c>
      <c r="I29" s="190"/>
      <c r="J29" s="12">
        <f>SUM(J23:J28)</f>
        <v>6</v>
      </c>
      <c r="K29" s="6"/>
      <c r="L29" s="6"/>
    </row>
    <row r="30" spans="1:12">
      <c r="A30" s="6"/>
      <c r="B30" s="6"/>
      <c r="C30" s="6"/>
      <c r="D30" s="6"/>
      <c r="E30" s="6"/>
      <c r="F30" s="6"/>
      <c r="G30" s="6"/>
      <c r="H30" s="6"/>
      <c r="I30" s="6"/>
      <c r="J30" s="6"/>
      <c r="K30" s="6"/>
      <c r="L30" s="6"/>
    </row>
    <row r="31" spans="1:12" ht="24">
      <c r="A31" s="6">
        <v>8</v>
      </c>
      <c r="B31" s="8" t="s">
        <v>647</v>
      </c>
      <c r="C31" s="6"/>
      <c r="D31" s="6"/>
      <c r="E31" s="6" t="s">
        <v>481</v>
      </c>
      <c r="F31" s="6"/>
      <c r="G31" s="6"/>
      <c r="H31" s="6">
        <v>1</v>
      </c>
      <c r="I31" s="6"/>
      <c r="J31" s="13">
        <f>SUM(H31)</f>
        <v>1</v>
      </c>
      <c r="K31" s="6"/>
      <c r="L31" s="6"/>
    </row>
    <row r="32" spans="1:12">
      <c r="A32" s="6"/>
      <c r="B32" s="6"/>
      <c r="C32" s="6"/>
      <c r="D32" s="6"/>
      <c r="E32" s="6"/>
      <c r="F32" s="6"/>
      <c r="G32" s="6"/>
      <c r="H32" s="188" t="s">
        <v>417</v>
      </c>
      <c r="I32" s="190"/>
      <c r="J32" s="12">
        <f>SUM(J31:J31)</f>
        <v>1</v>
      </c>
      <c r="K32" s="6"/>
      <c r="L32" s="6"/>
    </row>
    <row r="33" spans="1:12">
      <c r="A33" s="6"/>
      <c r="B33" s="6"/>
      <c r="C33" s="6"/>
      <c r="D33" s="6"/>
      <c r="E33" s="6"/>
      <c r="F33" s="6"/>
      <c r="G33" s="6"/>
      <c r="H33" s="6"/>
      <c r="I33" s="6"/>
      <c r="J33" s="6"/>
      <c r="K33" s="6"/>
      <c r="L33" s="6"/>
    </row>
    <row r="34" spans="1:12" ht="24">
      <c r="A34" s="6">
        <v>9</v>
      </c>
      <c r="B34" s="9" t="s">
        <v>648</v>
      </c>
      <c r="C34" s="6"/>
      <c r="D34" s="6"/>
      <c r="E34" s="6" t="s">
        <v>530</v>
      </c>
      <c r="F34" s="6"/>
      <c r="G34" s="6"/>
      <c r="H34" s="6">
        <v>1</v>
      </c>
      <c r="I34" s="6"/>
      <c r="J34" s="13">
        <f>SUM(H34)</f>
        <v>1</v>
      </c>
      <c r="K34" s="6"/>
      <c r="L34" s="6"/>
    </row>
    <row r="35" spans="1:12">
      <c r="A35" s="6"/>
      <c r="B35" s="6"/>
      <c r="C35" s="6"/>
      <c r="D35" s="6"/>
      <c r="E35" s="6"/>
      <c r="F35" s="6"/>
      <c r="G35" s="6"/>
      <c r="H35" s="188" t="s">
        <v>417</v>
      </c>
      <c r="I35" s="190"/>
      <c r="J35" s="12">
        <f>SUM(J34:J34)</f>
        <v>1</v>
      </c>
      <c r="K35" s="6"/>
      <c r="L35" s="6"/>
    </row>
    <row r="36" spans="1:12">
      <c r="A36" s="6"/>
      <c r="B36" s="6"/>
      <c r="C36" s="6"/>
      <c r="D36" s="6"/>
      <c r="E36" s="6"/>
      <c r="F36" s="6"/>
      <c r="G36" s="6"/>
      <c r="H36" s="6"/>
      <c r="I36" s="6"/>
      <c r="J36" s="6"/>
      <c r="K36" s="6"/>
      <c r="L36" s="6"/>
    </row>
    <row r="37" spans="1:12" ht="24">
      <c r="A37" s="6">
        <v>10</v>
      </c>
      <c r="B37" s="9" t="s">
        <v>649</v>
      </c>
      <c r="C37" s="6"/>
      <c r="D37" s="6"/>
      <c r="E37" s="6" t="s">
        <v>530</v>
      </c>
      <c r="F37" s="6"/>
      <c r="G37" s="6"/>
      <c r="H37" s="6">
        <v>1</v>
      </c>
      <c r="I37" s="6"/>
      <c r="J37" s="13">
        <f>SUM(H37)</f>
        <v>1</v>
      </c>
      <c r="K37" s="6"/>
      <c r="L37" s="6"/>
    </row>
    <row r="38" spans="1:12">
      <c r="A38" s="6"/>
      <c r="B38" s="6"/>
      <c r="C38" s="6"/>
      <c r="D38" s="6"/>
      <c r="E38" s="6"/>
      <c r="F38" s="6"/>
      <c r="G38" s="6"/>
      <c r="H38" s="188" t="s">
        <v>417</v>
      </c>
      <c r="I38" s="190"/>
      <c r="J38" s="12">
        <f>SUM(J37:J37)</f>
        <v>1</v>
      </c>
      <c r="K38" s="6"/>
      <c r="L38" s="6"/>
    </row>
    <row r="39" spans="1:12">
      <c r="A39" s="6"/>
      <c r="B39" s="6"/>
      <c r="C39" s="6"/>
      <c r="D39" s="6"/>
      <c r="E39" s="6"/>
      <c r="F39" s="6"/>
      <c r="G39" s="6"/>
      <c r="H39" s="6"/>
      <c r="I39" s="6"/>
      <c r="J39" s="6"/>
      <c r="K39" s="6"/>
      <c r="L39" s="6"/>
    </row>
    <row r="40" spans="1:12">
      <c r="A40" s="6">
        <v>14</v>
      </c>
      <c r="B40" s="7" t="s">
        <v>653</v>
      </c>
      <c r="C40" s="6"/>
      <c r="D40" s="6"/>
      <c r="E40" s="6" t="s">
        <v>481</v>
      </c>
      <c r="F40" s="6"/>
      <c r="G40" s="6"/>
      <c r="H40" s="6">
        <v>6</v>
      </c>
      <c r="I40" s="6"/>
      <c r="J40" s="13">
        <f t="shared" ref="J40:J44" si="1">SUM(H40)</f>
        <v>6</v>
      </c>
      <c r="K40" s="6"/>
      <c r="L40" s="6"/>
    </row>
    <row r="41" spans="1:12">
      <c r="A41" s="6"/>
      <c r="B41" s="6"/>
      <c r="C41" s="6"/>
      <c r="D41" s="6"/>
      <c r="E41" s="6"/>
      <c r="F41" s="6"/>
      <c r="G41" s="6"/>
      <c r="H41" s="188" t="s">
        <v>417</v>
      </c>
      <c r="I41" s="190"/>
      <c r="J41" s="12">
        <f>SUM(J40:J40)</f>
        <v>6</v>
      </c>
      <c r="K41" s="6"/>
      <c r="L41" s="6"/>
    </row>
    <row r="42" spans="1:12">
      <c r="A42" s="6"/>
      <c r="B42" s="7"/>
      <c r="C42" s="6"/>
      <c r="D42" s="6"/>
      <c r="E42" s="6"/>
      <c r="F42" s="6"/>
      <c r="G42" s="6"/>
      <c r="H42" s="6"/>
      <c r="I42" s="6"/>
      <c r="J42" s="6"/>
      <c r="K42" s="6"/>
      <c r="L42" s="6"/>
    </row>
    <row r="43" spans="1:12">
      <c r="A43" s="6">
        <v>15</v>
      </c>
      <c r="B43" s="7" t="s">
        <v>654</v>
      </c>
      <c r="C43" s="6"/>
      <c r="D43" s="6"/>
      <c r="E43" s="6" t="s">
        <v>479</v>
      </c>
      <c r="F43" s="6"/>
      <c r="G43" s="6"/>
      <c r="H43" s="6">
        <v>12</v>
      </c>
      <c r="I43" s="6"/>
      <c r="J43" s="13">
        <f t="shared" si="1"/>
        <v>12</v>
      </c>
      <c r="K43" s="6"/>
      <c r="L43" s="6"/>
    </row>
    <row r="44" spans="1:12">
      <c r="A44" s="6"/>
      <c r="B44" s="6"/>
      <c r="C44" s="6"/>
      <c r="D44" s="6"/>
      <c r="E44" s="6" t="s">
        <v>684</v>
      </c>
      <c r="F44" s="6"/>
      <c r="G44" s="6"/>
      <c r="H44" s="6">
        <v>13</v>
      </c>
      <c r="I44" s="6"/>
      <c r="J44" s="13">
        <f t="shared" si="1"/>
        <v>13</v>
      </c>
      <c r="K44" s="6"/>
      <c r="L44" s="6"/>
    </row>
    <row r="45" spans="1:12">
      <c r="A45" s="6"/>
      <c r="B45" s="6"/>
      <c r="C45" s="6"/>
      <c r="D45" s="6"/>
      <c r="E45" s="6"/>
      <c r="F45" s="6"/>
      <c r="G45" s="6"/>
      <c r="H45" s="188" t="s">
        <v>417</v>
      </c>
      <c r="I45" s="190"/>
      <c r="J45" s="12">
        <f>SUM(J43:J44)</f>
        <v>25</v>
      </c>
      <c r="K45" s="6"/>
      <c r="L45" s="6"/>
    </row>
    <row r="46" spans="1:12">
      <c r="A46" s="6"/>
      <c r="B46" s="6"/>
      <c r="C46" s="6"/>
      <c r="D46" s="6"/>
      <c r="E46" s="6"/>
      <c r="F46" s="6"/>
      <c r="G46" s="6"/>
      <c r="H46" s="6"/>
      <c r="I46" s="6"/>
      <c r="J46" s="6"/>
      <c r="K46" s="6"/>
      <c r="L46" s="6"/>
    </row>
    <row r="47" spans="1:12">
      <c r="A47" s="6">
        <v>16</v>
      </c>
      <c r="B47" s="7" t="s">
        <v>655</v>
      </c>
      <c r="C47" s="6"/>
      <c r="D47" s="6"/>
      <c r="E47" s="10" t="s">
        <v>621</v>
      </c>
      <c r="F47" s="6"/>
      <c r="G47" s="6"/>
      <c r="H47" s="4">
        <v>1</v>
      </c>
      <c r="I47" s="4"/>
      <c r="J47" s="14">
        <f t="shared" ref="J47:J52" si="2">SUM(H47)</f>
        <v>1</v>
      </c>
      <c r="K47" s="6"/>
      <c r="L47" s="6"/>
    </row>
    <row r="48" spans="1:12">
      <c r="A48" s="6"/>
      <c r="B48" s="6"/>
      <c r="C48" s="6"/>
      <c r="D48" s="6"/>
      <c r="E48" s="6"/>
      <c r="F48" s="6"/>
      <c r="G48" s="6"/>
      <c r="H48" s="188" t="s">
        <v>417</v>
      </c>
      <c r="I48" s="190"/>
      <c r="J48" s="12">
        <f>SUM(J47)</f>
        <v>1</v>
      </c>
      <c r="K48" s="6"/>
      <c r="L48" s="6"/>
    </row>
    <row r="49" spans="1:12">
      <c r="A49" s="6"/>
      <c r="B49" s="6"/>
      <c r="C49" s="6"/>
      <c r="D49" s="6"/>
      <c r="E49" s="6"/>
      <c r="F49" s="6"/>
      <c r="G49" s="6"/>
      <c r="H49" s="6"/>
      <c r="I49" s="6"/>
      <c r="J49" s="6"/>
      <c r="K49" s="6"/>
      <c r="L49" s="6"/>
    </row>
    <row r="50" spans="1:12">
      <c r="A50" s="6">
        <v>17</v>
      </c>
      <c r="B50" s="7" t="s">
        <v>656</v>
      </c>
      <c r="C50" s="6"/>
      <c r="D50" s="6"/>
      <c r="E50" s="10" t="s">
        <v>621</v>
      </c>
      <c r="F50" s="10"/>
      <c r="G50" s="10"/>
      <c r="H50" s="4">
        <v>1</v>
      </c>
      <c r="I50" s="4"/>
      <c r="J50" s="14">
        <f t="shared" si="2"/>
        <v>1</v>
      </c>
      <c r="K50" s="6"/>
      <c r="L50" s="6"/>
    </row>
    <row r="51" spans="1:12">
      <c r="A51" s="6"/>
      <c r="B51" s="6"/>
      <c r="C51" s="6"/>
      <c r="D51" s="6"/>
      <c r="E51" s="10" t="s">
        <v>480</v>
      </c>
      <c r="F51" s="10"/>
      <c r="G51" s="10"/>
      <c r="H51" s="4">
        <v>1</v>
      </c>
      <c r="I51" s="4"/>
      <c r="J51" s="14">
        <f t="shared" si="2"/>
        <v>1</v>
      </c>
      <c r="K51" s="6"/>
      <c r="L51" s="6"/>
    </row>
    <row r="52" spans="1:12">
      <c r="A52" s="6"/>
      <c r="B52" s="6"/>
      <c r="C52" s="6"/>
      <c r="D52" s="6"/>
      <c r="E52" s="10" t="s">
        <v>622</v>
      </c>
      <c r="F52" s="10"/>
      <c r="G52" s="10"/>
      <c r="H52" s="4">
        <v>1</v>
      </c>
      <c r="I52" s="4"/>
      <c r="J52" s="14">
        <f t="shared" si="2"/>
        <v>1</v>
      </c>
      <c r="K52" s="6"/>
      <c r="L52" s="6"/>
    </row>
    <row r="53" spans="1:12">
      <c r="A53" s="6"/>
      <c r="B53" s="6"/>
      <c r="C53" s="6"/>
      <c r="D53" s="6"/>
      <c r="E53" s="10"/>
      <c r="F53" s="10"/>
      <c r="G53" s="10"/>
      <c r="H53" s="188" t="s">
        <v>417</v>
      </c>
      <c r="I53" s="190"/>
      <c r="J53" s="12">
        <f>SUM(J50:J52)</f>
        <v>3</v>
      </c>
      <c r="K53" s="6"/>
      <c r="L53" s="6"/>
    </row>
    <row r="54" spans="1:12">
      <c r="A54" s="6"/>
      <c r="B54" s="6"/>
      <c r="C54" s="6"/>
      <c r="D54" s="6"/>
      <c r="E54" s="6"/>
      <c r="F54" s="6"/>
      <c r="G54" s="6"/>
      <c r="H54" s="6"/>
      <c r="I54" s="6"/>
      <c r="J54" s="6"/>
      <c r="K54" s="6"/>
      <c r="L54" s="6"/>
    </row>
    <row r="55" spans="1:12">
      <c r="A55" s="6">
        <v>18</v>
      </c>
      <c r="B55" s="7" t="s">
        <v>657</v>
      </c>
      <c r="C55" s="6"/>
      <c r="D55" s="6"/>
      <c r="E55" s="10" t="s">
        <v>450</v>
      </c>
      <c r="F55" s="10"/>
      <c r="G55" s="10"/>
      <c r="H55" s="10">
        <v>6</v>
      </c>
      <c r="I55" s="10"/>
      <c r="J55" s="14">
        <f t="shared" ref="J55:J57" si="3">SUM(H55)</f>
        <v>6</v>
      </c>
      <c r="K55" s="6"/>
      <c r="L55" s="6"/>
    </row>
    <row r="56" spans="1:12">
      <c r="A56" s="6"/>
      <c r="B56" s="6"/>
      <c r="C56" s="6"/>
      <c r="D56" s="6"/>
      <c r="E56" s="10" t="s">
        <v>479</v>
      </c>
      <c r="F56" s="10"/>
      <c r="G56" s="10"/>
      <c r="H56" s="10">
        <v>1</v>
      </c>
      <c r="I56" s="10"/>
      <c r="J56" s="14">
        <f t="shared" si="3"/>
        <v>1</v>
      </c>
      <c r="K56" s="6"/>
      <c r="L56" s="6"/>
    </row>
    <row r="57" spans="1:12">
      <c r="A57" s="6"/>
      <c r="B57" s="6"/>
      <c r="C57" s="6"/>
      <c r="D57" s="6"/>
      <c r="E57" s="10" t="s">
        <v>534</v>
      </c>
      <c r="F57" s="10"/>
      <c r="G57" s="10"/>
      <c r="H57" s="10">
        <v>1</v>
      </c>
      <c r="I57" s="10"/>
      <c r="J57" s="14">
        <f t="shared" si="3"/>
        <v>1</v>
      </c>
      <c r="K57" s="6"/>
      <c r="L57" s="6"/>
    </row>
    <row r="58" spans="1:12">
      <c r="A58" s="6"/>
      <c r="B58" s="6"/>
      <c r="C58" s="6"/>
      <c r="D58" s="6"/>
      <c r="E58" s="10"/>
      <c r="F58" s="10"/>
      <c r="G58" s="10"/>
      <c r="H58" s="188" t="s">
        <v>417</v>
      </c>
      <c r="I58" s="190"/>
      <c r="J58" s="12">
        <f>SUM(J55:J57)</f>
        <v>8</v>
      </c>
      <c r="K58" s="6"/>
      <c r="L58" s="6"/>
    </row>
    <row r="59" spans="1:12">
      <c r="A59" s="6"/>
      <c r="B59" s="6"/>
      <c r="C59" s="6"/>
      <c r="D59" s="6"/>
      <c r="E59" s="6"/>
      <c r="F59" s="6"/>
      <c r="G59" s="6"/>
      <c r="H59" s="6"/>
      <c r="I59" s="6"/>
      <c r="J59" s="6"/>
      <c r="K59" s="6"/>
      <c r="L59" s="6"/>
    </row>
    <row r="60" spans="1:12">
      <c r="A60" s="6">
        <v>19</v>
      </c>
      <c r="B60" s="7" t="s">
        <v>658</v>
      </c>
      <c r="C60" s="6"/>
      <c r="D60" s="6"/>
      <c r="E60" s="10" t="s">
        <v>623</v>
      </c>
      <c r="F60" s="10"/>
      <c r="G60" s="10"/>
      <c r="H60" s="10">
        <v>3</v>
      </c>
      <c r="I60" s="10"/>
      <c r="J60" s="14">
        <f t="shared" ref="J60:J65" si="4">SUM(H60)</f>
        <v>3</v>
      </c>
      <c r="K60" s="6"/>
      <c r="L60" s="6"/>
    </row>
    <row r="61" spans="1:12">
      <c r="A61" s="6"/>
      <c r="B61" s="6"/>
      <c r="C61" s="6"/>
      <c r="D61" s="6"/>
      <c r="E61" s="10"/>
      <c r="F61" s="10"/>
      <c r="G61" s="10"/>
      <c r="H61" s="188" t="s">
        <v>417</v>
      </c>
      <c r="I61" s="190"/>
      <c r="J61" s="12">
        <f>SUM(J60)</f>
        <v>3</v>
      </c>
      <c r="K61" s="6"/>
      <c r="L61" s="6"/>
    </row>
    <row r="62" spans="1:12">
      <c r="A62" s="6"/>
      <c r="B62" s="6"/>
      <c r="C62" s="6"/>
      <c r="D62" s="6"/>
      <c r="E62" s="6"/>
      <c r="F62" s="6"/>
      <c r="G62" s="6"/>
      <c r="H62" s="6"/>
      <c r="I62" s="6"/>
      <c r="J62" s="6"/>
      <c r="K62" s="6"/>
      <c r="L62" s="6"/>
    </row>
    <row r="63" spans="1:12">
      <c r="A63" s="6">
        <v>20</v>
      </c>
      <c r="B63" s="7" t="s">
        <v>659</v>
      </c>
      <c r="C63" s="6"/>
      <c r="D63" s="6"/>
      <c r="E63" s="10" t="s">
        <v>621</v>
      </c>
      <c r="F63" s="10"/>
      <c r="G63" s="10"/>
      <c r="H63" s="4">
        <v>1</v>
      </c>
      <c r="I63" s="4"/>
      <c r="J63" s="14">
        <f t="shared" si="4"/>
        <v>1</v>
      </c>
      <c r="K63" s="6"/>
      <c r="L63" s="6"/>
    </row>
    <row r="64" spans="1:12">
      <c r="A64" s="6"/>
      <c r="B64" s="6"/>
      <c r="C64" s="6"/>
      <c r="D64" s="6"/>
      <c r="E64" s="10" t="s">
        <v>480</v>
      </c>
      <c r="F64" s="10"/>
      <c r="G64" s="10"/>
      <c r="H64" s="4">
        <v>1</v>
      </c>
      <c r="I64" s="4"/>
      <c r="J64" s="14">
        <f t="shared" si="4"/>
        <v>1</v>
      </c>
      <c r="K64" s="6"/>
      <c r="L64" s="6"/>
    </row>
    <row r="65" spans="1:12">
      <c r="A65" s="6"/>
      <c r="B65" s="6"/>
      <c r="C65" s="6"/>
      <c r="D65" s="6"/>
      <c r="E65" s="10" t="s">
        <v>622</v>
      </c>
      <c r="F65" s="10"/>
      <c r="G65" s="10"/>
      <c r="H65" s="4">
        <v>1</v>
      </c>
      <c r="I65" s="4"/>
      <c r="J65" s="14">
        <f t="shared" si="4"/>
        <v>1</v>
      </c>
      <c r="K65" s="6"/>
      <c r="L65" s="6"/>
    </row>
    <row r="66" spans="1:12">
      <c r="A66" s="6"/>
      <c r="B66" s="6"/>
      <c r="C66" s="6"/>
      <c r="D66" s="6"/>
      <c r="E66" s="10"/>
      <c r="F66" s="10"/>
      <c r="G66" s="10"/>
      <c r="H66" s="188" t="s">
        <v>417</v>
      </c>
      <c r="I66" s="190"/>
      <c r="J66" s="12">
        <f>SUM(J63:J65)</f>
        <v>3</v>
      </c>
      <c r="K66" s="6"/>
      <c r="L66" s="6"/>
    </row>
    <row r="67" spans="1:12">
      <c r="A67" s="6"/>
      <c r="B67" s="6"/>
      <c r="C67" s="6"/>
      <c r="D67" s="6"/>
      <c r="E67" s="6"/>
      <c r="F67" s="6"/>
      <c r="G67" s="6"/>
      <c r="H67" s="6"/>
      <c r="I67" s="6"/>
      <c r="J67" s="6"/>
      <c r="K67" s="6"/>
      <c r="L67" s="6"/>
    </row>
    <row r="68" spans="1:12">
      <c r="A68" s="6">
        <v>21</v>
      </c>
      <c r="B68" s="7" t="s">
        <v>660</v>
      </c>
      <c r="C68" s="6"/>
      <c r="D68" s="6"/>
      <c r="E68" s="10" t="s">
        <v>584</v>
      </c>
      <c r="F68" s="10"/>
      <c r="G68" s="10"/>
      <c r="H68" s="4">
        <v>1</v>
      </c>
      <c r="I68" s="4"/>
      <c r="J68" s="14">
        <f t="shared" ref="J68:J72" si="5">SUM(H68)</f>
        <v>1</v>
      </c>
      <c r="K68" s="6"/>
      <c r="L68" s="6"/>
    </row>
    <row r="69" spans="1:12">
      <c r="A69" s="6"/>
      <c r="B69" s="6"/>
      <c r="C69" s="6"/>
      <c r="D69" s="6"/>
      <c r="E69" s="10" t="s">
        <v>450</v>
      </c>
      <c r="F69" s="10"/>
      <c r="G69" s="10"/>
      <c r="H69" s="4">
        <v>1</v>
      </c>
      <c r="I69" s="4"/>
      <c r="J69" s="14">
        <f t="shared" si="5"/>
        <v>1</v>
      </c>
      <c r="K69" s="6"/>
      <c r="L69" s="6"/>
    </row>
    <row r="70" spans="1:12">
      <c r="A70" s="6"/>
      <c r="B70" s="6"/>
      <c r="C70" s="6"/>
      <c r="D70" s="6"/>
      <c r="E70" s="10"/>
      <c r="F70" s="10"/>
      <c r="G70" s="10"/>
      <c r="H70" s="188" t="s">
        <v>417</v>
      </c>
      <c r="I70" s="190"/>
      <c r="J70" s="12">
        <f>SUM(J68:J69)</f>
        <v>2</v>
      </c>
      <c r="K70" s="6"/>
      <c r="L70" s="6"/>
    </row>
    <row r="71" spans="1:12">
      <c r="A71" s="6"/>
      <c r="B71" s="6"/>
      <c r="C71" s="6"/>
      <c r="D71" s="6"/>
      <c r="E71" s="6"/>
      <c r="F71" s="6"/>
      <c r="G71" s="6"/>
      <c r="H71" s="6"/>
      <c r="I71" s="6"/>
      <c r="J71" s="6"/>
      <c r="K71" s="6"/>
      <c r="L71" s="6"/>
    </row>
    <row r="72" spans="1:12">
      <c r="A72" s="6">
        <v>22</v>
      </c>
      <c r="B72" s="7" t="s">
        <v>661</v>
      </c>
      <c r="C72" s="6"/>
      <c r="D72" s="6"/>
      <c r="E72" s="10" t="s">
        <v>621</v>
      </c>
      <c r="F72" s="10"/>
      <c r="G72" s="10"/>
      <c r="H72" s="4">
        <v>1</v>
      </c>
      <c r="I72" s="4"/>
      <c r="J72" s="14">
        <f t="shared" si="5"/>
        <v>1</v>
      </c>
      <c r="K72" s="6"/>
      <c r="L72" s="6"/>
    </row>
    <row r="73" spans="1:12">
      <c r="A73" s="6"/>
      <c r="B73" s="6"/>
      <c r="C73" s="6"/>
      <c r="D73" s="6"/>
      <c r="E73" s="10"/>
      <c r="F73" s="10"/>
      <c r="G73" s="10"/>
      <c r="H73" s="188" t="s">
        <v>417</v>
      </c>
      <c r="I73" s="190"/>
      <c r="J73" s="12">
        <f>SUM(J72)</f>
        <v>1</v>
      </c>
      <c r="K73" s="6"/>
      <c r="L73" s="6"/>
    </row>
    <row r="74" spans="1:12">
      <c r="A74" s="6"/>
      <c r="B74" s="6"/>
      <c r="C74" s="6"/>
      <c r="D74" s="6"/>
      <c r="E74" s="6"/>
      <c r="F74" s="6"/>
      <c r="G74" s="6"/>
      <c r="H74" s="6"/>
      <c r="I74" s="6"/>
      <c r="J74" s="6"/>
      <c r="K74" s="6"/>
      <c r="L74" s="6"/>
    </row>
    <row r="75" spans="1:12" ht="24">
      <c r="A75" s="6">
        <v>23</v>
      </c>
      <c r="B75" s="8" t="s">
        <v>662</v>
      </c>
      <c r="C75" s="6"/>
      <c r="D75" s="6"/>
      <c r="E75" s="10" t="s">
        <v>621</v>
      </c>
      <c r="F75" s="10"/>
      <c r="G75" s="10"/>
      <c r="H75" s="4">
        <v>1</v>
      </c>
      <c r="I75" s="4"/>
      <c r="J75" s="14">
        <f t="shared" ref="J75:J78" si="6">SUM(H75)</f>
        <v>1</v>
      </c>
      <c r="K75" s="6"/>
      <c r="L75" s="6"/>
    </row>
    <row r="76" spans="1:12">
      <c r="A76" s="6"/>
      <c r="B76" s="6"/>
      <c r="C76" s="6"/>
      <c r="D76" s="6"/>
      <c r="E76" s="10"/>
      <c r="F76" s="10"/>
      <c r="G76" s="10"/>
      <c r="H76" s="188" t="s">
        <v>417</v>
      </c>
      <c r="I76" s="190"/>
      <c r="J76" s="12">
        <f>SUM(J75)</f>
        <v>1</v>
      </c>
      <c r="K76" s="6"/>
      <c r="L76" s="6"/>
    </row>
    <row r="77" spans="1:12">
      <c r="A77" s="6"/>
      <c r="B77" s="6"/>
      <c r="C77" s="6"/>
      <c r="D77" s="6"/>
      <c r="E77" s="6"/>
      <c r="F77" s="6"/>
      <c r="G77" s="6"/>
      <c r="H77" s="6"/>
      <c r="I77" s="6"/>
      <c r="J77" s="6"/>
      <c r="K77" s="6"/>
      <c r="L77" s="6"/>
    </row>
    <row r="78" spans="1:12" ht="24">
      <c r="A78" s="6">
        <v>24</v>
      </c>
      <c r="B78" s="8" t="s">
        <v>663</v>
      </c>
      <c r="C78" s="6"/>
      <c r="D78" s="6"/>
      <c r="E78" s="10" t="s">
        <v>685</v>
      </c>
      <c r="F78" s="6"/>
      <c r="G78" s="6"/>
      <c r="H78" s="4">
        <v>11</v>
      </c>
      <c r="I78" s="4"/>
      <c r="J78" s="14">
        <f t="shared" si="6"/>
        <v>11</v>
      </c>
      <c r="K78" s="6"/>
      <c r="L78" s="6"/>
    </row>
    <row r="79" spans="1:12">
      <c r="A79" s="6"/>
      <c r="B79" s="8"/>
      <c r="C79" s="6"/>
      <c r="D79" s="6"/>
      <c r="E79" s="6"/>
      <c r="F79" s="6"/>
      <c r="G79" s="6"/>
      <c r="H79" s="6"/>
      <c r="I79" s="6"/>
      <c r="J79" s="14"/>
      <c r="K79" s="6"/>
      <c r="L79" s="6"/>
    </row>
    <row r="80" spans="1:12">
      <c r="A80" s="6"/>
      <c r="B80" s="8"/>
      <c r="C80" s="6"/>
      <c r="D80" s="6"/>
      <c r="E80" s="6"/>
      <c r="F80" s="6"/>
      <c r="G80" s="6"/>
      <c r="H80" s="188" t="s">
        <v>417</v>
      </c>
      <c r="I80" s="190"/>
      <c r="J80" s="12">
        <f>SUM(J78:J79)</f>
        <v>11</v>
      </c>
      <c r="K80" s="6"/>
      <c r="L80" s="6"/>
    </row>
    <row r="81" spans="1:12">
      <c r="A81" s="6"/>
      <c r="B81" s="8"/>
      <c r="C81" s="6"/>
      <c r="D81" s="6"/>
      <c r="E81" s="6"/>
      <c r="F81" s="6"/>
      <c r="G81" s="6"/>
      <c r="H81" s="6"/>
      <c r="I81" s="6"/>
      <c r="J81" s="6"/>
      <c r="K81" s="6"/>
      <c r="L81" s="6"/>
    </row>
    <row r="82" spans="1:12">
      <c r="A82" s="6"/>
      <c r="B82" s="7"/>
      <c r="C82" s="6"/>
      <c r="D82" s="6"/>
      <c r="E82" s="6"/>
      <c r="F82" s="6"/>
      <c r="G82" s="6"/>
      <c r="H82" s="6"/>
      <c r="I82" s="6"/>
      <c r="J82" s="6"/>
      <c r="K82" s="6"/>
      <c r="L82" s="6"/>
    </row>
    <row r="83" spans="1:12" ht="24">
      <c r="A83" s="6">
        <v>25</v>
      </c>
      <c r="B83" s="8" t="s">
        <v>664</v>
      </c>
      <c r="C83" s="6"/>
      <c r="D83" s="6"/>
      <c r="E83" s="10" t="s">
        <v>621</v>
      </c>
      <c r="F83" s="10"/>
      <c r="G83" s="10"/>
      <c r="H83" s="4">
        <v>1</v>
      </c>
      <c r="I83" s="4"/>
      <c r="J83" s="14">
        <f t="shared" ref="J83:J85" si="7">SUM(H83)</f>
        <v>1</v>
      </c>
      <c r="K83" s="6"/>
      <c r="L83" s="6"/>
    </row>
    <row r="84" spans="1:12">
      <c r="A84" s="6"/>
      <c r="B84" s="8"/>
      <c r="C84" s="6"/>
      <c r="D84" s="6"/>
      <c r="E84" s="10" t="s">
        <v>480</v>
      </c>
      <c r="F84" s="10"/>
      <c r="G84" s="10"/>
      <c r="H84" s="4">
        <v>1</v>
      </c>
      <c r="I84" s="4"/>
      <c r="J84" s="14">
        <f t="shared" si="7"/>
        <v>1</v>
      </c>
      <c r="K84" s="6"/>
      <c r="L84" s="6"/>
    </row>
    <row r="85" spans="1:12">
      <c r="A85" s="6"/>
      <c r="B85" s="8"/>
      <c r="C85" s="6"/>
      <c r="D85" s="6"/>
      <c r="E85" s="10" t="s">
        <v>622</v>
      </c>
      <c r="F85" s="10"/>
      <c r="G85" s="10"/>
      <c r="H85" s="4">
        <v>1</v>
      </c>
      <c r="I85" s="4"/>
      <c r="J85" s="14">
        <f t="shared" si="7"/>
        <v>1</v>
      </c>
      <c r="K85" s="6"/>
      <c r="L85" s="6"/>
    </row>
    <row r="86" spans="1:12">
      <c r="A86" s="6"/>
      <c r="B86" s="8"/>
      <c r="C86" s="6"/>
      <c r="D86" s="6"/>
      <c r="E86" s="10"/>
      <c r="F86" s="10"/>
      <c r="G86" s="10"/>
      <c r="H86" s="188" t="s">
        <v>417</v>
      </c>
      <c r="I86" s="190"/>
      <c r="J86" s="12">
        <f>SUM(J83:J85)</f>
        <v>3</v>
      </c>
      <c r="K86" s="6"/>
      <c r="L86" s="6"/>
    </row>
    <row r="87" spans="1:12">
      <c r="A87" s="6"/>
      <c r="B87" s="7"/>
      <c r="C87" s="6"/>
      <c r="D87" s="6"/>
      <c r="E87" s="6"/>
      <c r="F87" s="6"/>
      <c r="G87" s="6"/>
      <c r="H87" s="6"/>
      <c r="I87" s="6"/>
      <c r="J87" s="6"/>
      <c r="K87" s="6"/>
      <c r="L87" s="6"/>
    </row>
    <row r="88" spans="1:12" ht="24">
      <c r="A88" s="6">
        <v>26</v>
      </c>
      <c r="B88" s="8" t="s">
        <v>665</v>
      </c>
      <c r="C88" s="6"/>
      <c r="D88" s="6"/>
      <c r="E88" s="10" t="s">
        <v>450</v>
      </c>
      <c r="F88" s="10"/>
      <c r="G88" s="10"/>
      <c r="H88" s="10">
        <v>6</v>
      </c>
      <c r="I88" s="10"/>
      <c r="J88" s="14">
        <f t="shared" ref="J88:J90" si="8">SUM(H88)</f>
        <v>6</v>
      </c>
      <c r="K88" s="6"/>
      <c r="L88" s="6"/>
    </row>
    <row r="89" spans="1:12">
      <c r="A89" s="6"/>
      <c r="B89" s="8"/>
      <c r="C89" s="6"/>
      <c r="D89" s="6"/>
      <c r="E89" s="10" t="s">
        <v>479</v>
      </c>
      <c r="F89" s="10"/>
      <c r="G89" s="10"/>
      <c r="H89" s="10">
        <v>1</v>
      </c>
      <c r="I89" s="10"/>
      <c r="J89" s="14">
        <f t="shared" si="8"/>
        <v>1</v>
      </c>
      <c r="K89" s="6"/>
      <c r="L89" s="6"/>
    </row>
    <row r="90" spans="1:12">
      <c r="A90" s="6"/>
      <c r="B90" s="8"/>
      <c r="C90" s="6"/>
      <c r="D90" s="6"/>
      <c r="E90" s="10" t="s">
        <v>534</v>
      </c>
      <c r="F90" s="10"/>
      <c r="G90" s="10"/>
      <c r="H90" s="10">
        <v>1</v>
      </c>
      <c r="I90" s="10"/>
      <c r="J90" s="14">
        <f t="shared" si="8"/>
        <v>1</v>
      </c>
      <c r="K90" s="6"/>
      <c r="L90" s="6"/>
    </row>
    <row r="91" spans="1:12">
      <c r="A91" s="6"/>
      <c r="B91" s="8"/>
      <c r="C91" s="6"/>
      <c r="D91" s="6"/>
      <c r="E91" s="10"/>
      <c r="F91" s="10"/>
      <c r="G91" s="10"/>
      <c r="H91" s="188" t="s">
        <v>417</v>
      </c>
      <c r="I91" s="190"/>
      <c r="J91" s="12">
        <f>SUM(J88:J90)</f>
        <v>8</v>
      </c>
      <c r="K91" s="6"/>
      <c r="L91" s="6"/>
    </row>
    <row r="92" spans="1:12">
      <c r="A92" s="6"/>
      <c r="B92" s="7"/>
      <c r="C92" s="6"/>
      <c r="D92" s="6"/>
      <c r="E92" s="6"/>
      <c r="F92" s="6"/>
      <c r="G92" s="6"/>
      <c r="H92" s="6"/>
      <c r="I92" s="6"/>
      <c r="J92" s="6"/>
      <c r="K92" s="6"/>
      <c r="L92" s="6"/>
    </row>
    <row r="93" spans="1:12" ht="24">
      <c r="A93" s="6">
        <v>27</v>
      </c>
      <c r="B93" s="8" t="s">
        <v>666</v>
      </c>
      <c r="C93" s="6"/>
      <c r="D93" s="6"/>
      <c r="E93" s="10" t="s">
        <v>623</v>
      </c>
      <c r="F93" s="10"/>
      <c r="G93" s="10"/>
      <c r="H93" s="10">
        <v>3</v>
      </c>
      <c r="I93" s="10"/>
      <c r="J93" s="14">
        <f>SUM(H93)</f>
        <v>3</v>
      </c>
      <c r="K93" s="6"/>
      <c r="L93" s="6"/>
    </row>
    <row r="94" spans="1:12">
      <c r="A94" s="6"/>
      <c r="B94" s="8"/>
      <c r="C94" s="6"/>
      <c r="D94" s="6"/>
      <c r="E94" s="10"/>
      <c r="F94" s="10"/>
      <c r="G94" s="10"/>
      <c r="H94" s="188" t="s">
        <v>417</v>
      </c>
      <c r="I94" s="190"/>
      <c r="J94" s="12">
        <f>SUM(J93)</f>
        <v>3</v>
      </c>
      <c r="K94" s="6"/>
      <c r="L94" s="6"/>
    </row>
    <row r="95" spans="1:12">
      <c r="A95" s="6"/>
      <c r="B95" s="8"/>
      <c r="C95" s="6"/>
      <c r="D95" s="6"/>
      <c r="E95" s="6"/>
      <c r="F95" s="6"/>
      <c r="G95" s="6"/>
      <c r="H95" s="6"/>
      <c r="I95" s="6"/>
      <c r="J95" s="6"/>
      <c r="K95" s="6"/>
      <c r="L95" s="6"/>
    </row>
    <row r="96" spans="1:12">
      <c r="A96" s="6"/>
      <c r="B96" s="8"/>
      <c r="C96" s="6"/>
      <c r="D96" s="6"/>
      <c r="E96" s="6"/>
      <c r="F96" s="6"/>
      <c r="G96" s="6"/>
      <c r="H96" s="6"/>
      <c r="I96" s="6"/>
      <c r="J96" s="6"/>
      <c r="K96" s="6"/>
      <c r="L96" s="6"/>
    </row>
    <row r="97" spans="1:12">
      <c r="A97" s="6"/>
      <c r="B97" s="7"/>
      <c r="C97" s="6"/>
      <c r="D97" s="6"/>
      <c r="E97" s="6"/>
      <c r="F97" s="6"/>
      <c r="G97" s="6"/>
      <c r="H97" s="6"/>
      <c r="I97" s="6"/>
      <c r="J97" s="6"/>
      <c r="K97" s="6"/>
      <c r="L97" s="6"/>
    </row>
    <row r="98" spans="1:12" ht="24">
      <c r="A98" s="6">
        <v>28</v>
      </c>
      <c r="B98" s="8" t="s">
        <v>667</v>
      </c>
      <c r="C98" s="6"/>
      <c r="D98" s="6"/>
      <c r="E98" s="10" t="s">
        <v>621</v>
      </c>
      <c r="F98" s="10"/>
      <c r="G98" s="10"/>
      <c r="H98" s="4">
        <v>1</v>
      </c>
      <c r="I98" s="4"/>
      <c r="J98" s="14">
        <f t="shared" ref="J98:J100" si="9">SUM(H98)</f>
        <v>1</v>
      </c>
      <c r="K98" s="6"/>
      <c r="L98" s="6"/>
    </row>
    <row r="99" spans="1:12">
      <c r="A99" s="6"/>
      <c r="B99" s="8"/>
      <c r="C99" s="6"/>
      <c r="D99" s="6"/>
      <c r="E99" s="10" t="s">
        <v>480</v>
      </c>
      <c r="F99" s="10"/>
      <c r="G99" s="10"/>
      <c r="H99" s="4">
        <v>1</v>
      </c>
      <c r="I99" s="4"/>
      <c r="J99" s="14">
        <f t="shared" si="9"/>
        <v>1</v>
      </c>
      <c r="K99" s="6"/>
      <c r="L99" s="6"/>
    </row>
    <row r="100" spans="1:12">
      <c r="A100" s="6"/>
      <c r="B100" s="8"/>
      <c r="C100" s="6"/>
      <c r="D100" s="6"/>
      <c r="E100" s="10" t="s">
        <v>622</v>
      </c>
      <c r="F100" s="10"/>
      <c r="G100" s="10"/>
      <c r="H100" s="4">
        <v>1</v>
      </c>
      <c r="I100" s="4"/>
      <c r="J100" s="14">
        <f t="shared" si="9"/>
        <v>1</v>
      </c>
      <c r="K100" s="6"/>
      <c r="L100" s="6"/>
    </row>
    <row r="101" spans="1:12">
      <c r="A101" s="6"/>
      <c r="B101" s="8"/>
      <c r="C101" s="6"/>
      <c r="D101" s="6"/>
      <c r="E101" s="10"/>
      <c r="F101" s="10"/>
      <c r="G101" s="10"/>
      <c r="H101" s="188" t="s">
        <v>417</v>
      </c>
      <c r="I101" s="190"/>
      <c r="J101" s="12">
        <f>SUM(J98:J100)</f>
        <v>3</v>
      </c>
      <c r="K101" s="6"/>
      <c r="L101" s="6"/>
    </row>
    <row r="102" spans="1:12">
      <c r="A102" s="6"/>
      <c r="B102" s="7"/>
      <c r="C102" s="6"/>
      <c r="D102" s="6"/>
      <c r="E102" s="6"/>
      <c r="F102" s="6"/>
      <c r="G102" s="6"/>
      <c r="H102" s="6"/>
      <c r="I102" s="6"/>
      <c r="J102" s="6"/>
      <c r="K102" s="6"/>
      <c r="L102" s="6"/>
    </row>
    <row r="103" spans="1:12" ht="24">
      <c r="A103" s="6">
        <v>29</v>
      </c>
      <c r="B103" s="8" t="s">
        <v>668</v>
      </c>
      <c r="C103" s="6"/>
      <c r="D103" s="6"/>
      <c r="E103" s="10" t="s">
        <v>584</v>
      </c>
      <c r="F103" s="10"/>
      <c r="G103" s="10"/>
      <c r="H103" s="4">
        <v>1</v>
      </c>
      <c r="I103" s="4"/>
      <c r="J103" s="14">
        <f t="shared" ref="J103:J107" si="10">SUM(H103)</f>
        <v>1</v>
      </c>
      <c r="K103" s="6"/>
      <c r="L103" s="6"/>
    </row>
    <row r="104" spans="1:12">
      <c r="A104" s="6"/>
      <c r="B104" s="6"/>
      <c r="C104" s="6"/>
      <c r="D104" s="6"/>
      <c r="E104" s="10" t="s">
        <v>450</v>
      </c>
      <c r="F104" s="10"/>
      <c r="G104" s="10"/>
      <c r="H104" s="4">
        <v>1</v>
      </c>
      <c r="I104" s="4"/>
      <c r="J104" s="14">
        <f t="shared" si="10"/>
        <v>1</v>
      </c>
      <c r="K104" s="6"/>
      <c r="L104" s="6"/>
    </row>
    <row r="105" spans="1:12">
      <c r="A105" s="6"/>
      <c r="B105" s="6"/>
      <c r="C105" s="6"/>
      <c r="D105" s="6"/>
      <c r="E105" s="10"/>
      <c r="F105" s="10"/>
      <c r="G105" s="10"/>
      <c r="H105" s="188" t="s">
        <v>417</v>
      </c>
      <c r="I105" s="190"/>
      <c r="J105" s="12">
        <f>SUM(J103:J104)</f>
        <v>2</v>
      </c>
      <c r="K105" s="6"/>
      <c r="L105" s="6"/>
    </row>
    <row r="106" spans="1:12">
      <c r="A106" s="6"/>
      <c r="B106" s="6"/>
      <c r="C106" s="6"/>
      <c r="D106" s="6"/>
      <c r="E106" s="6"/>
      <c r="F106" s="6"/>
      <c r="G106" s="6"/>
      <c r="H106" s="6"/>
      <c r="I106" s="6"/>
      <c r="J106" s="6"/>
      <c r="K106" s="6"/>
      <c r="L106" s="6"/>
    </row>
    <row r="107" spans="1:12" ht="24">
      <c r="A107" s="6">
        <v>30</v>
      </c>
      <c r="B107" s="8" t="s">
        <v>669</v>
      </c>
      <c r="C107" s="6"/>
      <c r="D107" s="6"/>
      <c r="E107" s="10" t="s">
        <v>621</v>
      </c>
      <c r="F107" s="10"/>
      <c r="G107" s="10"/>
      <c r="H107" s="4">
        <v>1</v>
      </c>
      <c r="I107" s="4"/>
      <c r="J107" s="14">
        <f t="shared" si="10"/>
        <v>1</v>
      </c>
      <c r="K107" s="6"/>
      <c r="L107" s="6"/>
    </row>
    <row r="108" spans="1:12">
      <c r="A108" s="6"/>
      <c r="B108" s="6"/>
      <c r="C108" s="6"/>
      <c r="D108" s="6"/>
      <c r="E108" s="10"/>
      <c r="F108" s="10"/>
      <c r="G108" s="10"/>
      <c r="H108" s="188" t="s">
        <v>417</v>
      </c>
      <c r="I108" s="190"/>
      <c r="J108" s="12">
        <f>SUM(J107)</f>
        <v>1</v>
      </c>
      <c r="K108" s="6"/>
      <c r="L108" s="6"/>
    </row>
    <row r="109" spans="1:12">
      <c r="A109" s="6"/>
      <c r="B109" s="6"/>
      <c r="C109" s="6"/>
      <c r="D109" s="6"/>
      <c r="E109" s="6"/>
      <c r="F109" s="6"/>
      <c r="G109" s="6"/>
      <c r="H109" s="6"/>
      <c r="I109" s="6"/>
      <c r="J109" s="6"/>
      <c r="K109" s="6"/>
      <c r="L109" s="6"/>
    </row>
    <row r="110" spans="1:12">
      <c r="A110" s="6">
        <v>32</v>
      </c>
      <c r="B110" s="7" t="s">
        <v>671</v>
      </c>
      <c r="C110" s="6"/>
      <c r="D110" s="6"/>
      <c r="E110" s="15" t="s">
        <v>686</v>
      </c>
      <c r="F110" s="6"/>
      <c r="G110" s="6"/>
      <c r="H110" s="4">
        <v>3</v>
      </c>
      <c r="I110" s="4"/>
      <c r="J110" s="14">
        <f>SUM(H110)</f>
        <v>3</v>
      </c>
      <c r="K110" s="6"/>
      <c r="L110" s="6"/>
    </row>
    <row r="111" spans="1:12">
      <c r="A111" s="6"/>
      <c r="B111" s="6"/>
      <c r="C111" s="6"/>
      <c r="D111" s="6"/>
      <c r="E111" s="6"/>
      <c r="F111" s="6"/>
      <c r="G111" s="6"/>
      <c r="H111" s="188" t="s">
        <v>417</v>
      </c>
      <c r="I111" s="190"/>
      <c r="J111" s="12">
        <f>SUM(J110)</f>
        <v>3</v>
      </c>
      <c r="K111" s="6"/>
      <c r="L111" s="6"/>
    </row>
    <row r="112" spans="1:12">
      <c r="A112" s="6"/>
      <c r="B112" s="6"/>
      <c r="C112" s="6"/>
      <c r="D112" s="6"/>
      <c r="E112" s="6"/>
      <c r="F112" s="6"/>
      <c r="G112" s="6"/>
      <c r="H112" s="6"/>
      <c r="I112" s="6"/>
      <c r="J112" s="6"/>
      <c r="K112" s="6"/>
      <c r="L112" s="6"/>
    </row>
    <row r="113" spans="1:12">
      <c r="A113" s="6">
        <v>33</v>
      </c>
      <c r="B113" s="7" t="s">
        <v>672</v>
      </c>
      <c r="C113" s="6"/>
      <c r="D113" s="6"/>
      <c r="E113" s="15" t="s">
        <v>686</v>
      </c>
      <c r="F113" s="6"/>
      <c r="G113" s="6"/>
      <c r="H113" s="4">
        <v>8</v>
      </c>
      <c r="I113" s="4"/>
      <c r="J113" s="14">
        <f>SUM(H113)</f>
        <v>8</v>
      </c>
      <c r="K113" s="6"/>
      <c r="L113" s="6"/>
    </row>
    <row r="114" spans="1:12">
      <c r="A114" s="6"/>
      <c r="B114" s="6"/>
      <c r="C114" s="6"/>
      <c r="D114" s="6"/>
      <c r="E114" s="6"/>
      <c r="F114" s="6"/>
      <c r="G114" s="6"/>
      <c r="H114" s="188" t="s">
        <v>417</v>
      </c>
      <c r="I114" s="190"/>
      <c r="J114" s="12">
        <f>SUM(J113)</f>
        <v>8</v>
      </c>
      <c r="K114" s="6"/>
      <c r="L114" s="6"/>
    </row>
    <row r="115" spans="1:12">
      <c r="A115" s="6"/>
      <c r="B115" s="6"/>
      <c r="C115" s="6"/>
      <c r="D115" s="6"/>
      <c r="E115" s="6"/>
      <c r="F115" s="6"/>
      <c r="G115" s="6"/>
      <c r="H115" s="6"/>
      <c r="I115" s="6"/>
      <c r="J115" s="6"/>
      <c r="K115" s="6"/>
      <c r="L115" s="6"/>
    </row>
    <row r="116" spans="1:12">
      <c r="A116" s="6">
        <v>34</v>
      </c>
      <c r="B116" s="7" t="s">
        <v>673</v>
      </c>
      <c r="C116" s="6"/>
      <c r="D116" s="6"/>
      <c r="E116" s="15" t="s">
        <v>686</v>
      </c>
      <c r="F116" s="6"/>
      <c r="G116" s="6"/>
      <c r="H116" s="4">
        <v>4</v>
      </c>
      <c r="I116" s="4"/>
      <c r="J116" s="14">
        <f>SUM(H116)</f>
        <v>4</v>
      </c>
      <c r="K116" s="6"/>
      <c r="L116" s="6"/>
    </row>
    <row r="117" spans="1:12">
      <c r="A117" s="6"/>
      <c r="B117" s="6"/>
      <c r="C117" s="6"/>
      <c r="D117" s="6"/>
      <c r="E117" s="6"/>
      <c r="F117" s="6"/>
      <c r="G117" s="6"/>
      <c r="H117" s="188" t="s">
        <v>417</v>
      </c>
      <c r="I117" s="190"/>
      <c r="J117" s="12">
        <f>SUM(J116)</f>
        <v>4</v>
      </c>
      <c r="K117" s="6"/>
      <c r="L117" s="6"/>
    </row>
    <row r="118" spans="1:12">
      <c r="A118" s="6"/>
      <c r="B118" s="6"/>
      <c r="C118" s="6"/>
      <c r="D118" s="6"/>
      <c r="E118" s="6"/>
      <c r="F118" s="6"/>
      <c r="G118" s="6"/>
      <c r="H118" s="6"/>
      <c r="I118" s="6"/>
      <c r="J118" s="6"/>
      <c r="K118" s="6"/>
      <c r="L118" s="6"/>
    </row>
    <row r="119" spans="1:12">
      <c r="A119" s="6">
        <v>35</v>
      </c>
      <c r="B119" s="7" t="s">
        <v>674</v>
      </c>
      <c r="C119" s="6"/>
      <c r="D119" s="6"/>
      <c r="E119" s="15" t="s">
        <v>686</v>
      </c>
      <c r="F119" s="6"/>
      <c r="G119" s="6"/>
      <c r="H119" s="4">
        <v>4</v>
      </c>
      <c r="I119" s="4"/>
      <c r="J119" s="14">
        <f>SUM(H119)</f>
        <v>4</v>
      </c>
      <c r="K119" s="6"/>
      <c r="L119" s="6"/>
    </row>
    <row r="120" spans="1:12">
      <c r="A120" s="6"/>
      <c r="B120" s="6"/>
      <c r="C120" s="6"/>
      <c r="D120" s="6"/>
      <c r="E120" s="6"/>
      <c r="F120" s="6"/>
      <c r="G120" s="6"/>
      <c r="H120" s="188" t="s">
        <v>417</v>
      </c>
      <c r="I120" s="190"/>
      <c r="J120" s="12">
        <f>SUM(J119)</f>
        <v>4</v>
      </c>
      <c r="K120" s="6"/>
      <c r="L120" s="6"/>
    </row>
    <row r="121" spans="1:12">
      <c r="A121" s="6"/>
      <c r="B121" s="6"/>
      <c r="C121" s="6"/>
      <c r="D121" s="6"/>
      <c r="E121" s="6"/>
      <c r="F121" s="6"/>
      <c r="G121" s="6"/>
      <c r="H121" s="6"/>
      <c r="I121" s="6"/>
      <c r="J121" s="6"/>
      <c r="K121" s="6"/>
      <c r="L121" s="6"/>
    </row>
    <row r="122" spans="1:12" ht="24">
      <c r="A122" s="6">
        <v>37</v>
      </c>
      <c r="B122" s="8" t="s">
        <v>676</v>
      </c>
      <c r="C122" s="6"/>
      <c r="D122" s="6"/>
      <c r="E122" s="15" t="s">
        <v>686</v>
      </c>
      <c r="F122" s="6"/>
      <c r="G122" s="6"/>
      <c r="H122" s="4">
        <v>4</v>
      </c>
      <c r="I122" s="4"/>
      <c r="J122" s="14">
        <f>SUM(H122)</f>
        <v>4</v>
      </c>
      <c r="K122" s="6"/>
      <c r="L122" s="6"/>
    </row>
    <row r="123" spans="1:12">
      <c r="A123" s="6"/>
      <c r="B123" s="6"/>
      <c r="C123" s="6"/>
      <c r="D123" s="6"/>
      <c r="E123" s="6"/>
      <c r="F123" s="6"/>
      <c r="G123" s="6"/>
      <c r="H123" s="188" t="s">
        <v>417</v>
      </c>
      <c r="I123" s="190"/>
      <c r="J123" s="12">
        <f>SUM(J122)</f>
        <v>4</v>
      </c>
      <c r="K123" s="6"/>
      <c r="L123" s="6"/>
    </row>
    <row r="124" spans="1:12">
      <c r="A124" s="6"/>
      <c r="B124" s="6"/>
      <c r="C124" s="6"/>
      <c r="D124" s="6"/>
      <c r="E124" s="6"/>
      <c r="F124" s="6"/>
      <c r="G124" s="6"/>
      <c r="H124" s="6"/>
      <c r="I124" s="6"/>
      <c r="J124" s="6"/>
      <c r="K124" s="6"/>
      <c r="L124" s="6"/>
    </row>
    <row r="125" spans="1:12">
      <c r="A125" s="6"/>
      <c r="B125" s="6"/>
      <c r="C125" s="6"/>
      <c r="D125" s="6"/>
      <c r="E125" s="6"/>
      <c r="F125" s="6"/>
      <c r="G125" s="6"/>
      <c r="H125" s="6"/>
      <c r="I125" s="6"/>
      <c r="J125" s="6"/>
      <c r="K125" s="6"/>
      <c r="L125" s="6"/>
    </row>
    <row r="126" spans="1:12">
      <c r="A126" s="6"/>
      <c r="B126" s="6"/>
      <c r="C126" s="6"/>
      <c r="D126" s="6"/>
      <c r="E126" s="6"/>
      <c r="F126" s="6"/>
      <c r="G126" s="6"/>
      <c r="H126" s="6"/>
      <c r="I126" s="6"/>
      <c r="J126" s="6"/>
      <c r="K126" s="6"/>
      <c r="L126" s="6"/>
    </row>
    <row r="127" spans="1:12">
      <c r="A127" s="6"/>
      <c r="B127" s="6"/>
      <c r="C127" s="6"/>
      <c r="D127" s="6"/>
      <c r="E127" s="6"/>
      <c r="F127" s="6"/>
      <c r="G127" s="6"/>
      <c r="H127" s="6"/>
      <c r="I127" s="6"/>
      <c r="J127" s="6"/>
      <c r="K127" s="6"/>
      <c r="L127" s="6"/>
    </row>
    <row r="128" spans="1:12">
      <c r="A128" s="6"/>
      <c r="B128" s="6"/>
      <c r="C128" s="6"/>
      <c r="D128" s="6"/>
      <c r="E128" s="6"/>
      <c r="F128" s="6"/>
      <c r="G128" s="6"/>
      <c r="H128" s="6"/>
      <c r="I128" s="6"/>
      <c r="J128" s="6"/>
      <c r="K128" s="6"/>
      <c r="L128" s="6"/>
    </row>
    <row r="129" spans="1:12">
      <c r="A129" s="6"/>
      <c r="B129" s="6"/>
      <c r="C129" s="6"/>
      <c r="D129" s="6"/>
      <c r="E129" s="6"/>
      <c r="F129" s="6"/>
      <c r="G129" s="6"/>
      <c r="H129" s="6"/>
      <c r="I129" s="6"/>
      <c r="J129" s="6"/>
      <c r="K129" s="6"/>
      <c r="L129" s="6"/>
    </row>
  </sheetData>
  <mergeCells count="33">
    <mergeCell ref="H117:I117"/>
    <mergeCell ref="H120:I120"/>
    <mergeCell ref="H123:I123"/>
    <mergeCell ref="H101:I101"/>
    <mergeCell ref="H105:I105"/>
    <mergeCell ref="H108:I108"/>
    <mergeCell ref="H111:I111"/>
    <mergeCell ref="H114:I114"/>
    <mergeCell ref="H76:I76"/>
    <mergeCell ref="H80:I80"/>
    <mergeCell ref="H86:I86"/>
    <mergeCell ref="H91:I91"/>
    <mergeCell ref="H94:I94"/>
    <mergeCell ref="H58:I58"/>
    <mergeCell ref="H61:I61"/>
    <mergeCell ref="H66:I66"/>
    <mergeCell ref="H70:I70"/>
    <mergeCell ref="H73:I73"/>
    <mergeCell ref="H38:I38"/>
    <mergeCell ref="H41:I41"/>
    <mergeCell ref="H45:I45"/>
    <mergeCell ref="H48:I48"/>
    <mergeCell ref="H53:I53"/>
    <mergeCell ref="H18:I18"/>
    <mergeCell ref="H21:I21"/>
    <mergeCell ref="H29:I29"/>
    <mergeCell ref="H32:I32"/>
    <mergeCell ref="H35:I35"/>
    <mergeCell ref="H2:L2"/>
    <mergeCell ref="H6:I6"/>
    <mergeCell ref="H9:I9"/>
    <mergeCell ref="H12:I12"/>
    <mergeCell ref="H15:I15"/>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4d5ecd3-9e46-4f88-88f4-d7ee9e4f8f5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FCC832B86D5804DAB55AF6F03A87458" ma:contentTypeVersion="11" ma:contentTypeDescription="Create a new document." ma:contentTypeScope="" ma:versionID="79acb4288e82ca4a92ff0b35605f31e7">
  <xsd:schema xmlns:xsd="http://www.w3.org/2001/XMLSchema" xmlns:xs="http://www.w3.org/2001/XMLSchema" xmlns:p="http://schemas.microsoft.com/office/2006/metadata/properties" xmlns:ns3="84d5ecd3-9e46-4f88-88f4-d7ee9e4f8f55" xmlns:ns4="b57188eb-d1f0-4ce3-8e5d-aa1e259d11d3" targetNamespace="http://schemas.microsoft.com/office/2006/metadata/properties" ma:root="true" ma:fieldsID="c8308edf98ae9e3634fb0d0ad7fd0f62" ns3:_="" ns4:_="">
    <xsd:import namespace="84d5ecd3-9e46-4f88-88f4-d7ee9e4f8f55"/>
    <xsd:import namespace="b57188eb-d1f0-4ce3-8e5d-aa1e259d11d3"/>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5ecd3-9e46-4f88-88f4-d7ee9e4f8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7188eb-d1f0-4ce3-8e5d-aa1e259d11d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AC5E3F-A979-4EB3-BE83-ABDF94795495}">
  <ds:schemaRefs/>
</ds:datastoreItem>
</file>

<file path=customXml/itemProps2.xml><?xml version="1.0" encoding="utf-8"?>
<ds:datastoreItem xmlns:ds="http://schemas.openxmlformats.org/officeDocument/2006/customXml" ds:itemID="{C946B219-D39E-4DBB-8864-4D44A3A3DDEB}">
  <ds:schemaRefs/>
</ds:datastoreItem>
</file>

<file path=customXml/itemProps3.xml><?xml version="1.0" encoding="utf-8"?>
<ds:datastoreItem xmlns:ds="http://schemas.openxmlformats.org/officeDocument/2006/customXml" ds:itemID="{82933D9A-A36C-47D6-A796-4DCA57AB4F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vt:lpstr>
      <vt:lpstr>TENDER BOQ</vt:lpstr>
      <vt:lpstr>M Sheet </vt:lpstr>
      <vt:lpstr>EXTRA ITEM BOQ</vt:lpstr>
      <vt:lpstr>EXTRA ITEM M. SHEET</vt:lpstr>
      <vt:lpstr>'TENDER BOQ'!Print_Area</vt:lpstr>
      <vt:lpstr>'TENDER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dcterms:modified xsi:type="dcterms:W3CDTF">2024-02-14T07:22:12Z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0x0101001FCC832B86D5804DAB55AF6F03A87458</vt:lpwstr>
  </property>
  <property fmtid="{D5CDD505-2E9C-101B-9397-08002B2CF9AE}" pid="3" name="ICV">
    <vt:lpwstr>B3DFD64EBBF24071BC9EDB141BCEBE8A</vt:lpwstr>
  </property>
  <property fmtid="{D5CDD505-2E9C-101B-9397-08002B2CF9AE}" pid="4" name="KSOProductBuildVer">
    <vt:lpwstr>1033-11.2.0.11225</vt:lpwstr>
  </property>
</Properties>
</file>