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nikhil_rane_kapcocatering_com/Documents/Desktop/"/>
    </mc:Choice>
  </mc:AlternateContent>
  <xr:revisionPtr revIDLastSave="728" documentId="11_F25DC773A252ABDACC10480C811F6D3E5BDE58E8" xr6:coauthVersionLast="47" xr6:coauthVersionMax="47" xr10:uidLastSave="{9BB6C1D2-A62F-492A-BFCD-7266508EB1F0}"/>
  <bookViews>
    <workbookView xWindow="-120" yWindow="-120" windowWidth="20730" windowHeight="11040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3" l="1"/>
  <c r="W8" i="3" s="1"/>
  <c r="D18" i="3" s="1"/>
  <c r="W7" i="3"/>
  <c r="D17" i="3" s="1"/>
  <c r="W6" i="3"/>
  <c r="D16" i="3" s="1"/>
  <c r="V7" i="3"/>
  <c r="C17" i="3" s="1"/>
  <c r="V6" i="3"/>
  <c r="C16" i="3" s="1"/>
  <c r="R5" i="3" l="1"/>
  <c r="J5" i="3"/>
  <c r="F5" i="3"/>
  <c r="N5" i="3" s="1"/>
  <c r="C5" i="3"/>
  <c r="V5" i="3" s="1"/>
  <c r="C15" i="3" s="1"/>
  <c r="C8" i="3"/>
  <c r="J8" i="3"/>
  <c r="R8" i="3"/>
  <c r="F8" i="3"/>
  <c r="N8" i="3" s="1"/>
  <c r="K8" i="3" l="1"/>
  <c r="V8" i="3"/>
  <c r="O8" i="3"/>
  <c r="O7" i="3"/>
  <c r="O6" i="3"/>
  <c r="O5" i="3"/>
  <c r="S8" i="3"/>
  <c r="T5" i="3"/>
  <c r="S7" i="3"/>
  <c r="S6" i="3"/>
  <c r="S5" i="3"/>
  <c r="G5" i="3"/>
  <c r="G7" i="3"/>
  <c r="G6" i="3"/>
  <c r="K7" i="3"/>
  <c r="K5" i="3"/>
  <c r="K6" i="3"/>
  <c r="G8" i="3"/>
  <c r="L5" i="3"/>
  <c r="H5" i="3"/>
  <c r="P5" i="3" s="1"/>
  <c r="D5" i="3"/>
  <c r="W5" i="3" l="1"/>
  <c r="D15" i="3" s="1"/>
  <c r="C18" i="3"/>
  <c r="Q8" i="3"/>
  <c r="Q7" i="3"/>
  <c r="Q6" i="3"/>
  <c r="Q5" i="3"/>
  <c r="U8" i="3"/>
  <c r="U7" i="3"/>
  <c r="U6" i="3"/>
  <c r="U5" i="3"/>
  <c r="E8" i="3"/>
  <c r="E5" i="3"/>
  <c r="E7" i="3"/>
  <c r="E6" i="3"/>
  <c r="I8" i="3"/>
  <c r="I6" i="3"/>
  <c r="I7" i="3"/>
  <c r="I5" i="3"/>
  <c r="M8" i="3"/>
  <c r="M6" i="3"/>
  <c r="M7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tc={322A038A-21EC-43CF-9517-80F1C12DA9C1}</author>
    <author>tc={DDA6F244-395A-4338-9276-AFD341F25683}</author>
    <author>tc={26A04C51-6596-42C4-9642-F0B3588B619B}</author>
    <author>tc={C56BB52E-DEFE-4EA9-81A5-86F27B7BACD3}</author>
  </authors>
  <commentList>
    <comment ref="N5" authorId="0" shapeId="0" xr:uid="{322A038A-21EC-43CF-9517-80F1C12DA9C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Assumption with reference to J.K Banquets</t>
      </text>
    </comment>
    <comment ref="P5" authorId="1" shapeId="0" xr:uid="{DDA6F244-395A-4338-9276-AFD341F2568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Assumption with reference to J.K Banquets</t>
      </text>
    </comment>
    <comment ref="N8" authorId="2" shapeId="0" xr:uid="{26A04C51-6596-42C4-9642-F0B3588B619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Assumption with reference to J.K Banquets</t>
      </text>
    </comment>
    <comment ref="P8" authorId="3" shapeId="0" xr:uid="{C56BB52E-DEFE-4EA9-81A5-86F27B7BACD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Assumption with reference to J.K Banquets</t>
      </text>
    </comment>
  </commentList>
</comments>
</file>

<file path=xl/sharedStrings.xml><?xml version="1.0" encoding="utf-8"?>
<sst xmlns="http://schemas.openxmlformats.org/spreadsheetml/2006/main" count="53" uniqueCount="26">
  <si>
    <t>Agency</t>
  </si>
  <si>
    <t>Ovi Pest Control</t>
  </si>
  <si>
    <t>Mansa Gadekar Integrated Services</t>
  </si>
  <si>
    <t>Rentokil PCI</t>
  </si>
  <si>
    <t>Monthly Cost</t>
  </si>
  <si>
    <t>JK Banquet ,Prabhadevi</t>
  </si>
  <si>
    <t>NSCI Palace Halls</t>
  </si>
  <si>
    <t>Sunville Banquet - Worli</t>
  </si>
  <si>
    <t>Kurla Kitchen - Kurla</t>
  </si>
  <si>
    <t>Agency Name</t>
  </si>
  <si>
    <t>Annual cost</t>
  </si>
  <si>
    <t>Blue Sea Banquets ,Worli</t>
  </si>
  <si>
    <t>Westfield Pest Control</t>
  </si>
  <si>
    <t>Not provided</t>
  </si>
  <si>
    <t>Frequency</t>
  </si>
  <si>
    <t>2500+taxes</t>
  </si>
  <si>
    <t>6000 + taxes</t>
  </si>
  <si>
    <t>Rate</t>
  </si>
  <si>
    <t>Note:- Fogging treatment for mosquitos will be an additional service &amp; charged seprately.
General pest control,Rodent control &amp; Flies control  will get cover in regular service.</t>
  </si>
  <si>
    <t>Treatment</t>
  </si>
  <si>
    <t>Fogging Treatment for Mosquitos</t>
  </si>
  <si>
    <t>Monthly</t>
  </si>
  <si>
    <t>Rank Monthly</t>
  </si>
  <si>
    <t>Rank Annual</t>
  </si>
  <si>
    <t>Overall</t>
  </si>
  <si>
    <t>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</si>
</sst>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0" fillId="0" borderId="18" xfId="0" applyBorder="1"/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0" borderId="0" xfId="0" applyFont="1" applyAlignment="1">
      <alignment horizontal="left" vertical="center"/>
    </xf>
    <xf numFmtId="0" fontId="0" fillId="5" borderId="20" xfId="0" applyFill="1" applyBorder="1" applyAlignment="1">
      <alignment horizontal="left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1" fillId="4" borderId="26" xfId="0" applyFont="1" applyFill="1" applyBorder="1" applyAlignment="1">
      <alignment horizontal="left" wrapText="1"/>
    </xf>
    <xf numFmtId="0" fontId="0" fillId="0" borderId="1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4" borderId="21" xfId="0" applyFont="1" applyFill="1" applyBorder="1" applyAlignment="1">
      <alignment horizontal="left" wrapText="1"/>
    </xf>
    <xf numFmtId="0" fontId="0" fillId="6" borderId="12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1" fillId="2" borderId="27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 wrapText="1"/>
    </xf>
    <xf numFmtId="0" fontId="1" fillId="2" borderId="28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0" fillId="0" borderId="13" xfId="0" applyBorder="1"/>
    <xf numFmtId="0" fontId="1" fillId="4" borderId="16" xfId="0" applyFont="1" applyFill="1" applyBorder="1" applyAlignment="1">
      <alignment horizontal="left" wrapText="1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wrapText="1"/>
    </xf>
    <xf numFmtId="0" fontId="0" fillId="0" borderId="35" xfId="0" applyBorder="1"/>
    <xf numFmtId="0" fontId="0" fillId="0" borderId="0" xfId="0" applyAlignment="1">
      <alignment horizontal="left"/>
    </xf>
    <xf numFmtId="0" fontId="0" fillId="7" borderId="1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5" borderId="9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20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0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0" fontId="0" fillId="5" borderId="30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0" borderId="19" xfId="0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0" fillId="5" borderId="29" xfId="0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5" borderId="20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0" fillId="5" borderId="33" xfId="0" applyFill="1" applyBorder="1" applyAlignment="1">
      <alignment horizontal="left"/>
    </xf>
    <xf numFmtId="0" fontId="1" fillId="4" borderId="24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Fill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</cellXfs>
  <cellStyles count="1"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khil Rane" id="{06CF4083-1F31-4539-88C7-0735419A6E41}" userId="S::nikhil.rane@kapcocatering.com::02cc3f70-297f-49d2-b9e0-5e042d7bae0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5" dT="2023-12-05T10:15:47.50" personId="{06CF4083-1F31-4539-88C7-0735419A6E41}" id="{322A038A-21EC-43CF-9517-80F1C12DA9C1}">
    <text>Assumption with reference to J.K Banquets</text>
  </threadedComment>
  <threadedComment ref="P5" dT="2023-12-05T10:16:27.08" personId="{06CF4083-1F31-4539-88C7-0735419A6E41}" id="{DDA6F244-395A-4338-9276-AFD341F25683}">
    <text>Assumption with reference to J.K Banquets</text>
  </threadedComment>
  <threadedComment ref="N8" dT="2023-12-05T10:16:16.59" personId="{06CF4083-1F31-4539-88C7-0735419A6E41}" id="{26A04C51-6596-42C4-9642-F0B3588B619B}">
    <text>Assumption with reference to J.K Banquets</text>
  </threadedComment>
  <threadedComment ref="P8" dT="2023-12-05T10:16:34.34" personId="{06CF4083-1F31-4539-88C7-0735419A6E41}" id="{C56BB52E-DEFE-4EA9-81A5-86F27B7BACD3}">
    <text>Assumption with reference to J.K Banquets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3489-45F2-49DF-9232-84A2831C9122}">
  <dimension ref="B2:AE20"/>
  <sheetViews>
    <sheetView tabSelected="1" zoomScale="51" zoomScaleNormal="51" workbookViewId="0">
      <selection activeCell="R19" sqref="R19"/>
    </sheetView>
  </sheetViews>
  <sheetFormatPr defaultRowHeight="15" x14ac:dyDescent="0.25"/>
  <cols>
    <col min="2" max="2" width="22.140625" customWidth="1"/>
    <col min="3" max="3" width="19.42578125" customWidth="1"/>
    <col min="4" max="4" width="32.140625" customWidth="1"/>
    <col min="5" max="5" width="11.5703125" hidden="1" customWidth="1"/>
    <col min="6" max="6" width="13" customWidth="1"/>
    <col min="7" max="7" width="13" hidden="1" customWidth="1"/>
    <col min="8" max="8" width="12.85546875" customWidth="1"/>
    <col min="9" max="9" width="12.85546875" hidden="1" customWidth="1"/>
    <col min="10" max="10" width="15.7109375" customWidth="1"/>
    <col min="11" max="11" width="15.7109375" hidden="1" customWidth="1"/>
    <col min="12" max="12" width="11.42578125" customWidth="1"/>
    <col min="13" max="13" width="11.42578125" hidden="1" customWidth="1"/>
    <col min="14" max="14" width="13.28515625" customWidth="1"/>
    <col min="15" max="15" width="13.28515625" hidden="1" customWidth="1"/>
    <col min="16" max="16" width="13.85546875" customWidth="1"/>
    <col min="17" max="17" width="13.85546875" hidden="1" customWidth="1"/>
    <col min="18" max="18" width="12.5703125" bestFit="1" customWidth="1"/>
    <col min="19" max="19" width="12.7109375" hidden="1" customWidth="1"/>
    <col min="20" max="20" width="16.5703125" customWidth="1"/>
    <col min="21" max="21" width="16.5703125" hidden="1" customWidth="1"/>
    <col min="22" max="24" width="16.5703125" customWidth="1"/>
    <col min="25" max="27" width="36.140625" customWidth="1"/>
    <col min="28" max="28" width="83.7109375" customWidth="1"/>
    <col min="29" max="29" width="11.42578125" customWidth="1"/>
    <col min="30" max="30" width="14.42578125" customWidth="1"/>
    <col min="31" max="31" width="18" customWidth="1"/>
  </cols>
  <sheetData>
    <row r="2" spans="2:31" ht="15.75" thickBot="1" x14ac:dyDescent="0.3"/>
    <row r="3" spans="2:31" ht="15.75" thickBot="1" x14ac:dyDescent="0.3">
      <c r="B3" s="45" t="s">
        <v>9</v>
      </c>
      <c r="C3" s="47" t="s">
        <v>6</v>
      </c>
      <c r="D3" s="48"/>
      <c r="E3" s="49"/>
      <c r="F3" s="50" t="s">
        <v>5</v>
      </c>
      <c r="G3" s="51"/>
      <c r="H3" s="51"/>
      <c r="I3" s="52"/>
      <c r="J3" s="53" t="s">
        <v>11</v>
      </c>
      <c r="K3" s="54"/>
      <c r="L3" s="54"/>
      <c r="M3" s="55"/>
      <c r="N3" s="50" t="s">
        <v>7</v>
      </c>
      <c r="O3" s="51"/>
      <c r="P3" s="51"/>
      <c r="Q3" s="52"/>
      <c r="R3" s="59" t="s">
        <v>8</v>
      </c>
      <c r="S3" s="59"/>
      <c r="T3" s="59"/>
      <c r="U3" s="15"/>
      <c r="V3" s="61" t="s">
        <v>24</v>
      </c>
      <c r="W3" s="62"/>
      <c r="X3" s="57" t="s">
        <v>14</v>
      </c>
      <c r="Y3" s="58"/>
      <c r="AB3" s="14"/>
      <c r="AC3" t="s">
        <v>19</v>
      </c>
      <c r="AD3" s="12" t="s">
        <v>0</v>
      </c>
      <c r="AE3" s="13" t="s">
        <v>17</v>
      </c>
    </row>
    <row r="4" spans="2:31" ht="60.75" thickBot="1" x14ac:dyDescent="0.3">
      <c r="B4" s="46"/>
      <c r="C4" s="18" t="s">
        <v>4</v>
      </c>
      <c r="D4" s="19" t="s">
        <v>10</v>
      </c>
      <c r="E4" s="20" t="s">
        <v>23</v>
      </c>
      <c r="F4" s="18" t="s">
        <v>4</v>
      </c>
      <c r="G4" s="19" t="s">
        <v>22</v>
      </c>
      <c r="H4" s="19" t="s">
        <v>10</v>
      </c>
      <c r="I4" s="20" t="s">
        <v>23</v>
      </c>
      <c r="J4" s="18" t="s">
        <v>4</v>
      </c>
      <c r="K4" s="19" t="s">
        <v>22</v>
      </c>
      <c r="L4" s="19" t="s">
        <v>10</v>
      </c>
      <c r="M4" s="20" t="s">
        <v>23</v>
      </c>
      <c r="N4" s="18" t="s">
        <v>4</v>
      </c>
      <c r="O4" s="19" t="s">
        <v>22</v>
      </c>
      <c r="P4" s="19" t="s">
        <v>10</v>
      </c>
      <c r="Q4" s="20" t="s">
        <v>23</v>
      </c>
      <c r="R4" s="18" t="s">
        <v>4</v>
      </c>
      <c r="S4" s="19" t="s">
        <v>22</v>
      </c>
      <c r="T4" s="19" t="s">
        <v>10</v>
      </c>
      <c r="U4" s="23" t="s">
        <v>23</v>
      </c>
      <c r="V4" s="18" t="s">
        <v>4</v>
      </c>
      <c r="W4" s="19" t="s">
        <v>10</v>
      </c>
      <c r="X4" s="33" t="s">
        <v>21</v>
      </c>
      <c r="Y4" s="31" t="s">
        <v>25</v>
      </c>
      <c r="AA4" s="74"/>
      <c r="AB4" s="14"/>
      <c r="AC4" s="56" t="s">
        <v>20</v>
      </c>
      <c r="AD4" s="10" t="s">
        <v>2</v>
      </c>
      <c r="AE4" s="11" t="s">
        <v>15</v>
      </c>
    </row>
    <row r="5" spans="2:31" x14ac:dyDescent="0.25">
      <c r="B5" s="28" t="s">
        <v>1</v>
      </c>
      <c r="C5" s="21">
        <f>8000*2</f>
        <v>16000</v>
      </c>
      <c r="D5" s="4">
        <f>C5*24</f>
        <v>384000</v>
      </c>
      <c r="E5" s="4">
        <f>RANK(D5,$D$5:$D$8,1)</f>
        <v>3</v>
      </c>
      <c r="F5" s="21">
        <f>6500*2</f>
        <v>13000</v>
      </c>
      <c r="G5" s="4">
        <f>RANK(F5,$F$5:$F$8,1)</f>
        <v>2</v>
      </c>
      <c r="H5" s="4">
        <f>F5*24</f>
        <v>312000</v>
      </c>
      <c r="I5" s="4">
        <f>RANK(H5,$H$5:$H$8,1)</f>
        <v>3</v>
      </c>
      <c r="J5" s="21">
        <f>6500*2</f>
        <v>13000</v>
      </c>
      <c r="K5" s="4">
        <f>RANK(J5,$J$5:$J$8,1)</f>
        <v>2</v>
      </c>
      <c r="L5" s="4">
        <f>J5*24</f>
        <v>312000</v>
      </c>
      <c r="M5" s="4">
        <f>RANK(L5,$L$5:$L$8,1)</f>
        <v>2</v>
      </c>
      <c r="N5" s="24">
        <f>F5</f>
        <v>13000</v>
      </c>
      <c r="O5" s="4">
        <f>RANK(N5,$N$5:$N$8,1)</f>
        <v>2</v>
      </c>
      <c r="P5" s="27">
        <f>H5</f>
        <v>312000</v>
      </c>
      <c r="Q5" s="4">
        <f>RANK(P5,$P$5:$P$8,1)</f>
        <v>3</v>
      </c>
      <c r="R5" s="21">
        <f>7000*2</f>
        <v>14000</v>
      </c>
      <c r="S5" s="4">
        <f>RANK(R5,$R$5:$R$8,1)</f>
        <v>2</v>
      </c>
      <c r="T5" s="4">
        <f>R5*24</f>
        <v>336000</v>
      </c>
      <c r="U5" s="4">
        <f>RANK(T5,$T$5:$T$8,1)</f>
        <v>3</v>
      </c>
      <c r="V5" s="21">
        <f>SUM(C5,F5,J5,N5,R5)</f>
        <v>69000</v>
      </c>
      <c r="W5" s="43">
        <f>SUM(D5,H5,L5,P5,T5)</f>
        <v>1656000</v>
      </c>
      <c r="X5" s="34">
        <v>2</v>
      </c>
      <c r="Y5" s="35">
        <v>24</v>
      </c>
      <c r="AB5" s="71"/>
      <c r="AC5" s="56"/>
      <c r="AD5" s="2" t="s">
        <v>12</v>
      </c>
      <c r="AE5" s="4" t="s">
        <v>16</v>
      </c>
    </row>
    <row r="6" spans="2:31" ht="30" x14ac:dyDescent="0.25">
      <c r="B6" s="29" t="s">
        <v>2</v>
      </c>
      <c r="C6" s="21">
        <v>24000</v>
      </c>
      <c r="D6" s="4">
        <v>288000</v>
      </c>
      <c r="E6" s="4">
        <f t="shared" ref="E6:E8" si="0">RANK(D6,$D$5:$D$8,1)</f>
        <v>2</v>
      </c>
      <c r="F6" s="21">
        <v>22000</v>
      </c>
      <c r="G6" s="4">
        <f t="shared" ref="G6:G8" si="1">RANK(F6,$F$5:$F$8,1)</f>
        <v>3</v>
      </c>
      <c r="H6" s="4">
        <v>264000</v>
      </c>
      <c r="I6" s="4">
        <f t="shared" ref="I6:I8" si="2">RANK(H6,$H$5:$H$8,1)</f>
        <v>2</v>
      </c>
      <c r="J6" s="21">
        <v>26000</v>
      </c>
      <c r="K6" s="4">
        <f t="shared" ref="K6:K8" si="3">RANK(J6,$J$5:$J$8,1)</f>
        <v>3</v>
      </c>
      <c r="L6" s="4">
        <v>312000</v>
      </c>
      <c r="M6" s="4">
        <f t="shared" ref="M6:M8" si="4">RANK(L6,$L$5:$L$8,1)</f>
        <v>2</v>
      </c>
      <c r="N6" s="21">
        <v>22000</v>
      </c>
      <c r="O6" s="4">
        <f t="shared" ref="O6:O8" si="5">RANK(N6,$N$5:$N$8,1)</f>
        <v>3</v>
      </c>
      <c r="P6" s="4">
        <v>264000</v>
      </c>
      <c r="Q6" s="4">
        <f t="shared" ref="Q6:Q8" si="6">RANK(P6,$P$5:$P$8,1)</f>
        <v>2</v>
      </c>
      <c r="R6" s="21">
        <v>30000</v>
      </c>
      <c r="S6" s="4">
        <f t="shared" ref="S6:S8" si="7">RANK(R6,$R$5:$R$8,1)</f>
        <v>4</v>
      </c>
      <c r="T6" s="4">
        <v>360000</v>
      </c>
      <c r="U6" s="4">
        <f t="shared" ref="U6:U8" si="8">RANK(T6,$T$5:$T$8,1)</f>
        <v>4</v>
      </c>
      <c r="V6" s="21">
        <f>SUM(C6,F6,J6,N6,R6)</f>
        <v>124000</v>
      </c>
      <c r="W6" s="43">
        <f>SUM(D6,H6,L6,P6,T6)</f>
        <v>1488000</v>
      </c>
      <c r="X6" s="16">
        <v>4</v>
      </c>
      <c r="Y6" s="36">
        <v>48</v>
      </c>
      <c r="AB6" s="72"/>
      <c r="AC6" s="56"/>
      <c r="AD6" s="2" t="s">
        <v>3</v>
      </c>
      <c r="AE6" s="1" t="s">
        <v>13</v>
      </c>
    </row>
    <row r="7" spans="2:31" x14ac:dyDescent="0.25">
      <c r="B7" s="28" t="s">
        <v>3</v>
      </c>
      <c r="C7" s="21">
        <v>39000</v>
      </c>
      <c r="D7" s="4">
        <v>468000</v>
      </c>
      <c r="E7" s="4">
        <f t="shared" si="0"/>
        <v>4</v>
      </c>
      <c r="F7" s="21">
        <v>39000</v>
      </c>
      <c r="G7" s="4">
        <f t="shared" si="1"/>
        <v>4</v>
      </c>
      <c r="H7" s="4">
        <v>468000</v>
      </c>
      <c r="I7" s="4">
        <f t="shared" si="2"/>
        <v>4</v>
      </c>
      <c r="J7" s="21">
        <v>39000</v>
      </c>
      <c r="K7" s="4">
        <f t="shared" si="3"/>
        <v>4</v>
      </c>
      <c r="L7" s="4">
        <v>468000</v>
      </c>
      <c r="M7" s="4">
        <f t="shared" si="4"/>
        <v>4</v>
      </c>
      <c r="N7" s="21">
        <v>39000</v>
      </c>
      <c r="O7" s="4">
        <f t="shared" si="5"/>
        <v>4</v>
      </c>
      <c r="P7" s="4">
        <v>468000</v>
      </c>
      <c r="Q7" s="4">
        <f t="shared" si="6"/>
        <v>4</v>
      </c>
      <c r="R7" s="21">
        <v>15833</v>
      </c>
      <c r="S7" s="4">
        <f t="shared" si="7"/>
        <v>3</v>
      </c>
      <c r="T7" s="4">
        <v>190000</v>
      </c>
      <c r="U7" s="4">
        <f t="shared" si="8"/>
        <v>2</v>
      </c>
      <c r="V7" s="21">
        <f>SUM(C7,F7,J7,N7,R7)</f>
        <v>171833</v>
      </c>
      <c r="W7" s="43">
        <f>SUM(D7,H7,L7,P7,T7)</f>
        <v>2062000</v>
      </c>
      <c r="X7" s="16">
        <v>4</v>
      </c>
      <c r="Y7" s="36">
        <v>48</v>
      </c>
      <c r="AB7" s="72"/>
    </row>
    <row r="8" spans="2:31" ht="15.75" thickBot="1" x14ac:dyDescent="0.3">
      <c r="B8" s="30" t="s">
        <v>12</v>
      </c>
      <c r="C8" s="22">
        <f>D8/12</f>
        <v>11000</v>
      </c>
      <c r="D8" s="3">
        <v>132000</v>
      </c>
      <c r="E8" s="3">
        <f t="shared" si="0"/>
        <v>1</v>
      </c>
      <c r="F8" s="22">
        <f>H8/12</f>
        <v>7000</v>
      </c>
      <c r="G8" s="3">
        <f t="shared" si="1"/>
        <v>1</v>
      </c>
      <c r="H8" s="3">
        <v>84000</v>
      </c>
      <c r="I8" s="3">
        <f t="shared" si="2"/>
        <v>1</v>
      </c>
      <c r="J8" s="22">
        <f>L8/12</f>
        <v>9600</v>
      </c>
      <c r="K8" s="3">
        <f t="shared" si="3"/>
        <v>1</v>
      </c>
      <c r="L8" s="3">
        <v>115200</v>
      </c>
      <c r="M8" s="3">
        <f t="shared" si="4"/>
        <v>1</v>
      </c>
      <c r="N8" s="25">
        <f>F8</f>
        <v>7000</v>
      </c>
      <c r="O8" s="3">
        <f t="shared" si="5"/>
        <v>1</v>
      </c>
      <c r="P8" s="26">
        <f>H8</f>
        <v>84000</v>
      </c>
      <c r="Q8" s="3">
        <f t="shared" si="6"/>
        <v>1</v>
      </c>
      <c r="R8" s="22">
        <f>T8/12</f>
        <v>9000</v>
      </c>
      <c r="S8" s="3">
        <f t="shared" si="7"/>
        <v>1</v>
      </c>
      <c r="T8" s="3">
        <v>108000</v>
      </c>
      <c r="U8" s="3">
        <f t="shared" si="8"/>
        <v>1</v>
      </c>
      <c r="V8" s="22">
        <f>SUM(C8,F8,J8,N8,R8)</f>
        <v>43600</v>
      </c>
      <c r="W8" s="44">
        <f>SUM(D8,H8,L8,P8,T8)</f>
        <v>523200</v>
      </c>
      <c r="X8" s="17">
        <v>2</v>
      </c>
      <c r="Y8" s="37">
        <v>24</v>
      </c>
      <c r="AB8" s="72"/>
    </row>
    <row r="9" spans="2:31" ht="29.25" customHeight="1" thickBot="1" x14ac:dyDescent="0.3">
      <c r="AB9" s="73"/>
    </row>
    <row r="10" spans="2:31" ht="32.25" customHeight="1" thickBot="1" x14ac:dyDescent="0.3">
      <c r="B10" s="68" t="s">
        <v>18</v>
      </c>
      <c r="C10" s="69"/>
      <c r="D10" s="69"/>
      <c r="E10" s="69"/>
      <c r="F10" s="69"/>
      <c r="G10" s="69"/>
      <c r="H10" s="69"/>
      <c r="I10" s="69"/>
      <c r="J10" s="70"/>
      <c r="K10" s="7"/>
      <c r="AB10" s="73"/>
    </row>
    <row r="11" spans="2:3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AB11" s="73"/>
    </row>
    <row r="12" spans="2:31" ht="15.75" thickBot="1" x14ac:dyDescent="0.3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2:31" x14ac:dyDescent="0.25">
      <c r="B13" s="45" t="s">
        <v>9</v>
      </c>
      <c r="C13" s="64" t="s">
        <v>4</v>
      </c>
      <c r="D13" s="66" t="s">
        <v>10</v>
      </c>
      <c r="Y13" s="42"/>
      <c r="Z13" s="42"/>
    </row>
    <row r="14" spans="2:31" x14ac:dyDescent="0.25">
      <c r="B14" s="63"/>
      <c r="C14" s="65"/>
      <c r="D14" s="67"/>
      <c r="E14" s="75"/>
      <c r="F14" s="75"/>
    </row>
    <row r="15" spans="2:31" x14ac:dyDescent="0.25">
      <c r="B15" s="39" t="s">
        <v>1</v>
      </c>
      <c r="C15" s="1">
        <f>V5</f>
        <v>69000</v>
      </c>
      <c r="D15" s="32">
        <f>W5</f>
        <v>1656000</v>
      </c>
      <c r="E15" s="76"/>
      <c r="F15" s="76"/>
      <c r="G15" s="5"/>
      <c r="H15" s="6"/>
      <c r="I15" s="6"/>
      <c r="J15" s="6"/>
      <c r="K15" s="6"/>
      <c r="L15" s="60"/>
      <c r="M15" s="60"/>
      <c r="N15" s="60"/>
      <c r="O15" s="5"/>
      <c r="P15" s="5"/>
      <c r="Q15" s="5"/>
      <c r="R15" s="5"/>
      <c r="S15" s="5"/>
      <c r="T15" s="6"/>
      <c r="U15" s="6"/>
      <c r="X15" s="6"/>
      <c r="Y15" s="6"/>
      <c r="Z15" s="6"/>
      <c r="AA15" s="6"/>
      <c r="AB15" s="6"/>
    </row>
    <row r="16" spans="2:31" ht="30" x14ac:dyDescent="0.25">
      <c r="B16" s="40" t="s">
        <v>2</v>
      </c>
      <c r="C16" s="1">
        <f>V6</f>
        <v>124000</v>
      </c>
      <c r="D16" s="32">
        <f>W6</f>
        <v>1488000</v>
      </c>
      <c r="E16" s="75"/>
      <c r="F16" s="75"/>
    </row>
    <row r="17" spans="2:6" x14ac:dyDescent="0.25">
      <c r="B17" s="39" t="s">
        <v>3</v>
      </c>
      <c r="C17" s="1">
        <f>V7</f>
        <v>171833</v>
      </c>
      <c r="D17" s="32">
        <f>W7</f>
        <v>2062000</v>
      </c>
      <c r="E17" s="75"/>
      <c r="F17" s="75"/>
    </row>
    <row r="18" spans="2:6" ht="15.75" thickBot="1" x14ac:dyDescent="0.3">
      <c r="B18" s="38" t="s">
        <v>12</v>
      </c>
      <c r="C18" s="41">
        <f>V8</f>
        <v>43600</v>
      </c>
      <c r="D18" s="8">
        <f>W8</f>
        <v>523200</v>
      </c>
      <c r="E18" s="75"/>
      <c r="F18" s="75"/>
    </row>
    <row r="19" spans="2:6" x14ac:dyDescent="0.25">
      <c r="B19" s="75"/>
      <c r="C19" s="75"/>
      <c r="D19" s="75"/>
      <c r="E19" s="75"/>
      <c r="F19" s="75"/>
    </row>
    <row r="20" spans="2:6" x14ac:dyDescent="0.25">
      <c r="B20" s="75"/>
      <c r="C20" s="75"/>
      <c r="D20" s="75"/>
      <c r="E20" s="75"/>
      <c r="F20" s="75"/>
    </row>
  </sheetData>
  <mergeCells count="14">
    <mergeCell ref="AC4:AC6"/>
    <mergeCell ref="X3:Y3"/>
    <mergeCell ref="R3:T3"/>
    <mergeCell ref="L15:N15"/>
    <mergeCell ref="V3:W3"/>
    <mergeCell ref="B13:B14"/>
    <mergeCell ref="C13:C14"/>
    <mergeCell ref="D13:D14"/>
    <mergeCell ref="B10:J10"/>
    <mergeCell ref="B3:B4"/>
    <mergeCell ref="C3:E3"/>
    <mergeCell ref="F3:I3"/>
    <mergeCell ref="J3:M3"/>
    <mergeCell ref="N3:Q3"/>
  </mergeCells>
  <conditionalFormatting sqref="E5:E8">
    <cfRule type="containsText" dxfId="17" priority="25" operator="containsText" text="2">
      <formula>NOT(ISERROR(SEARCH("2",E5)))</formula>
    </cfRule>
    <cfRule type="cellIs" dxfId="16" priority="26" operator="equal">
      <formula>1</formula>
    </cfRule>
  </conditionalFormatting>
  <conditionalFormatting sqref="G5:G8">
    <cfRule type="containsText" dxfId="15" priority="23" operator="containsText" text="2">
      <formula>NOT(ISERROR(SEARCH("2",G5)))</formula>
    </cfRule>
    <cfRule type="cellIs" dxfId="14" priority="24" operator="equal">
      <formula>1</formula>
    </cfRule>
  </conditionalFormatting>
  <conditionalFormatting sqref="I5:I8">
    <cfRule type="containsText" dxfId="13" priority="21" operator="containsText" text="2">
      <formula>NOT(ISERROR(SEARCH("2",I5)))</formula>
    </cfRule>
    <cfRule type="cellIs" dxfId="12" priority="22" operator="equal">
      <formula>1</formula>
    </cfRule>
  </conditionalFormatting>
  <conditionalFormatting sqref="K5:K8">
    <cfRule type="containsText" dxfId="11" priority="19" operator="containsText" text="2">
      <formula>NOT(ISERROR(SEARCH("2",K5)))</formula>
    </cfRule>
    <cfRule type="cellIs" dxfId="10" priority="20" operator="equal">
      <formula>1</formula>
    </cfRule>
  </conditionalFormatting>
  <conditionalFormatting sqref="M5:M8">
    <cfRule type="containsText" dxfId="9" priority="17" operator="containsText" text="2">
      <formula>NOT(ISERROR(SEARCH("2",M5)))</formula>
    </cfRule>
    <cfRule type="cellIs" dxfId="8" priority="18" operator="equal">
      <formula>1</formula>
    </cfRule>
  </conditionalFormatting>
  <conditionalFormatting sqref="O5:O8">
    <cfRule type="containsText" dxfId="7" priority="15" operator="containsText" text="2">
      <formula>NOT(ISERROR(SEARCH("2",O5)))</formula>
    </cfRule>
    <cfRule type="cellIs" dxfId="6" priority="16" operator="equal">
      <formula>1</formula>
    </cfRule>
  </conditionalFormatting>
  <conditionalFormatting sqref="Q5:Q8">
    <cfRule type="containsText" dxfId="5" priority="13" operator="containsText" text="2">
      <formula>NOT(ISERROR(SEARCH("2",Q5)))</formula>
    </cfRule>
    <cfRule type="cellIs" dxfId="4" priority="14" operator="equal">
      <formula>1</formula>
    </cfRule>
  </conditionalFormatting>
  <conditionalFormatting sqref="S5:S8">
    <cfRule type="containsText" dxfId="3" priority="11" operator="containsText" text="2">
      <formula>NOT(ISERROR(SEARCH("2",S5)))</formula>
    </cfRule>
    <cfRule type="cellIs" dxfId="2" priority="12" operator="equal">
      <formula>1</formula>
    </cfRule>
  </conditionalFormatting>
  <conditionalFormatting sqref="U5:U8">
    <cfRule type="containsText" dxfId="1" priority="9" operator="containsText" text="2">
      <formula>NOT(ISERROR(SEARCH("2",U5)))</formula>
    </cfRule>
    <cfRule type="cellIs" dxfId="0" priority="10" operator="equal">
      <formula>1</formula>
    </cfRule>
  </conditionalFormatting>
  <pageMargins left="0.7" right="0.7" top="0.75" bottom="0.75" header="0.3" footer="0.3"/>
  <pageSetup paperSize="9" orientation="portrait" verticalDpi="0" r:id="rId1"/>
  <ignoredErrors>
    <ignoredError sqref="F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Rane</dc:creator>
  <cp:lastModifiedBy>Nikhil Rane</cp:lastModifiedBy>
  <dcterms:created xsi:type="dcterms:W3CDTF">2015-06-05T18:17:20Z</dcterms:created>
  <dcterms:modified xsi:type="dcterms:W3CDTF">2023-12-21T11:15:01Z</dcterms:modified>
</cp:coreProperties>
</file>