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00" firstSheet="1"/>
  </bookViews>
  <sheets>
    <sheet name="Summary" sheetId="1" r:id="rId1"/>
    <sheet name="Fire Alarm" sheetId="7" r:id="rId2"/>
    <sheet name="Extinguishers" sheetId="6" r:id="rId3"/>
    <sheet name="SPRINKLER " sheetId="10" r:id="rId4"/>
  </sheets>
  <externalReferences>
    <externalReference r:id="rId5"/>
    <externalReference r:id="rId6"/>
  </externalReferences>
  <definedNames>
    <definedName name="_xlnm.Print_Area" localSheetId="2">Extinguishers!$A$1:$J$12</definedName>
    <definedName name="_xlnm.Print_Area" localSheetId="1">'Fire Alarm'!$A$1:$J$15</definedName>
    <definedName name="_xlnm.Print_Area" localSheetId="3">'SPRINKLER '!$A$1:$J$21</definedName>
    <definedName name="_xlnm.Print_Area" localSheetId="0">Summary!$A$1:$F$14</definedName>
    <definedName name="_xlnm.Print_Titles" localSheetId="1">'Fire Alarm'!$7:$8</definedName>
    <definedName name="_xlnm.Print_Titles" localSheetId="3">'SPRINKLER '!$6:$7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<sst xmlns="http://schemas.openxmlformats.org/spreadsheetml/2006/main" count="141" uniqueCount="89">
  <si>
    <t>PRICE SUMMARY FOR FIRE FIGHTING SYSTEM</t>
  </si>
  <si>
    <t>Client</t>
  </si>
  <si>
    <t>: TRAVEL FOOD SERVICES PVT. LTD.</t>
  </si>
  <si>
    <t>ANNEXURE</t>
  </si>
  <si>
    <t>Project</t>
  </si>
  <si>
    <t>: AIRPORT LOUNGE, SOUTH GOA.</t>
  </si>
  <si>
    <t>Revision -0</t>
  </si>
  <si>
    <t xml:space="preserve">Vendor/Contractor : </t>
  </si>
  <si>
    <t>Date : 20.10.2024</t>
  </si>
  <si>
    <t>Sheet 1 of 6</t>
  </si>
  <si>
    <t>Sr. No.</t>
  </si>
  <si>
    <t>System Description</t>
  </si>
  <si>
    <t>Document</t>
  </si>
  <si>
    <t xml:space="preserve">Supply </t>
  </si>
  <si>
    <t>Installation</t>
  </si>
  <si>
    <t>Total Amount</t>
  </si>
  <si>
    <t>Addressable Fire Alarm System</t>
  </si>
  <si>
    <t>Annexure-II</t>
  </si>
  <si>
    <t>Fire Extinguishers</t>
  </si>
  <si>
    <t>Annexure-III</t>
  </si>
  <si>
    <t>Sprinkler System</t>
  </si>
  <si>
    <t>Annexure-lV</t>
  </si>
  <si>
    <t>SUB TOTALS - A :</t>
  </si>
  <si>
    <t>Total Amount Before GST :</t>
  </si>
  <si>
    <t>18% GST against supply &amp; installation :</t>
  </si>
  <si>
    <t>Total Amount :</t>
  </si>
  <si>
    <t>PRICE SCHEDULE FOR ADDRESSABLE FIRE ALARM SYSTEM</t>
  </si>
  <si>
    <t>ANNEXURE-II</t>
  </si>
  <si>
    <t>Sheet 3 of 6</t>
  </si>
  <si>
    <t>Item Description</t>
  </si>
  <si>
    <t>Approved Makes</t>
  </si>
  <si>
    <t>Qty.</t>
  </si>
  <si>
    <t>Unit</t>
  </si>
  <si>
    <t>Unit Rate</t>
  </si>
  <si>
    <t>Amount</t>
  </si>
  <si>
    <t xml:space="preserve">Supply, Installation, Testing &amp; Commissioning of  Addressable Fire Alarm Panel  2 zone including Battery 24 hr backup </t>
  </si>
  <si>
    <t>ASES</t>
  </si>
  <si>
    <t>Nos.</t>
  </si>
  <si>
    <t>Supply, Installation, Testing &amp; Commissioning of  Smoke/Heat Detector with detector Base</t>
  </si>
  <si>
    <t>Supply, Installation, Testing &amp; Commissioning of Addressable Pull Type Manual Call Point.</t>
  </si>
  <si>
    <t>Supply, Installation, Testing &amp; Commissioning of  Electronic Hooter</t>
  </si>
  <si>
    <t>Supply, Installation, Testing &amp; Commissioning of 2C X 1.5 sq.mm. PVC insulated  copper conductor Armode  control cable.</t>
  </si>
  <si>
    <t>Polycab/RR/Finolex</t>
  </si>
  <si>
    <t>Mtr.</t>
  </si>
  <si>
    <t>Supply, Installation, Testing &amp; Commissioning of Emergency Fire Exit Sinages Acralic Sheet with Auto glow.</t>
  </si>
  <si>
    <t>ISI Mark</t>
  </si>
  <si>
    <t xml:space="preserve">TOTALS  : </t>
  </si>
  <si>
    <t>PRICE SCHEDULE FOR PORTABLE FIRE EXTINGUISHERS</t>
  </si>
  <si>
    <t>ANNEXURE-III</t>
  </si>
  <si>
    <t>Sheet 4 of 6</t>
  </si>
  <si>
    <t>A</t>
  </si>
  <si>
    <t>Supply, Installation, Testing &amp; Commissioning of  ISI and CE marked hand held portable type fire Extinguishers with required Dicharge valves &amp; nozzel having connecting hose pipes  as well as wall mounting / floor mounting brackets as per specifications.</t>
  </si>
  <si>
    <t>Arihant/Fire Quit</t>
  </si>
  <si>
    <t xml:space="preserve">4 kg capacity ABC type dry chemical powder fire Extinguishers with wall mounting brackets. </t>
  </si>
  <si>
    <t>4.5 kg CO2 type Extinguisher with wall mounting brackets.</t>
  </si>
  <si>
    <t>PRICE SCHEDULE FOR FIRE SPRINKLER SYSTEM</t>
  </si>
  <si>
    <t>ANNEXURE-IV</t>
  </si>
  <si>
    <t>Sheet 6 of 6</t>
  </si>
  <si>
    <t>Basic</t>
  </si>
  <si>
    <t xml:space="preserve">Fitting </t>
  </si>
  <si>
    <t xml:space="preserve">Total </t>
  </si>
  <si>
    <t>Margin</t>
  </si>
  <si>
    <t>After Margine</t>
  </si>
  <si>
    <t>TransportTION</t>
  </si>
  <si>
    <t>Loading &amp; unloading</t>
  </si>
  <si>
    <t>Total Supply</t>
  </si>
  <si>
    <t>Supply, Installation, Testing &amp; Commissioning of G.I C class Pipes as per IS 1239 with fittings  including Elbow,Tees Flanges &amp; Required Thraded roads &amp; anchor fastner</t>
  </si>
  <si>
    <t>Jindal/Suryaprakash</t>
  </si>
  <si>
    <t>a</t>
  </si>
  <si>
    <t>80NB</t>
  </si>
  <si>
    <t>b</t>
  </si>
  <si>
    <t>65NB</t>
  </si>
  <si>
    <t>c</t>
  </si>
  <si>
    <t>50NB</t>
  </si>
  <si>
    <t>d</t>
  </si>
  <si>
    <t>40 NB</t>
  </si>
  <si>
    <t>e</t>
  </si>
  <si>
    <t>32NB</t>
  </si>
  <si>
    <t>f</t>
  </si>
  <si>
    <t>25NB</t>
  </si>
  <si>
    <t xml:space="preserve">Supply, Installation, Testing &amp; Commissioning of cast iron double flanged butterfly valve confirming to  having cast iron body,FG220 Nitrite rubber replaceable seat with moulded 'O' RING .c.i. Poder coated disc flow control complete and tested to 1.5 times of working pressure in an approved manner. </t>
  </si>
  <si>
    <t>Kartar</t>
  </si>
  <si>
    <t>80mm</t>
  </si>
  <si>
    <t>Supply, Installation, Testing &amp; Commissioning of Ball Valve  including drain valve with fitting barrael Nipple, Teflon tap.</t>
  </si>
  <si>
    <t xml:space="preserve">a </t>
  </si>
  <si>
    <t>25mm</t>
  </si>
  <si>
    <t xml:space="preserve">Supply, Installation, Testing &amp; Commissioning of SS Flexible Pipes  1000mm long Length. </t>
  </si>
  <si>
    <t>Kartar/Newage</t>
  </si>
  <si>
    <t>Supply, Installation, Testing &amp; Commissioning of Pendent Sprinkler operating at 68* temperature.</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</si>
</sst>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 &quot;₹&quot;* #,##0.00_ ;_ &quot;₹&quot;* \-#,##0.00_ ;_ &quot;₹&quot;* &quot;-&quot;??_ ;_ @_ "/>
    <numFmt numFmtId="178" formatCode="_ * #,##0_ ;_ * \-#,##0_ ;_ * &quot;-&quot;_ ;_ @_ "/>
    <numFmt numFmtId="179" formatCode="_ &quot;₹&quot;* #,##0_ ;_ &quot;₹&quot;* \-#,##0_ ;_ &quot;₹&quot;* &quot;-&quot;_ ;_ @_ "/>
    <numFmt numFmtId="180" formatCode="_(* #,##0_);_(* \(#,##0\);_(* &quot;-&quot;??_);_(@_)"/>
  </numFmts>
  <fonts count="25">
    <font>
      <sz val="11"/>
      <color theme="1"/>
      <name val="Calibri"/>
      <charset val="134"/>
      <scheme val="minor"/>
    </font>
    <font>
      <b/>
      <sz val="11"/>
      <color theme="1"/>
      <name val="Calibri"/>
      <charset val="134"/>
      <scheme val="minor"/>
    </font>
    <font>
      <b/>
      <u/>
      <sz val="14"/>
      <color theme="1"/>
      <name val="Calibri"/>
      <charset val="134"/>
      <scheme val="minor"/>
    </font>
    <font>
      <b/>
      <u/>
      <sz val="11"/>
      <color theme="1"/>
      <name val="Calibri"/>
      <charset val="134"/>
      <scheme val="minor"/>
    </font>
    <font>
      <sz val="1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thin">
        <color auto="1"/>
      </bottom>
      <diagonal/>
    </border>
    <border>
      <left/>
      <right style="medium">
        <color auto="1"/>
      </right>
      <top/>
      <bottom style="medium">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medium">
        <color auto="1"/>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applyFont="0" applyFill="0" applyBorder="0" applyAlignment="0" applyProtection="0"/>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41"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2" applyNumberFormat="0" applyFill="0" applyAlignment="0" applyProtection="0">
      <alignment vertical="center"/>
    </xf>
    <xf numFmtId="0" fontId="11" fillId="0" borderId="42" applyNumberFormat="0" applyFill="0" applyAlignment="0" applyProtection="0">
      <alignment vertical="center"/>
    </xf>
    <xf numFmtId="0" fontId="12" fillId="0" borderId="43" applyNumberFormat="0" applyFill="0" applyAlignment="0" applyProtection="0">
      <alignment vertical="center"/>
    </xf>
    <xf numFmtId="0" fontId="12" fillId="0" borderId="0" applyNumberFormat="0" applyFill="0" applyBorder="0" applyAlignment="0" applyProtection="0">
      <alignment vertical="center"/>
    </xf>
    <xf numFmtId="0" fontId="13" fillId="5" borderId="44" applyNumberFormat="0" applyAlignment="0" applyProtection="0">
      <alignment vertical="center"/>
    </xf>
    <xf numFmtId="0" fontId="14" fillId="6" borderId="45" applyNumberFormat="0" applyAlignment="0" applyProtection="0">
      <alignment vertical="center"/>
    </xf>
    <xf numFmtId="0" fontId="15" fillId="6" borderId="44" applyNumberFormat="0" applyAlignment="0" applyProtection="0">
      <alignment vertical="center"/>
    </xf>
    <xf numFmtId="0" fontId="16" fillId="7" borderId="46" applyNumberFormat="0" applyAlignment="0" applyProtection="0">
      <alignment vertical="center"/>
    </xf>
    <xf numFmtId="0" fontId="17" fillId="0" borderId="47" applyNumberFormat="0" applyFill="0" applyAlignment="0" applyProtection="0">
      <alignment vertical="center"/>
    </xf>
    <xf numFmtId="0" fontId="18" fillId="0" borderId="48"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24" fillId="0" borderId="0"/>
    <xf numFmtId="0" fontId="24" fillId="0" borderId="0"/>
    <xf numFmtId="0" fontId="24" fillId="0" borderId="0"/>
  </cellStyleXfs>
  <cellXfs count="111">
    <xf numFmtId="0" fontId="0" fillId="0" borderId="0" xfId="0"/>
    <xf numFmtId="0" fontId="1" fillId="0" borderId="0" xfId="0" applyFont="1" applyAlignment="1">
      <alignment vertical="center"/>
    </xf>
    <xf numFmtId="0" fontId="0" fillId="0" borderId="0" xfId="0" applyAlignment="1">
      <alignment vertical="center"/>
    </xf>
    <xf numFmtId="176" fontId="0" fillId="0" borderId="0" xfId="1" applyFont="1" applyAlignment="1">
      <alignment vertical="center"/>
    </xf>
    <xf numFmtId="0" fontId="2" fillId="2" borderId="1" xfId="0" applyFont="1" applyFill="1" applyBorder="1" applyAlignment="1">
      <alignment vertical="center"/>
    </xf>
    <xf numFmtId="0" fontId="0" fillId="2" borderId="2" xfId="0" applyFill="1" applyBorder="1" applyAlignment="1">
      <alignment vertical="center"/>
    </xf>
    <xf numFmtId="0" fontId="3" fillId="2" borderId="3" xfId="0" applyFont="1" applyFill="1" applyBorder="1" applyAlignment="1">
      <alignment vertical="center"/>
    </xf>
    <xf numFmtId="0" fontId="0" fillId="2" borderId="0" xfId="0" applyFill="1" applyAlignment="1">
      <alignment vertical="center"/>
    </xf>
    <xf numFmtId="0" fontId="1" fillId="2" borderId="3" xfId="0" applyFont="1" applyFill="1" applyBorder="1" applyAlignment="1">
      <alignment vertical="center"/>
    </xf>
    <xf numFmtId="0" fontId="1" fillId="2" borderId="0" xfId="0" applyFont="1" applyFill="1" applyAlignment="1">
      <alignment vertical="center"/>
    </xf>
    <xf numFmtId="0" fontId="1" fillId="3" borderId="4"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9" xfId="0" applyFont="1" applyFill="1" applyBorder="1" applyAlignment="1">
      <alignment horizontal="center" vertical="center" wrapText="1"/>
    </xf>
    <xf numFmtId="0" fontId="0" fillId="0" borderId="7" xfId="0" applyBorder="1" applyAlignment="1">
      <alignment horizontal="center" vertical="center"/>
    </xf>
    <xf numFmtId="0" fontId="4" fillId="2" borderId="10" xfId="0" applyFont="1" applyFill="1" applyBorder="1" applyAlignment="1">
      <alignment vertical="center" wrapText="1"/>
    </xf>
    <xf numFmtId="0" fontId="4" fillId="0" borderId="11" xfId="0" applyFont="1" applyBorder="1" applyAlignment="1">
      <alignment horizontal="center" vertical="center" wrapText="1"/>
    </xf>
    <xf numFmtId="0" fontId="0" fillId="0" borderId="8" xfId="0" applyBorder="1" applyAlignment="1">
      <alignment horizontal="center" vertical="center"/>
    </xf>
    <xf numFmtId="180" fontId="0" fillId="2" borderId="8" xfId="1" applyNumberFormat="1" applyFont="1" applyFill="1" applyBorder="1" applyAlignment="1">
      <alignment vertical="center"/>
    </xf>
    <xf numFmtId="0" fontId="4" fillId="0" borderId="8" xfId="0" applyFont="1" applyBorder="1" applyAlignment="1">
      <alignment horizontal="justify" vertical="center" wrapText="1"/>
    </xf>
    <xf numFmtId="0" fontId="4" fillId="0" borderId="12" xfId="0" applyFont="1" applyBorder="1" applyAlignment="1">
      <alignment horizontal="center" vertical="center" wrapText="1"/>
    </xf>
    <xf numFmtId="176" fontId="0" fillId="2" borderId="8" xfId="1" applyFont="1" applyFill="1" applyBorder="1" applyAlignment="1">
      <alignment vertical="center"/>
    </xf>
    <xf numFmtId="0" fontId="4" fillId="0" borderId="13" xfId="0" applyFont="1" applyBorder="1" applyAlignment="1">
      <alignment horizontal="center" vertical="center" wrapText="1"/>
    </xf>
    <xf numFmtId="0" fontId="4" fillId="0" borderId="14" xfId="51" applyFont="1" applyBorder="1" applyAlignment="1">
      <alignment horizontal="center" vertical="center" wrapText="1"/>
    </xf>
    <xf numFmtId="0" fontId="4" fillId="0" borderId="15" xfId="51"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vertical="center" wrapText="1"/>
    </xf>
    <xf numFmtId="0" fontId="4" fillId="0" borderId="8" xfId="51" applyFont="1" applyBorder="1" applyAlignment="1">
      <alignment horizontal="center" vertical="center" wrapText="1"/>
    </xf>
    <xf numFmtId="0" fontId="1" fillId="3" borderId="16"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176" fontId="1" fillId="3" borderId="19" xfId="1" applyFont="1" applyFill="1" applyBorder="1" applyAlignment="1">
      <alignment vertical="center"/>
    </xf>
    <xf numFmtId="176" fontId="1" fillId="3" borderId="17" xfId="1" applyFont="1" applyFill="1" applyBorder="1" applyAlignment="1">
      <alignment vertical="center"/>
    </xf>
    <xf numFmtId="0" fontId="3" fillId="2" borderId="20" xfId="0" applyFont="1" applyFill="1" applyBorder="1" applyAlignment="1">
      <alignment horizontal="right" vertical="center"/>
    </xf>
    <xf numFmtId="0" fontId="3" fillId="2" borderId="0" xfId="0" applyFont="1" applyFill="1" applyBorder="1" applyAlignment="1">
      <alignment horizontal="right" vertical="center"/>
    </xf>
    <xf numFmtId="0" fontId="3" fillId="2" borderId="21" xfId="0" applyFont="1" applyFill="1" applyBorder="1" applyAlignment="1">
      <alignment horizontal="right" vertical="center"/>
    </xf>
    <xf numFmtId="0" fontId="1" fillId="2" borderId="21" xfId="0" applyFont="1" applyFill="1" applyBorder="1" applyAlignment="1">
      <alignment horizontal="right" vertical="center"/>
    </xf>
    <xf numFmtId="0" fontId="1" fillId="2" borderId="0" xfId="0" applyFont="1" applyFill="1" applyBorder="1" applyAlignment="1">
      <alignment horizontal="right" vertical="center"/>
    </xf>
    <xf numFmtId="0" fontId="1" fillId="3" borderId="2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23" xfId="0" applyFont="1" applyFill="1" applyBorder="1" applyAlignment="1">
      <alignment horizontal="center" vertical="center"/>
    </xf>
    <xf numFmtId="180" fontId="0" fillId="0" borderId="23" xfId="1" applyNumberFormat="1" applyFont="1" applyBorder="1" applyAlignment="1">
      <alignment vertical="center"/>
    </xf>
    <xf numFmtId="180" fontId="0" fillId="0" borderId="0" xfId="1" applyNumberFormat="1" applyFont="1" applyBorder="1" applyAlignment="1">
      <alignment vertical="center"/>
    </xf>
    <xf numFmtId="176" fontId="0" fillId="0" borderId="23" xfId="1" applyFont="1" applyBorder="1" applyAlignment="1">
      <alignment vertical="center"/>
    </xf>
    <xf numFmtId="176" fontId="0" fillId="0" borderId="0" xfId="1" applyFont="1" applyBorder="1" applyAlignment="1">
      <alignment vertical="center"/>
    </xf>
    <xf numFmtId="176" fontId="1" fillId="3" borderId="24" xfId="1" applyFont="1" applyFill="1" applyBorder="1" applyAlignment="1">
      <alignment vertical="center"/>
    </xf>
    <xf numFmtId="176" fontId="1" fillId="3" borderId="0" xfId="1" applyFont="1" applyFill="1" applyBorder="1" applyAlignment="1">
      <alignment vertical="center"/>
    </xf>
    <xf numFmtId="0" fontId="0" fillId="0" borderId="0" xfId="0" applyAlignment="1">
      <alignment vertical="center" wrapText="1"/>
    </xf>
    <xf numFmtId="9" fontId="0" fillId="0" borderId="0" xfId="0" applyNumberFormat="1" applyAlignment="1">
      <alignment vertical="center"/>
    </xf>
    <xf numFmtId="2" fontId="0" fillId="0" borderId="0" xfId="0" applyNumberFormat="1" applyAlignment="1">
      <alignment vertical="center"/>
    </xf>
    <xf numFmtId="176" fontId="1" fillId="0" borderId="0" xfId="1" applyFont="1" applyAlignment="1">
      <alignment vertical="center"/>
    </xf>
    <xf numFmtId="176" fontId="0" fillId="0" borderId="0" xfId="1" applyFont="1" applyAlignment="1">
      <alignment vertical="center" wrapText="1"/>
    </xf>
    <xf numFmtId="0" fontId="1" fillId="2" borderId="25" xfId="0" applyFont="1" applyFill="1" applyBorder="1" applyAlignment="1">
      <alignment vertical="center"/>
    </xf>
    <xf numFmtId="0" fontId="0" fillId="2" borderId="26" xfId="0" applyFill="1" applyBorder="1" applyAlignment="1">
      <alignment vertical="center"/>
    </xf>
    <xf numFmtId="0" fontId="1" fillId="3" borderId="27"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5" xfId="0" applyFont="1" applyFill="1" applyBorder="1" applyAlignment="1">
      <alignment horizontal="center" vertical="center" wrapText="1"/>
    </xf>
    <xf numFmtId="0" fontId="4" fillId="0" borderId="8" xfId="0" applyFont="1" applyBorder="1" applyAlignment="1">
      <alignment vertical="center" wrapText="1"/>
    </xf>
    <xf numFmtId="0" fontId="4" fillId="0" borderId="15" xfId="0" applyFont="1" applyBorder="1" applyAlignment="1">
      <alignment horizontal="center" vertical="center" wrapText="1"/>
    </xf>
    <xf numFmtId="176" fontId="0" fillId="3" borderId="19" xfId="1" applyFont="1" applyFill="1" applyBorder="1" applyAlignment="1">
      <alignment vertical="center"/>
    </xf>
    <xf numFmtId="0" fontId="0" fillId="2" borderId="28" xfId="0" applyFill="1" applyBorder="1" applyAlignment="1">
      <alignment vertical="center"/>
    </xf>
    <xf numFmtId="0" fontId="1" fillId="3" borderId="29" xfId="0" applyFont="1" applyFill="1" applyBorder="1" applyAlignment="1">
      <alignment horizontal="center" vertical="center"/>
    </xf>
    <xf numFmtId="0" fontId="0" fillId="0" borderId="0" xfId="0" applyAlignment="1">
      <alignment horizontal="center" vertical="center"/>
    </xf>
    <xf numFmtId="0" fontId="0" fillId="2" borderId="2" xfId="0" applyFill="1" applyBorder="1" applyAlignment="1">
      <alignment horizontal="center"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1" fillId="3" borderId="30"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31"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2" borderId="33" xfId="0" applyFont="1" applyFill="1" applyBorder="1" applyAlignment="1">
      <alignment vertical="center" wrapText="1"/>
    </xf>
    <xf numFmtId="0" fontId="0" fillId="0" borderId="8" xfId="0" applyBorder="1" applyAlignment="1">
      <alignment horizontal="center" vertical="center" wrapText="1"/>
    </xf>
    <xf numFmtId="176" fontId="0" fillId="2" borderId="9" xfId="1" applyFont="1" applyFill="1" applyBorder="1" applyAlignment="1">
      <alignment vertical="center"/>
    </xf>
    <xf numFmtId="0" fontId="4" fillId="0" borderId="34" xfId="0" applyFont="1" applyBorder="1" applyAlignment="1">
      <alignment horizontal="left" vertical="center" wrapText="1"/>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35" xfId="0" applyFont="1" applyFill="1" applyBorder="1" applyAlignment="1">
      <alignment horizontal="center" vertical="center"/>
    </xf>
    <xf numFmtId="0" fontId="0" fillId="2" borderId="21" xfId="0" applyFill="1" applyBorder="1" applyAlignment="1">
      <alignment vertical="center"/>
    </xf>
    <xf numFmtId="0" fontId="1" fillId="3" borderId="24" xfId="0" applyFont="1" applyFill="1" applyBorder="1" applyAlignment="1">
      <alignment horizontal="center" vertical="center"/>
    </xf>
    <xf numFmtId="176" fontId="0" fillId="0" borderId="9" xfId="1" applyFont="1" applyBorder="1" applyAlignment="1">
      <alignment vertical="center"/>
    </xf>
    <xf numFmtId="176" fontId="0" fillId="0" borderId="29" xfId="1" applyFont="1" applyBorder="1" applyAlignment="1">
      <alignment vertical="center"/>
    </xf>
    <xf numFmtId="0" fontId="1"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0" xfId="0" applyFont="1" applyFill="1" applyBorder="1" applyAlignment="1">
      <alignment horizontal="center" vertical="center"/>
    </xf>
    <xf numFmtId="0" fontId="0" fillId="2" borderId="0" xfId="0" applyFill="1" applyBorder="1" applyAlignment="1">
      <alignment vertical="center"/>
    </xf>
    <xf numFmtId="0" fontId="1" fillId="2" borderId="0" xfId="0" applyFont="1" applyFill="1" applyBorder="1" applyAlignment="1">
      <alignment horizontal="left" vertical="center" wrapText="1"/>
    </xf>
    <xf numFmtId="0" fontId="1" fillId="2" borderId="0" xfId="0" applyFont="1" applyFill="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horizontal="left" vertical="center" wrapText="1"/>
    </xf>
    <xf numFmtId="176" fontId="0" fillId="0" borderId="8" xfId="1" applyFont="1" applyFill="1" applyBorder="1" applyAlignment="1">
      <alignment horizontal="center" vertical="center"/>
    </xf>
    <xf numFmtId="176" fontId="1" fillId="0" borderId="23" xfId="1" applyFont="1" applyFill="1" applyBorder="1" applyAlignment="1">
      <alignment horizontal="center" vertical="center"/>
    </xf>
    <xf numFmtId="0" fontId="1" fillId="0" borderId="8" xfId="0" applyFont="1" applyBorder="1" applyAlignment="1">
      <alignment horizontal="left" vertical="center"/>
    </xf>
    <xf numFmtId="0" fontId="1" fillId="3" borderId="36" xfId="0" applyFont="1" applyFill="1" applyBorder="1" applyAlignment="1">
      <alignment horizontal="right" vertical="center"/>
    </xf>
    <xf numFmtId="0" fontId="1" fillId="3" borderId="37" xfId="0" applyFont="1" applyFill="1" applyBorder="1" applyAlignment="1">
      <alignment horizontal="right" vertical="center"/>
    </xf>
    <xf numFmtId="0" fontId="1" fillId="3" borderId="38" xfId="0" applyFont="1" applyFill="1" applyBorder="1" applyAlignment="1">
      <alignment horizontal="right" vertical="center"/>
    </xf>
    <xf numFmtId="176" fontId="1" fillId="3" borderId="8" xfId="0" applyNumberFormat="1" applyFont="1" applyFill="1" applyBorder="1" applyAlignment="1">
      <alignment vertical="center"/>
    </xf>
    <xf numFmtId="176" fontId="1" fillId="3" borderId="23" xfId="0" applyNumberFormat="1" applyFont="1" applyFill="1" applyBorder="1" applyAlignment="1">
      <alignment vertical="center"/>
    </xf>
    <xf numFmtId="176" fontId="1" fillId="3" borderId="39" xfId="0" applyNumberFormat="1" applyFont="1" applyFill="1" applyBorder="1" applyAlignment="1">
      <alignment horizontal="center" vertical="center"/>
    </xf>
    <xf numFmtId="176" fontId="1" fillId="3" borderId="37" xfId="0" applyNumberFormat="1" applyFont="1" applyFill="1" applyBorder="1" applyAlignment="1">
      <alignment horizontal="center" vertical="center"/>
    </xf>
    <xf numFmtId="176" fontId="1" fillId="3" borderId="40" xfId="0" applyNumberFormat="1" applyFont="1" applyFill="1" applyBorder="1" applyAlignment="1">
      <alignment horizontal="center" vertical="center"/>
    </xf>
    <xf numFmtId="0" fontId="1" fillId="3" borderId="7" xfId="0" applyFont="1" applyFill="1" applyBorder="1" applyAlignment="1">
      <alignment horizontal="right" vertical="center"/>
    </xf>
    <xf numFmtId="0" fontId="1" fillId="3" borderId="8" xfId="0" applyFont="1" applyFill="1" applyBorder="1" applyAlignment="1">
      <alignment horizontal="right" vertical="center"/>
    </xf>
    <xf numFmtId="176" fontId="1" fillId="3" borderId="8" xfId="0" applyNumberFormat="1" applyFont="1" applyFill="1" applyBorder="1" applyAlignment="1">
      <alignment horizontal="center" vertical="center"/>
    </xf>
    <xf numFmtId="176" fontId="1" fillId="3" borderId="23" xfId="0" applyNumberFormat="1" applyFont="1" applyFill="1" applyBorder="1" applyAlignment="1">
      <alignment horizontal="center" vertical="center"/>
    </xf>
    <xf numFmtId="0" fontId="1" fillId="3" borderId="7" xfId="0" applyFont="1" applyFill="1" applyBorder="1" applyAlignment="1">
      <alignment horizontal="right" vertical="center" indent="1"/>
    </xf>
    <xf numFmtId="0" fontId="1" fillId="3" borderId="8" xfId="0" applyFont="1" applyFill="1" applyBorder="1" applyAlignment="1">
      <alignment horizontal="right" vertical="center" indent="1"/>
    </xf>
  </cellXfs>
  <cellStyles count="52">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2" xfId="49"/>
    <cellStyle name="Normal 3" xfId="50"/>
    <cellStyle name="Normal_Estimate of Cost1"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G:\Users\dreams\AppData\Roaming\Microsoft\Excel\PREE ENG\SHRI SANT GAJANAN MAHARAJ NAGRI\Revised 13.04.2018\BOQ OF FIRE FIGHTING SYSTEM FOR GIGEO CONSTRUCTION COMPANY PVT LTD.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G:\Users\dreams\AppData\Roaming\Microsoft\Excel\PREE ENG\SHRI SANT GAJANAN MAHARAJ NAGRI\Revised 13.04.2018\13.04.2018 REVISED BOQ OF FIRE FIGHTING SYSTEM FOR - Copy - Copy.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sheetName val="Fire Hydrant "/>
      <sheetName val="Extinguishers"/>
      <sheetName val="Fire Alarm"/>
      <sheetName val="FIRE PUMP ROOM "/>
      <sheetName val="MEDIUM VELOCITY"/>
      <sheetName val="SPRINKLER"/>
    </sheetNames>
    <sheetDataSet>
      <sheetData sheetId="0" refreshError="1">
        <row r="3">
          <cell r="A3" t="str">
            <v>Client</v>
          </cell>
        </row>
        <row r="4">
          <cell r="A4" t="str">
            <v>Project</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Fire Hydrant "/>
      <sheetName val="Extinguishers"/>
      <sheetName val="SPRINKLER"/>
      <sheetName val="Fire AlaRM "/>
    </sheetNames>
    <sheetDataSet>
      <sheetData sheetId="0" refreshError="1">
        <row r="4">
          <cell r="F4" t="str">
            <v>Revision -00</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
  <sheetViews>
    <sheetView tabSelected="1" view="pageBreakPreview" zoomScale="115" zoomScaleNormal="100" workbookViewId="0">
      <selection activeCell="H9" sqref="H9"/>
    </sheetView>
  </sheetViews>
  <sheetFormatPr defaultColWidth="9.1047619047619" defaultRowHeight="15" outlineLevelCol="5"/>
  <cols>
    <col min="1" max="1" width="7.33333333333333" style="2" customWidth="1"/>
    <col min="2" max="2" width="23.1047619047619" style="2" customWidth="1"/>
    <col min="3" max="3" width="13" style="2" customWidth="1"/>
    <col min="4" max="4" width="13.8857142857143" style="2" customWidth="1"/>
    <col min="5" max="5" width="13.552380952381" style="2" customWidth="1"/>
    <col min="6" max="6" width="15.8857142857143" style="2" customWidth="1"/>
    <col min="7" max="16384" width="9.1047619047619" style="2"/>
  </cols>
  <sheetData>
    <row r="1" ht="20.1" customHeight="1" spans="1:6">
      <c r="A1" s="86" t="s">
        <v>0</v>
      </c>
      <c r="B1" s="87"/>
      <c r="C1" s="87"/>
      <c r="D1" s="87"/>
      <c r="E1" s="87"/>
      <c r="F1" s="88"/>
    </row>
    <row r="2" ht="3.6" customHeight="1" spans="1:6">
      <c r="A2" s="6"/>
      <c r="B2" s="89"/>
      <c r="C2" s="89"/>
      <c r="D2" s="89"/>
      <c r="E2" s="89"/>
      <c r="F2" s="81"/>
    </row>
    <row r="3" s="1" customFormat="1" ht="20.1" customHeight="1" spans="1:6">
      <c r="A3" s="8" t="s">
        <v>1</v>
      </c>
      <c r="B3" s="90" t="s">
        <v>2</v>
      </c>
      <c r="C3" s="90"/>
      <c r="D3" s="90"/>
      <c r="E3" s="91"/>
      <c r="F3" s="39" t="s">
        <v>3</v>
      </c>
    </row>
    <row r="4" s="1" customFormat="1" ht="20.1" customHeight="1" spans="1:6">
      <c r="A4" s="8" t="s">
        <v>4</v>
      </c>
      <c r="B4" s="91" t="s">
        <v>5</v>
      </c>
      <c r="C4" s="91"/>
      <c r="D4" s="91"/>
      <c r="E4" s="91"/>
      <c r="F4" s="40" t="s">
        <v>6</v>
      </c>
    </row>
    <row r="5" s="1" customFormat="1" ht="17.4" customHeight="1" spans="1:6">
      <c r="A5" s="8" t="s">
        <v>7</v>
      </c>
      <c r="B5" s="91"/>
      <c r="C5" s="91"/>
      <c r="D5" s="91"/>
      <c r="E5" s="91"/>
      <c r="F5" s="40" t="s">
        <v>8</v>
      </c>
    </row>
    <row r="6" s="1" customFormat="1" customHeight="1" spans="1:6">
      <c r="A6" s="8"/>
      <c r="B6" s="91"/>
      <c r="C6" s="91"/>
      <c r="D6" s="91"/>
      <c r="E6" s="91"/>
      <c r="F6" s="40" t="s">
        <v>9</v>
      </c>
    </row>
    <row r="7" s="85" customFormat="1" ht="30" customHeight="1" spans="1:6">
      <c r="A7" s="13" t="s">
        <v>10</v>
      </c>
      <c r="B7" s="14" t="s">
        <v>11</v>
      </c>
      <c r="C7" s="14" t="s">
        <v>12</v>
      </c>
      <c r="D7" s="14" t="s">
        <v>13</v>
      </c>
      <c r="E7" s="14" t="s">
        <v>14</v>
      </c>
      <c r="F7" s="44" t="s">
        <v>15</v>
      </c>
    </row>
    <row r="8" ht="28.8" customHeight="1" spans="1:6">
      <c r="A8" s="92">
        <v>1</v>
      </c>
      <c r="B8" s="93" t="s">
        <v>16</v>
      </c>
      <c r="C8" s="19" t="s">
        <v>17</v>
      </c>
      <c r="D8" s="94">
        <f>'Fire Alarm'!G15</f>
        <v>0</v>
      </c>
      <c r="E8" s="94">
        <f>'Fire Alarm'!I15</f>
        <v>0</v>
      </c>
      <c r="F8" s="95">
        <f>SUM(D8:E8)</f>
        <v>0</v>
      </c>
    </row>
    <row r="9" ht="22.2" customHeight="1" spans="1:6">
      <c r="A9" s="92">
        <v>2</v>
      </c>
      <c r="B9" s="96" t="s">
        <v>18</v>
      </c>
      <c r="C9" s="19" t="s">
        <v>19</v>
      </c>
      <c r="D9" s="94">
        <f>Extinguishers!G12</f>
        <v>0</v>
      </c>
      <c r="E9" s="94">
        <f>Extinguishers!I12</f>
        <v>0</v>
      </c>
      <c r="F9" s="95">
        <f>SUM(D9:E9)</f>
        <v>0</v>
      </c>
    </row>
    <row r="10" ht="24.9" customHeight="1" spans="1:6">
      <c r="A10" s="92">
        <v>3</v>
      </c>
      <c r="B10" s="96" t="s">
        <v>20</v>
      </c>
      <c r="C10" s="19" t="s">
        <v>21</v>
      </c>
      <c r="D10" s="94">
        <f>'SPRINKLER '!G21</f>
        <v>0</v>
      </c>
      <c r="E10" s="94">
        <f>'SPRINKLER '!I21</f>
        <v>0</v>
      </c>
      <c r="F10" s="95">
        <f>'SPRINKLER '!J21</f>
        <v>0</v>
      </c>
    </row>
    <row r="11" s="1" customFormat="1" ht="17.4" customHeight="1" spans="1:6">
      <c r="A11" s="97" t="s">
        <v>22</v>
      </c>
      <c r="B11" s="98"/>
      <c r="C11" s="99"/>
      <c r="D11" s="100">
        <f>SUM(D8:D10)</f>
        <v>0</v>
      </c>
      <c r="E11" s="100">
        <f>SUM(E8:E10)</f>
        <v>0</v>
      </c>
      <c r="F11" s="101">
        <f>SUM(F8:F10)</f>
        <v>0</v>
      </c>
    </row>
    <row r="12" s="1" customFormat="1" ht="19.2" customHeight="1" spans="1:6">
      <c r="A12" s="97" t="s">
        <v>23</v>
      </c>
      <c r="B12" s="98"/>
      <c r="C12" s="99"/>
      <c r="D12" s="102">
        <f>F11</f>
        <v>0</v>
      </c>
      <c r="E12" s="103"/>
      <c r="F12" s="104"/>
    </row>
    <row r="13" s="1" customFormat="1" ht="19.2" customHeight="1" spans="1:6">
      <c r="A13" s="105" t="s">
        <v>24</v>
      </c>
      <c r="B13" s="106"/>
      <c r="C13" s="106"/>
      <c r="D13" s="107">
        <f>D12*18%</f>
        <v>0</v>
      </c>
      <c r="E13" s="107"/>
      <c r="F13" s="108"/>
    </row>
    <row r="14" s="1" customFormat="1" ht="19.2" customHeight="1" spans="1:6">
      <c r="A14" s="109" t="s">
        <v>25</v>
      </c>
      <c r="B14" s="110"/>
      <c r="C14" s="110"/>
      <c r="D14" s="102">
        <f>D13+D12</f>
        <v>0</v>
      </c>
      <c r="E14" s="103"/>
      <c r="F14" s="104"/>
    </row>
  </sheetData>
  <mergeCells count="9">
    <mergeCell ref="A1:F1"/>
    <mergeCell ref="B3:D3"/>
    <mergeCell ref="A11:C11"/>
    <mergeCell ref="A12:C12"/>
    <mergeCell ref="D12:F12"/>
    <mergeCell ref="A13:C13"/>
    <mergeCell ref="D13:F13"/>
    <mergeCell ref="A14:C14"/>
    <mergeCell ref="D14:F14"/>
  </mergeCells>
  <pageMargins left="0.748031496062992" right="0.31496062992126" top="0.708661417322835" bottom="0.511811023622047"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15"/>
  <sheetViews>
    <sheetView view="pageBreakPreview" zoomScaleNormal="100" topLeftCell="A7" workbookViewId="0">
      <selection activeCell="G13" sqref="G13"/>
    </sheetView>
  </sheetViews>
  <sheetFormatPr defaultColWidth="9.1047619047619" defaultRowHeight="15"/>
  <cols>
    <col min="1" max="1" width="8.1047619047619" style="2" customWidth="1"/>
    <col min="2" max="2" width="51.3333333333333" style="2" customWidth="1"/>
    <col min="3" max="3" width="11.6666666666667" style="66" customWidth="1"/>
    <col min="4" max="4" width="6.1047619047619" style="2" customWidth="1"/>
    <col min="5" max="5" width="6.66666666666667" style="2" customWidth="1"/>
    <col min="6" max="6" width="13.1047619047619" style="2" customWidth="1"/>
    <col min="7" max="7" width="14" style="2" customWidth="1"/>
    <col min="8" max="8" width="11.8857142857143" style="2" customWidth="1"/>
    <col min="9" max="9" width="12.552380952381" style="2" customWidth="1"/>
    <col min="10" max="10" width="16.8857142857143" style="2" customWidth="1"/>
    <col min="11" max="16384" width="9.1047619047619" style="2"/>
  </cols>
  <sheetData>
    <row r="1" ht="20.1" customHeight="1" spans="1:10">
      <c r="A1" s="4" t="s">
        <v>26</v>
      </c>
      <c r="B1" s="5"/>
      <c r="C1" s="67"/>
      <c r="D1" s="5"/>
      <c r="E1" s="5"/>
      <c r="F1" s="5"/>
      <c r="G1" s="5"/>
      <c r="H1" s="5"/>
      <c r="I1" s="5"/>
      <c r="J1" s="37" t="s">
        <v>27</v>
      </c>
    </row>
    <row r="2" ht="20.1" customHeight="1" spans="1:10">
      <c r="A2" s="6"/>
      <c r="B2" s="7"/>
      <c r="C2" s="68"/>
      <c r="D2" s="7"/>
      <c r="E2" s="7"/>
      <c r="F2" s="7"/>
      <c r="G2" s="7"/>
      <c r="H2" s="7"/>
      <c r="I2" s="7"/>
      <c r="J2" s="39"/>
    </row>
    <row r="3" s="1" customFormat="1" ht="20.1" customHeight="1" spans="1:10">
      <c r="A3" s="8" t="str">
        <f>Summary!A3</f>
        <v>Client</v>
      </c>
      <c r="B3" s="9" t="str">
        <f>Summary!B3</f>
        <v>: TRAVEL FOOD SERVICES PVT. LTD.</v>
      </c>
      <c r="C3" s="69"/>
      <c r="D3" s="9"/>
      <c r="E3" s="9"/>
      <c r="F3" s="9"/>
      <c r="G3" s="9"/>
      <c r="H3" s="9"/>
      <c r="I3" s="9"/>
      <c r="J3" s="40" t="str">
        <f>Summary!F4</f>
        <v>Revision -0</v>
      </c>
    </row>
    <row r="4" s="1" customFormat="1" ht="20.1" customHeight="1" spans="1:10">
      <c r="A4" s="8" t="str">
        <f>Summary!A4</f>
        <v>Project</v>
      </c>
      <c r="B4" s="9" t="str">
        <f>Summary!B4</f>
        <v>: AIRPORT LOUNGE, SOUTH GOA.</v>
      </c>
      <c r="C4" s="69"/>
      <c r="D4" s="9"/>
      <c r="E4" s="9"/>
      <c r="F4" s="9"/>
      <c r="G4" s="9"/>
      <c r="H4" s="9"/>
      <c r="I4" s="9"/>
      <c r="J4" s="40" t="str">
        <f>Summary!F5</f>
        <v>Date : 20.10.2024</v>
      </c>
    </row>
    <row r="5" s="1" customFormat="1" ht="20.1" customHeight="1" spans="1:10">
      <c r="A5" s="8" t="str">
        <f>Summary!A5</f>
        <v>Vendor/Contractor : </v>
      </c>
      <c r="B5" s="9"/>
      <c r="C5" s="69"/>
      <c r="D5" s="9"/>
      <c r="E5" s="9"/>
      <c r="F5" s="9"/>
      <c r="G5" s="9"/>
      <c r="H5" s="9"/>
      <c r="I5" s="9"/>
      <c r="J5" s="40" t="s">
        <v>28</v>
      </c>
    </row>
    <row r="6" ht="20.1" customHeight="1" spans="1:10">
      <c r="A6" s="8"/>
      <c r="B6" s="7"/>
      <c r="C6" s="68"/>
      <c r="D6" s="7"/>
      <c r="E6" s="7"/>
      <c r="F6" s="7"/>
      <c r="G6" s="7"/>
      <c r="H6" s="7"/>
      <c r="I6" s="7"/>
      <c r="J6" s="81"/>
    </row>
    <row r="7" ht="20.1" customHeight="1" spans="1:10">
      <c r="A7" s="10" t="s">
        <v>10</v>
      </c>
      <c r="B7" s="11" t="s">
        <v>29</v>
      </c>
      <c r="C7" s="12" t="s">
        <v>30</v>
      </c>
      <c r="D7" s="11" t="s">
        <v>31</v>
      </c>
      <c r="E7" s="11" t="s">
        <v>32</v>
      </c>
      <c r="F7" s="11" t="s">
        <v>13</v>
      </c>
      <c r="G7" s="11"/>
      <c r="H7" s="11" t="s">
        <v>14</v>
      </c>
      <c r="I7" s="11"/>
      <c r="J7" s="42" t="s">
        <v>15</v>
      </c>
    </row>
    <row r="8" ht="20.1" customHeight="1" spans="1:10">
      <c r="A8" s="70"/>
      <c r="B8" s="71"/>
      <c r="C8" s="72"/>
      <c r="D8" s="71"/>
      <c r="E8" s="71"/>
      <c r="F8" s="71" t="s">
        <v>33</v>
      </c>
      <c r="G8" s="71" t="s">
        <v>34</v>
      </c>
      <c r="H8" s="71" t="s">
        <v>33</v>
      </c>
      <c r="I8" s="71" t="s">
        <v>34</v>
      </c>
      <c r="J8" s="82"/>
    </row>
    <row r="9" ht="51.6" customHeight="1" spans="1:10">
      <c r="A9" s="16">
        <v>1</v>
      </c>
      <c r="B9" s="17" t="s">
        <v>35</v>
      </c>
      <c r="C9" s="73" t="s">
        <v>36</v>
      </c>
      <c r="D9" s="19">
        <v>1</v>
      </c>
      <c r="E9" s="19" t="s">
        <v>37</v>
      </c>
      <c r="F9" s="23"/>
      <c r="G9" s="23">
        <f>SUM(D9*F9)</f>
        <v>0</v>
      </c>
      <c r="H9" s="23"/>
      <c r="I9" s="23">
        <f>SUM(D9*H9)</f>
        <v>0</v>
      </c>
      <c r="J9" s="47">
        <f>SUM(G9+I9)</f>
        <v>0</v>
      </c>
    </row>
    <row r="10" ht="43.8" customHeight="1" spans="1:10">
      <c r="A10" s="16">
        <v>2</v>
      </c>
      <c r="B10" s="21" t="s">
        <v>38</v>
      </c>
      <c r="C10" s="22"/>
      <c r="D10" s="19">
        <v>13</v>
      </c>
      <c r="E10" s="19" t="s">
        <v>37</v>
      </c>
      <c r="F10" s="23"/>
      <c r="G10" s="23">
        <f>SUM(D10*F10)</f>
        <v>0</v>
      </c>
      <c r="H10" s="23"/>
      <c r="I10" s="23">
        <f>SUM(D10*H10)</f>
        <v>0</v>
      </c>
      <c r="J10" s="47">
        <f>SUM(G10+I10)</f>
        <v>0</v>
      </c>
    </row>
    <row r="11" ht="43.8" customHeight="1" spans="1:10">
      <c r="A11" s="16">
        <v>3</v>
      </c>
      <c r="B11" s="21" t="s">
        <v>39</v>
      </c>
      <c r="C11" s="22"/>
      <c r="D11" s="19">
        <v>1</v>
      </c>
      <c r="E11" s="19" t="s">
        <v>37</v>
      </c>
      <c r="F11" s="23"/>
      <c r="G11" s="23">
        <f t="shared" ref="G11:G12" si="0">SUM(D11*F11)</f>
        <v>0</v>
      </c>
      <c r="H11" s="23"/>
      <c r="I11" s="23">
        <f t="shared" ref="I11:I12" si="1">SUM(D11*H11)</f>
        <v>0</v>
      </c>
      <c r="J11" s="47">
        <f t="shared" ref="J11:J12" si="2">SUM(G11+I11)</f>
        <v>0</v>
      </c>
    </row>
    <row r="12" ht="43.8" customHeight="1" spans="1:10">
      <c r="A12" s="16">
        <v>4</v>
      </c>
      <c r="B12" s="21" t="s">
        <v>40</v>
      </c>
      <c r="C12" s="22"/>
      <c r="D12" s="19">
        <v>1</v>
      </c>
      <c r="E12" s="19" t="s">
        <v>37</v>
      </c>
      <c r="F12" s="23"/>
      <c r="G12" s="23">
        <f t="shared" si="0"/>
        <v>0</v>
      </c>
      <c r="H12" s="23"/>
      <c r="I12" s="23">
        <f t="shared" si="1"/>
        <v>0</v>
      </c>
      <c r="J12" s="47">
        <f t="shared" si="2"/>
        <v>0</v>
      </c>
    </row>
    <row r="13" ht="43.8" customHeight="1" spans="1:10">
      <c r="A13" s="16">
        <v>5</v>
      </c>
      <c r="B13" s="74" t="s">
        <v>41</v>
      </c>
      <c r="C13" s="75" t="s">
        <v>42</v>
      </c>
      <c r="D13" s="19">
        <v>300</v>
      </c>
      <c r="E13" s="19" t="s">
        <v>43</v>
      </c>
      <c r="F13" s="76"/>
      <c r="G13" s="76">
        <f t="shared" ref="G13:G14" si="3">F13*D13</f>
        <v>0</v>
      </c>
      <c r="H13" s="76"/>
      <c r="I13" s="83">
        <f t="shared" ref="I13:I14" si="4">H13*D13</f>
        <v>0</v>
      </c>
      <c r="J13" s="84">
        <f t="shared" ref="J13:J14" si="5">I13+G13</f>
        <v>0</v>
      </c>
    </row>
    <row r="14" ht="43.8" customHeight="1" spans="1:10">
      <c r="A14" s="16">
        <v>6</v>
      </c>
      <c r="B14" s="77" t="s">
        <v>44</v>
      </c>
      <c r="C14" s="75" t="s">
        <v>45</v>
      </c>
      <c r="D14" s="19">
        <v>3</v>
      </c>
      <c r="E14" s="19" t="s">
        <v>37</v>
      </c>
      <c r="F14" s="76"/>
      <c r="G14" s="76">
        <f t="shared" si="3"/>
        <v>0</v>
      </c>
      <c r="H14" s="76"/>
      <c r="I14" s="83">
        <f t="shared" si="4"/>
        <v>0</v>
      </c>
      <c r="J14" s="84">
        <f t="shared" si="5"/>
        <v>0</v>
      </c>
    </row>
    <row r="15" s="1" customFormat="1" ht="20.1" customHeight="1" spans="1:10">
      <c r="A15" s="78" t="s">
        <v>46</v>
      </c>
      <c r="B15" s="79"/>
      <c r="C15" s="79"/>
      <c r="D15" s="79"/>
      <c r="E15" s="80"/>
      <c r="F15" s="35"/>
      <c r="G15" s="35">
        <f>SUM(G9:G14)</f>
        <v>0</v>
      </c>
      <c r="H15" s="35"/>
      <c r="I15" s="35">
        <f>SUM(I9:I14)</f>
        <v>0</v>
      </c>
      <c r="J15" s="49">
        <f>SUM(J9:J14)</f>
        <v>0</v>
      </c>
    </row>
  </sheetData>
  <mergeCells count="10">
    <mergeCell ref="F7:G7"/>
    <mergeCell ref="H7:I7"/>
    <mergeCell ref="A15:E15"/>
    <mergeCell ref="A7:A8"/>
    <mergeCell ref="B7:B8"/>
    <mergeCell ref="C7:C8"/>
    <mergeCell ref="C9:C12"/>
    <mergeCell ref="D7:D8"/>
    <mergeCell ref="E7:E8"/>
    <mergeCell ref="J7:J8"/>
  </mergeCells>
  <pageMargins left="0.551181102362205" right="0.236220472440945" top="0.984251968503937" bottom="0.511811023622047" header="0.31496062992126" footer="0.31496062992126"/>
  <pageSetup paperSize="9" scale="9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70C0"/>
  </sheetPr>
  <dimension ref="A1:J12"/>
  <sheetViews>
    <sheetView view="pageBreakPreview" zoomScaleNormal="100" workbookViewId="0">
      <selection activeCell="G11" sqref="G11"/>
    </sheetView>
  </sheetViews>
  <sheetFormatPr defaultColWidth="9.1047619047619" defaultRowHeight="15"/>
  <cols>
    <col min="1" max="1" width="8.1047619047619" style="2" customWidth="1"/>
    <col min="2" max="2" width="55.1047619047619" style="2" customWidth="1"/>
    <col min="3" max="3" width="13.1047619047619" style="2" customWidth="1"/>
    <col min="4" max="5" width="6.66666666666667" style="2" customWidth="1"/>
    <col min="6" max="6" width="11" style="2" customWidth="1"/>
    <col min="7" max="7" width="12.4380952380952" style="2" customWidth="1"/>
    <col min="8" max="8" width="11" style="2" customWidth="1"/>
    <col min="9" max="9" width="12.3333333333333" style="2" customWidth="1"/>
    <col min="10" max="10" width="15.6666666666667" style="2" customWidth="1"/>
    <col min="11" max="16384" width="9.1047619047619" style="2"/>
  </cols>
  <sheetData>
    <row r="1" ht="20.1" customHeight="1" spans="1:10">
      <c r="A1" s="4" t="s">
        <v>47</v>
      </c>
      <c r="B1" s="5"/>
      <c r="C1" s="5"/>
      <c r="D1" s="5"/>
      <c r="E1" s="5"/>
      <c r="F1" s="5"/>
      <c r="G1" s="5"/>
      <c r="H1" s="5"/>
      <c r="I1" s="5"/>
      <c r="J1" s="37" t="s">
        <v>48</v>
      </c>
    </row>
    <row r="2" ht="20.1" customHeight="1" spans="1:10">
      <c r="A2" s="6"/>
      <c r="B2" s="7"/>
      <c r="C2" s="7"/>
      <c r="D2" s="7"/>
      <c r="E2" s="7"/>
      <c r="F2" s="7"/>
      <c r="G2" s="7"/>
      <c r="H2" s="7"/>
      <c r="I2" s="7"/>
      <c r="J2" s="39"/>
    </row>
    <row r="3" s="1" customFormat="1" ht="20.1" customHeight="1" spans="1:10">
      <c r="A3" s="8" t="str">
        <f>Summary!A3</f>
        <v>Client</v>
      </c>
      <c r="B3" s="9" t="str">
        <f>Summary!B3</f>
        <v>: TRAVEL FOOD SERVICES PVT. LTD.</v>
      </c>
      <c r="C3" s="9"/>
      <c r="D3" s="9"/>
      <c r="E3" s="9"/>
      <c r="F3" s="9"/>
      <c r="G3" s="9"/>
      <c r="H3" s="9"/>
      <c r="I3" s="9"/>
      <c r="J3" s="40" t="str">
        <f>Summary!F4</f>
        <v>Revision -0</v>
      </c>
    </row>
    <row r="4" s="1" customFormat="1" ht="20.1" customHeight="1" spans="1:10">
      <c r="A4" s="8" t="str">
        <f>Summary!A4</f>
        <v>Project</v>
      </c>
      <c r="B4" s="9" t="str">
        <f>Summary!B4</f>
        <v>: AIRPORT LOUNGE, SOUTH GOA.</v>
      </c>
      <c r="C4" s="9"/>
      <c r="D4" s="9"/>
      <c r="E4" s="9"/>
      <c r="F4" s="9"/>
      <c r="G4" s="9"/>
      <c r="H4" s="9"/>
      <c r="I4" s="9"/>
      <c r="J4" s="40" t="str">
        <f>Summary!F5</f>
        <v>Date : 20.10.2024</v>
      </c>
    </row>
    <row r="5" s="1" customFormat="1" ht="20.1" customHeight="1" spans="1:10">
      <c r="A5" s="8" t="str">
        <f>Summary!A5</f>
        <v>Vendor/Contractor : </v>
      </c>
      <c r="B5" s="9"/>
      <c r="C5" s="9"/>
      <c r="D5" s="9"/>
      <c r="E5" s="9"/>
      <c r="F5" s="9"/>
      <c r="G5" s="9"/>
      <c r="H5" s="9"/>
      <c r="I5" s="9"/>
      <c r="J5" s="40" t="s">
        <v>49</v>
      </c>
    </row>
    <row r="6" ht="20.1" customHeight="1" spans="1:10">
      <c r="A6" s="56"/>
      <c r="B6" s="57"/>
      <c r="C6" s="57"/>
      <c r="D6" s="57"/>
      <c r="E6" s="57"/>
      <c r="F6" s="57"/>
      <c r="G6" s="57"/>
      <c r="H6" s="57"/>
      <c r="I6" s="57"/>
      <c r="J6" s="64"/>
    </row>
    <row r="7" ht="20.1" customHeight="1" spans="1:10">
      <c r="A7" s="58" t="s">
        <v>10</v>
      </c>
      <c r="B7" s="59" t="s">
        <v>29</v>
      </c>
      <c r="C7" s="60" t="s">
        <v>30</v>
      </c>
      <c r="D7" s="59" t="s">
        <v>31</v>
      </c>
      <c r="E7" s="59" t="s">
        <v>32</v>
      </c>
      <c r="F7" s="59" t="s">
        <v>13</v>
      </c>
      <c r="G7" s="59"/>
      <c r="H7" s="59" t="s">
        <v>14</v>
      </c>
      <c r="I7" s="59"/>
      <c r="J7" s="65" t="s">
        <v>15</v>
      </c>
    </row>
    <row r="8" ht="20.1" customHeight="1" spans="1:10">
      <c r="A8" s="13"/>
      <c r="B8" s="14"/>
      <c r="C8" s="15"/>
      <c r="D8" s="14"/>
      <c r="E8" s="14"/>
      <c r="F8" s="14" t="s">
        <v>33</v>
      </c>
      <c r="G8" s="14" t="s">
        <v>34</v>
      </c>
      <c r="H8" s="14" t="s">
        <v>33</v>
      </c>
      <c r="I8" s="14" t="s">
        <v>34</v>
      </c>
      <c r="J8" s="44"/>
    </row>
    <row r="9" ht="111" customHeight="1" spans="1:10">
      <c r="A9" s="16" t="s">
        <v>50</v>
      </c>
      <c r="B9" s="61" t="s">
        <v>51</v>
      </c>
      <c r="C9" s="27" t="s">
        <v>52</v>
      </c>
      <c r="D9" s="19"/>
      <c r="E9" s="19"/>
      <c r="F9" s="23"/>
      <c r="G9" s="23"/>
      <c r="H9" s="23"/>
      <c r="I9" s="23"/>
      <c r="J9" s="47"/>
    </row>
    <row r="10" ht="42" customHeight="1" spans="1:10">
      <c r="A10" s="16">
        <v>1</v>
      </c>
      <c r="B10" s="61" t="s">
        <v>53</v>
      </c>
      <c r="C10" s="62"/>
      <c r="D10" s="19">
        <v>3</v>
      </c>
      <c r="E10" s="19" t="s">
        <v>37</v>
      </c>
      <c r="F10" s="23"/>
      <c r="G10" s="23">
        <f>SUM(D10*F10)</f>
        <v>0</v>
      </c>
      <c r="H10" s="23"/>
      <c r="I10" s="23">
        <f>SUM(D10*H10)</f>
        <v>0</v>
      </c>
      <c r="J10" s="47">
        <f>SUM(G10+I10)</f>
        <v>0</v>
      </c>
    </row>
    <row r="11" ht="39.75" customHeight="1" spans="1:10">
      <c r="A11" s="16">
        <v>2</v>
      </c>
      <c r="B11" s="61" t="s">
        <v>54</v>
      </c>
      <c r="C11" s="62"/>
      <c r="D11" s="19">
        <v>2</v>
      </c>
      <c r="E11" s="19" t="s">
        <v>37</v>
      </c>
      <c r="F11" s="23"/>
      <c r="G11" s="23">
        <f>SUM(D11*F11)</f>
        <v>0</v>
      </c>
      <c r="H11" s="23"/>
      <c r="I11" s="23">
        <f>SUM(D11*H11)</f>
        <v>0</v>
      </c>
      <c r="J11" s="47">
        <f>SUM(G11+I11)</f>
        <v>0</v>
      </c>
    </row>
    <row r="12" s="1" customFormat="1" ht="20.1" customHeight="1" spans="1:10">
      <c r="A12" s="32" t="s">
        <v>46</v>
      </c>
      <c r="B12" s="33"/>
      <c r="C12" s="33"/>
      <c r="D12" s="33"/>
      <c r="E12" s="34"/>
      <c r="F12" s="35"/>
      <c r="G12" s="35">
        <f>SUM(G9:G11)</f>
        <v>0</v>
      </c>
      <c r="H12" s="63"/>
      <c r="I12" s="35">
        <f>SUM(I9:I11)</f>
        <v>0</v>
      </c>
      <c r="J12" s="49">
        <f>SUM(J10:J11)</f>
        <v>0</v>
      </c>
    </row>
  </sheetData>
  <mergeCells count="10">
    <mergeCell ref="F7:G7"/>
    <mergeCell ref="H7:I7"/>
    <mergeCell ref="A12:E12"/>
    <mergeCell ref="A7:A8"/>
    <mergeCell ref="B7:B8"/>
    <mergeCell ref="C7:C8"/>
    <mergeCell ref="C9:C11"/>
    <mergeCell ref="D7:D8"/>
    <mergeCell ref="E7:E8"/>
    <mergeCell ref="J7:J8"/>
  </mergeCells>
  <pageMargins left="0.511811023622047" right="0.0393700787401575" top="0.708661417322835" bottom="0.196850393700787" header="0.31496062992126" footer="0.31496062992126"/>
  <pageSetup paperSize="9" scale="9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Y23"/>
  <sheetViews>
    <sheetView view="pageBreakPreview" zoomScale="104" zoomScaleNormal="104" topLeftCell="A5" workbookViewId="0">
      <selection activeCell="G15" sqref="G15"/>
    </sheetView>
  </sheetViews>
  <sheetFormatPr defaultColWidth="9.1047619047619" defaultRowHeight="15"/>
  <cols>
    <col min="1" max="1" width="8.1047619047619" style="2" customWidth="1"/>
    <col min="2" max="2" width="47.8857142857143" style="2" customWidth="1"/>
    <col min="3" max="3" width="13.1047619047619" style="2" customWidth="1"/>
    <col min="4" max="4" width="6.66666666666667" style="2" customWidth="1"/>
    <col min="5" max="5" width="7.88571428571429" style="2" customWidth="1"/>
    <col min="6" max="6" width="11.6666666666667" style="2" customWidth="1"/>
    <col min="7" max="7" width="14.8857142857143" style="2" customWidth="1"/>
    <col min="8" max="8" width="10.552380952381" style="2" customWidth="1"/>
    <col min="9" max="9" width="14.6666666666667" style="2" customWidth="1"/>
    <col min="10" max="42" width="16" style="2" customWidth="1"/>
    <col min="43" max="44" width="10.6666666666667" style="2" customWidth="1"/>
    <col min="45" max="45" width="11.6666666666667" style="2" customWidth="1"/>
    <col min="46" max="46" width="7.1047619047619" style="2" customWidth="1"/>
    <col min="47" max="47" width="11.6666666666667" style="2" customWidth="1"/>
    <col min="48" max="49" width="10.552380952381" style="2" customWidth="1"/>
    <col min="50" max="50" width="11.552380952381" style="2" customWidth="1"/>
    <col min="51" max="51" width="11.552380952381" style="3" customWidth="1"/>
    <col min="52" max="16384" width="9.1047619047619" style="2"/>
  </cols>
  <sheetData>
    <row r="1" ht="20.1" customHeight="1" spans="1:42">
      <c r="A1" s="4" t="s">
        <v>55</v>
      </c>
      <c r="B1" s="5"/>
      <c r="C1" s="5"/>
      <c r="D1" s="5"/>
      <c r="E1" s="5"/>
      <c r="F1" s="5"/>
      <c r="G1" s="5"/>
      <c r="H1" s="5"/>
      <c r="I1" s="5"/>
      <c r="J1" s="37" t="s">
        <v>56</v>
      </c>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ht="20.1" customHeight="1" spans="1:42">
      <c r="A2" s="6"/>
      <c r="B2" s="7"/>
      <c r="C2" s="7"/>
      <c r="D2" s="7"/>
      <c r="E2" s="7"/>
      <c r="F2" s="7"/>
      <c r="G2" s="7"/>
      <c r="H2" s="7"/>
      <c r="I2" s="7"/>
      <c r="J2" s="39"/>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row>
    <row r="3" s="1" customFormat="1" ht="20.1" customHeight="1" spans="1:51">
      <c r="A3" s="8" t="str">
        <f>[1]Summary!A3</f>
        <v>Client</v>
      </c>
      <c r="B3" s="9" t="str">
        <f>Summary!B3</f>
        <v>: TRAVEL FOOD SERVICES PVT. LTD.</v>
      </c>
      <c r="C3" s="9"/>
      <c r="D3" s="9"/>
      <c r="E3" s="9"/>
      <c r="F3" s="9"/>
      <c r="G3" s="9"/>
      <c r="H3" s="9"/>
      <c r="I3" s="9"/>
      <c r="J3" s="40" t="str">
        <f>[2]Summary!F4</f>
        <v>Revision -00</v>
      </c>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Y3" s="54"/>
    </row>
    <row r="4" s="1" customFormat="1" ht="20.1" customHeight="1" spans="1:51">
      <c r="A4" s="8" t="str">
        <f>[1]Summary!A4</f>
        <v>Project</v>
      </c>
      <c r="B4" s="9" t="str">
        <f>Summary!B4</f>
        <v>: AIRPORT LOUNGE, SOUTH GOA.</v>
      </c>
      <c r="C4" s="9"/>
      <c r="D4" s="9"/>
      <c r="E4" s="9"/>
      <c r="F4" s="9"/>
      <c r="G4" s="9"/>
      <c r="H4" s="9"/>
      <c r="I4" s="9"/>
      <c r="J4" s="40" t="str">
        <f>Summary!F5</f>
        <v>Date : 20.10.2024</v>
      </c>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Y4" s="54"/>
    </row>
    <row r="5" s="1" customFormat="1" ht="20.1" customHeight="1" spans="1:51">
      <c r="A5" s="8"/>
      <c r="B5" s="9"/>
      <c r="C5" s="9"/>
      <c r="D5" s="9"/>
      <c r="E5" s="9"/>
      <c r="F5" s="9"/>
      <c r="G5" s="9"/>
      <c r="H5" s="9"/>
      <c r="I5" s="9"/>
      <c r="J5" s="40" t="s">
        <v>57</v>
      </c>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c r="AM5" s="41"/>
      <c r="AN5" s="41"/>
      <c r="AO5" s="41"/>
      <c r="AP5" s="41"/>
      <c r="AY5" s="54"/>
    </row>
    <row r="6" ht="20.1" customHeight="1" spans="1:51">
      <c r="A6" s="10" t="s">
        <v>10</v>
      </c>
      <c r="B6" s="11" t="s">
        <v>29</v>
      </c>
      <c r="C6" s="12" t="s">
        <v>30</v>
      </c>
      <c r="D6" s="11" t="s">
        <v>31</v>
      </c>
      <c r="E6" s="11" t="s">
        <v>32</v>
      </c>
      <c r="F6" s="11" t="s">
        <v>13</v>
      </c>
      <c r="G6" s="11"/>
      <c r="H6" s="11" t="s">
        <v>14</v>
      </c>
      <c r="I6" s="11"/>
      <c r="J6" s="42" t="s">
        <v>15</v>
      </c>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2" t="s">
        <v>58</v>
      </c>
      <c r="AR6" s="2" t="s">
        <v>59</v>
      </c>
      <c r="AS6" s="2" t="s">
        <v>60</v>
      </c>
      <c r="AT6" s="2" t="s">
        <v>61</v>
      </c>
      <c r="AU6" s="51" t="s">
        <v>62</v>
      </c>
      <c r="AV6" s="51" t="s">
        <v>63</v>
      </c>
      <c r="AW6" s="51" t="s">
        <v>64</v>
      </c>
      <c r="AX6" s="51" t="s">
        <v>65</v>
      </c>
      <c r="AY6" s="55" t="s">
        <v>14</v>
      </c>
    </row>
    <row r="7" ht="20.1" customHeight="1" spans="1:44">
      <c r="A7" s="13"/>
      <c r="B7" s="14"/>
      <c r="C7" s="15"/>
      <c r="D7" s="14"/>
      <c r="E7" s="14"/>
      <c r="F7" s="14" t="s">
        <v>33</v>
      </c>
      <c r="G7" s="14" t="s">
        <v>34</v>
      </c>
      <c r="H7" s="14" t="s">
        <v>33</v>
      </c>
      <c r="I7" s="14" t="s">
        <v>34</v>
      </c>
      <c r="J7" s="44"/>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R7" s="52"/>
    </row>
    <row r="8" ht="60" spans="1:50">
      <c r="A8" s="16">
        <v>1</v>
      </c>
      <c r="B8" s="17" t="s">
        <v>66</v>
      </c>
      <c r="C8" s="18" t="s">
        <v>67</v>
      </c>
      <c r="D8" s="19"/>
      <c r="E8" s="19"/>
      <c r="F8" s="20"/>
      <c r="G8" s="20">
        <f>SUM(D8*F8)</f>
        <v>0</v>
      </c>
      <c r="H8" s="20"/>
      <c r="I8" s="20">
        <f>SUM(D8*H8)</f>
        <v>0</v>
      </c>
      <c r="J8" s="45">
        <f>SUM(G8+I8)</f>
        <v>0</v>
      </c>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S8" s="3"/>
      <c r="AT8" s="2">
        <v>1.2</v>
      </c>
      <c r="AU8" s="3"/>
      <c r="AX8" s="3"/>
    </row>
    <row r="9" ht="16.2" customHeight="1" spans="1:51">
      <c r="A9" s="16" t="s">
        <v>68</v>
      </c>
      <c r="B9" s="21" t="s">
        <v>69</v>
      </c>
      <c r="C9" s="22"/>
      <c r="D9" s="19">
        <v>6</v>
      </c>
      <c r="E9" s="19" t="s">
        <v>43</v>
      </c>
      <c r="F9" s="23"/>
      <c r="G9" s="23">
        <f t="shared" ref="G9:G22" si="0">F9*D9</f>
        <v>0</v>
      </c>
      <c r="H9" s="23"/>
      <c r="I9" s="23">
        <f t="shared" ref="I9:I23" si="1">SUM(D9*H9)</f>
        <v>0</v>
      </c>
      <c r="J9" s="47">
        <f t="shared" ref="J9:J23" si="2">SUM(G9+I9)</f>
        <v>0</v>
      </c>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2">
        <v>730</v>
      </c>
      <c r="AR9" s="2">
        <f t="shared" ref="AR9:AR14" si="3">AQ9*3%</f>
        <v>21.9</v>
      </c>
      <c r="AS9" s="53">
        <f t="shared" ref="AS9:AS14" si="4">AR9+AQ9</f>
        <v>751.9</v>
      </c>
      <c r="AT9" s="2">
        <v>1.15</v>
      </c>
      <c r="AU9" s="53">
        <f t="shared" ref="AU9:AU14" si="5">AT9*AS9</f>
        <v>864.685</v>
      </c>
      <c r="AV9" s="2">
        <f>AU9*2%</f>
        <v>17.2937</v>
      </c>
      <c r="AW9" s="2">
        <f>AU9*1%</f>
        <v>8.64685</v>
      </c>
      <c r="AX9" s="2">
        <f t="shared" ref="AX9:AX14" si="6">AW9+AV9+AU9</f>
        <v>890.62555</v>
      </c>
      <c r="AY9" s="3">
        <v>300</v>
      </c>
    </row>
    <row r="10" ht="16.2" customHeight="1" spans="1:51">
      <c r="A10" s="16" t="s">
        <v>70</v>
      </c>
      <c r="B10" s="21" t="s">
        <v>71</v>
      </c>
      <c r="C10" s="22"/>
      <c r="D10" s="19">
        <v>12</v>
      </c>
      <c r="E10" s="19" t="s">
        <v>43</v>
      </c>
      <c r="F10" s="23"/>
      <c r="G10" s="23">
        <f t="shared" si="0"/>
        <v>0</v>
      </c>
      <c r="H10" s="23"/>
      <c r="I10" s="23">
        <f t="shared" si="1"/>
        <v>0</v>
      </c>
      <c r="J10" s="47">
        <f t="shared" si="2"/>
        <v>0</v>
      </c>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2">
        <v>588</v>
      </c>
      <c r="AR10" s="2">
        <f t="shared" si="3"/>
        <v>17.64</v>
      </c>
      <c r="AS10" s="53">
        <f t="shared" si="4"/>
        <v>605.64</v>
      </c>
      <c r="AT10" s="2">
        <v>1.15</v>
      </c>
      <c r="AU10" s="53">
        <f t="shared" si="5"/>
        <v>696.486</v>
      </c>
      <c r="AV10" s="2">
        <f>AU10*2%</f>
        <v>13.92972</v>
      </c>
      <c r="AW10" s="2">
        <f>AU10*1%</f>
        <v>6.96486</v>
      </c>
      <c r="AX10" s="2">
        <f t="shared" si="6"/>
        <v>717.38058</v>
      </c>
      <c r="AY10" s="2">
        <v>250</v>
      </c>
    </row>
    <row r="11" ht="16.2" customHeight="1" spans="1:51">
      <c r="A11" s="16" t="s">
        <v>72</v>
      </c>
      <c r="B11" s="21" t="s">
        <v>73</v>
      </c>
      <c r="C11" s="22"/>
      <c r="D11" s="19">
        <v>6</v>
      </c>
      <c r="E11" s="19" t="s">
        <v>43</v>
      </c>
      <c r="F11" s="23"/>
      <c r="G11" s="23">
        <f t="shared" si="0"/>
        <v>0</v>
      </c>
      <c r="H11" s="23"/>
      <c r="I11" s="23">
        <f t="shared" si="1"/>
        <v>0</v>
      </c>
      <c r="J11" s="47">
        <f t="shared" si="2"/>
        <v>0</v>
      </c>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2">
        <v>466</v>
      </c>
      <c r="AR11" s="2">
        <f t="shared" si="3"/>
        <v>13.98</v>
      </c>
      <c r="AS11" s="53">
        <f t="shared" si="4"/>
        <v>479.98</v>
      </c>
      <c r="AT11" s="2">
        <v>1.15</v>
      </c>
      <c r="AU11" s="53">
        <f t="shared" si="5"/>
        <v>551.977</v>
      </c>
      <c r="AV11" s="2">
        <f>AU11*2%</f>
        <v>11.03954</v>
      </c>
      <c r="AW11" s="2">
        <f>AU11*1%</f>
        <v>5.51977</v>
      </c>
      <c r="AX11" s="2">
        <f t="shared" si="6"/>
        <v>568.53631</v>
      </c>
      <c r="AY11" s="3">
        <v>200</v>
      </c>
    </row>
    <row r="12" ht="16.2" customHeight="1" spans="1:51">
      <c r="A12" s="16" t="s">
        <v>74</v>
      </c>
      <c r="B12" s="17" t="s">
        <v>75</v>
      </c>
      <c r="C12" s="22"/>
      <c r="D12" s="19">
        <v>12</v>
      </c>
      <c r="E12" s="19" t="s">
        <v>43</v>
      </c>
      <c r="F12" s="23"/>
      <c r="G12" s="23">
        <f t="shared" si="0"/>
        <v>0</v>
      </c>
      <c r="H12" s="23"/>
      <c r="I12" s="23">
        <f t="shared" si="1"/>
        <v>0</v>
      </c>
      <c r="J12" s="47">
        <f t="shared" si="2"/>
        <v>0</v>
      </c>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2">
        <v>336</v>
      </c>
      <c r="AR12" s="2">
        <f t="shared" si="3"/>
        <v>10.08</v>
      </c>
      <c r="AS12" s="53">
        <f t="shared" si="4"/>
        <v>346.08</v>
      </c>
      <c r="AT12" s="2">
        <v>1.15</v>
      </c>
      <c r="AU12" s="53">
        <f t="shared" si="5"/>
        <v>397.992</v>
      </c>
      <c r="AV12" s="53">
        <f>AU12*3%</f>
        <v>11.93976</v>
      </c>
      <c r="AW12" s="53">
        <f>AU12*2%</f>
        <v>7.95984</v>
      </c>
      <c r="AX12" s="2">
        <f t="shared" si="6"/>
        <v>417.8916</v>
      </c>
      <c r="AY12" s="2">
        <v>150</v>
      </c>
    </row>
    <row r="13" ht="16.2" customHeight="1" spans="1:51">
      <c r="A13" s="16" t="s">
        <v>76</v>
      </c>
      <c r="B13" s="17" t="s">
        <v>77</v>
      </c>
      <c r="C13" s="22"/>
      <c r="D13" s="19">
        <v>12</v>
      </c>
      <c r="E13" s="19" t="s">
        <v>43</v>
      </c>
      <c r="F13" s="23"/>
      <c r="G13" s="23">
        <f t="shared" si="0"/>
        <v>0</v>
      </c>
      <c r="H13" s="23"/>
      <c r="I13" s="23">
        <f t="shared" si="1"/>
        <v>0</v>
      </c>
      <c r="J13" s="47">
        <f t="shared" si="2"/>
        <v>0</v>
      </c>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2">
        <v>289</v>
      </c>
      <c r="AR13" s="2">
        <f t="shared" si="3"/>
        <v>8.67</v>
      </c>
      <c r="AS13" s="53">
        <f t="shared" si="4"/>
        <v>297.67</v>
      </c>
      <c r="AT13" s="2">
        <v>1.15</v>
      </c>
      <c r="AU13" s="53">
        <f t="shared" si="5"/>
        <v>342.3205</v>
      </c>
      <c r="AV13" s="53">
        <f>AU13*3%</f>
        <v>10.269615</v>
      </c>
      <c r="AW13" s="53">
        <f>AU13*2%</f>
        <v>6.84641</v>
      </c>
      <c r="AX13" s="2">
        <f t="shared" si="6"/>
        <v>359.436525</v>
      </c>
      <c r="AY13" s="2">
        <v>125</v>
      </c>
    </row>
    <row r="14" ht="16.2" customHeight="1" spans="1:51">
      <c r="A14" s="16" t="s">
        <v>78</v>
      </c>
      <c r="B14" s="21" t="s">
        <v>79</v>
      </c>
      <c r="C14" s="24"/>
      <c r="D14" s="19">
        <v>66</v>
      </c>
      <c r="E14" s="19" t="s">
        <v>43</v>
      </c>
      <c r="F14" s="23"/>
      <c r="G14" s="23">
        <f t="shared" si="0"/>
        <v>0</v>
      </c>
      <c r="H14" s="23"/>
      <c r="I14" s="23">
        <f t="shared" si="1"/>
        <v>0</v>
      </c>
      <c r="J14" s="47">
        <f t="shared" si="2"/>
        <v>0</v>
      </c>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2">
        <v>226</v>
      </c>
      <c r="AR14" s="2">
        <f t="shared" si="3"/>
        <v>6.78</v>
      </c>
      <c r="AS14" s="53">
        <f t="shared" si="4"/>
        <v>232.78</v>
      </c>
      <c r="AT14" s="2">
        <v>1.15</v>
      </c>
      <c r="AU14" s="53">
        <f t="shared" si="5"/>
        <v>267.697</v>
      </c>
      <c r="AV14" s="2">
        <f>AU14*2%</f>
        <v>5.35394</v>
      </c>
      <c r="AW14" s="2">
        <f>AU14*1%</f>
        <v>2.67697</v>
      </c>
      <c r="AX14" s="2">
        <f t="shared" si="6"/>
        <v>275.72791</v>
      </c>
      <c r="AY14" s="3">
        <v>100</v>
      </c>
    </row>
    <row r="15" ht="90" spans="1:50">
      <c r="A15" s="16">
        <v>2</v>
      </c>
      <c r="B15" s="21" t="s">
        <v>80</v>
      </c>
      <c r="C15" s="25" t="s">
        <v>81</v>
      </c>
      <c r="D15" s="19"/>
      <c r="E15" s="19"/>
      <c r="F15" s="23"/>
      <c r="G15" s="23">
        <f t="shared" si="0"/>
        <v>0</v>
      </c>
      <c r="H15" s="23"/>
      <c r="I15" s="23">
        <f t="shared" si="1"/>
        <v>0</v>
      </c>
      <c r="J15" s="47">
        <f t="shared" si="2"/>
        <v>0</v>
      </c>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S15" s="3"/>
      <c r="AU15" s="3"/>
      <c r="AX15" s="3"/>
    </row>
    <row r="16" ht="20.1" customHeight="1" spans="1:51">
      <c r="A16" s="16" t="s">
        <v>68</v>
      </c>
      <c r="B16" s="21" t="s">
        <v>82</v>
      </c>
      <c r="C16" s="26"/>
      <c r="D16" s="19">
        <v>1</v>
      </c>
      <c r="E16" s="19" t="s">
        <v>37</v>
      </c>
      <c r="F16" s="23"/>
      <c r="G16" s="23">
        <f t="shared" si="0"/>
        <v>0</v>
      </c>
      <c r="H16" s="23"/>
      <c r="I16" s="23">
        <f t="shared" si="1"/>
        <v>0</v>
      </c>
      <c r="J16" s="47">
        <f t="shared" si="2"/>
        <v>0</v>
      </c>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2">
        <v>3100</v>
      </c>
      <c r="AR16" s="2">
        <f>AQ16*3%</f>
        <v>93</v>
      </c>
      <c r="AS16" s="3">
        <f>AR16+AQ16</f>
        <v>3193</v>
      </c>
      <c r="AT16" s="2">
        <v>1.2</v>
      </c>
      <c r="AU16" s="3">
        <f>AT16*AS16</f>
        <v>3831.6</v>
      </c>
      <c r="AV16" s="2">
        <f>AU16*2%</f>
        <v>76.632</v>
      </c>
      <c r="AW16" s="2">
        <f>AU16*1%</f>
        <v>38.316</v>
      </c>
      <c r="AX16" s="3">
        <f>AW16+AV16+AU16</f>
        <v>3946.548</v>
      </c>
      <c r="AY16" s="3">
        <v>600</v>
      </c>
    </row>
    <row r="17" ht="45" spans="1:50">
      <c r="A17" s="16">
        <v>3</v>
      </c>
      <c r="B17" s="21" t="s">
        <v>83</v>
      </c>
      <c r="C17" s="27" t="s">
        <v>81</v>
      </c>
      <c r="D17" s="19"/>
      <c r="E17" s="19"/>
      <c r="F17" s="23"/>
      <c r="G17" s="23">
        <f t="shared" si="0"/>
        <v>0</v>
      </c>
      <c r="H17" s="23"/>
      <c r="I17" s="23">
        <f t="shared" si="1"/>
        <v>0</v>
      </c>
      <c r="J17" s="47">
        <f t="shared" si="2"/>
        <v>0</v>
      </c>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R17" s="2">
        <f>AQ17*3%</f>
        <v>0</v>
      </c>
      <c r="AS17" s="3">
        <f>AR17+AQ17</f>
        <v>0</v>
      </c>
      <c r="AT17" s="2">
        <v>1.2</v>
      </c>
      <c r="AU17" s="3">
        <f>AT17*AS17</f>
        <v>0</v>
      </c>
      <c r="AV17" s="2">
        <f>AU17*2%</f>
        <v>0</v>
      </c>
      <c r="AW17" s="2">
        <f>AU17*1%</f>
        <v>0</v>
      </c>
      <c r="AX17" s="3">
        <f>AW17+AV17+AU17</f>
        <v>0</v>
      </c>
    </row>
    <row r="18" ht="20.1" customHeight="1" spans="1:51">
      <c r="A18" s="16" t="s">
        <v>84</v>
      </c>
      <c r="B18" s="21" t="s">
        <v>85</v>
      </c>
      <c r="C18" s="28"/>
      <c r="D18" s="19">
        <v>1</v>
      </c>
      <c r="E18" s="19" t="s">
        <v>37</v>
      </c>
      <c r="F18" s="23"/>
      <c r="G18" s="23">
        <f t="shared" si="0"/>
        <v>0</v>
      </c>
      <c r="H18" s="23"/>
      <c r="I18" s="23">
        <f t="shared" si="1"/>
        <v>0</v>
      </c>
      <c r="J18" s="47">
        <f t="shared" si="2"/>
        <v>0</v>
      </c>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2">
        <v>550</v>
      </c>
      <c r="AR18" s="2">
        <f>AQ18*3%</f>
        <v>16.5</v>
      </c>
      <c r="AS18" s="3">
        <f>AR18+AQ18</f>
        <v>566.5</v>
      </c>
      <c r="AT18" s="2">
        <v>1.2</v>
      </c>
      <c r="AU18" s="3">
        <f>AT18*AS18</f>
        <v>679.8</v>
      </c>
      <c r="AV18" s="2">
        <f>AU18*2%</f>
        <v>13.596</v>
      </c>
      <c r="AW18" s="2">
        <f>AU18*1%</f>
        <v>6.798</v>
      </c>
      <c r="AX18" s="3">
        <f>AW18+AV18+AU18</f>
        <v>700.194</v>
      </c>
      <c r="AY18" s="3">
        <v>100</v>
      </c>
    </row>
    <row r="19" ht="30" spans="1:51">
      <c r="A19" s="29">
        <v>4</v>
      </c>
      <c r="B19" s="30" t="s">
        <v>86</v>
      </c>
      <c r="C19" s="31" t="s">
        <v>87</v>
      </c>
      <c r="D19" s="19">
        <v>27</v>
      </c>
      <c r="E19" s="19" t="s">
        <v>37</v>
      </c>
      <c r="F19" s="23"/>
      <c r="G19" s="23">
        <f t="shared" si="0"/>
        <v>0</v>
      </c>
      <c r="H19" s="23"/>
      <c r="I19" s="23">
        <f t="shared" si="1"/>
        <v>0</v>
      </c>
      <c r="J19" s="47">
        <f t="shared" si="2"/>
        <v>0</v>
      </c>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2">
        <v>700</v>
      </c>
      <c r="AR19" s="2">
        <f>AQ19*3%</f>
        <v>21</v>
      </c>
      <c r="AS19" s="3">
        <f>AR19+AQ19</f>
        <v>721</v>
      </c>
      <c r="AT19" s="2">
        <v>1.2</v>
      </c>
      <c r="AU19" s="3">
        <f>AT19*AS19</f>
        <v>865.2</v>
      </c>
      <c r="AV19" s="2">
        <f>AU19*2%</f>
        <v>17.304</v>
      </c>
      <c r="AW19" s="2">
        <f>AU19*1%</f>
        <v>8.652</v>
      </c>
      <c r="AX19" s="3">
        <f>AW19+AV19+AU19</f>
        <v>891.156</v>
      </c>
      <c r="AY19" s="3">
        <v>125</v>
      </c>
    </row>
    <row r="20" ht="30" spans="1:51">
      <c r="A20" s="29">
        <v>5</v>
      </c>
      <c r="B20" s="30" t="s">
        <v>88</v>
      </c>
      <c r="C20" s="31" t="s">
        <v>81</v>
      </c>
      <c r="D20" s="19">
        <v>27</v>
      </c>
      <c r="E20" s="19" t="s">
        <v>37</v>
      </c>
      <c r="F20" s="23"/>
      <c r="G20" s="23">
        <f t="shared" si="0"/>
        <v>0</v>
      </c>
      <c r="H20" s="23"/>
      <c r="I20" s="23">
        <f t="shared" si="1"/>
        <v>0</v>
      </c>
      <c r="J20" s="47">
        <f t="shared" si="2"/>
        <v>0</v>
      </c>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2">
        <v>165</v>
      </c>
      <c r="AR20" s="2">
        <f>AQ20*3%</f>
        <v>4.95</v>
      </c>
      <c r="AS20" s="3">
        <f>AR20+AQ20</f>
        <v>169.95</v>
      </c>
      <c r="AT20" s="2">
        <v>1.2</v>
      </c>
      <c r="AU20" s="3">
        <f>AT20*AS20</f>
        <v>203.94</v>
      </c>
      <c r="AV20" s="2">
        <f>AU20*2%</f>
        <v>4.0788</v>
      </c>
      <c r="AW20" s="2">
        <f>AU20*1%</f>
        <v>2.0394</v>
      </c>
      <c r="AX20" s="3">
        <f>AW20+AV20+AU20</f>
        <v>210.0582</v>
      </c>
      <c r="AY20" s="3">
        <v>100</v>
      </c>
    </row>
    <row r="21" s="1" customFormat="1" ht="20.1" customHeight="1" spans="1:51">
      <c r="A21" s="32" t="s">
        <v>46</v>
      </c>
      <c r="B21" s="33"/>
      <c r="C21" s="33"/>
      <c r="D21" s="33"/>
      <c r="E21" s="34"/>
      <c r="F21" s="35"/>
      <c r="G21" s="35">
        <f>SUM(G9:G20)</f>
        <v>0</v>
      </c>
      <c r="H21" s="36"/>
      <c r="I21" s="35">
        <f>SUM(I9:I20)</f>
        <v>0</v>
      </c>
      <c r="J21" s="49">
        <f>SUM(J9:J20)</f>
        <v>0</v>
      </c>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T21" s="2">
        <v>1.2</v>
      </c>
      <c r="AY21" s="54"/>
    </row>
    <row r="22" spans="46:46">
      <c r="AT22" s="2">
        <v>1.2</v>
      </c>
    </row>
    <row r="23" spans="46:46">
      <c r="AT23" s="2">
        <v>1.2</v>
      </c>
    </row>
  </sheetData>
  <mergeCells count="11">
    <mergeCell ref="F6:G6"/>
    <mergeCell ref="H6:I6"/>
    <mergeCell ref="A21:E21"/>
    <mergeCell ref="A6:A7"/>
    <mergeCell ref="B6:B7"/>
    <mergeCell ref="C6:C7"/>
    <mergeCell ref="C8:C14"/>
    <mergeCell ref="C17:C18"/>
    <mergeCell ref="D6:D7"/>
    <mergeCell ref="E6:E7"/>
    <mergeCell ref="J6:J7"/>
  </mergeCells>
  <pageMargins left="0.511811023622047" right="0.0393700787401575" top="0.393700787401575" bottom="0.196850393700787" header="0.31496062992126" footer="0.31496062992126"/>
  <pageSetup paperSize="9" scale="90" orientation="landscape"/>
  <headerFooter/>
  <rowBreaks count="1" manualBreakCount="1">
    <brk id="21"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Summary</vt:lpstr>
      <vt:lpstr>Fire Alarm</vt:lpstr>
      <vt:lpstr>Extinguishers</vt:lpstr>
      <vt:lpstr>SPRINKLER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2013-02-16T10:31:00Z</dcterms:created>
  <cp:lastPrinted>2024-05-19T07:13:00Z</cp:lastPrinted>
  <dcterms:modified xsi:type="dcterms:W3CDTF">2024-10-21T10:36:59Z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951FB4CDAD6C4B8BA025542481CF90C2_12</vt:lpwstr>
  </property>
  <property fmtid="{D5CDD505-2E9C-101B-9397-08002B2CF9AE}" pid="3" name="KSOProductBuildVer">
    <vt:lpwstr>1033-12.2.0.18607</vt:lpwstr>
  </property>
</Properties>
</file>