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arvesh Patil\OneDrive - Travel food Services\Downloads\CIVIL Work\"/>
    </mc:Choice>
  </mc:AlternateContent>
  <bookViews>
    <workbookView xWindow="0" yWindow="0" windowWidth="20490" windowHeight="7500"/>
  </bookViews>
  <sheets>
    <sheet name="Summary" sheetId="8" r:id="rId1"/>
    <sheet name="Dismantling" sheetId="1" r:id="rId2"/>
    <sheet name="Civil" sheetId="2" r:id="rId3"/>
    <sheet name="Electrical" sheetId="3" r:id="rId4"/>
    <sheet name="MS_Work" sheetId="4" r:id="rId5"/>
    <sheet name="Non_Standard" sheetId="5" r:id="rId6"/>
    <sheet name="Plumbing" sheetId="6" r:id="rId7"/>
    <sheet name="Woodwork" sheetId="7" r:id="rId8"/>
  </sheets>
  <externalReferences>
    <externalReference r:id="rId9"/>
  </externalReferences>
  <definedNames>
    <definedName name="_xlnm._FilterDatabase" localSheetId="2" hidden="1">Civil!$A$1:$J$624</definedName>
    <definedName name="_xlnm._FilterDatabase" localSheetId="1" hidden="1">Dismantling!$A$1:$J$612</definedName>
    <definedName name="_xlnm._FilterDatabase" localSheetId="3" hidden="1">Electrical!$A$1:$J$634</definedName>
    <definedName name="_xlnm._FilterDatabase" localSheetId="4" hidden="1">MS_Work!$A$1:$J$612</definedName>
    <definedName name="_xlnm._FilterDatabase" localSheetId="5" hidden="1">Non_Standard!$A$1:$J$619</definedName>
    <definedName name="_xlnm._FilterDatabase" localSheetId="6" hidden="1">Plumbing!$A$1:$J$624</definedName>
    <definedName name="_xlnm._FilterDatabase" localSheetId="7" hidden="1">Woodwork!$A$1:$J$617</definedName>
    <definedName name="_xlnm._FilterDatabase">#REF!</definedName>
    <definedName name="_xlnm.Print_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5" l="1"/>
  <c r="I10" i="5"/>
  <c r="I2" i="7" l="1"/>
  <c r="I10" i="2"/>
  <c r="J10" i="2" s="1"/>
  <c r="I2" i="3"/>
  <c r="A6" i="8"/>
  <c r="A7" i="8" s="1"/>
  <c r="A8" i="8" s="1"/>
  <c r="A9" i="8" s="1"/>
  <c r="A10" i="8" s="1"/>
  <c r="A11" i="8" s="1"/>
  <c r="G617" i="7"/>
  <c r="I8" i="7"/>
  <c r="J8" i="7" s="1"/>
  <c r="I7" i="7"/>
  <c r="J7" i="7" s="1"/>
  <c r="I6" i="7"/>
  <c r="J6" i="7" s="1"/>
  <c r="I5" i="7"/>
  <c r="J5" i="7" s="1"/>
  <c r="I4" i="7"/>
  <c r="J4" i="7" s="1"/>
  <c r="I3" i="7"/>
  <c r="J3" i="7" s="1"/>
  <c r="G624" i="6"/>
  <c r="I15" i="6"/>
  <c r="I14" i="6"/>
  <c r="J14" i="6" s="1"/>
  <c r="I13" i="6"/>
  <c r="J13" i="6" s="1"/>
  <c r="I12" i="6"/>
  <c r="J12" i="6" s="1"/>
  <c r="I11" i="6"/>
  <c r="J11" i="6" s="1"/>
  <c r="I10" i="6"/>
  <c r="J10" i="6" s="1"/>
  <c r="I9" i="6"/>
  <c r="J9" i="6" s="1"/>
  <c r="I8" i="6"/>
  <c r="J8" i="6" s="1"/>
  <c r="I7" i="6"/>
  <c r="J7" i="6" s="1"/>
  <c r="I6" i="6"/>
  <c r="J6" i="6" s="1"/>
  <c r="I5" i="6"/>
  <c r="J5" i="6" s="1"/>
  <c r="I4" i="6"/>
  <c r="J4" i="6" s="1"/>
  <c r="I3" i="6"/>
  <c r="J3" i="6" s="1"/>
  <c r="I2" i="6"/>
  <c r="J2" i="6" s="1"/>
  <c r="G619" i="5"/>
  <c r="J10" i="5"/>
  <c r="I9" i="5"/>
  <c r="J9" i="5" s="1"/>
  <c r="J8" i="5"/>
  <c r="I7" i="5"/>
  <c r="J7" i="5" s="1"/>
  <c r="I6" i="5"/>
  <c r="J6" i="5" s="1"/>
  <c r="I5" i="5"/>
  <c r="J5" i="5" s="1"/>
  <c r="I4" i="5"/>
  <c r="J4" i="5" s="1"/>
  <c r="I3" i="5"/>
  <c r="J3" i="5" s="1"/>
  <c r="I2" i="5"/>
  <c r="G612" i="4"/>
  <c r="I3" i="4"/>
  <c r="I2" i="4"/>
  <c r="J2" i="4" s="1"/>
  <c r="G634" i="3"/>
  <c r="I25" i="3"/>
  <c r="J25" i="3" s="1"/>
  <c r="I24" i="3"/>
  <c r="I23" i="3"/>
  <c r="J23" i="3" s="1"/>
  <c r="I22" i="3"/>
  <c r="J22" i="3" s="1"/>
  <c r="I21" i="3"/>
  <c r="J21" i="3" s="1"/>
  <c r="I20" i="3"/>
  <c r="J20" i="3" s="1"/>
  <c r="I19" i="3"/>
  <c r="J19" i="3" s="1"/>
  <c r="I18" i="3"/>
  <c r="J18" i="3" s="1"/>
  <c r="I17" i="3"/>
  <c r="J17" i="3" s="1"/>
  <c r="I16" i="3"/>
  <c r="J16" i="3" s="1"/>
  <c r="I15" i="3"/>
  <c r="J15" i="3" s="1"/>
  <c r="I14" i="3"/>
  <c r="J14" i="3" s="1"/>
  <c r="I13" i="3"/>
  <c r="J13" i="3" s="1"/>
  <c r="I12" i="3"/>
  <c r="J12" i="3" s="1"/>
  <c r="I11" i="3"/>
  <c r="J11" i="3" s="1"/>
  <c r="I10" i="3"/>
  <c r="J10" i="3" s="1"/>
  <c r="I9" i="3"/>
  <c r="J9" i="3" s="1"/>
  <c r="I8" i="3"/>
  <c r="J8" i="3" s="1"/>
  <c r="I7" i="3"/>
  <c r="J7" i="3" s="1"/>
  <c r="I6" i="3"/>
  <c r="J6" i="3" s="1"/>
  <c r="I5" i="3"/>
  <c r="J5" i="3" s="1"/>
  <c r="I4" i="3"/>
  <c r="J4" i="3" s="1"/>
  <c r="I3" i="3"/>
  <c r="J3" i="3" s="1"/>
  <c r="G624" i="2"/>
  <c r="I15" i="2"/>
  <c r="J15" i="2" s="1"/>
  <c r="I14" i="2"/>
  <c r="J14" i="2" s="1"/>
  <c r="I13" i="2"/>
  <c r="J13" i="2" s="1"/>
  <c r="I12" i="2"/>
  <c r="J12" i="2" s="1"/>
  <c r="I11" i="2"/>
  <c r="J11" i="2" s="1"/>
  <c r="I9" i="2"/>
  <c r="I8" i="2"/>
  <c r="J8" i="2" s="1"/>
  <c r="I7" i="2"/>
  <c r="J7" i="2" s="1"/>
  <c r="I6" i="2"/>
  <c r="J6" i="2" s="1"/>
  <c r="I5" i="2"/>
  <c r="J5" i="2" s="1"/>
  <c r="I4" i="2"/>
  <c r="J4" i="2" s="1"/>
  <c r="I3" i="2"/>
  <c r="J3" i="2" s="1"/>
  <c r="I2" i="2"/>
  <c r="J2" i="2" s="1"/>
  <c r="G612" i="1"/>
  <c r="I2" i="1"/>
  <c r="J24" i="3" l="1"/>
  <c r="I26" i="3"/>
  <c r="J26" i="3" s="1"/>
  <c r="C7" i="8" s="1"/>
  <c r="J2" i="7"/>
  <c r="I9" i="7"/>
  <c r="J9" i="7" s="1"/>
  <c r="C11" i="8" s="1"/>
  <c r="J15" i="6"/>
  <c r="I16" i="6"/>
  <c r="J16" i="6" s="1"/>
  <c r="C10" i="8" s="1"/>
  <c r="J3" i="4"/>
  <c r="J4" i="4" s="1"/>
  <c r="C8" i="8" s="1"/>
  <c r="I4" i="4"/>
  <c r="J2" i="3"/>
  <c r="J9" i="2"/>
  <c r="I16" i="2"/>
  <c r="J16" i="2" s="1"/>
  <c r="C6" i="8" s="1"/>
  <c r="J2" i="1"/>
  <c r="C5" i="8" s="1"/>
  <c r="I3" i="1"/>
  <c r="J2" i="5"/>
  <c r="I11" i="5"/>
  <c r="J11" i="5" l="1"/>
  <c r="C9" i="8" s="1"/>
  <c r="C12" i="8" s="1"/>
</calcChain>
</file>

<file path=xl/sharedStrings.xml><?xml version="1.0" encoding="utf-8"?>
<sst xmlns="http://schemas.openxmlformats.org/spreadsheetml/2006/main" count="518" uniqueCount="219">
  <si>
    <t>Department</t>
  </si>
  <si>
    <t>Category</t>
  </si>
  <si>
    <t>Subcategory_name</t>
  </si>
  <si>
    <t>Product_name</t>
  </si>
  <si>
    <t>Product_description</t>
  </si>
  <si>
    <t>UOM</t>
  </si>
  <si>
    <t>Rate</t>
  </si>
  <si>
    <t>Qty</t>
  </si>
  <si>
    <t>Amount</t>
  </si>
  <si>
    <t>Amount with Tax</t>
  </si>
  <si>
    <t>IC_WorkContract</t>
  </si>
  <si>
    <t>IC_WC_BDScope</t>
  </si>
  <si>
    <t>IC_WC_BDScope_Dismantling</t>
  </si>
  <si>
    <t>Dismantling- Disposal</t>
  </si>
  <si>
    <t>Debris Removing for disposable materials by Trolley from Site premises to approved municipal grounds</t>
  </si>
  <si>
    <t>No's</t>
  </si>
  <si>
    <t>Main Cable-35 sqm Aluminium</t>
  </si>
  <si>
    <t>P/F 35 x 4 core aluminium armoured main cable with complete hardware.</t>
  </si>
  <si>
    <t>Rmt</t>
  </si>
  <si>
    <t>IC_WC_Civil</t>
  </si>
  <si>
    <t>IC_WC_Civil_flooring</t>
  </si>
  <si>
    <t>Floor Protection-POP</t>
  </si>
  <si>
    <t>Providing &amp; applying POP on floor of average thk 10 mm to protect floor tiles to damage during the period of execution.</t>
  </si>
  <si>
    <t>Sq. Ft.</t>
  </si>
  <si>
    <t>Epoxy Grouting-Floor</t>
  </si>
  <si>
    <t>P/F epoxy grouting for tile groove in Floor.</t>
  </si>
  <si>
    <t>IC_WC_Civil_Glazing</t>
  </si>
  <si>
    <t>Glazing-10mm flutted glass with aluminium profile</t>
  </si>
  <si>
    <t>Providing &amp; fixing 10 mm flutted glass on 35x35 mm aluminium section finished with Powder coated jade Match with th epaint code provided by the designer and to be fixed from all sides with necessary supports and including joint filing with clear silicon complete as per drawing . Rate is inclusive of paint.</t>
  </si>
  <si>
    <t>Sft</t>
  </si>
  <si>
    <t>IC_WC_Civil_Other</t>
  </si>
  <si>
    <t>Table Installation</t>
  </si>
  <si>
    <t>Nos</t>
  </si>
  <si>
    <t xml:space="preserve">Lit - Acrylic boxing </t>
  </si>
  <si>
    <t xml:space="preserve">Providing &amp; fixing 3mm thick APPROVED Acrylic sheet cladded on aluminium frame work supported with necessary aluminium section as per shown in drawings. Job including fabrication &amp; erection. Rate are inclusive of all necessary hardware, joint filling with silicon, completed as per the details as provided in drawings or as directed by Architect/Engineer. </t>
  </si>
  <si>
    <t>IC_WC_Civil_Painting</t>
  </si>
  <si>
    <t>Plaster of Paris</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</si>
  <si>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</si>
  <si>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Plastic/Emulsion Paint</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</si>
  <si>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</si>
  <si>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Ducco Paint-sft</t>
  </si>
  <si>
    <t>Providing and applying Ducco Paint on wooden surface/metal surface brushing the surface free from foreign matter, sand papering
smooth, filling in all holes and applying French polish and  sealer before applying first coat of Ducoo.</t>
  </si>
  <si>
    <t>IC_WC_Civil_wall</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</si>
  <si>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</si>
  <si>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Rs.550/sft</t>
  </si>
  <si>
    <t>Wall Tile-T5</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</si>
  <si>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Rs.350/sft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</si>
  <si>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</si>
  <si>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</si>
  <si>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Tile-T4</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</si>
  <si>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Rs.130/sft</t>
  </si>
  <si>
    <t>Siporex Wall</t>
  </si>
  <si>
    <t>Providing &amp; constructing Siporex wall by blocks size 600 x 250 x 150 CM 1:4 in proper line, level &amp; plumb. Racking the joints of roughing the RCC. surface, necessary curing scaffolding/Padding etc. complete as directed.</t>
  </si>
  <si>
    <t>Wall Plaster 12-15mm</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</si>
  <si>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</si>
  <si>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IC_WC_Electrical</t>
  </si>
  <si>
    <t>IC_WC_Electrical_Fixtures</t>
  </si>
  <si>
    <t xml:space="preserve">Electrical Fixture-Main DB </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</si>
  <si>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</si>
  <si>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Set</t>
  </si>
  <si>
    <t xml:space="preserve">Electrical Fixture-UPS DB </t>
  </si>
  <si>
    <t>Installation, Testing and commissioning of Distribution board as mentioned below:-
12 way SPN distribution board , UPS
Rate includes full DB fixing, wire dressing,Thimbling, ferruling, feeder marking etc complete in all respect</t>
  </si>
  <si>
    <t>IC_WC_Electrical_Light Point</t>
  </si>
  <si>
    <t>Electrical Light Point-Primary</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</si>
  <si>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</si>
  <si>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Electrical Light Point-Secondary</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</si>
  <si>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</si>
  <si>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IC_WC_Electrical_other</t>
  </si>
  <si>
    <t>Electrical Fixture-100 Amp ELCB</t>
  </si>
  <si>
    <t xml:space="preserve">100amp ELCB with Box, isolator box for main cable </t>
  </si>
  <si>
    <t>Electrical- Main Cable Termination</t>
  </si>
  <si>
    <t>Main Cable Termination with Meter Inst.</t>
  </si>
  <si>
    <t>Electrical- T-5 Light- 2 feet</t>
  </si>
  <si>
    <t>Providing and installation of T-5(28W)-2 feet with Acrylic cover under overhead
storage and Back side area- 4ft long, make Phillip/havells/Wipro or equivalent</t>
  </si>
  <si>
    <t>Electrical Fixture-15Amp Top</t>
  </si>
  <si>
    <t>P/F 15 Amp top for Geyser, RO, UPS if any etc.</t>
  </si>
  <si>
    <t>Electrical- T-5 Light-4 feet</t>
  </si>
  <si>
    <t>Providing and installation of T-5(28W)- 4 feet  with Acrylic cover under overhead
storage and Back side area- 4ft long, make Phillip/havells/Wipro or equivalent</t>
  </si>
  <si>
    <t>Electrical- Chaayos supplied Lights Installation</t>
  </si>
  <si>
    <t>Installation, testing &amp; commissioning of the light fixture
respects including chokes, starters, tube holders, reflector assembly etc. (Lights supplied by Chaayos)</t>
  </si>
  <si>
    <t>IC_WC_Electrical_PowerPoint</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</si>
  <si>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</si>
  <si>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</si>
  <si>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Monk-UPS</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</si>
  <si>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</si>
  <si>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</si>
  <si>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</si>
  <si>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</si>
  <si>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</si>
  <si>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</si>
  <si>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</si>
  <si>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PowerPoint-LAN</t>
  </si>
  <si>
    <t>Point wiring for LAN points will be carried out with CAT 6, LAN Cable , in surface/ recessed existing PVC conduits, inclusive of p/f of G.I/ PVC box &amp; modular plate RJ
45 AT&amp;T LAN socket. Work includes cutting &amp; repair of chase to original finish.</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</si>
  <si>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</si>
  <si>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</si>
  <si>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IC_WC_Electrical_SmokeCCTVMusic</t>
  </si>
  <si>
    <t>Eletrical-Fire Panel Premium</t>
  </si>
  <si>
    <t>P &amp; F conventional fire panel for fire alarm system/ 2 Zone Panel (make &amp; specs as per dial team), including one battery back up. Make-Raval</t>
  </si>
  <si>
    <t>Electrical-Addressable MCP</t>
  </si>
  <si>
    <t>Providing and fixing of addressable type MCP with 1.5mm 2 core armoured cable in all respect.</t>
  </si>
  <si>
    <t>Electrical-Addressable Hooter</t>
  </si>
  <si>
    <t>Providing and fixing of addressable type Hooter with 1.5mm 2 core armoured cable in all respect.</t>
  </si>
  <si>
    <t>Electrical-Smoke Detector Addressable</t>
  </si>
  <si>
    <t>P &amp; F addressable type smoke detector with 1.5mm 2 core armoured cable in all respect.</t>
  </si>
  <si>
    <t>Wiring-AC/Signage/Others</t>
  </si>
  <si>
    <t>Providing and fixing of 2 x 4 Sq.mm + 1 x 2.5 sq.mm earth wire Cooper cable with conduit for AC works, signage works, motor wiring etc</t>
  </si>
  <si>
    <t>Wiring-CCTV</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</si>
  <si>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</si>
  <si>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RMT</t>
  </si>
  <si>
    <t>IC_WC_MSwork</t>
  </si>
  <si>
    <t>IC_WC_MS_PartitionDMBRailing</t>
  </si>
  <si>
    <t>MS-Railing</t>
  </si>
  <si>
    <t xml:space="preserve">Providing and making MS Railing black Paint made up of 2'' X
2 '' hollow tube with MS Nest as per design. Rate include of complete fixing &amp; all necessary hardware. </t>
  </si>
  <si>
    <t>Sqft</t>
  </si>
  <si>
    <t>IC_WC_MS_Structure</t>
  </si>
  <si>
    <t>MS-Structural Framework</t>
  </si>
  <si>
    <t>KG</t>
  </si>
  <si>
    <t>IC_WC_NonStandard</t>
  </si>
  <si>
    <t>IC_WC_NS_MallSafety</t>
  </si>
  <si>
    <t>Safety-CAR Policy</t>
  </si>
  <si>
    <t>Insurance (CAR Policy by Vendor)</t>
  </si>
  <si>
    <t>Safety-Electrical Certificate</t>
  </si>
  <si>
    <t>Electrical certificate (Electrical certificate by Vendor)</t>
  </si>
  <si>
    <t>Safety- Tools and Equipments</t>
  </si>
  <si>
    <t>Safety Gadgets for execution activities such as Helmets, Straps, Boots etc.</t>
  </si>
  <si>
    <t>IC_WC_NS_other</t>
  </si>
  <si>
    <t>Non Standard-Matahadi</t>
  </si>
  <si>
    <t>Mathadi</t>
  </si>
  <si>
    <t>Non Standard-Deep Cleaning</t>
  </si>
  <si>
    <t>Deep Cleaning</t>
  </si>
  <si>
    <t>Non Standard-Sub meter Installation</t>
  </si>
  <si>
    <t>Sub meter Installation</t>
  </si>
  <si>
    <t>Non Standard-Night Charges</t>
  </si>
  <si>
    <t>Night Charges</t>
  </si>
  <si>
    <t>Non Standard-Equipment Loading/Unloading</t>
  </si>
  <si>
    <t>Equipment Loading/Unloading.</t>
  </si>
  <si>
    <t>Non Standard-Material Loading/Unloading</t>
  </si>
  <si>
    <t>Material Loading/Unloading</t>
  </si>
  <si>
    <t>IC_WC_Plumbing</t>
  </si>
  <si>
    <t>IC_WC_Plumbing_Fixtures</t>
  </si>
  <si>
    <t>Plumbing Fixture-Hygiene Faucet</t>
  </si>
  <si>
    <t>P / F Hygiene Faucet
- Hindware make/approved make with double lock 1200mm long SS flexible hose &amp; wall hook, chrome plated</t>
  </si>
  <si>
    <t>Nos.</t>
  </si>
  <si>
    <t>Plumbing Fixture-Tissue Paper Dispenser Installation</t>
  </si>
  <si>
    <t>P / F Tissue Paper Dispenser
- Approve make Windows Hygienic bathroom tissue dispenser</t>
  </si>
  <si>
    <t>Plumbing Fixture-Soap Dispenser Installation</t>
  </si>
  <si>
    <t>Fixing of Soap Dispenser
- Approve make Windows Hygienic bathroom tissue dispenser</t>
  </si>
  <si>
    <t>Plumbing Fixture-Robe Hook</t>
  </si>
  <si>
    <t>P / F Robe-Hook for MOP Cabinets and Toilets.</t>
  </si>
  <si>
    <t>Plumbing Fixture-100mm x 100mm Floor Trap</t>
  </si>
  <si>
    <t>P/F 100mm x 100mm Floor Trap
- including making good of floor. (Cockroach Trap)</t>
  </si>
  <si>
    <t>Plumbing Fixture-SS Jaali Grating</t>
  </si>
  <si>
    <t>Providing and Fixing S.S. Jali (Grating)</t>
  </si>
  <si>
    <t>Plumbing Fixture-Single lever Long Body Cock</t>
  </si>
  <si>
    <t>Providing and fixing Single lever Long body taps of approved make &amp; model as per specifications given in/by drawing / Architect Instruction at required level. Model - 021KN sink Tap, Make -
Jaguar</t>
  </si>
  <si>
    <t>Plumbing Fixture-Angle Valve</t>
  </si>
  <si>
    <t>Providing and fixing Angle cock/Angle Valve of approved make &amp; model as per specifications given in/by drawing / Architect Instruction at
required level with wall flange.</t>
  </si>
  <si>
    <t>IC_WC_Plumbing_Sprinkler_other</t>
  </si>
  <si>
    <t>Sprinkler-AHU Integration</t>
  </si>
  <si>
    <t>Module for automatic shut down of AHU panel complete with programming</t>
  </si>
  <si>
    <t>No</t>
  </si>
  <si>
    <t>Sprinkler- Normal</t>
  </si>
  <si>
    <t>Fire fighting / sprinkler work : Include cost of header, branches, sprinkler 68c, paint of pipes , support of pipe etc. the work has to be as per Fire
norms. Pipe to be used is C class , ISI make</t>
  </si>
  <si>
    <t>IC_WC_Plumbing_SupplyDrain</t>
  </si>
  <si>
    <t>Gate Valve-20mm</t>
  </si>
  <si>
    <t>Supply, installing testing and commissioning of 20mm dia ISI marked gun metal Gate Valve conforming to IS 778 Class 1 including jointing, supporting etc.
complete and as directed.</t>
  </si>
  <si>
    <t>Plumbing-Sewer/Storm water connection</t>
  </si>
  <si>
    <t>Making connection to existing sewer/storm water drains
- Including excavation, cutting of manhole walls and making good the same, modifying drain channels etc. Complete in all respects.
- A)150 to 300 mm dia connection.</t>
  </si>
  <si>
    <t>Each</t>
  </si>
  <si>
    <t>Plumbing Drain-75mm PVC</t>
  </si>
  <si>
    <t>P/F 75mm Drain PVC pipe ( Prakash or equivalent Make )
- 6 kg pressure including all fittings like plain or door tees/bends eg.bends, junction, cowls, offsets, access pieces, jointing including cutting, laying etc</t>
  </si>
  <si>
    <t>Meter</t>
  </si>
  <si>
    <t>Plumbing Water Supply-20mm CPVC</t>
  </si>
  <si>
    <t>Providing, laying and jointing 20mm Nominal bore CPVC pipes complete with CPVC fittings
- clamps, including cutting and making good the walls and floors and excavation and back filling wherever necessary etc., complete. Make-Astral SDR -11</t>
  </si>
  <si>
    <t>IC_WC_Woodwork</t>
  </si>
  <si>
    <t>IC_WC_WW_Partitions</t>
  </si>
  <si>
    <t>Wooden Flap Door</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</si>
  <si>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</si>
  <si>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sft</t>
  </si>
  <si>
    <t>DMB Boxing</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</si>
  <si>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</si>
  <si>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IC_WC_WW_Storage</t>
  </si>
  <si>
    <t>Woodwork-Chai Bazar</t>
  </si>
  <si>
    <t>P / F Chai bazaar as per design and approved drawing.</t>
  </si>
  <si>
    <t>LS</t>
  </si>
  <si>
    <t>Woodwork-Pelmet</t>
  </si>
  <si>
    <t>RFT</t>
  </si>
  <si>
    <t>Woodwork-Counter</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</si>
  <si>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</si>
  <si>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Woodwork-Corian Fixing</t>
  </si>
  <si>
    <t>Providing and Fixing of Corian stone complete on Counters, Partitions etc. Rate includes proper finishing. Corian and adhesive to be supplied by Chaayos</t>
  </si>
  <si>
    <t>Woodwork-Overhead Normal Shutter</t>
  </si>
  <si>
    <t>Row Labels</t>
  </si>
  <si>
    <t>Grand Total</t>
  </si>
  <si>
    <t>Sum of Amount with Tax</t>
  </si>
  <si>
    <t>Dismantling</t>
  </si>
  <si>
    <t>Civil</t>
  </si>
  <si>
    <t>Electrical</t>
  </si>
  <si>
    <t>MS Work</t>
  </si>
  <si>
    <t>Non_Standard</t>
  </si>
  <si>
    <t>Plumbing</t>
  </si>
  <si>
    <t>Woodwork</t>
  </si>
  <si>
    <t>S No</t>
  </si>
  <si>
    <t>IC_WC_Electrical_MainCable</t>
  </si>
  <si>
    <t>Bidders name</t>
  </si>
  <si>
    <t>Offer ref. no.</t>
  </si>
  <si>
    <t>Offer date</t>
  </si>
  <si>
    <t>Details of Bidder's Authorized Signatory</t>
  </si>
  <si>
    <t xml:space="preserve">Signature </t>
  </si>
  <si>
    <t>Name</t>
  </si>
  <si>
    <t>Designation</t>
  </si>
  <si>
    <t>Bidder's Stamp</t>
  </si>
  <si>
    <r>
      <t xml:space="preserve">Fixing of table top on Ms base </t>
    </r>
    <r>
      <rPr>
        <sz val="11"/>
        <rFont val="Calibri"/>
        <family val="2"/>
      </rPr>
      <t>with required hardware i.e. screw , washer etc.</t>
    </r>
  </si>
  <si>
    <r>
      <t xml:space="preserve">P/f MS frame for Floor Raise, mezzanine floor, </t>
    </r>
    <r>
      <rPr>
        <sz val="11"/>
        <rFont val="Calibri"/>
        <family val="2"/>
      </rPr>
      <t>Partition , Signage façade / internal elevation work &amp; any design part hollow pipe partition / Frame for ceiling and all services etc outside and inside</t>
    </r>
    <r>
      <rPr>
        <sz val="11"/>
        <color rgb="FF000000"/>
        <rFont val="Calibri"/>
        <family val="2"/>
      </rPr>
      <t xml:space="preserve"> area.
Rate shall include Fasteners hangers, one coat of red oxide</t>
    </r>
  </si>
  <si>
    <t>Only wiring considered</t>
  </si>
  <si>
    <t>Kimberly clark make</t>
  </si>
  <si>
    <t>removed</t>
  </si>
  <si>
    <t>Providing and making O/H pelmet made of 19mm plywood with approved laminate. Basic Rate of Laminate-Rs. 105 per sft)</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</si>
  <si>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 per sft)
 Costs to include for all hardware and fittings like handles, locks, beading etc complete as per
drawing and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</si>
</sst>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8">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rgb="FF000000"/>
      <name val="Arial11"/>
    </font>
    <font>
      <sz val="11"/>
      <color theme="1"/>
      <name val="Calibri"/>
      <family val="2"/>
      <scheme val="minor"/>
    </font>
    <font>
      <b/>
      <sz val="12"/>
      <color theme="1"/>
      <name val="Adani Regular"/>
    </font>
    <font>
      <b/>
      <sz val="12"/>
      <name val="Calibri"/>
      <family val="2"/>
      <scheme val="minor"/>
    </font>
    <font>
      <sz val="10"/>
      <name val="Calibri"/>
      <family val="2"/>
      <scheme val="minor"/>
    </font>
    <font>
      <b/>
      <i/>
      <u/>
      <sz val="12"/>
      <name val="Calibri"/>
      <family val="2"/>
      <scheme val="minor"/>
    </font>
    <font>
      <b/>
      <sz val="10.5"/>
      <color theme="1"/>
      <name val="Adani Regular"/>
    </font>
    <font>
      <sz val="10"/>
      <color indexed="8"/>
      <name val="Calibri"/>
      <family val="2"/>
      <scheme val="minor"/>
    </font>
    <font>
      <b/>
      <sz val="11"/>
      <color theme="1"/>
      <name val="Calibri Light"/>
      <family val="2"/>
      <scheme val="major"/>
    </font>
    <font>
      <sz val="11"/>
      <color theme="1"/>
      <name val="Calibri"/>
      <family val="2"/>
    </font>
    <font>
      <b/>
      <sz val="11"/>
      <color rgb="FF000000"/>
      <name val="Calibri"/>
      <family val="2"/>
    </font>
    <font>
      <sz val="11"/>
      <color rgb="FF000000"/>
      <name val="Calibri"/>
      <family val="2"/>
    </font>
    <font>
      <sz val="11"/>
      <name val="Calibri"/>
      <family val="2"/>
    </font>
    <font>
      <sz val="10"/>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0" fontId="4" fillId="0" borderId="0" applyNumberFormat="0" applyBorder="0" applyProtection="0"/>
    <xf numFmtId="0" fontId="5" fillId="0" borderId="0"/>
    <xf numFmtId="0" fontId="1" fillId="0" borderId="0"/>
  </cellStyleXfs>
  <cellXfs count="65">
    <xf numFmtId="0" fontId="0" fillId="0" borderId="0" xfId="0"/>
    <xf numFmtId="164" fontId="0" fillId="0" borderId="0" xfId="1" applyNumberFormat="1" applyFont="1"/>
    <xf numFmtId="0" fontId="2" fillId="0" borderId="1" xfId="0" applyFont="1" applyBorder="1"/>
    <xf numFmtId="164" fontId="2" fillId="0" borderId="1" xfId="1" applyNumberFormat="1" applyFont="1" applyBorder="1"/>
    <xf numFmtId="0" fontId="0" fillId="0" borderId="1" xfId="0" applyBorder="1"/>
    <xf numFmtId="164" fontId="0" fillId="0" borderId="1" xfId="1" applyNumberFormat="1" applyFont="1" applyBorder="1"/>
    <xf numFmtId="0" fontId="5" fillId="0" borderId="1" xfId="6" applyBorder="1" applyAlignment="1">
      <alignment vertical="center"/>
    </xf>
    <xf numFmtId="0" fontId="8" fillId="0" borderId="0" xfId="0" applyFont="1" applyAlignment="1">
      <alignment horizontal="center" vertical="center"/>
    </xf>
    <xf numFmtId="0" fontId="8" fillId="0" borderId="0" xfId="0" applyFont="1"/>
    <xf numFmtId="0" fontId="6" fillId="0" borderId="1" xfId="6" applyFont="1" applyBorder="1" applyAlignment="1">
      <alignment vertical="center"/>
    </xf>
    <xf numFmtId="0" fontId="10" fillId="0" borderId="2" xfId="7" applyFont="1" applyBorder="1" applyAlignment="1">
      <alignment vertical="center" wrapText="1"/>
    </xf>
    <xf numFmtId="0" fontId="1" fillId="0" borderId="0" xfId="7" applyAlignment="1">
      <alignment vertical="center"/>
    </xf>
    <xf numFmtId="0" fontId="8" fillId="0" borderId="2" xfId="0" applyFont="1" applyBorder="1" applyAlignment="1">
      <alignment horizontal="justify" vertical="top" wrapText="1"/>
    </xf>
    <xf numFmtId="0" fontId="11" fillId="4" borderId="0" xfId="0" applyFont="1" applyFill="1"/>
    <xf numFmtId="0" fontId="6" fillId="0" borderId="1" xfId="7" applyFont="1" applyBorder="1" applyAlignment="1">
      <alignment vertical="center"/>
    </xf>
    <xf numFmtId="0" fontId="1" fillId="0" borderId="1" xfId="7" applyBorder="1" applyAlignment="1">
      <alignment vertical="center"/>
    </xf>
    <xf numFmtId="0" fontId="8" fillId="0" borderId="1" xfId="0" applyFont="1" applyBorder="1" applyAlignment="1">
      <alignment horizontal="justify" vertical="top" wrapText="1"/>
    </xf>
    <xf numFmtId="0" fontId="1" fillId="0" borderId="6" xfId="7" applyBorder="1" applyAlignment="1">
      <alignment vertical="center"/>
    </xf>
    <xf numFmtId="0" fontId="12" fillId="0" borderId="2" xfId="7" applyFont="1" applyBorder="1" applyAlignment="1">
      <alignment vertical="center" wrapText="1"/>
    </xf>
    <xf numFmtId="0" fontId="12" fillId="0" borderId="1" xfId="7" applyFont="1" applyBorder="1" applyAlignment="1">
      <alignment vertical="center"/>
    </xf>
    <xf numFmtId="0" fontId="12" fillId="0" borderId="6" xfId="7" applyFont="1" applyBorder="1" applyAlignment="1">
      <alignment vertical="center"/>
    </xf>
    <xf numFmtId="0" fontId="12" fillId="0" borderId="1" xfId="6" applyFont="1" applyBorder="1" applyAlignment="1">
      <alignment vertical="center"/>
    </xf>
    <xf numFmtId="0" fontId="6" fillId="0" borderId="0" xfId="6" applyFont="1" applyAlignment="1">
      <alignment vertical="center"/>
    </xf>
    <xf numFmtId="0" fontId="5" fillId="0" borderId="0" xfId="6" applyAlignment="1">
      <alignment vertical="center"/>
    </xf>
    <xf numFmtId="14" fontId="7" fillId="0" borderId="0" xfId="0" applyNumberFormat="1" applyFont="1" applyAlignment="1">
      <alignment horizontal="center" vertical="center" wrapText="1"/>
    </xf>
    <xf numFmtId="0" fontId="9" fillId="0" borderId="0" xfId="0" applyFont="1" applyAlignment="1">
      <alignment vertical="center"/>
    </xf>
    <xf numFmtId="0" fontId="14" fillId="2" borderId="1" xfId="2" applyFont="1" applyFill="1" applyBorder="1" applyAlignment="1">
      <alignment vertical="center" wrapText="1"/>
    </xf>
    <xf numFmtId="0" fontId="14" fillId="3" borderId="1" xfId="2" applyFont="1" applyFill="1" applyBorder="1" applyAlignment="1">
      <alignment vertical="center" wrapText="1"/>
    </xf>
    <xf numFmtId="20" fontId="14" fillId="3" borderId="1" xfId="2" applyNumberFormat="1" applyFont="1" applyFill="1" applyBorder="1" applyAlignment="1">
      <alignment horizontal="center" vertical="center" wrapText="1"/>
    </xf>
    <xf numFmtId="0" fontId="14" fillId="3" borderId="1" xfId="2" applyFont="1" applyFill="1" applyBorder="1" applyAlignment="1">
      <alignment horizontal="center" vertical="center" wrapText="1"/>
    </xf>
    <xf numFmtId="164" fontId="14" fillId="3" borderId="1" xfId="3" applyNumberFormat="1" applyFont="1" applyFill="1" applyBorder="1" applyAlignment="1">
      <alignment horizontal="center" vertical="center" wrapText="1"/>
    </xf>
    <xf numFmtId="164" fontId="14" fillId="3" borderId="1" xfId="3" applyNumberFormat="1" applyFont="1" applyFill="1" applyBorder="1" applyAlignment="1">
      <alignment horizontal="center" vertical="center"/>
    </xf>
    <xf numFmtId="0" fontId="15" fillId="0" borderId="0" xfId="2" applyFont="1" applyAlignment="1">
      <alignment vertical="center"/>
    </xf>
    <xf numFmtId="0" fontId="15" fillId="0" borderId="1" xfId="4" applyFont="1" applyBorder="1" applyAlignment="1">
      <alignment vertical="center"/>
    </xf>
    <xf numFmtId="0" fontId="13" fillId="0" borderId="1" xfId="4" applyFont="1" applyBorder="1" applyAlignment="1">
      <alignment horizontal="left" vertical="center"/>
    </xf>
    <xf numFmtId="0" fontId="15" fillId="2" borderId="1" xfId="2" applyFont="1" applyFill="1" applyBorder="1" applyAlignment="1">
      <alignment vertical="center" wrapText="1"/>
    </xf>
    <xf numFmtId="0" fontId="16" fillId="3" borderId="1" xfId="2" applyFont="1" applyFill="1" applyBorder="1" applyAlignment="1">
      <alignment vertical="center" wrapText="1"/>
    </xf>
    <xf numFmtId="0" fontId="15" fillId="2" borderId="1" xfId="2" applyFont="1" applyFill="1" applyBorder="1" applyAlignment="1">
      <alignment horizontal="center" vertical="center" wrapText="1"/>
    </xf>
    <xf numFmtId="164" fontId="15" fillId="2" borderId="1" xfId="3" applyNumberFormat="1" applyFont="1" applyFill="1" applyBorder="1" applyAlignment="1">
      <alignment horizontal="center" vertical="center" wrapText="1"/>
    </xf>
    <xf numFmtId="0" fontId="15" fillId="3" borderId="1" xfId="2" applyFont="1" applyFill="1" applyBorder="1" applyAlignment="1">
      <alignment vertical="center" wrapText="1"/>
    </xf>
    <xf numFmtId="0" fontId="15" fillId="0" borderId="1" xfId="2" applyFont="1" applyBorder="1" applyAlignment="1">
      <alignment vertical="center" wrapText="1"/>
    </xf>
    <xf numFmtId="0" fontId="14" fillId="2" borderId="1" xfId="2" applyFont="1" applyFill="1" applyBorder="1" applyAlignment="1">
      <alignment horizontal="center" vertical="center" wrapText="1"/>
    </xf>
    <xf numFmtId="0" fontId="16" fillId="2" borderId="1" xfId="2" applyFont="1" applyFill="1" applyBorder="1" applyAlignment="1">
      <alignment horizontal="center" vertical="center" wrapText="1"/>
    </xf>
    <xf numFmtId="0" fontId="16" fillId="3" borderId="1" xfId="2" applyFont="1" applyFill="1" applyBorder="1" applyAlignment="1">
      <alignment horizontal="left" vertical="center" wrapText="1"/>
    </xf>
    <xf numFmtId="0" fontId="13" fillId="0" borderId="0" xfId="4" applyFont="1" applyAlignment="1">
      <alignment vertical="center"/>
    </xf>
    <xf numFmtId="0" fontId="13" fillId="3" borderId="0" xfId="4" applyFont="1" applyFill="1" applyAlignment="1">
      <alignment vertical="center"/>
    </xf>
    <xf numFmtId="164" fontId="13" fillId="3" borderId="0" xfId="3" applyNumberFormat="1" applyFont="1" applyFill="1" applyAlignment="1">
      <alignment vertical="center"/>
    </xf>
    <xf numFmtId="164" fontId="14" fillId="3" borderId="1" xfId="3" applyNumberFormat="1" applyFont="1" applyFill="1" applyBorder="1" applyAlignment="1">
      <alignment vertical="center" wrapText="1"/>
    </xf>
    <xf numFmtId="164" fontId="15" fillId="2" borderId="1" xfId="3" applyNumberFormat="1" applyFont="1" applyFill="1" applyBorder="1" applyAlignment="1">
      <alignment vertical="center" wrapText="1"/>
    </xf>
    <xf numFmtId="0" fontId="17" fillId="3" borderId="1" xfId="4" applyFont="1" applyFill="1" applyBorder="1" applyAlignment="1">
      <alignment horizontal="left" vertical="center" wrapText="1"/>
    </xf>
    <xf numFmtId="0" fontId="15" fillId="3" borderId="1" xfId="2" applyFont="1" applyFill="1" applyBorder="1" applyAlignment="1">
      <alignment horizontal="center" vertical="center" wrapText="1"/>
    </xf>
    <xf numFmtId="0" fontId="13" fillId="3" borderId="1" xfId="2" applyFont="1" applyFill="1" applyBorder="1" applyAlignment="1">
      <alignment vertical="center" wrapText="1"/>
    </xf>
    <xf numFmtId="164" fontId="15" fillId="3" borderId="1" xfId="3" applyNumberFormat="1" applyFont="1" applyFill="1" applyBorder="1" applyAlignment="1">
      <alignment horizontal="center" vertical="center" wrapText="1"/>
    </xf>
    <xf numFmtId="0" fontId="13" fillId="3" borderId="1" xfId="2" applyFont="1" applyFill="1" applyBorder="1" applyAlignment="1">
      <alignment horizontal="center" vertical="center" wrapText="1"/>
    </xf>
    <xf numFmtId="164" fontId="13" fillId="3" borderId="0" xfId="3" applyNumberFormat="1" applyFont="1" applyFill="1" applyAlignment="1">
      <alignment vertical="center" wrapText="1"/>
    </xf>
    <xf numFmtId="0" fontId="16" fillId="3" borderId="1" xfId="5" applyFont="1" applyFill="1" applyBorder="1" applyAlignment="1">
      <alignment horizontal="left" vertical="center" wrapText="1"/>
    </xf>
    <xf numFmtId="164" fontId="14" fillId="5" borderId="1" xfId="3" applyNumberFormat="1" applyFont="1" applyFill="1" applyBorder="1" applyAlignment="1">
      <alignment horizontal="center" vertical="center" wrapText="1"/>
    </xf>
    <xf numFmtId="164" fontId="15" fillId="5" borderId="1" xfId="3" applyNumberFormat="1" applyFont="1" applyFill="1" applyBorder="1" applyAlignment="1">
      <alignment horizontal="center" vertical="center" wrapText="1"/>
    </xf>
    <xf numFmtId="0" fontId="1" fillId="0" borderId="1" xfId="7" applyBorder="1" applyAlignment="1">
      <alignment horizontal="center" vertical="center"/>
    </xf>
    <xf numFmtId="0" fontId="1" fillId="0" borderId="7" xfId="7" applyBorder="1" applyAlignment="1">
      <alignment horizontal="center" vertical="center"/>
    </xf>
    <xf numFmtId="0" fontId="1" fillId="0" borderId="8" xfId="7" applyBorder="1" applyAlignment="1">
      <alignment horizontal="center" vertical="center"/>
    </xf>
    <xf numFmtId="0" fontId="1" fillId="0" borderId="9" xfId="7" applyBorder="1" applyAlignment="1">
      <alignment horizontal="center" vertical="center"/>
    </xf>
    <xf numFmtId="0" fontId="1" fillId="0" borderId="3" xfId="7" applyBorder="1" applyAlignment="1">
      <alignment horizontal="center" vertical="center"/>
    </xf>
    <xf numFmtId="0" fontId="1" fillId="0" borderId="4" xfId="7" applyBorder="1" applyAlignment="1">
      <alignment horizontal="center" vertical="center"/>
    </xf>
    <xf numFmtId="0" fontId="1" fillId="0" borderId="5" xfId="7" applyBorder="1" applyAlignment="1">
      <alignment horizontal="center" vertical="center"/>
    </xf>
  </cellXfs>
  <cellStyles count="8">
    <cellStyle name="Comma" xfId="1" builtinId="3"/>
    <cellStyle name="Comma 4" xfId="3"/>
    <cellStyle name="Normal" xfId="0" builtinId="0"/>
    <cellStyle name="Normal 2" xfId="2"/>
    <cellStyle name="Normal 4" xfId="4"/>
    <cellStyle name="Normal 5" xfId="5"/>
    <cellStyle name="Normal 6" xfId="6"/>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16</xdr:row>
      <xdr:rowOff>0</xdr:rowOff>
    </xdr:from>
    <xdr:to>
      <xdr:col>8</xdr:col>
      <xdr:colOff>337318</xdr:colOff>
      <xdr:row>16</xdr:row>
      <xdr:rowOff>2652</xdr:rowOff>
    </xdr:to>
    <xdr:pic>
      <xdr:nvPicPr>
        <xdr:cNvPr id="2" name="Picture 1">
          <a:extLst>
            <a:ext uri="{FF2B5EF4-FFF2-40B4-BE49-F238E27FC236}">
              <a16:creationId xmlns:a16="http://schemas.microsoft.com/office/drawing/2014/main" id="{54F3223E-EC63-4AA7-957E-1F1934956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4531" y="34537650"/>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velfoodservices-my.sharepoint.com/Users/HARWINDER%20SINGH/Chaayos%20Dropbox/ChaayosProjects/Cafes/WEST/mumbai/20240226-Mumbai%20T-1%20Kiosk/BOQ/20240227_Mumbai_Airport_T1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OQ"/>
      <sheetName val="MB"/>
      <sheetName val="Details2"/>
      <sheetName val="MS MB"/>
      <sheetName val="Metadata"/>
    </sheetNames>
    <sheetDataSet>
      <sheetData sheetId="0"/>
      <sheetData sheetId="1"/>
      <sheetData sheetId="2"/>
      <sheetData sheetId="3">
        <row r="14">
          <cell r="C14">
            <v>1</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4" zoomScale="180" workbookViewId="0">
      <selection activeCell="C9" sqref="C9"/>
    </sheetView>
  </sheetViews>
  <sheetFormatPr defaultColWidth="8.85546875" defaultRowHeight="15"/>
  <cols>
    <col min="2" max="2" width="23.42578125" customWidth="1"/>
    <col min="3" max="3" width="29.7109375" style="1" customWidth="1"/>
  </cols>
  <sheetData>
    <row r="1" spans="1:10" s="7" customFormat="1" ht="18" customHeight="1">
      <c r="A1" s="6"/>
      <c r="B1" s="21" t="s">
        <v>204</v>
      </c>
      <c r="C1" s="9"/>
      <c r="D1" s="22"/>
      <c r="E1" s="22"/>
      <c r="F1" s="22"/>
      <c r="G1" s="22"/>
      <c r="H1" s="23"/>
      <c r="I1" s="23"/>
      <c r="J1" s="24"/>
    </row>
    <row r="2" spans="1:10" s="7" customFormat="1" ht="18" customHeight="1">
      <c r="A2" s="6"/>
      <c r="B2" s="21" t="s">
        <v>205</v>
      </c>
      <c r="C2" s="9"/>
      <c r="D2" s="22"/>
      <c r="E2" s="22"/>
      <c r="F2" s="22"/>
      <c r="G2" s="22"/>
      <c r="H2" s="23"/>
      <c r="I2" s="23"/>
      <c r="J2" s="24"/>
    </row>
    <row r="3" spans="1:10" s="8" customFormat="1" ht="15.75">
      <c r="A3" s="6"/>
      <c r="B3" s="21" t="s">
        <v>206</v>
      </c>
      <c r="C3" s="9"/>
      <c r="D3" s="22"/>
      <c r="E3" s="22"/>
      <c r="F3" s="22"/>
      <c r="G3" s="22"/>
      <c r="H3" s="23"/>
      <c r="I3" s="23"/>
      <c r="J3" s="25"/>
    </row>
    <row r="4" spans="1:10">
      <c r="A4" s="2" t="s">
        <v>202</v>
      </c>
      <c r="B4" s="2" t="s">
        <v>192</v>
      </c>
      <c r="C4" s="3" t="s">
        <v>194</v>
      </c>
    </row>
    <row r="5" spans="1:10">
      <c r="A5" s="4">
        <v>1</v>
      </c>
      <c r="B5" s="4" t="s">
        <v>195</v>
      </c>
      <c r="C5" s="5">
        <f>+Dismantling!J2</f>
        <v>70800</v>
      </c>
    </row>
    <row r="6" spans="1:10">
      <c r="A6" s="4">
        <f>A5+1</f>
        <v>2</v>
      </c>
      <c r="B6" s="4" t="s">
        <v>196</v>
      </c>
      <c r="C6" s="5">
        <f>Civil!J16</f>
        <v>457436.19143736671</v>
      </c>
    </row>
    <row r="7" spans="1:10">
      <c r="A7" s="4">
        <f t="shared" ref="A7:A11" si="0">A6+1</f>
        <v>3</v>
      </c>
      <c r="B7" s="4" t="s">
        <v>197</v>
      </c>
      <c r="C7" s="5">
        <f>Electrical!J26</f>
        <v>426570</v>
      </c>
    </row>
    <row r="8" spans="1:10">
      <c r="A8" s="4">
        <f t="shared" si="0"/>
        <v>4</v>
      </c>
      <c r="B8" s="4" t="s">
        <v>198</v>
      </c>
      <c r="C8" s="5">
        <f>MS_Work!J4</f>
        <v>179087.18785619235</v>
      </c>
    </row>
    <row r="9" spans="1:10">
      <c r="A9" s="4">
        <f t="shared" si="0"/>
        <v>5</v>
      </c>
      <c r="B9" s="4" t="s">
        <v>199</v>
      </c>
      <c r="C9" s="5">
        <f>+Non_Standard!J11</f>
        <v>106200</v>
      </c>
    </row>
    <row r="10" spans="1:10">
      <c r="A10" s="4">
        <f t="shared" si="0"/>
        <v>6</v>
      </c>
      <c r="B10" s="4" t="s">
        <v>200</v>
      </c>
      <c r="C10" s="5">
        <f>+Plumbing!J16</f>
        <v>214878</v>
      </c>
    </row>
    <row r="11" spans="1:10">
      <c r="A11" s="4">
        <f t="shared" si="0"/>
        <v>7</v>
      </c>
      <c r="B11" s="4" t="s">
        <v>201</v>
      </c>
      <c r="C11" s="5">
        <f>+Woodwork!J9</f>
        <v>252874.37852990639</v>
      </c>
    </row>
    <row r="12" spans="1:10">
      <c r="A12" s="2"/>
      <c r="B12" s="2" t="s">
        <v>193</v>
      </c>
      <c r="C12" s="3">
        <f>+SUM(C5:C11)</f>
        <v>1707845.7578234654</v>
      </c>
    </row>
    <row r="13" spans="1:10" s="13" customFormat="1" ht="37.5" customHeight="1">
      <c r="A13" s="10"/>
      <c r="B13" s="18" t="s">
        <v>207</v>
      </c>
      <c r="C13" s="62"/>
      <c r="D13" s="63"/>
      <c r="E13" s="63"/>
      <c r="F13" s="63"/>
      <c r="G13" s="64"/>
      <c r="H13" s="11"/>
      <c r="I13" s="11"/>
      <c r="J13" s="12"/>
    </row>
    <row r="14" spans="1:10" s="13" customFormat="1" ht="13.5" customHeight="1">
      <c r="A14" s="14"/>
      <c r="B14" s="19" t="s">
        <v>208</v>
      </c>
      <c r="C14" s="58"/>
      <c r="D14" s="58"/>
      <c r="E14" s="58"/>
      <c r="F14" s="58"/>
      <c r="G14" s="58"/>
      <c r="H14" s="15"/>
      <c r="I14" s="15"/>
      <c r="J14" s="16"/>
    </row>
    <row r="15" spans="1:10" s="13" customFormat="1" ht="18.75" customHeight="1">
      <c r="A15" s="14"/>
      <c r="B15" s="19" t="s">
        <v>209</v>
      </c>
      <c r="C15" s="58"/>
      <c r="D15" s="58"/>
      <c r="E15" s="58"/>
      <c r="F15" s="58"/>
      <c r="G15" s="58"/>
      <c r="H15" s="15"/>
      <c r="I15" s="15"/>
      <c r="J15" s="16"/>
    </row>
    <row r="16" spans="1:10" s="13" customFormat="1" ht="15.75">
      <c r="A16" s="14"/>
      <c r="B16" s="19" t="s">
        <v>210</v>
      </c>
      <c r="C16" s="58"/>
      <c r="D16" s="58"/>
      <c r="E16" s="58"/>
      <c r="F16" s="58"/>
      <c r="G16" s="58"/>
      <c r="H16" s="15"/>
      <c r="I16" s="15"/>
      <c r="J16" s="16"/>
    </row>
    <row r="17" spans="1:9" s="8" customFormat="1">
      <c r="A17" s="17"/>
      <c r="B17" s="20" t="s">
        <v>211</v>
      </c>
      <c r="C17" s="59"/>
      <c r="D17" s="60"/>
      <c r="E17" s="60"/>
      <c r="F17" s="60"/>
      <c r="G17" s="61"/>
      <c r="H17" s="11"/>
      <c r="I17" s="11"/>
    </row>
  </sheetData>
  <protectedRanges>
    <protectedRange sqref="F1:F3 I1:I3" name="Range1"/>
    <protectedRange sqref="I17 F13:F17" name="Range1_1"/>
    <protectedRange sqref="D13:D16" name="Range1_1_2"/>
    <protectedRange sqref="H13:H16" name="Range1_1_3"/>
  </protectedRanges>
  <mergeCells count="5">
    <mergeCell ref="C16:G16"/>
    <mergeCell ref="C17:G17"/>
    <mergeCell ref="C13:G13"/>
    <mergeCell ref="C14:G14"/>
    <mergeCell ref="C15:G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2"/>
  <sheetViews>
    <sheetView topLeftCell="E1" zoomScaleNormal="100" workbookViewId="0">
      <pane ySplit="1" topLeftCell="A2" activePane="bottomLeft" state="frozen"/>
      <selection activeCell="G891" sqref="G891"/>
      <selection pane="bottomLeft" activeCell="E5" sqref="E5"/>
    </sheetView>
  </sheetViews>
  <sheetFormatPr defaultColWidth="8.85546875" defaultRowHeight="140.1" customHeight="1"/>
  <cols>
    <col min="1" max="1" width="17.7109375" style="44" hidden="1" customWidth="1"/>
    <col min="2" max="2" width="23.42578125" style="44" hidden="1" customWidth="1"/>
    <col min="3" max="3" width="35.7109375" style="44" hidden="1" customWidth="1"/>
    <col min="4" max="4" width="23.7109375" style="44" hidden="1" customWidth="1"/>
    <col min="5" max="5" width="69.28515625" style="45" bestFit="1" customWidth="1"/>
    <col min="6" max="6" width="7.7109375" style="45" customWidth="1"/>
    <col min="7" max="7" width="6.42578125" style="45" customWidth="1"/>
    <col min="8" max="8" width="9.85546875" style="46" customWidth="1"/>
    <col min="9" max="9" width="12" style="46" customWidth="1"/>
    <col min="10" max="10" width="13.140625" style="46" customWidth="1"/>
    <col min="11" max="16384" width="8.85546875" style="44"/>
  </cols>
  <sheetData>
    <row r="1" spans="1:10" s="32" customFormat="1" ht="36" customHeight="1">
      <c r="A1" s="26" t="s">
        <v>0</v>
      </c>
      <c r="B1" s="26" t="s">
        <v>1</v>
      </c>
      <c r="C1" s="26" t="s">
        <v>2</v>
      </c>
      <c r="D1" s="26" t="s">
        <v>3</v>
      </c>
      <c r="E1" s="27" t="s">
        <v>4</v>
      </c>
      <c r="F1" s="28" t="s">
        <v>5</v>
      </c>
      <c r="G1" s="29" t="s">
        <v>6</v>
      </c>
      <c r="H1" s="30" t="s">
        <v>7</v>
      </c>
      <c r="I1" s="30" t="s">
        <v>8</v>
      </c>
      <c r="J1" s="30" t="s">
        <v>9</v>
      </c>
    </row>
    <row r="2" spans="1:10" s="32" customFormat="1" ht="30">
      <c r="A2" s="33" t="s">
        <v>10</v>
      </c>
      <c r="B2" s="33" t="s">
        <v>11</v>
      </c>
      <c r="C2" s="40" t="s">
        <v>12</v>
      </c>
      <c r="D2" s="35" t="s">
        <v>13</v>
      </c>
      <c r="E2" s="39" t="s">
        <v>14</v>
      </c>
      <c r="F2" s="37" t="s">
        <v>15</v>
      </c>
      <c r="G2" s="37">
        <v>15000</v>
      </c>
      <c r="H2" s="38">
        <v>4</v>
      </c>
      <c r="I2" s="38">
        <f>G2*H2</f>
        <v>60000</v>
      </c>
      <c r="J2" s="38">
        <f>I2*1.18</f>
        <v>70800</v>
      </c>
    </row>
    <row r="3" spans="1:10" ht="15">
      <c r="I3" s="46">
        <f>+I2</f>
        <v>60000</v>
      </c>
    </row>
    <row r="612" spans="1:7" s="46" customFormat="1" ht="140.1" customHeight="1">
      <c r="A612" s="44"/>
      <c r="B612" s="44"/>
      <c r="C612" s="44"/>
      <c r="D612" s="44"/>
      <c r="E612" s="45"/>
      <c r="F612" s="45"/>
      <c r="G612" s="45">
        <f>[1]Details2!$C$14*6</f>
        <v>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4"/>
  <sheetViews>
    <sheetView topLeftCell="E1" zoomScaleNormal="100" workbookViewId="0">
      <pane ySplit="1" topLeftCell="A14" activePane="bottomLeft" state="frozen"/>
      <selection activeCell="G891" sqref="G891"/>
      <selection pane="bottomLeft" activeCell="G15" sqref="G15"/>
    </sheetView>
  </sheetViews>
  <sheetFormatPr defaultColWidth="8.85546875" defaultRowHeight="140.1" customHeight="1"/>
  <cols>
    <col min="1" max="1" width="17.7109375" style="44" hidden="1" customWidth="1"/>
    <col min="2" max="2" width="23.42578125" style="44" hidden="1" customWidth="1"/>
    <col min="3" max="3" width="35.7109375" style="44" hidden="1" customWidth="1"/>
    <col min="4" max="4" width="23.7109375" style="44" hidden="1" customWidth="1"/>
    <col min="5" max="5" width="69.28515625" style="45" bestFit="1" customWidth="1"/>
    <col min="6" max="6" width="12.28515625" style="45" customWidth="1"/>
    <col min="7" max="7" width="10.7109375" style="45" customWidth="1"/>
    <col min="8" max="8" width="12.42578125" style="46" customWidth="1"/>
    <col min="9" max="9" width="13.140625" style="46" customWidth="1"/>
    <col min="10" max="10" width="10.85546875" style="54" customWidth="1"/>
    <col min="11" max="16384" width="8.85546875" style="44"/>
  </cols>
  <sheetData>
    <row r="1" spans="1:10" s="32" customFormat="1" ht="36" customHeight="1">
      <c r="A1" s="26" t="s">
        <v>0</v>
      </c>
      <c r="B1" s="26" t="s">
        <v>1</v>
      </c>
      <c r="C1" s="26" t="s">
        <v>2</v>
      </c>
      <c r="D1" s="26" t="s">
        <v>3</v>
      </c>
      <c r="E1" s="27" t="s">
        <v>4</v>
      </c>
      <c r="F1" s="28" t="s">
        <v>5</v>
      </c>
      <c r="G1" s="29" t="s">
        <v>6</v>
      </c>
      <c r="H1" s="56" t="s">
        <v>7</v>
      </c>
      <c r="I1" s="30" t="s">
        <v>8</v>
      </c>
      <c r="J1" s="30" t="s">
        <v>9</v>
      </c>
    </row>
    <row r="2" spans="1:10" s="32" customFormat="1" ht="30">
      <c r="A2" s="33" t="s">
        <v>10</v>
      </c>
      <c r="B2" s="33" t="s">
        <v>19</v>
      </c>
      <c r="C2" s="35" t="s">
        <v>20</v>
      </c>
      <c r="D2" s="35" t="s">
        <v>21</v>
      </c>
      <c r="E2" s="39" t="s">
        <v>22</v>
      </c>
      <c r="F2" s="37" t="s">
        <v>23</v>
      </c>
      <c r="G2" s="37">
        <v>18</v>
      </c>
      <c r="H2" s="38">
        <v>165</v>
      </c>
      <c r="I2" s="38">
        <f t="shared" ref="I2:I15" si="0">G2*H2</f>
        <v>2970</v>
      </c>
      <c r="J2" s="38">
        <f t="shared" ref="J2:J16" si="1">I2*1.18</f>
        <v>3504.6</v>
      </c>
    </row>
    <row r="3" spans="1:10" s="32" customFormat="1" ht="15">
      <c r="A3" s="33" t="s">
        <v>10</v>
      </c>
      <c r="B3" s="33" t="s">
        <v>19</v>
      </c>
      <c r="C3" s="39" t="s">
        <v>20</v>
      </c>
      <c r="D3" s="39" t="s">
        <v>24</v>
      </c>
      <c r="E3" s="49" t="s">
        <v>25</v>
      </c>
      <c r="F3" s="50" t="s">
        <v>23</v>
      </c>
      <c r="G3" s="50">
        <v>40</v>
      </c>
      <c r="H3" s="38">
        <v>350.4029371847468</v>
      </c>
      <c r="I3" s="38">
        <f t="shared" si="0"/>
        <v>14016.117487389873</v>
      </c>
      <c r="J3" s="38">
        <f t="shared" si="1"/>
        <v>16539.01863512005</v>
      </c>
    </row>
    <row r="4" spans="1:10" s="32" customFormat="1" ht="75">
      <c r="A4" s="33" t="s">
        <v>10</v>
      </c>
      <c r="B4" s="33" t="s">
        <v>19</v>
      </c>
      <c r="C4" s="35" t="s">
        <v>26</v>
      </c>
      <c r="D4" s="35" t="s">
        <v>27</v>
      </c>
      <c r="E4" s="39" t="s">
        <v>28</v>
      </c>
      <c r="F4" s="37" t="s">
        <v>29</v>
      </c>
      <c r="G4" s="42">
        <v>1050</v>
      </c>
      <c r="H4" s="38">
        <v>8.718767995536</v>
      </c>
      <c r="I4" s="38">
        <f t="shared" si="0"/>
        <v>9154.7063953127999</v>
      </c>
      <c r="J4" s="38">
        <f t="shared" si="1"/>
        <v>10802.553546469104</v>
      </c>
    </row>
    <row r="5" spans="1:10" s="32" customFormat="1" ht="30">
      <c r="A5" s="33" t="s">
        <v>10</v>
      </c>
      <c r="B5" s="33" t="s">
        <v>19</v>
      </c>
      <c r="C5" s="35" t="s">
        <v>30</v>
      </c>
      <c r="D5" s="35" t="s">
        <v>31</v>
      </c>
      <c r="E5" s="39" t="s">
        <v>212</v>
      </c>
      <c r="F5" s="37" t="s">
        <v>32</v>
      </c>
      <c r="G5" s="37">
        <v>1500</v>
      </c>
      <c r="H5" s="38">
        <v>4</v>
      </c>
      <c r="I5" s="38">
        <f t="shared" si="0"/>
        <v>6000</v>
      </c>
      <c r="J5" s="38">
        <f t="shared" si="1"/>
        <v>7080</v>
      </c>
    </row>
    <row r="6" spans="1:10" s="32" customFormat="1" ht="75">
      <c r="A6" s="33" t="s">
        <v>10</v>
      </c>
      <c r="B6" s="33" t="s">
        <v>19</v>
      </c>
      <c r="C6" s="35" t="s">
        <v>30</v>
      </c>
      <c r="D6" s="35" t="s">
        <v>33</v>
      </c>
      <c r="E6" s="39" t="s">
        <v>34</v>
      </c>
      <c r="F6" s="37" t="s">
        <v>29</v>
      </c>
      <c r="G6" s="37">
        <v>1100</v>
      </c>
      <c r="H6" s="38">
        <v>32.022635539160007</v>
      </c>
      <c r="I6" s="38">
        <f t="shared" si="0"/>
        <v>35224.899093076005</v>
      </c>
      <c r="J6" s="38">
        <f t="shared" si="1"/>
        <v>41565.380929829684</v>
      </c>
    </row>
    <row r="7" spans="1:10" s="32" customFormat="1" ht="90">
      <c r="A7" s="33" t="s">
        <v>10</v>
      </c>
      <c r="B7" s="33" t="s">
        <v>19</v>
      </c>
      <c r="C7" s="35" t="s">
        <v>35</v>
      </c>
      <c r="D7" s="35" t="s">
        <v>36</v>
      </c>
      <c r="E7" s="39" t="s">
        <v>37</v>
      </c>
      <c r="F7" s="37" t="s">
        <v>23</v>
      </c>
      <c r="G7" s="37">
        <v>60</v>
      </c>
      <c r="H7" s="38">
        <v>67.866459520808007</v>
      </c>
      <c r="I7" s="38">
        <f t="shared" si="0"/>
        <v>4071.9875712484804</v>
      </c>
      <c r="J7" s="38">
        <f t="shared" si="1"/>
        <v>4804.9453340732071</v>
      </c>
    </row>
    <row r="8" spans="1:10" s="32" customFormat="1" ht="90">
      <c r="A8" s="33" t="s">
        <v>10</v>
      </c>
      <c r="B8" s="33" t="s">
        <v>19</v>
      </c>
      <c r="C8" s="35" t="s">
        <v>35</v>
      </c>
      <c r="D8" s="35" t="s">
        <v>38</v>
      </c>
      <c r="E8" s="39" t="s">
        <v>39</v>
      </c>
      <c r="F8" s="37" t="s">
        <v>23</v>
      </c>
      <c r="G8" s="37">
        <v>40</v>
      </c>
      <c r="H8" s="38">
        <v>67.866459520808007</v>
      </c>
      <c r="I8" s="38">
        <f t="shared" si="0"/>
        <v>2714.6583808323203</v>
      </c>
      <c r="J8" s="38">
        <f t="shared" si="1"/>
        <v>3203.2968893821376</v>
      </c>
    </row>
    <row r="9" spans="1:10" s="32" customFormat="1" ht="60">
      <c r="A9" s="33" t="s">
        <v>10</v>
      </c>
      <c r="B9" s="33" t="s">
        <v>19</v>
      </c>
      <c r="C9" s="35" t="s">
        <v>35</v>
      </c>
      <c r="D9" s="35" t="s">
        <v>40</v>
      </c>
      <c r="E9" s="39" t="s">
        <v>41</v>
      </c>
      <c r="F9" s="37" t="s">
        <v>23</v>
      </c>
      <c r="G9" s="37">
        <v>290</v>
      </c>
      <c r="H9" s="38">
        <v>277.60422748897804</v>
      </c>
      <c r="I9" s="38">
        <f t="shared" si="0"/>
        <v>80505.225971803637</v>
      </c>
      <c r="J9" s="38">
        <f t="shared" si="1"/>
        <v>94996.166646728292</v>
      </c>
    </row>
    <row r="10" spans="1:10" s="32" customFormat="1" ht="75">
      <c r="A10" s="33" t="s">
        <v>10</v>
      </c>
      <c r="B10" s="33" t="s">
        <v>19</v>
      </c>
      <c r="C10" s="40" t="s">
        <v>42</v>
      </c>
      <c r="D10" s="35" t="s">
        <v>43</v>
      </c>
      <c r="E10" s="51" t="s">
        <v>44</v>
      </c>
      <c r="F10" s="50" t="s">
        <v>23</v>
      </c>
      <c r="G10" s="50">
        <v>780</v>
      </c>
      <c r="H10" s="52">
        <v>43.626131710996809</v>
      </c>
      <c r="I10" s="38">
        <f t="shared" si="0"/>
        <v>34028.382734577513</v>
      </c>
      <c r="J10" s="38">
        <f t="shared" si="1"/>
        <v>40153.491626801464</v>
      </c>
    </row>
    <row r="11" spans="1:10" s="32" customFormat="1" ht="75">
      <c r="A11" s="33" t="s">
        <v>10</v>
      </c>
      <c r="B11" s="33" t="s">
        <v>19</v>
      </c>
      <c r="C11" s="40" t="s">
        <v>42</v>
      </c>
      <c r="D11" s="35" t="s">
        <v>45</v>
      </c>
      <c r="E11" s="51" t="s">
        <v>46</v>
      </c>
      <c r="F11" s="50" t="s">
        <v>23</v>
      </c>
      <c r="G11" s="50">
        <v>560</v>
      </c>
      <c r="H11" s="52">
        <v>53.6769337058508</v>
      </c>
      <c r="I11" s="38">
        <f t="shared" si="0"/>
        <v>30059.082875276446</v>
      </c>
      <c r="J11" s="38">
        <f t="shared" si="1"/>
        <v>35469.717792826203</v>
      </c>
    </row>
    <row r="12" spans="1:10" s="32" customFormat="1" ht="90">
      <c r="A12" s="33" t="s">
        <v>10</v>
      </c>
      <c r="B12" s="33" t="s">
        <v>19</v>
      </c>
      <c r="C12" s="40" t="s">
        <v>42</v>
      </c>
      <c r="D12" s="35" t="s">
        <v>47</v>
      </c>
      <c r="E12" s="51" t="s">
        <v>48</v>
      </c>
      <c r="F12" s="50" t="s">
        <v>23</v>
      </c>
      <c r="G12" s="50">
        <v>180</v>
      </c>
      <c r="H12" s="52">
        <v>97.303065416847616</v>
      </c>
      <c r="I12" s="38">
        <f t="shared" si="0"/>
        <v>17514.551775032571</v>
      </c>
      <c r="J12" s="38">
        <f t="shared" si="1"/>
        <v>20667.171094538433</v>
      </c>
    </row>
    <row r="13" spans="1:10" s="32" customFormat="1" ht="90">
      <c r="A13" s="33" t="s">
        <v>10</v>
      </c>
      <c r="B13" s="33" t="s">
        <v>19</v>
      </c>
      <c r="C13" s="40" t="s">
        <v>42</v>
      </c>
      <c r="D13" s="35" t="s">
        <v>49</v>
      </c>
      <c r="E13" s="51" t="s">
        <v>50</v>
      </c>
      <c r="F13" s="50" t="s">
        <v>23</v>
      </c>
      <c r="G13" s="53">
        <v>290</v>
      </c>
      <c r="H13" s="52">
        <v>149.72600347889599</v>
      </c>
      <c r="I13" s="38">
        <f t="shared" si="0"/>
        <v>43420.541008879838</v>
      </c>
      <c r="J13" s="38">
        <f t="shared" si="1"/>
        <v>51236.238390478204</v>
      </c>
    </row>
    <row r="14" spans="1:10" s="32" customFormat="1" ht="45">
      <c r="A14" s="33" t="s">
        <v>10</v>
      </c>
      <c r="B14" s="33" t="s">
        <v>19</v>
      </c>
      <c r="C14" s="40" t="s">
        <v>42</v>
      </c>
      <c r="D14" s="35" t="s">
        <v>51</v>
      </c>
      <c r="E14" s="39" t="s">
        <v>52</v>
      </c>
      <c r="F14" s="50" t="s">
        <v>23</v>
      </c>
      <c r="G14" s="50">
        <v>190</v>
      </c>
      <c r="H14" s="52">
        <v>415.29860023181209</v>
      </c>
      <c r="I14" s="38">
        <f t="shared" si="0"/>
        <v>78906.734044044293</v>
      </c>
      <c r="J14" s="38">
        <f t="shared" si="1"/>
        <v>93109.94617197226</v>
      </c>
    </row>
    <row r="15" spans="1:10" s="32" customFormat="1" ht="105">
      <c r="A15" s="33" t="s">
        <v>10</v>
      </c>
      <c r="B15" s="33" t="s">
        <v>19</v>
      </c>
      <c r="C15" s="40" t="s">
        <v>42</v>
      </c>
      <c r="D15" s="35" t="s">
        <v>53</v>
      </c>
      <c r="E15" s="39" t="s">
        <v>54</v>
      </c>
      <c r="F15" s="50" t="s">
        <v>23</v>
      </c>
      <c r="G15" s="50">
        <v>70</v>
      </c>
      <c r="H15" s="52">
        <v>415.29860023181209</v>
      </c>
      <c r="I15" s="38">
        <f t="shared" si="0"/>
        <v>29070.902016226846</v>
      </c>
      <c r="J15" s="38">
        <f t="shared" si="1"/>
        <v>34303.664379147674</v>
      </c>
    </row>
    <row r="16" spans="1:10" ht="140.1" customHeight="1">
      <c r="I16" s="46">
        <f>+SUM(I2:I15)</f>
        <v>387657.78935370065</v>
      </c>
      <c r="J16" s="54">
        <f t="shared" si="1"/>
        <v>457436.19143736671</v>
      </c>
    </row>
    <row r="624" spans="1:10" s="46" customFormat="1" ht="140.1" customHeight="1">
      <c r="A624" s="44"/>
      <c r="B624" s="44"/>
      <c r="C624" s="44"/>
      <c r="D624" s="44"/>
      <c r="E624" s="45"/>
      <c r="F624" s="45"/>
      <c r="G624" s="45">
        <f>[1]Details2!$C$14*6</f>
        <v>6</v>
      </c>
      <c r="J624" s="5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4"/>
  <sheetViews>
    <sheetView topLeftCell="C1" zoomScale="85" zoomScaleNormal="85" workbookViewId="0">
      <pane ySplit="1" topLeftCell="A19" activePane="bottomLeft" state="frozen"/>
      <selection activeCell="G891" sqref="G891"/>
      <selection pane="bottomLeft" activeCell="G13" sqref="G13"/>
    </sheetView>
  </sheetViews>
  <sheetFormatPr defaultColWidth="8.85546875" defaultRowHeight="140.1" customHeight="1"/>
  <cols>
    <col min="1" max="1" width="17.7109375" style="44" customWidth="1"/>
    <col min="2" max="2" width="23.42578125" style="44" customWidth="1"/>
    <col min="3" max="3" width="35.7109375" style="44" customWidth="1"/>
    <col min="4" max="4" width="23.7109375" style="44" customWidth="1"/>
    <col min="5" max="5" width="69.28515625" style="45" bestFit="1" customWidth="1"/>
    <col min="6" max="6" width="12.28515625" style="45" customWidth="1"/>
    <col min="7" max="7" width="6.28515625" style="45" customWidth="1"/>
    <col min="8" max="8" width="6.140625" style="46" customWidth="1"/>
    <col min="9" max="9" width="9.140625" style="46" customWidth="1"/>
    <col min="10" max="10" width="10.7109375" style="46" customWidth="1"/>
    <col min="11" max="16384" width="8.85546875" style="44"/>
  </cols>
  <sheetData>
    <row r="1" spans="1:10" s="32" customFormat="1" ht="30">
      <c r="A1" s="26" t="s">
        <v>0</v>
      </c>
      <c r="B1" s="26" t="s">
        <v>1</v>
      </c>
      <c r="C1" s="26" t="s">
        <v>2</v>
      </c>
      <c r="D1" s="26" t="s">
        <v>3</v>
      </c>
      <c r="E1" s="27" t="s">
        <v>4</v>
      </c>
      <c r="F1" s="28" t="s">
        <v>5</v>
      </c>
      <c r="G1" s="29" t="s">
        <v>6</v>
      </c>
      <c r="H1" s="47" t="s">
        <v>7</v>
      </c>
      <c r="I1" s="30" t="s">
        <v>8</v>
      </c>
      <c r="J1" s="30" t="s">
        <v>9</v>
      </c>
    </row>
    <row r="2" spans="1:10" s="32" customFormat="1" ht="30">
      <c r="A2" s="33" t="s">
        <v>10</v>
      </c>
      <c r="B2" s="33" t="s">
        <v>55</v>
      </c>
      <c r="C2" s="34" t="s">
        <v>203</v>
      </c>
      <c r="D2" s="35" t="s">
        <v>16</v>
      </c>
      <c r="E2" s="36" t="s">
        <v>17</v>
      </c>
      <c r="F2" s="37" t="s">
        <v>18</v>
      </c>
      <c r="G2" s="37">
        <v>410</v>
      </c>
      <c r="H2" s="48">
        <v>15</v>
      </c>
      <c r="I2" s="38">
        <f>G2*H2</f>
        <v>6150</v>
      </c>
      <c r="J2" s="38">
        <f>I2*1.18</f>
        <v>7257</v>
      </c>
    </row>
    <row r="3" spans="1:10" s="32" customFormat="1" ht="90">
      <c r="A3" s="33" t="s">
        <v>10</v>
      </c>
      <c r="B3" s="33" t="s">
        <v>55</v>
      </c>
      <c r="C3" s="35" t="s">
        <v>56</v>
      </c>
      <c r="D3" s="35" t="s">
        <v>57</v>
      </c>
      <c r="E3" s="39" t="s">
        <v>58</v>
      </c>
      <c r="F3" s="37" t="s">
        <v>59</v>
      </c>
      <c r="G3" s="37">
        <v>42000</v>
      </c>
      <c r="H3" s="48">
        <v>1</v>
      </c>
      <c r="I3" s="38">
        <f t="shared" ref="I3:I25" si="0">G3*H3</f>
        <v>42000</v>
      </c>
      <c r="J3" s="38">
        <f t="shared" ref="J3:J26" si="1">I3*1.18</f>
        <v>49560</v>
      </c>
    </row>
    <row r="4" spans="1:10" s="32" customFormat="1" ht="75">
      <c r="A4" s="33" t="s">
        <v>10</v>
      </c>
      <c r="B4" s="33" t="s">
        <v>55</v>
      </c>
      <c r="C4" s="34" t="s">
        <v>56</v>
      </c>
      <c r="D4" s="35" t="s">
        <v>60</v>
      </c>
      <c r="E4" s="39" t="s">
        <v>61</v>
      </c>
      <c r="F4" s="37" t="s">
        <v>59</v>
      </c>
      <c r="G4" s="37">
        <v>23000</v>
      </c>
      <c r="H4" s="48">
        <v>1</v>
      </c>
      <c r="I4" s="38">
        <f t="shared" si="0"/>
        <v>23000</v>
      </c>
      <c r="J4" s="38">
        <f t="shared" si="1"/>
        <v>27140</v>
      </c>
    </row>
    <row r="5" spans="1:10" s="32" customFormat="1" ht="135">
      <c r="A5" s="33" t="s">
        <v>10</v>
      </c>
      <c r="B5" s="33" t="s">
        <v>55</v>
      </c>
      <c r="C5" s="35" t="s">
        <v>62</v>
      </c>
      <c r="D5" s="35" t="s">
        <v>63</v>
      </c>
      <c r="E5" s="39" t="s">
        <v>64</v>
      </c>
      <c r="F5" s="37" t="s">
        <v>15</v>
      </c>
      <c r="G5" s="37">
        <v>3200</v>
      </c>
      <c r="H5" s="48">
        <v>5</v>
      </c>
      <c r="I5" s="38">
        <f t="shared" si="0"/>
        <v>16000</v>
      </c>
      <c r="J5" s="38">
        <f t="shared" si="1"/>
        <v>18880</v>
      </c>
    </row>
    <row r="6" spans="1:10" s="32" customFormat="1" ht="150">
      <c r="A6" s="33" t="s">
        <v>10</v>
      </c>
      <c r="B6" s="33" t="s">
        <v>55</v>
      </c>
      <c r="C6" s="34" t="s">
        <v>62</v>
      </c>
      <c r="D6" s="35" t="s">
        <v>65</v>
      </c>
      <c r="E6" s="39" t="s">
        <v>66</v>
      </c>
      <c r="F6" s="37" t="s">
        <v>15</v>
      </c>
      <c r="G6" s="37">
        <v>3000</v>
      </c>
      <c r="H6" s="48">
        <v>11</v>
      </c>
      <c r="I6" s="38">
        <f t="shared" si="0"/>
        <v>33000</v>
      </c>
      <c r="J6" s="38">
        <f t="shared" si="1"/>
        <v>38940</v>
      </c>
    </row>
    <row r="7" spans="1:10" s="32" customFormat="1" ht="30">
      <c r="A7" s="33" t="s">
        <v>10</v>
      </c>
      <c r="B7" s="33" t="s">
        <v>55</v>
      </c>
      <c r="C7" s="40" t="s">
        <v>67</v>
      </c>
      <c r="D7" s="35" t="s">
        <v>68</v>
      </c>
      <c r="E7" s="39" t="s">
        <v>69</v>
      </c>
      <c r="F7" s="37" t="s">
        <v>15</v>
      </c>
      <c r="G7" s="37">
        <v>2900</v>
      </c>
      <c r="H7" s="48">
        <v>1</v>
      </c>
      <c r="I7" s="38">
        <f t="shared" si="0"/>
        <v>2900</v>
      </c>
      <c r="J7" s="38">
        <f t="shared" si="1"/>
        <v>3422</v>
      </c>
    </row>
    <row r="8" spans="1:10" s="32" customFormat="1" ht="30">
      <c r="A8" s="33" t="s">
        <v>10</v>
      </c>
      <c r="B8" s="33" t="s">
        <v>55</v>
      </c>
      <c r="C8" s="40" t="s">
        <v>67</v>
      </c>
      <c r="D8" s="35" t="s">
        <v>70</v>
      </c>
      <c r="E8" s="39" t="s">
        <v>71</v>
      </c>
      <c r="F8" s="37" t="s">
        <v>15</v>
      </c>
      <c r="G8" s="37">
        <v>10000</v>
      </c>
      <c r="H8" s="48">
        <v>1</v>
      </c>
      <c r="I8" s="38">
        <f t="shared" si="0"/>
        <v>10000</v>
      </c>
      <c r="J8" s="38">
        <f t="shared" si="1"/>
        <v>11800</v>
      </c>
    </row>
    <row r="9" spans="1:10" s="32" customFormat="1" ht="60">
      <c r="A9" s="33" t="s">
        <v>10</v>
      </c>
      <c r="B9" s="33" t="s">
        <v>55</v>
      </c>
      <c r="C9" s="34" t="s">
        <v>67</v>
      </c>
      <c r="D9" s="35" t="s">
        <v>72</v>
      </c>
      <c r="E9" s="39" t="s">
        <v>73</v>
      </c>
      <c r="F9" s="37" t="s">
        <v>32</v>
      </c>
      <c r="G9" s="37">
        <v>600</v>
      </c>
      <c r="H9" s="48">
        <v>2</v>
      </c>
      <c r="I9" s="38">
        <f t="shared" si="0"/>
        <v>1200</v>
      </c>
      <c r="J9" s="38">
        <f t="shared" si="1"/>
        <v>1416</v>
      </c>
    </row>
    <row r="10" spans="1:10" s="32" customFormat="1" ht="30">
      <c r="A10" s="33" t="s">
        <v>10</v>
      </c>
      <c r="B10" s="33" t="s">
        <v>55</v>
      </c>
      <c r="C10" s="40" t="s">
        <v>67</v>
      </c>
      <c r="D10" s="35" t="s">
        <v>74</v>
      </c>
      <c r="E10" s="39" t="s">
        <v>75</v>
      </c>
      <c r="F10" s="37" t="s">
        <v>32</v>
      </c>
      <c r="G10" s="37">
        <v>700</v>
      </c>
      <c r="H10" s="48">
        <v>4</v>
      </c>
      <c r="I10" s="38">
        <f t="shared" si="0"/>
        <v>2800</v>
      </c>
      <c r="J10" s="38">
        <f t="shared" si="1"/>
        <v>3304</v>
      </c>
    </row>
    <row r="11" spans="1:10" s="32" customFormat="1" ht="60">
      <c r="A11" s="33" t="s">
        <v>10</v>
      </c>
      <c r="B11" s="33" t="s">
        <v>55</v>
      </c>
      <c r="C11" s="34" t="s">
        <v>67</v>
      </c>
      <c r="D11" s="35" t="s">
        <v>76</v>
      </c>
      <c r="E11" s="39" t="s">
        <v>77</v>
      </c>
      <c r="F11" s="37" t="s">
        <v>32</v>
      </c>
      <c r="G11" s="37">
        <v>1200</v>
      </c>
      <c r="H11" s="48">
        <v>4</v>
      </c>
      <c r="I11" s="38">
        <f t="shared" si="0"/>
        <v>4800</v>
      </c>
      <c r="J11" s="38">
        <f t="shared" si="1"/>
        <v>5664</v>
      </c>
    </row>
    <row r="12" spans="1:10" s="32" customFormat="1" ht="45">
      <c r="A12" s="33" t="s">
        <v>10</v>
      </c>
      <c r="B12" s="33" t="s">
        <v>55</v>
      </c>
      <c r="C12" s="34" t="s">
        <v>67</v>
      </c>
      <c r="D12" s="35" t="s">
        <v>78</v>
      </c>
      <c r="E12" s="39" t="s">
        <v>79</v>
      </c>
      <c r="F12" s="37" t="s">
        <v>15</v>
      </c>
      <c r="G12" s="37">
        <v>500</v>
      </c>
      <c r="H12" s="48">
        <v>16</v>
      </c>
      <c r="I12" s="38">
        <f t="shared" si="0"/>
        <v>8000</v>
      </c>
      <c r="J12" s="38">
        <f t="shared" si="1"/>
        <v>9440</v>
      </c>
    </row>
    <row r="13" spans="1:10" s="32" customFormat="1" ht="165">
      <c r="A13" s="33" t="s">
        <v>10</v>
      </c>
      <c r="B13" s="33" t="s">
        <v>55</v>
      </c>
      <c r="C13" s="35" t="s">
        <v>80</v>
      </c>
      <c r="D13" s="35" t="s">
        <v>81</v>
      </c>
      <c r="E13" s="39" t="s">
        <v>82</v>
      </c>
      <c r="F13" s="37" t="s">
        <v>15</v>
      </c>
      <c r="G13" s="37">
        <v>2900</v>
      </c>
      <c r="H13" s="48">
        <v>2</v>
      </c>
      <c r="I13" s="38">
        <f t="shared" si="0"/>
        <v>5800</v>
      </c>
      <c r="J13" s="38">
        <f t="shared" si="1"/>
        <v>6844</v>
      </c>
    </row>
    <row r="14" spans="1:10" s="32" customFormat="1" ht="150">
      <c r="A14" s="33" t="s">
        <v>10</v>
      </c>
      <c r="B14" s="33" t="s">
        <v>55</v>
      </c>
      <c r="C14" s="35" t="s">
        <v>80</v>
      </c>
      <c r="D14" s="35" t="s">
        <v>83</v>
      </c>
      <c r="E14" s="39" t="s">
        <v>84</v>
      </c>
      <c r="F14" s="41" t="s">
        <v>15</v>
      </c>
      <c r="G14" s="37">
        <v>2900</v>
      </c>
      <c r="H14" s="48">
        <v>2</v>
      </c>
      <c r="I14" s="38">
        <f t="shared" si="0"/>
        <v>5800</v>
      </c>
      <c r="J14" s="38">
        <f t="shared" si="1"/>
        <v>6844</v>
      </c>
    </row>
    <row r="15" spans="1:10" s="32" customFormat="1" ht="60">
      <c r="A15" s="33" t="s">
        <v>10</v>
      </c>
      <c r="B15" s="33" t="s">
        <v>55</v>
      </c>
      <c r="C15" s="34" t="s">
        <v>80</v>
      </c>
      <c r="D15" s="35" t="s">
        <v>85</v>
      </c>
      <c r="E15" s="39" t="s">
        <v>86</v>
      </c>
      <c r="F15" s="37" t="s">
        <v>15</v>
      </c>
      <c r="G15" s="37">
        <v>3200</v>
      </c>
      <c r="H15" s="48">
        <v>2</v>
      </c>
      <c r="I15" s="38">
        <f t="shared" si="0"/>
        <v>6400</v>
      </c>
      <c r="J15" s="38">
        <f t="shared" si="1"/>
        <v>7552</v>
      </c>
    </row>
    <row r="16" spans="1:10" s="32" customFormat="1" ht="150">
      <c r="A16" s="33" t="s">
        <v>10</v>
      </c>
      <c r="B16" s="33" t="s">
        <v>55</v>
      </c>
      <c r="C16" s="35" t="s">
        <v>80</v>
      </c>
      <c r="D16" s="35" t="s">
        <v>87</v>
      </c>
      <c r="E16" s="39" t="s">
        <v>88</v>
      </c>
      <c r="F16" s="41" t="s">
        <v>15</v>
      </c>
      <c r="G16" s="37">
        <v>3200</v>
      </c>
      <c r="H16" s="48">
        <v>3</v>
      </c>
      <c r="I16" s="38">
        <f t="shared" si="0"/>
        <v>9600</v>
      </c>
      <c r="J16" s="38">
        <f t="shared" si="1"/>
        <v>11328</v>
      </c>
    </row>
    <row r="17" spans="1:11" s="32" customFormat="1" ht="180">
      <c r="A17" s="33" t="s">
        <v>10</v>
      </c>
      <c r="B17" s="33" t="s">
        <v>55</v>
      </c>
      <c r="C17" s="34" t="s">
        <v>80</v>
      </c>
      <c r="D17" s="35" t="s">
        <v>89</v>
      </c>
      <c r="E17" s="39" t="s">
        <v>90</v>
      </c>
      <c r="F17" s="37" t="s">
        <v>15</v>
      </c>
      <c r="G17" s="37">
        <v>3200</v>
      </c>
      <c r="H17" s="48">
        <v>4</v>
      </c>
      <c r="I17" s="38">
        <f t="shared" si="0"/>
        <v>12800</v>
      </c>
      <c r="J17" s="38">
        <f t="shared" si="1"/>
        <v>15104</v>
      </c>
    </row>
    <row r="18" spans="1:11" s="32" customFormat="1" ht="75">
      <c r="A18" s="33" t="s">
        <v>10</v>
      </c>
      <c r="B18" s="33" t="s">
        <v>55</v>
      </c>
      <c r="C18" s="40" t="s">
        <v>80</v>
      </c>
      <c r="D18" s="35" t="s">
        <v>91</v>
      </c>
      <c r="E18" s="39" t="s">
        <v>92</v>
      </c>
      <c r="F18" s="37" t="s">
        <v>32</v>
      </c>
      <c r="G18" s="37">
        <v>1500</v>
      </c>
      <c r="H18" s="48">
        <v>10</v>
      </c>
      <c r="I18" s="38">
        <f t="shared" si="0"/>
        <v>15000</v>
      </c>
      <c r="J18" s="38">
        <f t="shared" si="1"/>
        <v>17700</v>
      </c>
    </row>
    <row r="19" spans="1:11" s="32" customFormat="1" ht="165">
      <c r="A19" s="33" t="s">
        <v>10</v>
      </c>
      <c r="B19" s="33" t="s">
        <v>55</v>
      </c>
      <c r="C19" s="34" t="s">
        <v>80</v>
      </c>
      <c r="D19" s="35" t="s">
        <v>93</v>
      </c>
      <c r="E19" s="39" t="s">
        <v>94</v>
      </c>
      <c r="F19" s="37" t="s">
        <v>15</v>
      </c>
      <c r="G19" s="42">
        <v>3200</v>
      </c>
      <c r="H19" s="48">
        <v>18</v>
      </c>
      <c r="I19" s="38">
        <f t="shared" si="0"/>
        <v>57600</v>
      </c>
      <c r="J19" s="38">
        <f t="shared" si="1"/>
        <v>67968</v>
      </c>
    </row>
    <row r="20" spans="1:11" s="32" customFormat="1" ht="30">
      <c r="A20" s="33" t="s">
        <v>10</v>
      </c>
      <c r="B20" s="33" t="s">
        <v>55</v>
      </c>
      <c r="C20" s="34" t="s">
        <v>95</v>
      </c>
      <c r="D20" s="35" t="s">
        <v>96</v>
      </c>
      <c r="E20" s="39" t="s">
        <v>97</v>
      </c>
      <c r="F20" s="37" t="s">
        <v>15</v>
      </c>
      <c r="G20" s="37">
        <v>11000</v>
      </c>
      <c r="H20" s="48">
        <v>1</v>
      </c>
      <c r="I20" s="38">
        <f t="shared" si="0"/>
        <v>11000</v>
      </c>
      <c r="J20" s="38">
        <f t="shared" si="1"/>
        <v>12980</v>
      </c>
    </row>
    <row r="21" spans="1:11" s="32" customFormat="1" ht="30">
      <c r="A21" s="33" t="s">
        <v>10</v>
      </c>
      <c r="B21" s="33" t="s">
        <v>55</v>
      </c>
      <c r="C21" s="34" t="s">
        <v>95</v>
      </c>
      <c r="D21" s="35" t="s">
        <v>98</v>
      </c>
      <c r="E21" s="43" t="s">
        <v>99</v>
      </c>
      <c r="F21" s="37" t="s">
        <v>15</v>
      </c>
      <c r="G21" s="37">
        <v>9000</v>
      </c>
      <c r="H21" s="48">
        <v>1</v>
      </c>
      <c r="I21" s="38">
        <f t="shared" si="0"/>
        <v>9000</v>
      </c>
      <c r="J21" s="38">
        <f t="shared" si="1"/>
        <v>10620</v>
      </c>
    </row>
    <row r="22" spans="1:11" s="32" customFormat="1" ht="30">
      <c r="A22" s="33" t="s">
        <v>10</v>
      </c>
      <c r="B22" s="33" t="s">
        <v>55</v>
      </c>
      <c r="C22" s="34" t="s">
        <v>95</v>
      </c>
      <c r="D22" s="35" t="s">
        <v>100</v>
      </c>
      <c r="E22" s="43" t="s">
        <v>101</v>
      </c>
      <c r="F22" s="37" t="s">
        <v>15</v>
      </c>
      <c r="G22" s="37">
        <v>9650</v>
      </c>
      <c r="H22" s="48">
        <v>1</v>
      </c>
      <c r="I22" s="38">
        <f t="shared" si="0"/>
        <v>9650</v>
      </c>
      <c r="J22" s="38">
        <f t="shared" si="1"/>
        <v>11387</v>
      </c>
    </row>
    <row r="23" spans="1:11" s="32" customFormat="1" ht="30">
      <c r="A23" s="33" t="s">
        <v>10</v>
      </c>
      <c r="B23" s="33" t="s">
        <v>55</v>
      </c>
      <c r="C23" s="34" t="s">
        <v>95</v>
      </c>
      <c r="D23" s="35" t="s">
        <v>102</v>
      </c>
      <c r="E23" s="39" t="s">
        <v>103</v>
      </c>
      <c r="F23" s="37" t="s">
        <v>15</v>
      </c>
      <c r="G23" s="37">
        <v>11000</v>
      </c>
      <c r="H23" s="48">
        <v>3</v>
      </c>
      <c r="I23" s="38">
        <f t="shared" si="0"/>
        <v>33000</v>
      </c>
      <c r="J23" s="38">
        <f t="shared" si="1"/>
        <v>38940</v>
      </c>
    </row>
    <row r="24" spans="1:11" s="32" customFormat="1" ht="30">
      <c r="A24" s="33" t="s">
        <v>10</v>
      </c>
      <c r="B24" s="33" t="s">
        <v>55</v>
      </c>
      <c r="C24" s="33" t="s">
        <v>95</v>
      </c>
      <c r="D24" s="35" t="s">
        <v>104</v>
      </c>
      <c r="E24" s="39" t="s">
        <v>105</v>
      </c>
      <c r="F24" s="37" t="s">
        <v>18</v>
      </c>
      <c r="G24" s="37">
        <v>390</v>
      </c>
      <c r="H24" s="48">
        <v>40</v>
      </c>
      <c r="I24" s="38">
        <f t="shared" si="0"/>
        <v>15600</v>
      </c>
      <c r="J24" s="38">
        <f t="shared" si="1"/>
        <v>18408</v>
      </c>
    </row>
    <row r="25" spans="1:11" s="32" customFormat="1" ht="75">
      <c r="A25" s="33" t="s">
        <v>10</v>
      </c>
      <c r="B25" s="33" t="s">
        <v>55</v>
      </c>
      <c r="C25" s="33" t="s">
        <v>95</v>
      </c>
      <c r="D25" s="35" t="s">
        <v>106</v>
      </c>
      <c r="E25" s="39" t="s">
        <v>107</v>
      </c>
      <c r="F25" s="37" t="s">
        <v>108</v>
      </c>
      <c r="G25" s="37">
        <v>300</v>
      </c>
      <c r="H25" s="48">
        <v>68</v>
      </c>
      <c r="I25" s="38">
        <f t="shared" si="0"/>
        <v>20400</v>
      </c>
      <c r="J25" s="38">
        <f t="shared" si="1"/>
        <v>24072</v>
      </c>
      <c r="K25" s="32" t="s">
        <v>214</v>
      </c>
    </row>
    <row r="26" spans="1:11" ht="140.1" customHeight="1">
      <c r="I26" s="46">
        <f>+SUM(I2:I25)</f>
        <v>361500</v>
      </c>
      <c r="J26" s="46">
        <f t="shared" si="1"/>
        <v>426570</v>
      </c>
    </row>
    <row r="634" spans="1:7" s="46" customFormat="1" ht="140.1" customHeight="1">
      <c r="A634" s="44"/>
      <c r="B634" s="44"/>
      <c r="C634" s="44"/>
      <c r="D634" s="44"/>
      <c r="E634" s="45"/>
      <c r="F634" s="45"/>
      <c r="G634" s="45">
        <f>[1]Details2!$C$14*6</f>
        <v>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2"/>
  <sheetViews>
    <sheetView topLeftCell="E1" zoomScaleNormal="100" workbookViewId="0">
      <pane ySplit="1" topLeftCell="A4" activePane="bottomLeft" state="frozen"/>
      <selection activeCell="G891" sqref="G891"/>
      <selection pane="bottomLeft" activeCell="I4" sqref="I4"/>
    </sheetView>
  </sheetViews>
  <sheetFormatPr defaultColWidth="8.85546875" defaultRowHeight="140.1" customHeight="1"/>
  <cols>
    <col min="1" max="1" width="17.7109375" style="44" hidden="1" customWidth="1"/>
    <col min="2" max="2" width="23.42578125" style="44" hidden="1" customWidth="1"/>
    <col min="3" max="3" width="35.7109375" style="44" hidden="1" customWidth="1"/>
    <col min="4" max="4" width="23.7109375" style="44" hidden="1" customWidth="1"/>
    <col min="5" max="5" width="69.28515625" style="45" bestFit="1" customWidth="1"/>
    <col min="6" max="6" width="9.42578125" style="45" customWidth="1"/>
    <col min="7" max="7" width="8" style="45" customWidth="1"/>
    <col min="8" max="9" width="10.7109375" style="46" customWidth="1"/>
    <col min="10" max="10" width="11.7109375" style="46" customWidth="1"/>
    <col min="11" max="16384" width="8.85546875" style="44"/>
  </cols>
  <sheetData>
    <row r="1" spans="1:10" s="32" customFormat="1" ht="35.1" customHeight="1">
      <c r="A1" s="26" t="s">
        <v>0</v>
      </c>
      <c r="B1" s="26" t="s">
        <v>1</v>
      </c>
      <c r="C1" s="26" t="s">
        <v>2</v>
      </c>
      <c r="D1" s="26" t="s">
        <v>3</v>
      </c>
      <c r="E1" s="27" t="s">
        <v>4</v>
      </c>
      <c r="F1" s="28" t="s">
        <v>5</v>
      </c>
      <c r="G1" s="29" t="s">
        <v>6</v>
      </c>
      <c r="H1" s="30" t="s">
        <v>7</v>
      </c>
      <c r="I1" s="30" t="s">
        <v>8</v>
      </c>
      <c r="J1" s="30" t="s">
        <v>9</v>
      </c>
    </row>
    <row r="2" spans="1:10" s="32" customFormat="1" ht="45">
      <c r="A2" s="33" t="s">
        <v>10</v>
      </c>
      <c r="B2" s="33" t="s">
        <v>109</v>
      </c>
      <c r="C2" s="34" t="s">
        <v>110</v>
      </c>
      <c r="D2" s="35" t="s">
        <v>111</v>
      </c>
      <c r="E2" s="36" t="s">
        <v>112</v>
      </c>
      <c r="F2" s="37" t="s">
        <v>113</v>
      </c>
      <c r="G2" s="37">
        <v>480</v>
      </c>
      <c r="H2" s="38">
        <v>81.544699558249206</v>
      </c>
      <c r="I2" s="38">
        <f t="shared" ref="I2:I3" si="0">G2*H2</f>
        <v>39141.455787959618</v>
      </c>
      <c r="J2" s="38">
        <f t="shared" ref="J2:J3" si="1">I2*1.18</f>
        <v>46186.91782979235</v>
      </c>
    </row>
    <row r="3" spans="1:10" s="32" customFormat="1" ht="60">
      <c r="A3" s="33" t="s">
        <v>10</v>
      </c>
      <c r="B3" s="33" t="s">
        <v>109</v>
      </c>
      <c r="C3" s="34" t="s">
        <v>114</v>
      </c>
      <c r="D3" s="35" t="s">
        <v>115</v>
      </c>
      <c r="E3" s="39" t="s">
        <v>213</v>
      </c>
      <c r="F3" s="37" t="s">
        <v>116</v>
      </c>
      <c r="G3" s="37">
        <v>270</v>
      </c>
      <c r="H3" s="38">
        <v>417.13832400000001</v>
      </c>
      <c r="I3" s="38">
        <f t="shared" si="0"/>
        <v>112627.34748</v>
      </c>
      <c r="J3" s="38">
        <f t="shared" si="1"/>
        <v>132900.27002639999</v>
      </c>
    </row>
    <row r="4" spans="1:10" ht="140.1" customHeight="1">
      <c r="I4" s="46">
        <f>+SUM(I2:I3)</f>
        <v>151768.80326795962</v>
      </c>
      <c r="J4" s="46">
        <f>+SUM(J2:J3)</f>
        <v>179087.18785619235</v>
      </c>
    </row>
    <row r="612" spans="1:7" s="46" customFormat="1" ht="140.1" customHeight="1">
      <c r="A612" s="44"/>
      <c r="B612" s="44"/>
      <c r="C612" s="44"/>
      <c r="D612" s="44"/>
      <c r="E612" s="45"/>
      <c r="F612" s="45"/>
      <c r="G612" s="45">
        <f>[1]Details2!$C$14*6</f>
        <v>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9"/>
  <sheetViews>
    <sheetView zoomScaleNormal="100" workbookViewId="0">
      <pane ySplit="1" topLeftCell="A8" activePane="bottomLeft" state="frozen"/>
      <selection activeCell="G891" sqref="G891"/>
      <selection pane="bottomLeft" activeCell="J11" sqref="J11"/>
    </sheetView>
  </sheetViews>
  <sheetFormatPr defaultColWidth="8.85546875" defaultRowHeight="140.1" customHeight="1"/>
  <cols>
    <col min="1" max="1" width="17.7109375" style="44" hidden="1" customWidth="1"/>
    <col min="2" max="2" width="23.42578125" style="44" hidden="1" customWidth="1"/>
    <col min="3" max="3" width="35.7109375" style="44" hidden="1" customWidth="1"/>
    <col min="4" max="4" width="23.7109375" style="44" hidden="1" customWidth="1"/>
    <col min="5" max="5" width="59" style="45" bestFit="1" customWidth="1"/>
    <col min="6" max="6" width="5.7109375" style="45" bestFit="1" customWidth="1"/>
    <col min="7" max="7" width="8.140625" style="45" bestFit="1" customWidth="1"/>
    <col min="8" max="8" width="4.85546875" style="46" bestFit="1" customWidth="1"/>
    <col min="9" max="9" width="8.85546875" style="46" bestFit="1" customWidth="1"/>
    <col min="10" max="10" width="16.42578125" style="46" bestFit="1" customWidth="1"/>
    <col min="11" max="16384" width="8.85546875" style="44"/>
  </cols>
  <sheetData>
    <row r="1" spans="1:10" s="32" customFormat="1" ht="15">
      <c r="A1" s="26" t="s">
        <v>0</v>
      </c>
      <c r="B1" s="26" t="s">
        <v>1</v>
      </c>
      <c r="C1" s="26" t="s">
        <v>2</v>
      </c>
      <c r="D1" s="26" t="s">
        <v>3</v>
      </c>
      <c r="E1" s="27" t="s">
        <v>4</v>
      </c>
      <c r="F1" s="28" t="s">
        <v>5</v>
      </c>
      <c r="G1" s="29" t="s">
        <v>6</v>
      </c>
      <c r="H1" s="30" t="s">
        <v>7</v>
      </c>
      <c r="I1" s="30" t="s">
        <v>8</v>
      </c>
      <c r="J1" s="31" t="s">
        <v>9</v>
      </c>
    </row>
    <row r="2" spans="1:10" s="32" customFormat="1" ht="15">
      <c r="A2" s="33" t="s">
        <v>10</v>
      </c>
      <c r="B2" s="33" t="s">
        <v>117</v>
      </c>
      <c r="C2" s="33" t="s">
        <v>118</v>
      </c>
      <c r="D2" s="35" t="s">
        <v>119</v>
      </c>
      <c r="E2" s="39" t="s">
        <v>120</v>
      </c>
      <c r="F2" s="37" t="s">
        <v>15</v>
      </c>
      <c r="G2" s="37">
        <v>5000</v>
      </c>
      <c r="H2" s="38">
        <v>1</v>
      </c>
      <c r="I2" s="38">
        <f t="shared" ref="I2:I10" si="0">G2*H2</f>
        <v>5000</v>
      </c>
      <c r="J2" s="38">
        <f t="shared" ref="J2:J11" si="1">I2*1.18</f>
        <v>5900</v>
      </c>
    </row>
    <row r="3" spans="1:10" s="32" customFormat="1" ht="30">
      <c r="A3" s="33" t="s">
        <v>10</v>
      </c>
      <c r="B3" s="33" t="s">
        <v>117</v>
      </c>
      <c r="C3" s="33" t="s">
        <v>118</v>
      </c>
      <c r="D3" s="35" t="s">
        <v>121</v>
      </c>
      <c r="E3" s="39" t="s">
        <v>122</v>
      </c>
      <c r="F3" s="37" t="s">
        <v>15</v>
      </c>
      <c r="G3" s="37">
        <v>6000</v>
      </c>
      <c r="H3" s="38"/>
      <c r="I3" s="38">
        <f t="shared" si="0"/>
        <v>0</v>
      </c>
      <c r="J3" s="38">
        <f t="shared" si="1"/>
        <v>0</v>
      </c>
    </row>
    <row r="4" spans="1:10" s="32" customFormat="1" ht="30">
      <c r="A4" s="33" t="s">
        <v>10</v>
      </c>
      <c r="B4" s="33" t="s">
        <v>117</v>
      </c>
      <c r="C4" s="34" t="s">
        <v>118</v>
      </c>
      <c r="D4" s="35" t="s">
        <v>123</v>
      </c>
      <c r="E4" s="39" t="s">
        <v>124</v>
      </c>
      <c r="F4" s="37" t="s">
        <v>15</v>
      </c>
      <c r="G4" s="37">
        <v>8000</v>
      </c>
      <c r="H4" s="38"/>
      <c r="I4" s="38">
        <f t="shared" si="0"/>
        <v>0</v>
      </c>
      <c r="J4" s="38">
        <f t="shared" si="1"/>
        <v>0</v>
      </c>
    </row>
    <row r="5" spans="1:10" s="32" customFormat="1" ht="15">
      <c r="A5" s="33" t="s">
        <v>10</v>
      </c>
      <c r="B5" s="33" t="s">
        <v>117</v>
      </c>
      <c r="C5" s="40" t="s">
        <v>125</v>
      </c>
      <c r="D5" s="35" t="s">
        <v>126</v>
      </c>
      <c r="E5" s="39" t="s">
        <v>127</v>
      </c>
      <c r="F5" s="37" t="s">
        <v>15</v>
      </c>
      <c r="G5" s="37">
        <v>25000</v>
      </c>
      <c r="H5" s="38">
        <v>1</v>
      </c>
      <c r="I5" s="38">
        <f t="shared" si="0"/>
        <v>25000</v>
      </c>
      <c r="J5" s="38">
        <f t="shared" si="1"/>
        <v>29500</v>
      </c>
    </row>
    <row r="6" spans="1:10" s="32" customFormat="1" ht="30">
      <c r="A6" s="33" t="s">
        <v>10</v>
      </c>
      <c r="B6" s="33" t="s">
        <v>117</v>
      </c>
      <c r="C6" s="40" t="s">
        <v>125</v>
      </c>
      <c r="D6" s="35" t="s">
        <v>128</v>
      </c>
      <c r="E6" s="39" t="s">
        <v>129</v>
      </c>
      <c r="F6" s="37" t="s">
        <v>15</v>
      </c>
      <c r="G6" s="37">
        <v>35000</v>
      </c>
      <c r="H6" s="38">
        <v>1</v>
      </c>
      <c r="I6" s="38">
        <f t="shared" si="0"/>
        <v>35000</v>
      </c>
      <c r="J6" s="38">
        <f t="shared" si="1"/>
        <v>41300</v>
      </c>
    </row>
    <row r="7" spans="1:10" s="32" customFormat="1" ht="30">
      <c r="A7" s="33" t="s">
        <v>10</v>
      </c>
      <c r="B7" s="33" t="s">
        <v>117</v>
      </c>
      <c r="C7" s="40" t="s">
        <v>125</v>
      </c>
      <c r="D7" s="35" t="s">
        <v>130</v>
      </c>
      <c r="E7" s="39" t="s">
        <v>131</v>
      </c>
      <c r="F7" s="37" t="s">
        <v>15</v>
      </c>
      <c r="G7" s="37">
        <v>25000</v>
      </c>
      <c r="H7" s="38">
        <v>1</v>
      </c>
      <c r="I7" s="38">
        <f t="shared" si="0"/>
        <v>25000</v>
      </c>
      <c r="J7" s="38">
        <f t="shared" si="1"/>
        <v>29500</v>
      </c>
    </row>
    <row r="8" spans="1:10" s="32" customFormat="1" ht="30">
      <c r="A8" s="33" t="s">
        <v>10</v>
      </c>
      <c r="B8" s="33" t="s">
        <v>117</v>
      </c>
      <c r="C8" s="40" t="s">
        <v>125</v>
      </c>
      <c r="D8" s="35" t="s">
        <v>132</v>
      </c>
      <c r="E8" s="39" t="s">
        <v>133</v>
      </c>
      <c r="F8" s="37" t="s">
        <v>15</v>
      </c>
      <c r="G8" s="37">
        <v>100000</v>
      </c>
      <c r="H8" s="38"/>
      <c r="I8" s="38">
        <f t="shared" si="0"/>
        <v>0</v>
      </c>
      <c r="J8" s="38">
        <f t="shared" si="1"/>
        <v>0</v>
      </c>
    </row>
    <row r="9" spans="1:10" s="32" customFormat="1" ht="45">
      <c r="A9" s="33" t="s">
        <v>10</v>
      </c>
      <c r="B9" s="33" t="s">
        <v>117</v>
      </c>
      <c r="C9" s="34" t="s">
        <v>125</v>
      </c>
      <c r="D9" s="35" t="s">
        <v>134</v>
      </c>
      <c r="E9" s="39" t="s">
        <v>135</v>
      </c>
      <c r="F9" s="37" t="s">
        <v>15</v>
      </c>
      <c r="G9" s="37">
        <v>18000</v>
      </c>
      <c r="H9" s="38"/>
      <c r="I9" s="38">
        <f t="shared" si="0"/>
        <v>0</v>
      </c>
      <c r="J9" s="38">
        <f t="shared" si="1"/>
        <v>0</v>
      </c>
    </row>
    <row r="10" spans="1:10" s="32" customFormat="1" ht="30">
      <c r="A10" s="33" t="s">
        <v>10</v>
      </c>
      <c r="B10" s="33" t="s">
        <v>117</v>
      </c>
      <c r="C10" s="40" t="s">
        <v>125</v>
      </c>
      <c r="D10" s="35" t="s">
        <v>136</v>
      </c>
      <c r="E10" s="39" t="s">
        <v>137</v>
      </c>
      <c r="F10" s="37" t="s">
        <v>15</v>
      </c>
      <c r="G10" s="37">
        <v>13000</v>
      </c>
      <c r="H10" s="38"/>
      <c r="I10" s="38">
        <f t="shared" si="0"/>
        <v>0</v>
      </c>
      <c r="J10" s="38">
        <f t="shared" si="1"/>
        <v>0</v>
      </c>
    </row>
    <row r="11" spans="1:10" ht="140.1" customHeight="1">
      <c r="I11" s="46">
        <f>+SUM(I2:I10)</f>
        <v>90000</v>
      </c>
      <c r="J11" s="46">
        <f t="shared" si="1"/>
        <v>106200</v>
      </c>
    </row>
    <row r="619" spans="1:7" s="46" customFormat="1" ht="140.1" customHeight="1">
      <c r="A619" s="44"/>
      <c r="B619" s="44"/>
      <c r="C619" s="44"/>
      <c r="D619" s="44"/>
      <c r="E619" s="45"/>
      <c r="F619" s="45"/>
      <c r="G619" s="45">
        <f>[1]Details2!$C$14*6</f>
        <v>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4"/>
  <sheetViews>
    <sheetView topLeftCell="E1" zoomScale="135" zoomScaleNormal="80" workbookViewId="0">
      <pane ySplit="1" topLeftCell="A2" activePane="bottomLeft" state="frozen"/>
      <selection activeCell="G891" sqref="G891"/>
      <selection pane="bottomLeft" activeCell="I16" sqref="I16"/>
    </sheetView>
  </sheetViews>
  <sheetFormatPr defaultColWidth="8.85546875" defaultRowHeight="140.1" customHeight="1"/>
  <cols>
    <col min="1" max="1" width="17.7109375" style="44" hidden="1" customWidth="1"/>
    <col min="2" max="2" width="23.42578125" style="44" hidden="1" customWidth="1"/>
    <col min="3" max="3" width="35.7109375" style="44" hidden="1" customWidth="1"/>
    <col min="4" max="4" width="23.7109375" style="44" hidden="1" customWidth="1"/>
    <col min="5" max="5" width="69.28515625" style="45" bestFit="1" customWidth="1"/>
    <col min="6" max="6" width="12.28515625" style="45" customWidth="1"/>
    <col min="7" max="7" width="10.140625" style="45" customWidth="1"/>
    <col min="8" max="8" width="4.28515625" style="46" bestFit="1" customWidth="1"/>
    <col min="9" max="9" width="14.42578125" style="46" customWidth="1"/>
    <col min="10" max="10" width="12" style="54" customWidth="1"/>
    <col min="11" max="16384" width="8.85546875" style="44"/>
  </cols>
  <sheetData>
    <row r="1" spans="1:11" s="32" customFormat="1" ht="38.1" customHeight="1">
      <c r="A1" s="26" t="s">
        <v>0</v>
      </c>
      <c r="B1" s="26" t="s">
        <v>1</v>
      </c>
      <c r="C1" s="26" t="s">
        <v>2</v>
      </c>
      <c r="D1" s="26" t="s">
        <v>3</v>
      </c>
      <c r="E1" s="27" t="s">
        <v>4</v>
      </c>
      <c r="F1" s="28" t="s">
        <v>5</v>
      </c>
      <c r="G1" s="29" t="s">
        <v>6</v>
      </c>
      <c r="H1" s="30" t="s">
        <v>7</v>
      </c>
      <c r="I1" s="30" t="s">
        <v>8</v>
      </c>
      <c r="J1" s="30" t="s">
        <v>9</v>
      </c>
    </row>
    <row r="2" spans="1:11" s="32" customFormat="1" ht="38.1" customHeight="1">
      <c r="A2" s="33" t="s">
        <v>10</v>
      </c>
      <c r="B2" s="33" t="s">
        <v>138</v>
      </c>
      <c r="C2" s="34" t="s">
        <v>139</v>
      </c>
      <c r="D2" s="35" t="s">
        <v>140</v>
      </c>
      <c r="E2" s="39" t="s">
        <v>141</v>
      </c>
      <c r="F2" s="37" t="s">
        <v>142</v>
      </c>
      <c r="G2" s="37">
        <v>3100</v>
      </c>
      <c r="H2" s="38">
        <v>1</v>
      </c>
      <c r="I2" s="38">
        <f t="shared" ref="I2:I15" si="0">G2*H2</f>
        <v>3100</v>
      </c>
      <c r="J2" s="38">
        <f t="shared" ref="J2:J16" si="1">I2*1.18</f>
        <v>3658</v>
      </c>
    </row>
    <row r="3" spans="1:11" s="32" customFormat="1" ht="45">
      <c r="A3" s="33" t="s">
        <v>10</v>
      </c>
      <c r="B3" s="33" t="s">
        <v>138</v>
      </c>
      <c r="C3" s="34" t="s">
        <v>139</v>
      </c>
      <c r="D3" s="35" t="s">
        <v>143</v>
      </c>
      <c r="E3" s="39" t="s">
        <v>144</v>
      </c>
      <c r="F3" s="37" t="s">
        <v>142</v>
      </c>
      <c r="G3" s="37">
        <v>4100</v>
      </c>
      <c r="H3" s="38">
        <v>1</v>
      </c>
      <c r="I3" s="38">
        <f t="shared" si="0"/>
        <v>4100</v>
      </c>
      <c r="J3" s="38">
        <f t="shared" si="1"/>
        <v>4838</v>
      </c>
      <c r="K3" s="32" t="s">
        <v>215</v>
      </c>
    </row>
    <row r="4" spans="1:11" s="32" customFormat="1" ht="30">
      <c r="A4" s="33" t="s">
        <v>10</v>
      </c>
      <c r="B4" s="33" t="s">
        <v>138</v>
      </c>
      <c r="C4" s="34" t="s">
        <v>139</v>
      </c>
      <c r="D4" s="35" t="s">
        <v>145</v>
      </c>
      <c r="E4" s="39" t="s">
        <v>146</v>
      </c>
      <c r="F4" s="37" t="s">
        <v>142</v>
      </c>
      <c r="G4" s="37">
        <v>2500</v>
      </c>
      <c r="H4" s="38">
        <v>1</v>
      </c>
      <c r="I4" s="38">
        <f t="shared" si="0"/>
        <v>2500</v>
      </c>
      <c r="J4" s="38">
        <f t="shared" si="1"/>
        <v>2950</v>
      </c>
    </row>
    <row r="5" spans="1:11" s="32" customFormat="1" ht="30">
      <c r="A5" s="33" t="s">
        <v>10</v>
      </c>
      <c r="B5" s="33" t="s">
        <v>138</v>
      </c>
      <c r="C5" s="40" t="s">
        <v>139</v>
      </c>
      <c r="D5" s="35" t="s">
        <v>147</v>
      </c>
      <c r="E5" s="39" t="s">
        <v>148</v>
      </c>
      <c r="F5" s="37" t="s">
        <v>142</v>
      </c>
      <c r="G5" s="37">
        <v>900</v>
      </c>
      <c r="H5" s="38">
        <v>1</v>
      </c>
      <c r="I5" s="38">
        <f t="shared" si="0"/>
        <v>900</v>
      </c>
      <c r="J5" s="38">
        <f t="shared" si="1"/>
        <v>1062</v>
      </c>
    </row>
    <row r="6" spans="1:11" s="32" customFormat="1" ht="30">
      <c r="A6" s="33" t="s">
        <v>10</v>
      </c>
      <c r="B6" s="33" t="s">
        <v>138</v>
      </c>
      <c r="C6" s="40" t="s">
        <v>139</v>
      </c>
      <c r="D6" s="35" t="s">
        <v>149</v>
      </c>
      <c r="E6" s="39" t="s">
        <v>150</v>
      </c>
      <c r="F6" s="37" t="s">
        <v>142</v>
      </c>
      <c r="G6" s="37">
        <v>2100</v>
      </c>
      <c r="H6" s="38">
        <v>2</v>
      </c>
      <c r="I6" s="38">
        <f t="shared" si="0"/>
        <v>4200</v>
      </c>
      <c r="J6" s="38">
        <f t="shared" si="1"/>
        <v>4956</v>
      </c>
    </row>
    <row r="7" spans="1:11" s="32" customFormat="1" ht="30">
      <c r="A7" s="33" t="s">
        <v>10</v>
      </c>
      <c r="B7" s="33" t="s">
        <v>138</v>
      </c>
      <c r="C7" s="40" t="s">
        <v>139</v>
      </c>
      <c r="D7" s="35" t="s">
        <v>151</v>
      </c>
      <c r="E7" s="39" t="s">
        <v>152</v>
      </c>
      <c r="F7" s="37" t="s">
        <v>142</v>
      </c>
      <c r="G7" s="37">
        <v>1400</v>
      </c>
      <c r="H7" s="38">
        <v>2</v>
      </c>
      <c r="I7" s="38">
        <f t="shared" si="0"/>
        <v>2800</v>
      </c>
      <c r="J7" s="38">
        <f t="shared" si="1"/>
        <v>3304</v>
      </c>
    </row>
    <row r="8" spans="1:11" s="32" customFormat="1" ht="60">
      <c r="A8" s="33" t="s">
        <v>10</v>
      </c>
      <c r="B8" s="33" t="s">
        <v>138</v>
      </c>
      <c r="C8" s="34" t="s">
        <v>139</v>
      </c>
      <c r="D8" s="35" t="s">
        <v>153</v>
      </c>
      <c r="E8" s="39" t="s">
        <v>154</v>
      </c>
      <c r="F8" s="37" t="s">
        <v>32</v>
      </c>
      <c r="G8" s="37">
        <v>2800</v>
      </c>
      <c r="H8" s="38">
        <v>5</v>
      </c>
      <c r="I8" s="38">
        <f t="shared" si="0"/>
        <v>14000</v>
      </c>
      <c r="J8" s="38">
        <f t="shared" si="1"/>
        <v>16520</v>
      </c>
    </row>
    <row r="9" spans="1:11" s="32" customFormat="1" ht="45">
      <c r="A9" s="33" t="s">
        <v>10</v>
      </c>
      <c r="B9" s="33" t="s">
        <v>138</v>
      </c>
      <c r="C9" s="34" t="s">
        <v>139</v>
      </c>
      <c r="D9" s="35" t="s">
        <v>155</v>
      </c>
      <c r="E9" s="39" t="s">
        <v>156</v>
      </c>
      <c r="F9" s="37" t="s">
        <v>32</v>
      </c>
      <c r="G9" s="37">
        <v>2800</v>
      </c>
      <c r="H9" s="38">
        <v>8</v>
      </c>
      <c r="I9" s="38">
        <f t="shared" si="0"/>
        <v>22400</v>
      </c>
      <c r="J9" s="38">
        <f t="shared" si="1"/>
        <v>26432</v>
      </c>
    </row>
    <row r="10" spans="1:11" s="32" customFormat="1" ht="30">
      <c r="A10" s="33" t="s">
        <v>10</v>
      </c>
      <c r="B10" s="33" t="s">
        <v>138</v>
      </c>
      <c r="C10" s="34" t="s">
        <v>157</v>
      </c>
      <c r="D10" s="35" t="s">
        <v>158</v>
      </c>
      <c r="E10" s="39" t="s">
        <v>159</v>
      </c>
      <c r="F10" s="37" t="s">
        <v>160</v>
      </c>
      <c r="G10" s="37">
        <v>50000</v>
      </c>
      <c r="H10" s="38">
        <v>1</v>
      </c>
      <c r="I10" s="38">
        <f t="shared" si="0"/>
        <v>50000</v>
      </c>
      <c r="J10" s="38">
        <f t="shared" si="1"/>
        <v>59000</v>
      </c>
    </row>
    <row r="11" spans="1:11" s="32" customFormat="1" ht="45">
      <c r="A11" s="33" t="s">
        <v>10</v>
      </c>
      <c r="B11" s="33" t="s">
        <v>138</v>
      </c>
      <c r="C11" s="33" t="s">
        <v>157</v>
      </c>
      <c r="D11" s="35" t="s">
        <v>161</v>
      </c>
      <c r="E11" s="39" t="s">
        <v>162</v>
      </c>
      <c r="F11" s="37" t="s">
        <v>160</v>
      </c>
      <c r="G11" s="37">
        <v>12000</v>
      </c>
      <c r="H11" s="38">
        <v>4</v>
      </c>
      <c r="I11" s="38">
        <f t="shared" si="0"/>
        <v>48000</v>
      </c>
      <c r="J11" s="38">
        <f t="shared" si="1"/>
        <v>56640</v>
      </c>
    </row>
    <row r="12" spans="1:11" s="32" customFormat="1" ht="60">
      <c r="A12" s="33" t="s">
        <v>10</v>
      </c>
      <c r="B12" s="33" t="s">
        <v>138</v>
      </c>
      <c r="C12" s="40" t="s">
        <v>163</v>
      </c>
      <c r="D12" s="35" t="s">
        <v>164</v>
      </c>
      <c r="E12" s="39" t="s">
        <v>165</v>
      </c>
      <c r="F12" s="37" t="s">
        <v>32</v>
      </c>
      <c r="G12" s="37">
        <v>7000</v>
      </c>
      <c r="H12" s="38">
        <v>1</v>
      </c>
      <c r="I12" s="38">
        <f t="shared" si="0"/>
        <v>7000</v>
      </c>
      <c r="J12" s="38">
        <f t="shared" si="1"/>
        <v>8260</v>
      </c>
    </row>
    <row r="13" spans="1:11" s="32" customFormat="1" ht="60">
      <c r="A13" s="33" t="s">
        <v>10</v>
      </c>
      <c r="B13" s="33" t="s">
        <v>138</v>
      </c>
      <c r="C13" s="40" t="s">
        <v>163</v>
      </c>
      <c r="D13" s="35" t="s">
        <v>166</v>
      </c>
      <c r="E13" s="39" t="s">
        <v>167</v>
      </c>
      <c r="F13" s="37" t="s">
        <v>168</v>
      </c>
      <c r="G13" s="37">
        <v>900</v>
      </c>
      <c r="H13" s="38">
        <v>1</v>
      </c>
      <c r="I13" s="38">
        <f t="shared" si="0"/>
        <v>900</v>
      </c>
      <c r="J13" s="38">
        <f t="shared" si="1"/>
        <v>1062</v>
      </c>
    </row>
    <row r="14" spans="1:11" s="32" customFormat="1" ht="45">
      <c r="A14" s="33" t="s">
        <v>10</v>
      </c>
      <c r="B14" s="33" t="s">
        <v>138</v>
      </c>
      <c r="C14" s="33" t="s">
        <v>163</v>
      </c>
      <c r="D14" s="35" t="s">
        <v>169</v>
      </c>
      <c r="E14" s="39" t="s">
        <v>170</v>
      </c>
      <c r="F14" s="37" t="s">
        <v>171</v>
      </c>
      <c r="G14" s="37">
        <v>650</v>
      </c>
      <c r="H14" s="38">
        <v>15</v>
      </c>
      <c r="I14" s="38">
        <f t="shared" si="0"/>
        <v>9750</v>
      </c>
      <c r="J14" s="38">
        <f t="shared" si="1"/>
        <v>11505</v>
      </c>
    </row>
    <row r="15" spans="1:11" s="32" customFormat="1" ht="75">
      <c r="A15" s="33" t="s">
        <v>10</v>
      </c>
      <c r="B15" s="33" t="s">
        <v>138</v>
      </c>
      <c r="C15" s="34" t="s">
        <v>163</v>
      </c>
      <c r="D15" s="35" t="s">
        <v>172</v>
      </c>
      <c r="E15" s="39" t="s">
        <v>173</v>
      </c>
      <c r="F15" s="37" t="s">
        <v>171</v>
      </c>
      <c r="G15" s="37">
        <v>415</v>
      </c>
      <c r="H15" s="38">
        <v>30</v>
      </c>
      <c r="I15" s="38">
        <f t="shared" si="0"/>
        <v>12450</v>
      </c>
      <c r="J15" s="38">
        <f t="shared" si="1"/>
        <v>14691</v>
      </c>
    </row>
    <row r="16" spans="1:11" ht="54.95" customHeight="1">
      <c r="I16" s="46">
        <f>SUM(I2:I15)</f>
        <v>182100</v>
      </c>
      <c r="J16" s="54">
        <f t="shared" si="1"/>
        <v>214878</v>
      </c>
    </row>
    <row r="624" spans="1:10" s="46" customFormat="1" ht="140.1" customHeight="1">
      <c r="A624" s="44"/>
      <c r="B624" s="44"/>
      <c r="C624" s="44"/>
      <c r="D624" s="44"/>
      <c r="E624" s="45"/>
      <c r="F624" s="45"/>
      <c r="G624" s="45">
        <f>[1]Details2!$C$14*6</f>
        <v>6</v>
      </c>
      <c r="J624" s="5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7"/>
  <sheetViews>
    <sheetView topLeftCell="E1" zoomScale="175" zoomScaleNormal="80" workbookViewId="0">
      <pane ySplit="1" topLeftCell="A7" activePane="bottomLeft" state="frozen"/>
      <selection activeCell="G891" sqref="G891"/>
      <selection pane="bottomLeft" activeCell="H9" sqref="H9"/>
    </sheetView>
  </sheetViews>
  <sheetFormatPr defaultColWidth="8.85546875" defaultRowHeight="140.1" customHeight="1"/>
  <cols>
    <col min="1" max="1" width="17.7109375" style="44" hidden="1" customWidth="1"/>
    <col min="2" max="2" width="23.42578125" style="44" hidden="1" customWidth="1"/>
    <col min="3" max="3" width="35.7109375" style="44" hidden="1" customWidth="1"/>
    <col min="4" max="4" width="23.7109375" style="44" hidden="1" customWidth="1"/>
    <col min="5" max="5" width="69.28515625" style="45" bestFit="1" customWidth="1"/>
    <col min="6" max="6" width="12.28515625" style="45" customWidth="1"/>
    <col min="7" max="7" width="9.7109375" style="45" customWidth="1"/>
    <col min="8" max="8" width="11.140625" style="46" customWidth="1"/>
    <col min="9" max="9" width="18.7109375" style="46" customWidth="1"/>
    <col min="10" max="10" width="10.85546875" style="46" customWidth="1"/>
    <col min="11" max="16384" width="8.85546875" style="44"/>
  </cols>
  <sheetData>
    <row r="1" spans="1:11" s="32" customFormat="1" ht="42.95" customHeight="1">
      <c r="A1" s="26" t="s">
        <v>0</v>
      </c>
      <c r="B1" s="26" t="s">
        <v>1</v>
      </c>
      <c r="C1" s="26" t="s">
        <v>2</v>
      </c>
      <c r="D1" s="26" t="s">
        <v>3</v>
      </c>
      <c r="E1" s="27" t="s">
        <v>4</v>
      </c>
      <c r="F1" s="28" t="s">
        <v>5</v>
      </c>
      <c r="G1" s="29" t="s">
        <v>6</v>
      </c>
      <c r="H1" s="56" t="s">
        <v>7</v>
      </c>
      <c r="I1" s="30" t="s">
        <v>8</v>
      </c>
      <c r="J1" s="30" t="s">
        <v>9</v>
      </c>
    </row>
    <row r="2" spans="1:11" s="32" customFormat="1" ht="75">
      <c r="A2" s="33" t="s">
        <v>10</v>
      </c>
      <c r="B2" s="33" t="s">
        <v>174</v>
      </c>
      <c r="C2" s="40" t="s">
        <v>175</v>
      </c>
      <c r="D2" s="35" t="s">
        <v>176</v>
      </c>
      <c r="E2" s="39" t="s">
        <v>177</v>
      </c>
      <c r="F2" s="37" t="s">
        <v>178</v>
      </c>
      <c r="G2" s="37">
        <v>625</v>
      </c>
      <c r="H2" s="38">
        <v>10.737001327836001</v>
      </c>
      <c r="I2" s="38">
        <f t="shared" ref="I2:I8" si="0">G2*H2</f>
        <v>6710.6258298975008</v>
      </c>
      <c r="J2" s="38">
        <f t="shared" ref="J2:J9" si="1">I2*1.18</f>
        <v>7918.538479279051</v>
      </c>
    </row>
    <row r="3" spans="1:11" s="32" customFormat="1" ht="90">
      <c r="A3" s="33" t="s">
        <v>10</v>
      </c>
      <c r="B3" s="33" t="s">
        <v>174</v>
      </c>
      <c r="C3" s="40" t="s">
        <v>175</v>
      </c>
      <c r="D3" s="35" t="s">
        <v>179</v>
      </c>
      <c r="E3" s="55" t="s">
        <v>180</v>
      </c>
      <c r="F3" s="37" t="s">
        <v>178</v>
      </c>
      <c r="G3" s="37">
        <v>1900</v>
      </c>
      <c r="H3" s="38">
        <v>17.760453324240004</v>
      </c>
      <c r="I3" s="38">
        <f t="shared" si="0"/>
        <v>33744.861316056005</v>
      </c>
      <c r="J3" s="38">
        <f t="shared" si="1"/>
        <v>39818.936352946082</v>
      </c>
    </row>
    <row r="4" spans="1:11" s="32" customFormat="1" ht="15">
      <c r="A4" s="33" t="s">
        <v>10</v>
      </c>
      <c r="B4" s="33" t="s">
        <v>174</v>
      </c>
      <c r="C4" s="34" t="s">
        <v>181</v>
      </c>
      <c r="D4" s="35" t="s">
        <v>182</v>
      </c>
      <c r="E4" s="39" t="s">
        <v>183</v>
      </c>
      <c r="F4" s="37" t="s">
        <v>184</v>
      </c>
      <c r="G4" s="37">
        <v>45000</v>
      </c>
      <c r="H4" s="57"/>
      <c r="I4" s="38">
        <f t="shared" si="0"/>
        <v>0</v>
      </c>
      <c r="J4" s="38">
        <f t="shared" si="1"/>
        <v>0</v>
      </c>
      <c r="K4" s="32" t="s">
        <v>216</v>
      </c>
    </row>
    <row r="5" spans="1:11" s="32" customFormat="1" ht="30">
      <c r="A5" s="33" t="s">
        <v>10</v>
      </c>
      <c r="B5" s="33" t="s">
        <v>174</v>
      </c>
      <c r="C5" s="34" t="s">
        <v>181</v>
      </c>
      <c r="D5" s="35" t="s">
        <v>185</v>
      </c>
      <c r="E5" s="39" t="s">
        <v>217</v>
      </c>
      <c r="F5" s="37" t="s">
        <v>186</v>
      </c>
      <c r="G5" s="37">
        <v>850</v>
      </c>
      <c r="H5" s="38">
        <v>17.8923112352836</v>
      </c>
      <c r="I5" s="38">
        <f t="shared" si="0"/>
        <v>15208.46454999106</v>
      </c>
      <c r="J5" s="38">
        <f t="shared" si="1"/>
        <v>17945.98816898945</v>
      </c>
    </row>
    <row r="6" spans="1:11" s="32" customFormat="1" ht="150">
      <c r="A6" s="33" t="s">
        <v>10</v>
      </c>
      <c r="B6" s="33" t="s">
        <v>174</v>
      </c>
      <c r="C6" s="33" t="s">
        <v>181</v>
      </c>
      <c r="D6" s="35" t="s">
        <v>187</v>
      </c>
      <c r="E6" s="39" t="s">
        <v>188</v>
      </c>
      <c r="F6" s="37" t="s">
        <v>23</v>
      </c>
      <c r="G6" s="37">
        <v>3100</v>
      </c>
      <c r="H6" s="38">
        <v>26.156303986608002</v>
      </c>
      <c r="I6" s="38">
        <f t="shared" si="0"/>
        <v>81084.542358484803</v>
      </c>
      <c r="J6" s="38">
        <f t="shared" si="1"/>
        <v>95679.75998301206</v>
      </c>
    </row>
    <row r="7" spans="1:11" s="32" customFormat="1" ht="45">
      <c r="A7" s="33" t="s">
        <v>10</v>
      </c>
      <c r="B7" s="33" t="s">
        <v>174</v>
      </c>
      <c r="C7" s="39" t="s">
        <v>181</v>
      </c>
      <c r="D7" s="39" t="s">
        <v>189</v>
      </c>
      <c r="E7" s="39" t="s">
        <v>190</v>
      </c>
      <c r="F7" s="50" t="s">
        <v>178</v>
      </c>
      <c r="G7" s="50">
        <v>600</v>
      </c>
      <c r="H7" s="38">
        <v>26.592242386384804</v>
      </c>
      <c r="I7" s="38">
        <f t="shared" si="0"/>
        <v>15955.345431830883</v>
      </c>
      <c r="J7" s="38">
        <f t="shared" si="1"/>
        <v>18827.307609560441</v>
      </c>
    </row>
    <row r="8" spans="1:11" s="32" customFormat="1" ht="120">
      <c r="A8" s="33" t="s">
        <v>10</v>
      </c>
      <c r="B8" s="33" t="s">
        <v>174</v>
      </c>
      <c r="C8" s="34" t="s">
        <v>181</v>
      </c>
      <c r="D8" s="35" t="s">
        <v>191</v>
      </c>
      <c r="E8" s="39" t="s">
        <v>218</v>
      </c>
      <c r="F8" s="37" t="s">
        <v>23</v>
      </c>
      <c r="G8" s="37">
        <v>1400</v>
      </c>
      <c r="H8" s="38">
        <v>43.997486644140004</v>
      </c>
      <c r="I8" s="38">
        <f t="shared" si="0"/>
        <v>61596.481301796004</v>
      </c>
      <c r="J8" s="38">
        <f t="shared" si="1"/>
        <v>72683.847936119288</v>
      </c>
    </row>
    <row r="9" spans="1:11" ht="71.099999999999994" customHeight="1">
      <c r="I9" s="46">
        <f>+SUM(I2:I8)</f>
        <v>214300.32078805627</v>
      </c>
      <c r="J9" s="46">
        <f t="shared" si="1"/>
        <v>252874.37852990639</v>
      </c>
    </row>
    <row r="617" spans="1:7" s="46" customFormat="1" ht="140.1" customHeight="1">
      <c r="A617" s="44"/>
      <c r="B617" s="44"/>
      <c r="C617" s="44"/>
      <c r="D617" s="44"/>
      <c r="E617" s="45"/>
      <c r="F617" s="45"/>
      <c r="G617" s="45">
        <f>[1]Details2!$C$14*6</f>
        <v>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8" ma:contentTypeDescription="Create a new document." ma:contentTypeScope="" ma:versionID="f29de1b8ff05e267342241012f521b25">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9150204c5c9f929bc663162ea4f7239a"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142469-B113-4F24-AED2-E878C14DA1D6}">
  <ds:schemaRefs>
    <ds:schemaRef ds:uri="145e26d5-2673-4836-99fc-0e6261400e9e"/>
    <ds:schemaRef ds:uri="http://www.w3.org/XML/1998/namespace"/>
    <ds:schemaRef ds:uri="http://schemas.microsoft.com/office/2006/metadata/properties"/>
    <ds:schemaRef ds:uri="http://purl.org/dc/dcmitype/"/>
    <ds:schemaRef ds:uri="http://purl.org/dc/elements/1.1/"/>
    <ds:schemaRef ds:uri="http://schemas.microsoft.com/office/2006/documentManagement/types"/>
    <ds:schemaRef ds:uri="http://purl.org/dc/terms/"/>
    <ds:schemaRef ds:uri="3e2d9b1f-66f2-4c86-997c-0bd73dbe770b"/>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5E2CC50-A92F-4A8D-83FF-8E649D238B08}">
  <ds:schemaRefs>
    <ds:schemaRef ds:uri="http://schemas.microsoft.com/sharepoint/v3/contenttype/forms"/>
  </ds:schemaRefs>
</ds:datastoreItem>
</file>

<file path=customXml/itemProps3.xml><?xml version="1.0" encoding="utf-8"?>
<ds:datastoreItem xmlns:ds="http://schemas.openxmlformats.org/officeDocument/2006/customXml" ds:itemID="{4AA0AAB0-7F6F-4A98-8A7C-208A675955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Dismantling</vt:lpstr>
      <vt:lpstr>Civil</vt:lpstr>
      <vt:lpstr>Electrical</vt:lpstr>
      <vt:lpstr>MS_Work</vt:lpstr>
      <vt:lpstr>Non_Standard</vt:lpstr>
      <vt:lpstr>Plumbing</vt:lpstr>
      <vt:lpstr>Woodwork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Harwinder Singh</dc:creator>
  <cp:lastModifiedBy>Sarvesh Patil</cp:lastModifiedBy>
  <dcterms:created xsi:type="dcterms:W3CDTF">2024-03-16T07:12:55Z</dcterms:created>
  <dcterms:modified xsi:type="dcterms:W3CDTF">2024-04-06T16:03:08Z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