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05" yWindow="-105" windowWidth="23250" windowHeight="12570" tabRatio="696" activeTab="1"/>
  </bookViews>
  <sheets>
    <sheet name="PI" sheetId="52" r:id="rId1"/>
    <sheet name="NT items" sheetId="53" r:id="rId2"/>
    <sheet name="Reference details" sheetId="54" r:id="rId3"/>
    <sheet name="Masala Kitchen MB" sheetId="15" state="hidden" r:id="rId4"/>
    <sheet name="FOH AREA  MB " sheetId="16" state="hidden" r:id="rId5"/>
    <sheet name="Basement MB " sheetId="21" state="hidden"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54" l="1"/>
  <c r="F67" i="54"/>
  <c r="F66" i="54"/>
  <c r="F65" i="54"/>
  <c r="F64" i="54"/>
  <c r="F63" i="54"/>
  <c r="F62" i="54"/>
  <c r="F61" i="54"/>
  <c r="F59" i="54"/>
  <c r="F58" i="54"/>
  <c r="F57" i="54"/>
  <c r="F52" i="54"/>
  <c r="F47" i="54"/>
  <c r="F42" i="54"/>
  <c r="F41" i="54"/>
  <c r="F40" i="54"/>
  <c r="F38" i="54"/>
  <c r="F37" i="54"/>
  <c r="F36" i="54"/>
  <c r="F35" i="54"/>
  <c r="F34" i="54"/>
  <c r="F33" i="54"/>
  <c r="F32" i="54"/>
  <c r="F31" i="54"/>
  <c r="F30" i="54"/>
  <c r="F29" i="54"/>
  <c r="F28" i="54"/>
  <c r="F27" i="54"/>
  <c r="F26" i="54"/>
  <c r="F25" i="54"/>
  <c r="F24" i="54"/>
  <c r="F23" i="54"/>
  <c r="F22" i="54"/>
  <c r="F21" i="54"/>
  <c r="F20" i="54"/>
  <c r="F18" i="54"/>
  <c r="F17" i="54"/>
  <c r="F16" i="54"/>
  <c r="F15" i="54"/>
  <c r="F14" i="54"/>
  <c r="F13" i="54"/>
  <c r="F12" i="54"/>
  <c r="F11" i="54"/>
  <c r="F10" i="54"/>
  <c r="F8" i="54"/>
  <c r="F7" i="54"/>
  <c r="F6" i="54"/>
  <c r="F5" i="54"/>
  <c r="F77" i="54" s="1"/>
  <c r="F47" i="53"/>
  <c r="F39" i="53"/>
  <c r="F38" i="53"/>
  <c r="F37" i="53"/>
  <c r="F36" i="53"/>
  <c r="F35" i="53"/>
  <c r="F34" i="53"/>
  <c r="F33" i="53"/>
  <c r="F31" i="53"/>
  <c r="F30" i="53"/>
  <c r="F29" i="53"/>
  <c r="F24" i="53"/>
  <c r="F19" i="53"/>
  <c r="F14" i="53"/>
  <c r="F13" i="53"/>
  <c r="F12" i="53"/>
  <c r="F10" i="53"/>
  <c r="F9" i="53"/>
  <c r="F8" i="53"/>
  <c r="F7" i="53"/>
  <c r="F5" i="53"/>
  <c r="F49" i="53" l="1"/>
  <c r="F12" i="52" l="1"/>
  <c r="G12" i="52" s="1"/>
  <c r="G23" i="52" s="1"/>
  <c r="G24" i="52" s="1"/>
  <c r="G25" i="52" s="1"/>
  <c r="G114" i="16"/>
  <c r="G294" i="15"/>
  <c r="G293" i="15"/>
  <c r="G282" i="15"/>
  <c r="G283" i="15"/>
  <c r="G132" i="21"/>
  <c r="G124" i="21"/>
  <c r="G125" i="21" s="1"/>
  <c r="G126" i="21" s="1"/>
  <c r="G297" i="15" l="1"/>
  <c r="G298" i="15" s="1"/>
  <c r="G299" i="15" s="1"/>
  <c r="G133" i="21"/>
  <c r="G134" i="21" s="1"/>
  <c r="G117" i="21" l="1"/>
  <c r="G96" i="21"/>
  <c r="G95" i="2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97" i="21" l="1"/>
  <c r="G98" i="21" s="1"/>
  <c r="G99" i="21" s="1"/>
  <c r="G119" i="2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91" i="16"/>
  <c r="G92" i="16"/>
  <c r="G93" i="16"/>
  <c r="G94" i="16"/>
  <c r="G95" i="16"/>
  <c r="G90" i="16"/>
  <c r="G54" i="16"/>
  <c r="G45" i="16"/>
  <c r="G38" i="16"/>
  <c r="G55" i="16" s="1"/>
  <c r="G238" i="15"/>
  <c r="G239" i="15" s="1"/>
  <c r="G260" i="15"/>
  <c r="G261" i="15" s="1"/>
  <c r="G262" i="15" s="1"/>
  <c r="G66" i="16"/>
  <c r="G67" i="16"/>
  <c r="G68" i="16"/>
  <c r="G69" i="16"/>
  <c r="G65" i="16"/>
  <c r="G281" i="15"/>
  <c r="G286"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D239" i="16"/>
  <c r="G239" i="16" s="1"/>
  <c r="G231" i="16"/>
  <c r="G230" i="16"/>
  <c r="G229" i="16"/>
  <c r="G223" i="16"/>
  <c r="G224" i="16" s="1"/>
  <c r="G225" i="16" s="1"/>
  <c r="G212" i="16"/>
  <c r="G213" i="16" s="1"/>
  <c r="G205" i="16"/>
  <c r="G195" i="16"/>
  <c r="G185" i="16"/>
  <c r="G188" i="16" s="1"/>
  <c r="G189" i="16" s="1"/>
  <c r="G176" i="16"/>
  <c r="G179" i="16" s="1"/>
  <c r="G168" i="16"/>
  <c r="G166" i="16"/>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2" i="16" l="1"/>
  <c r="G107" i="16"/>
  <c r="G108" i="16" s="1"/>
  <c r="G109" i="16" s="1"/>
  <c r="G169" i="16"/>
  <c r="G170" i="16" s="1"/>
  <c r="G171" i="16" s="1"/>
  <c r="G172" i="16" s="1"/>
  <c r="G287" i="15"/>
  <c r="G288" i="15" s="1"/>
  <c r="G254" i="15"/>
  <c r="G255" i="15" s="1"/>
  <c r="G256" i="15" s="1"/>
  <c r="G117" i="16"/>
  <c r="G118" i="16" s="1"/>
  <c r="G217" i="15"/>
  <c r="G218" i="15" s="1"/>
  <c r="G201" i="15"/>
  <c r="G273" i="15"/>
  <c r="G274" i="15" s="1"/>
  <c r="G56" i="16"/>
  <c r="G57" i="16" s="1"/>
  <c r="G58" i="16" s="1"/>
  <c r="G231" i="15"/>
  <c r="G232" i="15" s="1"/>
  <c r="G46" i="16"/>
  <c r="G47" i="16" s="1"/>
  <c r="G72" i="16"/>
  <c r="G73" i="16" s="1"/>
  <c r="G74" i="16" s="1"/>
  <c r="G130" i="15"/>
  <c r="G131" i="15" s="1"/>
  <c r="G132" i="15" s="1"/>
  <c r="G133" i="15" s="1"/>
  <c r="G97" i="16"/>
  <c r="G98" i="16" s="1"/>
  <c r="G99" i="16" s="1"/>
  <c r="G240" i="15"/>
  <c r="G241" i="15"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284" i="16" s="1"/>
  <c r="G285" i="16" s="1"/>
  <c r="G19" i="15"/>
  <c r="G20" i="15" s="1"/>
  <c r="G21" i="15" s="1"/>
  <c r="G30" i="15"/>
  <c r="G31" i="15" s="1"/>
  <c r="G32" i="15" s="1"/>
  <c r="G120" i="15"/>
  <c r="G121" i="15" s="1"/>
  <c r="G122" i="15" s="1"/>
  <c r="G157" i="15"/>
  <c r="G158" i="15" s="1"/>
  <c r="G150" i="16"/>
  <c r="G151"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<sst xmlns="http://schemas.openxmlformats.org/spreadsheetml/2006/main" count="506" uniqueCount="289">
  <si>
    <t>Amount</t>
  </si>
  <si>
    <t xml:space="preserve">GYPSUM FALSE CEILING </t>
  </si>
  <si>
    <t xml:space="preserve">Rate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</si>
  <si>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</si>
  <si>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</si>
  <si>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</si>
  <si>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</si>
  <si>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</si>
  <si>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</si>
  <si>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</si>
  <si>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</si>
  <si>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</si>
  <si>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</si>
  <si>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</si>
  <si>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</si>
  <si>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</si>
  <si>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</si>
  <si>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</si>
  <si>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</si>
  <si>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</si>
  <si>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</si>
  <si>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</si>
  <si>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</si>
  <si>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</si>
  <si>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</si>
  <si>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</si>
  <si>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</si>
  <si>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</si>
  <si>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</si>
  <si>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</si>
  <si>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</si>
  <si>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</si>
  <si>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</si>
  <si>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</si>
  <si>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</si>
  <si>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</si>
  <si>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</si>
  <si>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</si>
  <si>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</si>
  <si>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</si>
  <si>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</si>
  <si>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</si>
  <si>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</si>
  <si>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</si>
  <si>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</si>
  <si>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</si>
  <si>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</si>
  <si>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</si>
  <si>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</si>
  <si>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</si>
  <si>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</si>
  <si>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</si>
  <si>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</si>
  <si>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</si>
  <si>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</si>
  <si>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</si>
  <si>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</si>
  <si>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</si>
  <si>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</si>
  <si>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</si>
  <si>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</si>
  <si>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</si>
  <si>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</si>
  <si>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</si>
  <si>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</si>
  <si>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</si>
  <si>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</si>
  <si>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</si>
  <si>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</si>
  <si>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</si>
  <si>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</si>
  <si>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</si>
  <si>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</si>
  <si>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</si>
  <si>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</si>
  <si>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</si>
  <si>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</si>
  <si>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</si>
  <si>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</si>
  <si>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</si>
  <si>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</si>
  <si>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</si>
  <si>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</si>
  <si>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</si>
  <si>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</si>
  <si>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</si>
  <si>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</si>
  <si>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</si>
  <si>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</si>
  <si>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</si>
  <si>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</si>
  <si>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</si>
  <si>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</si>
  <si>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</si>
  <si>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</si>
  <si>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</si>
  <si>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</si>
  <si>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</si>
  <si>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</si>
  <si>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</si>
  <si>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</si>
  <si>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</si>
  <si>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</si>
  <si>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</si>
  <si>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</si>
  <si>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</si>
  <si>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</si>
  <si>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</si>
  <si>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</si>
  <si>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</si>
  <si>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</si>
  <si>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</si>
  <si>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</si>
  <si>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</si>
  <si>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</si>
  <si>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</si>
  <si>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</si>
  <si>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</si>
  <si>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</si>
  <si>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</si>
  <si>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</si>
  <si>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</si>
  <si>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</si>
  <si>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</si>
  <si>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</si>
  <si>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</si>
  <si>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</si>
  <si>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</si>
  <si>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</si>
  <si>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</si>
  <si>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</si>
  <si>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</si>
  <si>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</si>
  <si>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</si>
  <si>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</si>
  <si>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</si>
  <si>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</si>
  <si>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</si>
  <si>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</si>
  <si>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</si>
  <si>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</si>
  <si>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</si>
  <si>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</si>
  <si>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</si>
  <si>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</si>
  <si>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</si>
  <si>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</si>
  <si>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</si>
  <si>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</si>
  <si>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</si>
  <si>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</si>
  <si>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</si>
  <si>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</si>
  <si>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</si>
  <si>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</si>
  <si>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</si>
  <si>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Unit</t>
  </si>
  <si>
    <t>Remarks</t>
  </si>
  <si>
    <t>Total Qty</t>
  </si>
  <si>
    <t>Sft</t>
  </si>
  <si>
    <t>Total Amount</t>
  </si>
  <si>
    <t>Discreption</t>
  </si>
  <si>
    <t>Sr. no</t>
  </si>
  <si>
    <t>DAYSPRING ENTERPRISES</t>
  </si>
  <si>
    <t>B/14, HAPPY HOME APTS, OPP. SWEEKAR HOTEL</t>
  </si>
  <si>
    <t>SAIBABA NAGAR, BORIVLI (WEST), MUMBAI - 400 092</t>
  </si>
  <si>
    <t>Contact no: +91 98202 30523                                                                                                                                                                                                                                                                                                                                                                                                                                                         Email : dayspringent@gmail.com</t>
  </si>
  <si>
    <t>To,</t>
  </si>
  <si>
    <t>Simolina Kitchen Pvt. Ltd.</t>
  </si>
  <si>
    <t>Date</t>
  </si>
  <si>
    <t>Lucknow Airport terminal -3 , The Irish House</t>
  </si>
  <si>
    <t>Kindly Attn.:- Mr. Irfaan</t>
  </si>
  <si>
    <t>Sr. No.</t>
  </si>
  <si>
    <t>Category</t>
  </si>
  <si>
    <t>Description</t>
  </si>
  <si>
    <t>QTY</t>
  </si>
  <si>
    <t>Rate</t>
  </si>
  <si>
    <t>NOS</t>
  </si>
  <si>
    <t>Basic Total</t>
  </si>
  <si>
    <t>Add GST @ 18%</t>
  </si>
  <si>
    <t>Grand Total</t>
  </si>
  <si>
    <t>Work Completion Time Period</t>
  </si>
  <si>
    <t>Material Delivery 1o days from the Date of PO with advance</t>
  </si>
  <si>
    <t>Payment terms :</t>
  </si>
  <si>
    <t>No Retention</t>
  </si>
  <si>
    <t>For DAYSPRING ENTERPRISES</t>
  </si>
  <si>
    <t>Authorised Signatory</t>
  </si>
  <si>
    <t>nos</t>
  </si>
  <si>
    <t>Repair and maintance</t>
  </si>
  <si>
    <t>Kota Stone Polishing and Repair joints and whichever required change damage kota stone or as per project incharge.</t>
  </si>
  <si>
    <t xml:space="preserve">BOH Area tiles  Joints to be fill epoxy grouts matching the tile. </t>
  </si>
  <si>
    <t>BOH area existing tiles dismentel and re- fix new tiles in line and level or as per project incharge</t>
  </si>
  <si>
    <t>Supply,Installation, Testing and Commissioning of GI multiblade volume control duct damper complete with neoprene rubber gaskets, nuts, bolts, screws linkages, flanges etc., as per specifications.</t>
  </si>
  <si>
    <t>Providing and fixing Solid core wooden flush door on site 50mm thick made of FR ply DOOR SIZE 1000X2400 finished in 1.5mm thick laminate as per approved colour and make, complete in all respects including all fittings as required with door frame of hard wood. 75 mm width</t>
  </si>
  <si>
    <t>Nos</t>
  </si>
  <si>
    <t>Providing and fixing Electric metre as per approved make and specification or as per project in-charge MAKE- secure</t>
  </si>
  <si>
    <t>i</t>
  </si>
  <si>
    <t>ii</t>
  </si>
  <si>
    <t>6 Ltr</t>
  </si>
  <si>
    <t>35 Ltr</t>
  </si>
  <si>
    <t xml:space="preserve">SUMMARY  FOR Budweiser Repair and maintance LKO LUCKNOW  AIRPORT </t>
  </si>
  <si>
    <t>providing and fixing water metre with all accesseries Make - Kranti or as per approved make</t>
  </si>
  <si>
    <t xml:space="preserve">Angle valve/ Cock with PVC pipe connection upto WHB/sink/Geyser connection </t>
  </si>
  <si>
    <t>Providing and fixing BTU Metre Make- Belimo</t>
  </si>
  <si>
    <t>Installation, testing &amp; commissioning of the following concealed / surface mounted or suspended light fixtures AS PER FINAL APPROVAL FROM ARCHITECT/CLIENT/CONSULTANT with lamps, ballast &amp; all necessary mounting &amp; supporting accessories. No additional cost shall be paid for supporting.</t>
  </si>
  <si>
    <t>iii</t>
  </si>
  <si>
    <t>Ceiling Conclead light</t>
  </si>
  <si>
    <t xml:space="preserve">decorative light </t>
  </si>
  <si>
    <t>celing Suspending Leinar light</t>
  </si>
  <si>
    <t>III</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</si>
  <si>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</si>
  <si>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</si>
  <si>
    <t>Make: Oventrop / Siemens / Danfoss</t>
  </si>
  <si>
    <t>Φ 40 mm</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</si>
  <si>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</si>
  <si>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</si>
  <si>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</si>
  <si>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</si>
  <si>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</si>
  <si>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</si>
  <si>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</si>
  <si>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</si>
  <si>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</si>
  <si>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</si>
  <si>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Supply, Installation, Testing and Commissioning &amp; fixing of powder coated extruded Aluminium Continuous Grille as per specifications</t>
  </si>
  <si>
    <t>150 MM Aluminium Continuos Grille</t>
  </si>
  <si>
    <t>RM</t>
  </si>
  <si>
    <t>100 MM Aluminium Continuos Grille</t>
  </si>
  <si>
    <t>Supply, Installation, Testing and Commissioning &amp; fixing of powder coated extruded aluminium Supply / Exhaust Air Grills as per specifications</t>
  </si>
  <si>
    <t>Sqm</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</si>
  <si>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</si>
  <si>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installation,testing &amp; commissioning of Storage  Type Electric Hot Water Gyeser of mentioned capacity, suitable for 3 KG/cm2 pressure, Wall Mounted / Floor standing type, with Auto Shut-off Thermostat, along with isoltion Valves, Air Release valve, SS flexible connections andall other std accessories Make Recold ,jaquar</t>
  </si>
  <si>
    <t>Providing and fixing water tank capicty 200 ltr. With all accesseries and fittingOr as per design and project incharge</t>
  </si>
  <si>
    <t>Chamber S.S Grating size, 300mm x 300mm,  in 16 swg 25mm x25mm Square Pipe around the  Frame and   20mmX 20mm Square pipe in center of frame with SS perforated tray (304 SWR). Complete as per architectural detail drawing &amp; Site Engineer's instruction.</t>
  </si>
  <si>
    <t>Supply, Laying, Testing &amp; Commissioning of 75x75mm  Floor Trap Cockroch trap with Approved Make heavy duty round or Square.</t>
  </si>
  <si>
    <r>
      <rPr>
        <sz val="11"/>
        <rFont val="Calibri"/>
        <family val="2"/>
        <scheme val="minor"/>
      </rPr>
      <t>36 watt - 600mm x 600mm recessed led panel light
makes: i- Syska, ii-Panasonic, iii-Havels, iv- Wipro.</t>
    </r>
  </si>
  <si>
    <t>water supply connection taken from existing point  complete with all necessary fittings.</t>
  </si>
  <si>
    <t>Providing and fixing Sink Make Nirali aur equivelent</t>
  </si>
  <si>
    <t>Fiiting and commissioning AHU 3 nos with all fiiting or as per project incharge</t>
  </si>
  <si>
    <t>Supplying, installation, Testing and commissioning flush mounting floor metallic boxes(POP-UP BOX) IP 66 3 module of 6/16A International switch &amp; socket outlet + 1 set complete with all installation kits, accessories, required to finish the installation Make- Legrand</t>
  </si>
  <si>
    <t>BOH Area metal ceiling removing and rework to achive 100 mm Level down or Hanging rod with butterfly claim or as per project incharge</t>
  </si>
  <si>
    <t>Supply, Installation, testing and commissioning of 3.0 KVA UPS  System Single Phase I/C &amp; Single Phase O/G complete with 15 Minutes Battery Back-up the required accessories as specified in the drawings &amp; the specifications.</t>
  </si>
  <si>
    <t xml:space="preserve"> MAIN LT PANEL  Testing and commissioning as per drawing .</t>
  </si>
  <si>
    <t>MS Deck slab above ceiling level for water tank sixe (1200 x 1500 mm)</t>
  </si>
  <si>
    <t xml:space="preserve">Supply &amp; Installation of 25mm.dia. GI conduit with pull box/ junction box &amp; all accessories for CCTV wiring as per the requirement. </t>
  </si>
  <si>
    <t>Rmt</t>
  </si>
  <si>
    <t>Proforma Invoice for Budweiser Repair and Maintance  Work</t>
  </si>
  <si>
    <t>Dismentling work of Budweiser Repair and maintance work.</t>
  </si>
  <si>
    <t>Providing &amp; Fixing Sink Table Mixer Make-Jaquar or Equivelent</t>
  </si>
  <si>
    <t>Providing &amp; fixing 32mm CP finished Bottle Trap with wall flanges. (Make – JAQUAR / OZONE)</t>
  </si>
  <si>
    <t>Providing Waste Coupling 32mm size full thread waste coupling to be use for 3-bowl sink.</t>
  </si>
  <si>
    <t>Providing &amp; Fixing Sink Cock . Make-Jaquar or Equivelent</t>
  </si>
  <si>
    <t>Providing &amp; Fixing PPR Ball Valve ISI mark. (For Inlet)</t>
  </si>
  <si>
    <t xml:space="preserve">Providing and Applying 2 coat Putty and oil base Primer for smooth finsh of wallpaper or Texture Bar counter wall  </t>
  </si>
  <si>
    <t>Providing and Applying 2 coat Putty and oil base Primer for smooth finsh of wallpaper or Texture Bar counter Front wall both side (inside and passage side)</t>
  </si>
  <si>
    <t>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</si>
  <si>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</si>
  <si>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</si>
  <si>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</si>
  <si>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</si>
  <si>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</si>
  <si>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:4000 CFM</t>
  </si>
  <si>
    <t>MAKE- Z air</t>
  </si>
  <si>
    <t>IPS: Providing and laying Smooth Cement finish on rough concrete surface with Upto 20 mm thick (or desired thickness) paste of 1:1 cement mortar , complete including necessary surface preparation and curing, all complete as per  Project Manager's instructions.</t>
  </si>
  <si>
    <t xml:space="preserve">Electrical Additional point for Gas detector and Bar Area or as per desire whichever with all include </t>
  </si>
  <si>
    <t>Testing and Commissioning Fire Sprinkler system if already commissioning done not required</t>
  </si>
  <si>
    <t>50% Advance with Work order</t>
  </si>
  <si>
    <t>Quality and workmanship issues from Pioneer.</t>
  </si>
  <si>
    <t>Pioneer scope of work, delivery not done till date.</t>
  </si>
  <si>
    <t>One door under Pioneer scope, not done till date, second additional work.</t>
  </si>
  <si>
    <t>PR already rasied for the same on Safal, Please suggest should we take from them.</t>
  </si>
  <si>
    <t>Pioneer scope of work, not done till date.</t>
  </si>
  <si>
    <t>piioneer scope of work, not done tiill date.</t>
  </si>
  <si>
    <t>Additional requirement</t>
  </si>
  <si>
    <r>
      <rPr>
        <sz val="11"/>
        <rFont val="Calibri"/>
        <family val="2"/>
        <scheme val="minor"/>
      </rPr>
      <t xml:space="preserve">Providing and applying of POP Punning on plastered walls with plaster of paris of average thickness of 15 to 20 mm thk of approved make to true line, level, plumb including leveling, sanding of surface fit to
receive further finish. </t>
    </r>
    <r>
      <rPr>
        <sz val="11"/>
        <color rgb="FFFF0000"/>
        <rFont val="Calibri"/>
        <family val="2"/>
        <scheme val="minor"/>
      </rPr>
      <t>( For Wall Only)</t>
    </r>
    <r>
      <rPr>
        <sz val="11"/>
        <color theme="1"/>
        <rFont val="Calibri"/>
        <family val="2"/>
        <scheme val="minor"/>
      </rPr>
      <t xml:space="preserve"> Bar &amp; Buffet counter wall.</t>
    </r>
  </si>
  <si>
    <t>Pioneer scope, not done till date.</t>
  </si>
  <si>
    <t>additional requirement</t>
  </si>
  <si>
    <t>Pioneer scope of work, delivered but not fixed.</t>
  </si>
  <si>
    <t>Pioneer scope of work, not done till date. 2 nos given in BOQ.</t>
  </si>
  <si>
    <t xml:space="preserve">piioneer scope of work, </t>
  </si>
  <si>
    <t>Additional requirement due to pressure from adani end supply</t>
  </si>
  <si>
    <t>Additional requirement as required by Brand</t>
  </si>
  <si>
    <t>Pioneer scope of work, level not done properly. Need to redo.</t>
  </si>
  <si>
    <t>additional requirement as required by Brand for flooring charging points</t>
  </si>
  <si>
    <t>Pioneer scope, delivery not done till date.</t>
  </si>
  <si>
    <t>Pioneer scope, everything done, commissioning pending.</t>
  </si>
  <si>
    <t>Work done, final testing pending from Pioneer.</t>
  </si>
  <si>
    <t>Pioneer scope, delivery not done till date , and also installation and commisisoning to be done.</t>
  </si>
  <si>
    <t>Remove this scope and top up with self leveling/IPS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</si>
</sst>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quot;-&quot;??_);_(@_)"/>
    <numFmt numFmtId="165" formatCode="_(* #,##0.00_);_(* \(#,##0.00\);_(* \-??_);_(@_)"/>
    <numFmt numFmtId="166" formatCode="[$-409]d\-mmm\-yy;@"/>
    <numFmt numFmtId="167" formatCode="[$-409]General"/>
    <numFmt numFmtId="168" formatCode="#,##0.00&quot; &quot;;&quot; (&quot;#,##0.00&quot;)&quot;;&quot; -&quot;#&quot; &quot;;@&quot; &quot;"/>
    <numFmt numFmtId="169" formatCode="[$-409]0%"/>
    <numFmt numFmtId="170" formatCode="0.000"/>
    <numFmt numFmtId="171" formatCode="&quot;Rs.&quot;\ #,##0;&quot;Rs.&quot;\ \-#,##0"/>
    <numFmt numFmtId="172" formatCode="0.0%"/>
    <numFmt numFmtId="173" formatCode="0_);\(0\)"/>
    <numFmt numFmtId="174" formatCode="&quot;\&quot;#,##0;[Red]&quot;\&quot;\-#,##0"/>
    <numFmt numFmtId="175" formatCode="[$-409]d/mmm/yy;@"/>
    <numFmt numFmtId="176" formatCode="\$#,##0.00;[Red]\-\$#,##0.00"/>
    <numFmt numFmtId="177" formatCode="0.0E+00"/>
    <numFmt numFmtId="178" formatCode="0.0%;\(0.0%\)"/>
    <numFmt numFmtId="179" formatCode="0.0000%"/>
    <numFmt numFmtId="180" formatCode="#,##0.00%;[Red]\(#,##0.00%\)"/>
    <numFmt numFmtId="181" formatCode="#####\ ##\ ##\ ###.00"/>
    <numFmt numFmtId="182" formatCode="##\ ##\ ##\ ###.00"/>
    <numFmt numFmtId="183" formatCode="0.00_)"/>
    <numFmt numFmtId="184" formatCode="##\ ##\ ##\ ##0_);\(##\ ##\ ##\ ##0\)"/>
    <numFmt numFmtId="185" formatCode="&quot; &quot;#,##0.00&quot; &quot;;&quot; (&quot;#,##0.00&quot;)&quot;;&quot; -&quot;#&quot; &quot;;&quot; &quot;@&quot; &quot;"/>
    <numFmt numFmtId="186" formatCode="&quot;$&quot;#,##0.00;[Red]\-&quot;$&quot;#,##0.00"/>
    <numFmt numFmtId="187" formatCode="_-* #,##0.00_-;\-* #,##0.00_-;_-* &quot;-&quot;??_-;_-@_-"/>
    <numFmt numFmtId="188" formatCode="#,##0.00\ ;&quot; (&quot;#,##0.00\);&quot; -&quot;#\ ;@\ "/>
  </numFmts>
  <fonts count="122">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charset val="134"/>
    </font>
    <font>
      <sz val="11"/>
      <color indexed="9"/>
      <name val="宋体"/>
      <charset val="134"/>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name val="明朝"/>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2"/>
      <color theme="1"/>
      <name val="Calibri"/>
      <family val="2"/>
      <scheme val="minor"/>
    </font>
    <font>
      <sz val="24"/>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sz val="11"/>
      <name val="Cambria"/>
      <family val="1"/>
      <scheme val="major"/>
    </font>
    <font>
      <b/>
      <u/>
      <sz val="11"/>
      <color theme="1"/>
      <name val="Calibri"/>
      <family val="2"/>
      <scheme val="minor"/>
    </font>
    <font>
      <sz val="11"/>
      <name val="Cambria"/>
      <family val="2"/>
      <scheme val="major"/>
    </font>
    <font>
      <b/>
      <sz val="18"/>
      <color theme="1"/>
      <name val="Calibri"/>
      <family val="2"/>
      <scheme val="minor"/>
    </font>
  </fonts>
  <fills count="8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0000"/>
        <bgColor indexed="64"/>
      </patternFill>
    </fill>
  </fills>
  <borders count="10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style="medium">
        <color auto="1"/>
      </top>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diagonal/>
    </border>
  </borders>
  <cellStyleXfs count="16328">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7" fontId="31" fillId="0" borderId="0"/>
    <xf numFmtId="168" fontId="31" fillId="0" borderId="0"/>
    <xf numFmtId="0" fontId="32" fillId="0" borderId="0"/>
    <xf numFmtId="167" fontId="33" fillId="0" borderId="0"/>
    <xf numFmtId="169"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5"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5"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65"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6" fontId="35" fillId="0" borderId="0">
      <alignment horizontal="center"/>
    </xf>
    <xf numFmtId="174" fontId="60" fillId="0" borderId="0" applyFont="0" applyFill="0" applyBorder="0" applyAlignment="0" applyProtection="0"/>
    <xf numFmtId="177" fontId="5" fillId="0" borderId="0" applyFont="0" applyFill="0" applyBorder="0" applyAlignment="0" applyProtection="0"/>
    <xf numFmtId="178" fontId="5" fillId="0" borderId="0">
      <protection locked="0"/>
    </xf>
    <xf numFmtId="0" fontId="5" fillId="0" borderId="0"/>
    <xf numFmtId="185"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79"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0" fontId="5" fillId="0" borderId="0">
      <protection locked="0"/>
    </xf>
    <xf numFmtId="180"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1"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0" fontId="8" fillId="0" borderId="0" applyFont="0" applyFill="0" applyBorder="0" applyAlignment="0" applyProtection="0"/>
    <xf numFmtId="182" fontId="8" fillId="0" borderId="16" applyFont="0" applyBorder="0" applyAlignment="0"/>
    <xf numFmtId="182" fontId="8" fillId="0" borderId="0" applyFont="0" applyBorder="0"/>
    <xf numFmtId="0" fontId="8" fillId="0" borderId="0"/>
    <xf numFmtId="39" fontId="29" fillId="0" borderId="0"/>
    <xf numFmtId="0" fontId="67" fillId="0" borderId="4"/>
    <xf numFmtId="183"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3"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2" fontId="8" fillId="0" borderId="0" applyFont="0" applyFill="0" applyBorder="0" applyAlignment="0" applyProtection="0"/>
    <xf numFmtId="172" fontId="8" fillId="0" borderId="0" applyFont="0"/>
    <xf numFmtId="184"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6"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3"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7"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9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1" fillId="0" borderId="0" applyFont="0" applyFill="0" applyBorder="0" applyAlignment="0" applyProtection="0"/>
    <xf numFmtId="187" fontId="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9" borderId="0"/>
    <xf numFmtId="0" fontId="4" fillId="80" borderId="0"/>
    <xf numFmtId="0" fontId="102" fillId="81" borderId="0"/>
    <xf numFmtId="0" fontId="98" fillId="0" borderId="0" applyBorder="0" applyProtection="0"/>
    <xf numFmtId="0" fontId="38" fillId="0" borderId="0"/>
    <xf numFmtId="0" fontId="38" fillId="0" borderId="0"/>
    <xf numFmtId="0" fontId="103" fillId="82" borderId="0"/>
    <xf numFmtId="0" fontId="100" fillId="0" borderId="0" applyBorder="0" applyProtection="0"/>
    <xf numFmtId="0" fontId="99" fillId="0" borderId="0" applyBorder="0" applyProtection="0"/>
    <xf numFmtId="0" fontId="4" fillId="0" borderId="0"/>
    <xf numFmtId="0" fontId="106" fillId="0" borderId="0" applyBorder="0" applyProtection="0"/>
    <xf numFmtId="0" fontId="24" fillId="0" borderId="0" applyNumberFormat="0" applyFill="0" applyBorder="0" applyAlignment="0" applyProtection="0"/>
    <xf numFmtId="0" fontId="107" fillId="0" borderId="0" applyBorder="0" applyProtection="0"/>
    <xf numFmtId="0" fontId="5" fillId="0" borderId="0"/>
    <xf numFmtId="0" fontId="5" fillId="0" borderId="0"/>
    <xf numFmtId="0" fontId="105" fillId="0" borderId="0"/>
    <xf numFmtId="0" fontId="105" fillId="0" borderId="0"/>
    <xf numFmtId="0" fontId="105" fillId="0" borderId="0"/>
    <xf numFmtId="0" fontId="1" fillId="0" borderId="0"/>
    <xf numFmtId="0" fontId="1" fillId="0" borderId="0"/>
    <xf numFmtId="0" fontId="105" fillId="0" borderId="0"/>
    <xf numFmtId="0" fontId="105" fillId="0" borderId="0"/>
    <xf numFmtId="0" fontId="105" fillId="0" borderId="0"/>
    <xf numFmtId="0" fontId="108" fillId="0" borderId="0"/>
    <xf numFmtId="0" fontId="5" fillId="0" borderId="0"/>
    <xf numFmtId="0" fontId="5" fillId="0" borderId="0"/>
    <xf numFmtId="0" fontId="1" fillId="0" borderId="0"/>
    <xf numFmtId="0" fontId="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5" fillId="0" borderId="0">
      <alignment vertical="center"/>
    </xf>
    <xf numFmtId="0" fontId="5" fillId="0" borderId="0">
      <alignment vertical="center"/>
    </xf>
    <xf numFmtId="0" fontId="105" fillId="0" borderId="0"/>
    <xf numFmtId="0" fontId="1" fillId="0" borderId="0"/>
    <xf numFmtId="0" fontId="1" fillId="0" borderId="0"/>
    <xf numFmtId="0" fontId="105" fillId="0" borderId="0"/>
    <xf numFmtId="0" fontId="35" fillId="0" borderId="0"/>
    <xf numFmtId="0" fontId="6" fillId="0" borderId="0"/>
    <xf numFmtId="0" fontId="105" fillId="0" borderId="0"/>
    <xf numFmtId="0" fontId="1" fillId="0" borderId="0"/>
    <xf numFmtId="0" fontId="105" fillId="0" borderId="0"/>
    <xf numFmtId="0" fontId="104" fillId="0" borderId="0"/>
    <xf numFmtId="0" fontId="105" fillId="0" borderId="0"/>
    <xf numFmtId="0" fontId="1" fillId="0" borderId="0"/>
    <xf numFmtId="0" fontId="105" fillId="0" borderId="0"/>
    <xf numFmtId="0" fontId="101" fillId="0" borderId="0">
      <alignment vertical="center"/>
    </xf>
    <xf numFmtId="0" fontId="105"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8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3" fillId="0" borderId="56" xfId="16250" applyFont="1" applyBorder="1" applyAlignment="1">
      <alignment horizontal="center" vertical="top" wrapText="1"/>
    </xf>
    <xf numFmtId="0" fontId="0" fillId="0" borderId="56" xfId="0" applyBorder="1"/>
    <xf numFmtId="43" fontId="3" fillId="0" borderId="55" xfId="16251" applyFont="1" applyBorder="1" applyAlignment="1" applyProtection="1">
      <alignment horizontal="center" vertical="center" wrapText="1"/>
    </xf>
    <xf numFmtId="43" fontId="3" fillId="77" borderId="55" xfId="16251" applyFont="1" applyFill="1" applyBorder="1" applyAlignment="1" applyProtection="1">
      <alignment horizontal="center" vertical="center" wrapText="1"/>
    </xf>
    <xf numFmtId="0" fontId="0" fillId="77" borderId="56" xfId="0" applyFill="1" applyBorder="1"/>
    <xf numFmtId="0" fontId="0" fillId="77" borderId="0" xfId="0" applyFill="1"/>
    <xf numFmtId="0" fontId="110" fillId="0" borderId="0" xfId="2532" applyFont="1" applyAlignment="1">
      <alignment vertical="center"/>
    </xf>
    <xf numFmtId="0" fontId="111" fillId="0" borderId="0" xfId="2532" applyFont="1" applyAlignment="1">
      <alignment vertical="center"/>
    </xf>
    <xf numFmtId="0" fontId="113" fillId="0" borderId="0" xfId="2532" applyFont="1" applyAlignment="1">
      <alignment vertical="center"/>
    </xf>
    <xf numFmtId="0" fontId="115" fillId="0" borderId="0" xfId="2532" applyFont="1" applyAlignment="1">
      <alignment vertical="center"/>
    </xf>
    <xf numFmtId="0" fontId="116" fillId="0" borderId="67" xfId="0" applyFont="1" applyBorder="1" applyAlignment="1">
      <alignment horizontal="center" vertical="top" wrapText="1"/>
    </xf>
    <xf numFmtId="0" fontId="117" fillId="0" borderId="0" xfId="2532" applyFont="1" applyAlignment="1">
      <alignment vertical="center"/>
    </xf>
    <xf numFmtId="0" fontId="116" fillId="0" borderId="72" xfId="0" applyFont="1" applyBorder="1" applyAlignment="1">
      <alignment horizontal="center" vertical="top" wrapText="1"/>
    </xf>
    <xf numFmtId="0" fontId="116" fillId="0" borderId="79" xfId="0" applyFont="1" applyBorder="1" applyAlignment="1">
      <alignment horizontal="center" vertical="top" wrapText="1"/>
    </xf>
    <xf numFmtId="0" fontId="116" fillId="0" borderId="86" xfId="0" applyFont="1" applyBorder="1" applyAlignment="1">
      <alignment horizontal="center" vertical="center" wrapText="1"/>
    </xf>
    <xf numFmtId="0" fontId="116" fillId="0" borderId="87" xfId="0" applyFont="1" applyBorder="1" applyAlignment="1">
      <alignment horizontal="center" vertical="center" wrapText="1"/>
    </xf>
    <xf numFmtId="0" fontId="116" fillId="0" borderId="58" xfId="0" applyFont="1" applyBorder="1" applyAlignment="1">
      <alignment horizontal="center" vertical="center" wrapText="1"/>
    </xf>
    <xf numFmtId="43" fontId="116" fillId="0" borderId="88" xfId="16326" applyFont="1" applyBorder="1" applyAlignment="1">
      <alignment horizontal="center" vertical="center" wrapText="1"/>
    </xf>
    <xf numFmtId="0" fontId="117" fillId="0" borderId="0" xfId="2050" applyFont="1" applyAlignment="1">
      <alignment horizontal="center" vertical="center" wrapText="1"/>
    </xf>
    <xf numFmtId="0" fontId="0" fillId="0" borderId="89" xfId="0" applyBorder="1"/>
    <xf numFmtId="0" fontId="0" fillId="0" borderId="90" xfId="0" applyBorder="1"/>
    <xf numFmtId="0" fontId="0" fillId="0" borderId="91" xfId="0" applyBorder="1"/>
    <xf numFmtId="43" fontId="0" fillId="0" borderId="92" xfId="16326" applyFont="1" applyBorder="1"/>
    <xf numFmtId="0" fontId="0" fillId="0" borderId="93" xfId="0" applyBorder="1" applyAlignment="1">
      <alignment horizontal="center" vertical="center"/>
    </xf>
    <xf numFmtId="0" fontId="118" fillId="0" borderId="94" xfId="0" applyFont="1" applyBorder="1" applyAlignment="1">
      <alignment vertical="center" wrapText="1"/>
    </xf>
    <xf numFmtId="0" fontId="0" fillId="0" borderId="95" xfId="0" applyBorder="1" applyAlignment="1">
      <alignment horizontal="center" vertical="center"/>
    </xf>
    <xf numFmtId="43" fontId="0" fillId="0" borderId="49" xfId="16326" applyFont="1" applyBorder="1" applyAlignment="1">
      <alignment horizontal="center" vertical="center"/>
    </xf>
    <xf numFmtId="43" fontId="0" fillId="0" borderId="96" xfId="16326" applyFont="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vertical="center" wrapText="1"/>
    </xf>
    <xf numFmtId="0" fontId="0" fillId="0" borderId="99" xfId="0" applyBorder="1" applyAlignment="1">
      <alignment horizontal="center" vertical="center"/>
    </xf>
    <xf numFmtId="2" fontId="0" fillId="0" borderId="99" xfId="0" applyNumberFormat="1" applyBorder="1" applyAlignment="1">
      <alignment horizontal="center" vertical="center"/>
    </xf>
    <xf numFmtId="43" fontId="0" fillId="0" borderId="99" xfId="16326" applyFont="1" applyBorder="1" applyAlignment="1">
      <alignment horizontal="center" vertical="center"/>
    </xf>
    <xf numFmtId="43" fontId="0" fillId="0" borderId="100" xfId="16326" applyFont="1" applyBorder="1" applyAlignment="1">
      <alignment horizontal="center" vertical="center"/>
    </xf>
    <xf numFmtId="0" fontId="0" fillId="0" borderId="0" xfId="0" applyAlignment="1">
      <alignment vertical="center"/>
    </xf>
    <xf numFmtId="0" fontId="0" fillId="0" borderId="72" xfId="0" applyBorder="1"/>
    <xf numFmtId="0" fontId="0" fillId="0" borderId="74" xfId="0" applyBorder="1"/>
    <xf numFmtId="0" fontId="0" fillId="0" borderId="101" xfId="0" applyBorder="1"/>
    <xf numFmtId="43" fontId="0" fillId="0" borderId="102" xfId="16326" applyFont="1" applyBorder="1"/>
    <xf numFmtId="0" fontId="23" fillId="0" borderId="101" xfId="0" applyFont="1" applyBorder="1"/>
    <xf numFmtId="0" fontId="2" fillId="0" borderId="72" xfId="0" applyFont="1" applyBorder="1"/>
    <xf numFmtId="0" fontId="2" fillId="0" borderId="74" xfId="0" applyFont="1" applyBorder="1"/>
    <xf numFmtId="0" fontId="2" fillId="0" borderId="101" xfId="0" applyFont="1" applyBorder="1"/>
    <xf numFmtId="0" fontId="2" fillId="0" borderId="101" xfId="0" applyFont="1" applyBorder="1" applyAlignment="1">
      <alignment horizontal="right"/>
    </xf>
    <xf numFmtId="43" fontId="2" fillId="0" borderId="102" xfId="16326" applyFont="1" applyBorder="1"/>
    <xf numFmtId="43" fontId="2" fillId="0" borderId="0" xfId="0" applyNumberFormat="1" applyFont="1"/>
    <xf numFmtId="0" fontId="0" fillId="0" borderId="103" xfId="0" applyBorder="1"/>
    <xf numFmtId="0" fontId="0" fillId="0" borderId="76" xfId="0" applyBorder="1"/>
    <xf numFmtId="0" fontId="0" fillId="0" borderId="77" xfId="0" applyBorder="1"/>
    <xf numFmtId="0" fontId="0" fillId="0" borderId="77" xfId="0" applyBorder="1" applyAlignment="1">
      <alignment horizontal="right"/>
    </xf>
    <xf numFmtId="43" fontId="0" fillId="0" borderId="78" xfId="16326" applyFont="1" applyBorder="1"/>
    <xf numFmtId="0" fontId="2" fillId="0" borderId="103" xfId="0" applyFont="1" applyBorder="1"/>
    <xf numFmtId="0" fontId="2" fillId="0" borderId="76" xfId="0" applyFont="1" applyBorder="1"/>
    <xf numFmtId="0" fontId="2" fillId="0" borderId="77" xfId="0" applyFont="1" applyBorder="1"/>
    <xf numFmtId="43" fontId="2" fillId="0" borderId="78" xfId="16326" applyFont="1" applyBorder="1"/>
    <xf numFmtId="0" fontId="0" fillId="0" borderId="101" xfId="0" applyBorder="1" applyAlignment="1">
      <alignment horizontal="right"/>
    </xf>
    <xf numFmtId="0" fontId="2" fillId="0" borderId="79" xfId="0" applyFont="1" applyBorder="1"/>
    <xf numFmtId="0" fontId="2" fillId="0" borderId="81" xfId="0" applyFont="1" applyBorder="1"/>
    <xf numFmtId="0" fontId="2" fillId="0" borderId="104" xfId="0" applyFont="1" applyBorder="1"/>
    <xf numFmtId="0" fontId="2" fillId="0" borderId="104" xfId="0" applyFont="1" applyBorder="1" applyAlignment="1">
      <alignment horizontal="right"/>
    </xf>
    <xf numFmtId="43" fontId="2" fillId="0" borderId="105" xfId="16326" applyFont="1" applyBorder="1"/>
    <xf numFmtId="0" fontId="0" fillId="0" borderId="63" xfId="0" applyBorder="1"/>
    <xf numFmtId="43" fontId="0" fillId="0" borderId="3" xfId="16326" applyFont="1" applyBorder="1"/>
    <xf numFmtId="0" fontId="119" fillId="0" borderId="0" xfId="0" applyFont="1"/>
    <xf numFmtId="0" fontId="23" fillId="0" borderId="0" xfId="0" applyFont="1"/>
    <xf numFmtId="0" fontId="0" fillId="0" borderId="64" xfId="0" applyBorder="1"/>
    <xf numFmtId="0" fontId="0" fillId="0" borderId="65" xfId="0" applyBorder="1"/>
    <xf numFmtId="43" fontId="0" fillId="0" borderId="66" xfId="16326" applyFont="1" applyBorder="1"/>
    <xf numFmtId="43" fontId="0" fillId="0" borderId="0" xfId="16326" applyFont="1"/>
    <xf numFmtId="0" fontId="3" fillId="0" borderId="106" xfId="16250" applyFont="1" applyBorder="1" applyAlignment="1">
      <alignment horizontal="center" vertical="top" wrapText="1"/>
    </xf>
    <xf numFmtId="0" fontId="0" fillId="0" borderId="107" xfId="0" applyBorder="1"/>
    <xf numFmtId="0" fontId="3" fillId="0" borderId="55" xfId="16250" applyFont="1" applyBorder="1" applyAlignment="1">
      <alignment horizontal="center" vertical="center" wrapText="1"/>
    </xf>
    <xf numFmtId="0" fontId="0" fillId="0" borderId="94" xfId="0" applyBorder="1" applyAlignment="1">
      <alignment horizontal="center" vertical="center" wrapText="1"/>
    </xf>
    <xf numFmtId="0" fontId="1" fillId="0" borderId="94" xfId="12" applyFont="1" applyBorder="1" applyAlignment="1">
      <alignment vertical="center" wrapText="1"/>
    </xf>
    <xf numFmtId="0" fontId="120" fillId="0" borderId="94" xfId="0" applyFont="1" applyBorder="1" applyAlignment="1" applyProtection="1">
      <alignment horizontal="justify" vertical="center" wrapText="1"/>
      <protection locked="0"/>
    </xf>
    <xf numFmtId="0" fontId="1" fillId="0" borderId="94" xfId="0" applyFont="1" applyBorder="1" applyAlignment="1" applyProtection="1">
      <alignment vertical="center" wrapText="1"/>
      <protection locked="0"/>
    </xf>
    <xf numFmtId="0" fontId="0" fillId="0" borderId="94" xfId="0" applyBorder="1" applyAlignment="1" applyProtection="1">
      <alignment vertical="center" wrapText="1"/>
      <protection locked="0"/>
    </xf>
    <xf numFmtId="0" fontId="117" fillId="0" borderId="94" xfId="16298" applyFont="1" applyBorder="1" applyAlignment="1">
      <alignment horizontal="left" vertical="center" wrapText="1"/>
    </xf>
    <xf numFmtId="0" fontId="117" fillId="0" borderId="94" xfId="16298" applyFont="1" applyBorder="1" applyAlignment="1">
      <alignment horizontal="left" vertical="top" wrapText="1"/>
    </xf>
    <xf numFmtId="0" fontId="117" fillId="0" borderId="94" xfId="16327" applyFont="1" applyBorder="1" applyAlignment="1">
      <alignment horizontal="justify" vertical="center" wrapText="1"/>
    </xf>
    <xf numFmtId="0" fontId="1" fillId="0" borderId="94" xfId="0" applyFont="1" applyBorder="1" applyAlignment="1">
      <alignment horizontal="center" vertical="center"/>
    </xf>
    <xf numFmtId="0" fontId="1" fillId="77" borderId="94" xfId="0" applyFont="1" applyFill="1" applyBorder="1" applyAlignment="1">
      <alignment horizontal="center" vertical="center"/>
    </xf>
    <xf numFmtId="0" fontId="1" fillId="0" borderId="94" xfId="0" applyFont="1" applyBorder="1"/>
    <xf numFmtId="0" fontId="1" fillId="0" borderId="94" xfId="0" applyFont="1" applyBorder="1" applyAlignment="1">
      <alignment horizontal="justify" vertical="center"/>
    </xf>
    <xf numFmtId="164" fontId="1" fillId="0" borderId="94" xfId="1232" applyNumberFormat="1" applyFont="1" applyFill="1" applyBorder="1" applyAlignment="1">
      <alignment horizontal="right" vertical="center"/>
    </xf>
    <xf numFmtId="0" fontId="1" fillId="0" borderId="94" xfId="0" applyFont="1" applyBorder="1" applyAlignment="1">
      <alignment horizontal="justify" vertical="top"/>
    </xf>
    <xf numFmtId="0" fontId="1" fillId="0" borderId="94" xfId="0" applyFont="1" applyBorder="1" applyAlignment="1">
      <alignment horizontal="justify" vertical="center" wrapText="1"/>
    </xf>
    <xf numFmtId="0" fontId="117" fillId="0" borderId="94" xfId="16250" applyFont="1" applyBorder="1" applyAlignment="1">
      <alignment horizontal="center" vertical="top" wrapText="1"/>
    </xf>
    <xf numFmtId="0" fontId="117" fillId="0" borderId="94" xfId="16250" applyFont="1" applyBorder="1" applyAlignment="1">
      <alignment horizontal="left" vertical="top" wrapText="1"/>
    </xf>
    <xf numFmtId="0" fontId="117" fillId="0" borderId="94" xfId="16250" applyFont="1" applyBorder="1" applyAlignment="1">
      <alignment horizontal="center" vertical="center" wrapText="1"/>
    </xf>
    <xf numFmtId="0" fontId="117" fillId="0" borderId="94" xfId="16250" applyFont="1" applyBorder="1" applyAlignment="1">
      <alignment horizontal="center" vertical="center"/>
    </xf>
    <xf numFmtId="0" fontId="117" fillId="0" borderId="94" xfId="16250" applyFont="1" applyBorder="1" applyAlignment="1">
      <alignment horizontal="justify" vertical="top"/>
    </xf>
    <xf numFmtId="0" fontId="117" fillId="0" borderId="94" xfId="0" applyFont="1" applyBorder="1" applyAlignment="1" applyProtection="1">
      <alignment horizontal="justify" vertical="center" wrapText="1"/>
      <protection locked="0"/>
    </xf>
    <xf numFmtId="0" fontId="117" fillId="0" borderId="94" xfId="0" applyFont="1" applyBorder="1" applyAlignment="1" applyProtection="1">
      <alignment vertical="center" wrapText="1"/>
      <protection locked="0"/>
    </xf>
    <xf numFmtId="0" fontId="117" fillId="0" borderId="94" xfId="1753" applyFont="1" applyBorder="1" applyAlignment="1">
      <alignment horizontal="left" vertical="center" wrapText="1"/>
    </xf>
    <xf numFmtId="0" fontId="0" fillId="0" borderId="94" xfId="0" applyBorder="1" applyAlignment="1">
      <alignment horizontal="justify" vertical="center" wrapText="1"/>
    </xf>
    <xf numFmtId="0" fontId="120" fillId="0" borderId="94" xfId="0" applyFont="1" applyBorder="1" applyAlignment="1" applyProtection="1">
      <alignment horizontal="justify" vertical="top" wrapText="1"/>
      <protection locked="0"/>
    </xf>
    <xf numFmtId="0" fontId="117" fillId="0" borderId="108" xfId="16250" applyFont="1" applyBorder="1" applyAlignment="1">
      <alignment horizontal="center" vertical="top" wrapText="1"/>
    </xf>
    <xf numFmtId="0" fontId="0" fillId="0" borderId="108" xfId="0" applyBorder="1" applyAlignment="1" applyProtection="1">
      <alignment vertical="center" wrapText="1"/>
      <protection locked="0"/>
    </xf>
    <xf numFmtId="0" fontId="117" fillId="0" borderId="108" xfId="16250" applyFont="1" applyBorder="1" applyAlignment="1">
      <alignment horizontal="center" vertical="center"/>
    </xf>
    <xf numFmtId="0" fontId="1" fillId="0" borderId="108" xfId="0" applyFont="1" applyBorder="1" applyAlignment="1">
      <alignment horizontal="center" vertical="center"/>
    </xf>
    <xf numFmtId="0" fontId="1" fillId="77" borderId="108" xfId="0" applyFont="1" applyFill="1" applyBorder="1" applyAlignment="1">
      <alignment horizontal="center" vertical="center"/>
    </xf>
    <xf numFmtId="0" fontId="1" fillId="0" borderId="108" xfId="0" applyFont="1" applyBorder="1"/>
    <xf numFmtId="0" fontId="0" fillId="0" borderId="94" xfId="12" applyFont="1" applyBorder="1" applyAlignment="1">
      <alignment vertical="center" wrapText="1"/>
    </xf>
    <xf numFmtId="0" fontId="0" fillId="77" borderId="94" xfId="0" applyFill="1" applyBorder="1" applyAlignment="1">
      <alignment horizontal="justify" vertical="center" wrapText="1"/>
    </xf>
    <xf numFmtId="0" fontId="0" fillId="77" borderId="94" xfId="0" applyFill="1" applyBorder="1" applyAlignment="1">
      <alignment horizontal="justify" vertical="center"/>
    </xf>
    <xf numFmtId="0" fontId="2" fillId="0" borderId="55" xfId="0" applyFont="1" applyBorder="1"/>
    <xf numFmtId="0" fontId="2" fillId="0" borderId="55" xfId="0" applyFont="1" applyBorder="1" applyAlignment="1" applyProtection="1">
      <alignment horizontal="center" vertical="center" wrapText="1"/>
      <protection locked="0"/>
    </xf>
    <xf numFmtId="0" fontId="2" fillId="0" borderId="55" xfId="0" applyFont="1" applyBorder="1" applyAlignment="1">
      <alignment horizontal="center" vertical="center"/>
    </xf>
    <xf numFmtId="0" fontId="2" fillId="77" borderId="55" xfId="0" applyFont="1" applyFill="1" applyBorder="1" applyAlignment="1">
      <alignment horizontal="center" vertical="center"/>
    </xf>
    <xf numFmtId="0" fontId="0" fillId="0" borderId="94" xfId="0" applyBorder="1" applyAlignment="1">
      <alignment vertical="center"/>
    </xf>
    <xf numFmtId="0" fontId="1" fillId="0" borderId="94" xfId="0" applyFont="1" applyBorder="1" applyAlignment="1">
      <alignment vertical="center"/>
    </xf>
    <xf numFmtId="0" fontId="0" fillId="78" borderId="94" xfId="0" applyFill="1" applyBorder="1" applyAlignment="1">
      <alignment vertical="center"/>
    </xf>
    <xf numFmtId="0" fontId="0" fillId="85" borderId="94" xfId="0" applyFill="1" applyBorder="1" applyAlignment="1">
      <alignment vertical="center"/>
    </xf>
    <xf numFmtId="0" fontId="0" fillId="86" borderId="94" xfId="0" applyFill="1" applyBorder="1" applyAlignment="1">
      <alignment vertical="center" wrapText="1"/>
    </xf>
    <xf numFmtId="0" fontId="0" fillId="86" borderId="94" xfId="0" applyFill="1" applyBorder="1" applyAlignment="1">
      <alignment vertical="center"/>
    </xf>
    <xf numFmtId="0" fontId="0" fillId="87" borderId="94" xfId="0" applyFill="1" applyBorder="1" applyAlignment="1">
      <alignment vertical="center" wrapText="1"/>
    </xf>
    <xf numFmtId="0" fontId="0" fillId="87" borderId="94" xfId="0" applyFill="1" applyBorder="1" applyAlignment="1">
      <alignment vertical="center"/>
    </xf>
    <xf numFmtId="0" fontId="0" fillId="88" borderId="94" xfId="0" applyFill="1" applyBorder="1" applyAlignment="1">
      <alignment vertical="center"/>
    </xf>
    <xf numFmtId="0" fontId="0" fillId="88" borderId="94" xfId="0" applyFill="1" applyBorder="1" applyAlignment="1">
      <alignment vertical="center" wrapText="1"/>
    </xf>
    <xf numFmtId="0" fontId="0" fillId="78" borderId="94" xfId="0" applyFill="1" applyBorder="1" applyAlignment="1">
      <alignment vertical="center" wrapText="1"/>
    </xf>
    <xf numFmtId="0" fontId="1" fillId="88" borderId="94" xfId="0" applyFont="1" applyFill="1" applyBorder="1"/>
    <xf numFmtId="0" fontId="117" fillId="88" borderId="94" xfId="16250" applyFont="1" applyFill="1" applyBorder="1" applyAlignment="1">
      <alignment horizontal="center" vertical="top" wrapText="1"/>
    </xf>
    <xf numFmtId="0" fontId="117" fillId="88" borderId="94" xfId="16250" applyFont="1" applyFill="1" applyBorder="1" applyAlignment="1">
      <alignment horizontal="left" vertical="top" wrapText="1"/>
    </xf>
    <xf numFmtId="0" fontId="117" fillId="88" borderId="94" xfId="16250" applyFont="1" applyFill="1" applyBorder="1" applyAlignment="1">
      <alignment horizontal="center" vertical="center" wrapText="1"/>
    </xf>
    <xf numFmtId="0" fontId="1" fillId="88" borderId="94" xfId="0" applyFont="1" applyFill="1" applyBorder="1" applyAlignment="1">
      <alignment horizontal="center" vertical="center"/>
    </xf>
    <xf numFmtId="0" fontId="1" fillId="88" borderId="94" xfId="0" applyFont="1" applyFill="1" applyBorder="1" applyAlignment="1">
      <alignment horizontal="justify" vertical="top"/>
    </xf>
    <xf numFmtId="0" fontId="117" fillId="87" borderId="94" xfId="16250" applyFont="1" applyFill="1" applyBorder="1" applyAlignment="1">
      <alignment horizontal="center" vertical="top" wrapText="1"/>
    </xf>
    <xf numFmtId="0" fontId="1" fillId="87" borderId="94" xfId="0" applyFont="1" applyFill="1" applyBorder="1" applyAlignment="1">
      <alignment horizontal="justify" vertical="top"/>
    </xf>
    <xf numFmtId="0" fontId="117" fillId="87" borderId="94" xfId="16250" applyFont="1" applyFill="1" applyBorder="1" applyAlignment="1">
      <alignment horizontal="center" vertical="center"/>
    </xf>
    <xf numFmtId="0" fontId="1" fillId="87" borderId="94" xfId="0" applyFont="1" applyFill="1" applyBorder="1" applyAlignment="1">
      <alignment horizontal="center" vertical="center"/>
    </xf>
    <xf numFmtId="0" fontId="117" fillId="87" borderId="94" xfId="16250" applyFont="1" applyFill="1" applyBorder="1" applyAlignment="1">
      <alignment horizontal="justify" vertical="top"/>
    </xf>
    <xf numFmtId="0" fontId="0" fillId="87" borderId="94" xfId="0" applyFill="1" applyBorder="1" applyAlignment="1" applyProtection="1">
      <alignment vertical="center" wrapText="1"/>
      <protection locked="0"/>
    </xf>
    <xf numFmtId="0" fontId="0" fillId="87" borderId="94" xfId="12" applyFont="1" applyFill="1" applyBorder="1" applyAlignment="1">
      <alignment vertical="top" wrapText="1"/>
    </xf>
    <xf numFmtId="0" fontId="0" fillId="87" borderId="94" xfId="12" applyFont="1" applyFill="1" applyBorder="1" applyAlignment="1">
      <alignment vertical="center" wrapText="1"/>
    </xf>
    <xf numFmtId="0" fontId="117" fillId="87" borderId="94" xfId="16250" applyFont="1" applyFill="1" applyBorder="1" applyAlignment="1">
      <alignment horizontal="center" vertical="center" wrapText="1"/>
    </xf>
    <xf numFmtId="0" fontId="114" fillId="83" borderId="57" xfId="0" applyFont="1" applyFill="1" applyBorder="1" applyAlignment="1">
      <alignment horizontal="center"/>
    </xf>
    <xf numFmtId="0" fontId="114" fillId="83" borderId="26" xfId="0" applyFont="1" applyFill="1" applyBorder="1" applyAlignment="1">
      <alignment horizontal="center"/>
    </xf>
    <xf numFmtId="0" fontId="114" fillId="83" borderId="59" xfId="0" applyFont="1" applyFill="1" applyBorder="1" applyAlignment="1">
      <alignment horizontal="center"/>
    </xf>
    <xf numFmtId="0" fontId="116" fillId="0" borderId="68" xfId="0" applyFont="1" applyBorder="1" applyAlignment="1">
      <alignment horizontal="left" vertical="top" wrapText="1"/>
    </xf>
    <xf numFmtId="0" fontId="116" fillId="0" borderId="69" xfId="0" applyFont="1" applyBorder="1" applyAlignment="1">
      <alignment horizontal="left" vertical="top" wrapText="1"/>
    </xf>
    <xf numFmtId="0" fontId="116" fillId="0" borderId="70" xfId="0" applyFont="1" applyBorder="1" applyAlignment="1">
      <alignment horizontal="center" vertical="center"/>
    </xf>
    <xf numFmtId="14" fontId="116" fillId="0" borderId="70" xfId="0" applyNumberFormat="1" applyFont="1" applyBorder="1" applyAlignment="1">
      <alignment horizontal="center" vertical="center" wrapText="1"/>
    </xf>
    <xf numFmtId="14" fontId="116" fillId="0" borderId="71" xfId="0" applyNumberFormat="1" applyFont="1" applyBorder="1" applyAlignment="1">
      <alignment horizontal="center" vertical="center" wrapText="1"/>
    </xf>
    <xf numFmtId="0" fontId="117" fillId="0" borderId="73" xfId="0" applyFont="1" applyBorder="1" applyAlignment="1">
      <alignment horizontal="left" vertical="center" wrapText="1"/>
    </xf>
    <xf numFmtId="0" fontId="117" fillId="0" borderId="74" xfId="0" applyFont="1" applyBorder="1" applyAlignment="1">
      <alignment horizontal="left" vertical="center" wrapText="1"/>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117" fillId="0" borderId="77" xfId="0" applyFont="1" applyBorder="1" applyAlignment="1">
      <alignment horizontal="center" vertical="center" wrapText="1"/>
    </xf>
    <xf numFmtId="0" fontId="117" fillId="0" borderId="84" xfId="0" applyFont="1" applyBorder="1" applyAlignment="1">
      <alignment horizontal="center" vertical="center" wrapText="1"/>
    </xf>
    <xf numFmtId="43" fontId="116" fillId="0" borderId="78" xfId="16326" applyFont="1" applyBorder="1" applyAlignment="1">
      <alignment horizontal="center" vertical="center" wrapText="1"/>
    </xf>
    <xf numFmtId="43" fontId="116" fillId="0" borderId="85" xfId="16326" applyFont="1" applyBorder="1" applyAlignment="1">
      <alignment horizontal="center" vertical="center" wrapText="1"/>
    </xf>
    <xf numFmtId="0" fontId="116" fillId="0" borderId="80" xfId="0" applyFont="1" applyBorder="1" applyAlignment="1">
      <alignment horizontal="left" vertical="top" wrapText="1"/>
    </xf>
    <xf numFmtId="0" fontId="116" fillId="0" borderId="81" xfId="0" applyFont="1" applyBorder="1" applyAlignment="1">
      <alignment horizontal="left" vertical="top" wrapText="1"/>
    </xf>
    <xf numFmtId="0" fontId="113" fillId="0" borderId="64" xfId="0" applyFont="1" applyBorder="1" applyAlignment="1">
      <alignment horizontal="left" vertical="center" wrapText="1"/>
    </xf>
    <xf numFmtId="0" fontId="113" fillId="0" borderId="65" xfId="0" applyFont="1" applyBorder="1" applyAlignment="1">
      <alignment horizontal="left" vertical="center" wrapText="1"/>
    </xf>
    <xf numFmtId="0" fontId="113" fillId="0" borderId="66" xfId="0" applyFont="1" applyBorder="1" applyAlignment="1">
      <alignment horizontal="left" vertical="center" wrapText="1"/>
    </xf>
    <xf numFmtId="0" fontId="109" fillId="0" borderId="60" xfId="0" applyFont="1" applyBorder="1" applyAlignment="1">
      <alignment horizontal="right" vertical="center"/>
    </xf>
    <xf numFmtId="0" fontId="109" fillId="0" borderId="61" xfId="0" applyFont="1" applyBorder="1" applyAlignment="1">
      <alignment horizontal="right" vertical="center"/>
    </xf>
    <xf numFmtId="0" fontId="109" fillId="0" borderId="62" xfId="0" applyFont="1" applyBorder="1" applyAlignment="1">
      <alignment horizontal="right" vertical="center"/>
    </xf>
    <xf numFmtId="0" fontId="109" fillId="0" borderId="63" xfId="0" applyFont="1" applyBorder="1" applyAlignment="1">
      <alignment horizontal="right" vertical="center"/>
    </xf>
    <xf numFmtId="0" fontId="109" fillId="0" borderId="0" xfId="0" applyFont="1" applyAlignment="1">
      <alignment horizontal="right" vertical="center"/>
    </xf>
    <xf numFmtId="0" fontId="109" fillId="0" borderId="63" xfId="0" applyFont="1" applyBorder="1" applyAlignment="1">
      <alignment horizontal="left" vertical="center"/>
    </xf>
    <xf numFmtId="0" fontId="109" fillId="0" borderId="0" xfId="0" applyFont="1" applyAlignment="1">
      <alignment horizontal="left" vertical="center"/>
    </xf>
    <xf numFmtId="0" fontId="109" fillId="0" borderId="3" xfId="0" applyFont="1" applyBorder="1" applyAlignment="1">
      <alignment horizontal="left" vertical="center"/>
    </xf>
    <xf numFmtId="0" fontId="112" fillId="0" borderId="63" xfId="0" applyFont="1" applyBorder="1" applyAlignment="1">
      <alignment horizontal="left" vertical="center"/>
    </xf>
    <xf numFmtId="0" fontId="112" fillId="0" borderId="0" xfId="0" applyFont="1" applyAlignment="1">
      <alignment horizontal="left" vertical="center"/>
    </xf>
    <xf numFmtId="0" fontId="112" fillId="0" borderId="3" xfId="0" applyFont="1" applyBorder="1" applyAlignment="1">
      <alignment horizontal="left" vertical="center"/>
    </xf>
    <xf numFmtId="0" fontId="113" fillId="0" borderId="63" xfId="0" applyFont="1" applyBorder="1" applyAlignment="1">
      <alignment horizontal="left" vertical="center"/>
    </xf>
    <xf numFmtId="0" fontId="113" fillId="0" borderId="0" xfId="0" applyFont="1" applyAlignment="1">
      <alignment horizontal="left" vertical="center"/>
    </xf>
    <xf numFmtId="0" fontId="113" fillId="0" borderId="3" xfId="0" applyFont="1" applyBorder="1" applyAlignment="1">
      <alignment horizontal="left" vertical="center"/>
    </xf>
    <xf numFmtId="0" fontId="3" fillId="0" borderId="60" xfId="16250" applyFont="1" applyBorder="1" applyAlignment="1">
      <alignment horizontal="center" vertical="center" wrapText="1"/>
    </xf>
    <xf numFmtId="0" fontId="3" fillId="0" borderId="61" xfId="16250" applyFont="1" applyBorder="1" applyAlignment="1">
      <alignment horizontal="center" vertical="center" wrapText="1"/>
    </xf>
    <xf numFmtId="0" fontId="3" fillId="0" borderId="62" xfId="16250" applyFont="1" applyBorder="1" applyAlignment="1">
      <alignment horizontal="center" vertical="center" wrapText="1"/>
    </xf>
    <xf numFmtId="0" fontId="121" fillId="84" borderId="64" xfId="0" applyFont="1" applyFill="1" applyBorder="1" applyAlignment="1">
      <alignment horizontal="center" vertical="center"/>
    </xf>
    <xf numFmtId="0" fontId="121" fillId="84" borderId="65" xfId="0" applyFont="1" applyFill="1" applyBorder="1" applyAlignment="1">
      <alignment horizontal="center" vertical="center"/>
    </xf>
    <xf numFmtId="0" fontId="121" fillId="84" borderId="66" xfId="0" applyFont="1" applyFill="1" applyBorder="1" applyAlignment="1">
      <alignment horizontal="center" vertical="center"/>
    </xf>
  </cellXfs>
  <cellStyles count="16328">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xfId="16326" builtinId="3"/>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2 2 2 6 2 3" xfId="16327"/>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A2" sqref="A2:G2"/>
    </sheetView>
  </sheetViews>
  <sheetFormatPr defaultColWidth="8.7109375" defaultRowHeight="15"/>
  <cols>
    <col min="2" max="2" width="12.7109375" customWidth="1"/>
    <col min="3" max="3" width="46.140625" customWidth="1"/>
    <col min="4" max="4" width="8" customWidth="1"/>
    <col min="6" max="6" width="13.7109375" bestFit="1" customWidth="1"/>
    <col min="7" max="7" width="13.42578125" style="75" customWidth="1"/>
    <col min="8" max="8" width="0.140625" customWidth="1"/>
    <col min="9" max="9" width="11" hidden="1" customWidth="1"/>
  </cols>
  <sheetData>
    <row r="1" spans="1:9" s="12" customFormat="1" ht="31.5">
      <c r="A1" s="166"/>
      <c r="B1" s="167"/>
      <c r="C1" s="167"/>
      <c r="D1" s="167"/>
      <c r="E1" s="167"/>
      <c r="F1" s="167"/>
      <c r="G1" s="168"/>
      <c r="H1" s="169"/>
      <c r="I1" s="170"/>
    </row>
    <row r="2" spans="1:9" s="13" customFormat="1" ht="15.75">
      <c r="A2" s="171" t="s">
        <v>163</v>
      </c>
      <c r="B2" s="172"/>
      <c r="C2" s="172"/>
      <c r="D2" s="172"/>
      <c r="E2" s="172"/>
      <c r="F2" s="172"/>
      <c r="G2" s="173"/>
    </row>
    <row r="3" spans="1:9" s="14" customFormat="1" ht="12.75">
      <c r="A3" s="174" t="s">
        <v>164</v>
      </c>
      <c r="B3" s="175"/>
      <c r="C3" s="175"/>
      <c r="D3" s="175"/>
      <c r="E3" s="175"/>
      <c r="F3" s="175"/>
      <c r="G3" s="176"/>
    </row>
    <row r="4" spans="1:9" s="14" customFormat="1" ht="12.75">
      <c r="A4" s="177" t="s">
        <v>165</v>
      </c>
      <c r="B4" s="178"/>
      <c r="C4" s="178"/>
      <c r="D4" s="178"/>
      <c r="E4" s="178"/>
      <c r="F4" s="178"/>
      <c r="G4" s="179"/>
    </row>
    <row r="5" spans="1:9" s="14" customFormat="1" ht="31.9" customHeight="1" thickBot="1">
      <c r="A5" s="163" t="s">
        <v>166</v>
      </c>
      <c r="B5" s="164"/>
      <c r="C5" s="164"/>
      <c r="D5" s="164"/>
      <c r="E5" s="164"/>
      <c r="F5" s="164"/>
      <c r="G5" s="165"/>
    </row>
    <row r="6" spans="1:9" s="15" customFormat="1" ht="19.5" thickBot="1">
      <c r="A6" s="143" t="s">
        <v>246</v>
      </c>
      <c r="B6" s="144"/>
      <c r="C6" s="144"/>
      <c r="D6" s="144"/>
      <c r="E6" s="144"/>
      <c r="F6" s="144"/>
      <c r="G6" s="145"/>
    </row>
    <row r="7" spans="1:9" s="17" customFormat="1" ht="14.65" customHeight="1">
      <c r="A7" s="16" t="s">
        <v>167</v>
      </c>
      <c r="B7" s="146" t="s">
        <v>168</v>
      </c>
      <c r="C7" s="147"/>
      <c r="D7" s="148" t="s">
        <v>169</v>
      </c>
      <c r="E7" s="148"/>
      <c r="F7" s="149">
        <v>45546</v>
      </c>
      <c r="G7" s="150"/>
    </row>
    <row r="8" spans="1:9" s="17" customFormat="1" ht="31.9" customHeight="1">
      <c r="A8" s="18"/>
      <c r="B8" s="151" t="s">
        <v>170</v>
      </c>
      <c r="C8" s="152"/>
      <c r="D8" s="153"/>
      <c r="E8" s="154"/>
      <c r="F8" s="157"/>
      <c r="G8" s="159"/>
    </row>
    <row r="9" spans="1:9" s="17" customFormat="1" ht="15.75" thickBot="1">
      <c r="A9" s="19"/>
      <c r="B9" s="161" t="s">
        <v>171</v>
      </c>
      <c r="C9" s="162"/>
      <c r="D9" s="155"/>
      <c r="E9" s="156"/>
      <c r="F9" s="158"/>
      <c r="G9" s="160"/>
    </row>
    <row r="10" spans="1:9" s="24" customFormat="1" ht="15.75" thickBot="1">
      <c r="A10" s="20" t="s">
        <v>172</v>
      </c>
      <c r="B10" s="21" t="s">
        <v>173</v>
      </c>
      <c r="C10" s="22" t="s">
        <v>174</v>
      </c>
      <c r="D10" s="22" t="s">
        <v>156</v>
      </c>
      <c r="E10" s="22" t="s">
        <v>175</v>
      </c>
      <c r="F10" s="22" t="s">
        <v>176</v>
      </c>
      <c r="G10" s="23" t="s">
        <v>0</v>
      </c>
    </row>
    <row r="11" spans="1:9">
      <c r="A11" s="25"/>
      <c r="B11" s="26"/>
      <c r="C11" s="27"/>
      <c r="D11" s="27"/>
      <c r="E11" s="27"/>
      <c r="F11" s="27"/>
      <c r="G11" s="28"/>
    </row>
    <row r="12" spans="1:9" ht="60.4" customHeight="1">
      <c r="A12" s="29">
        <v>1</v>
      </c>
      <c r="B12" s="79" t="s">
        <v>188</v>
      </c>
      <c r="C12" s="30" t="s">
        <v>247</v>
      </c>
      <c r="D12" s="31" t="s">
        <v>177</v>
      </c>
      <c r="E12" s="32">
        <v>1</v>
      </c>
      <c r="F12" s="32" t="e">
        <f>#REF!</f>
        <v>#REF!</v>
      </c>
      <c r="G12" s="33" t="e">
        <f>(E12*F12)</f>
        <v>#REF!</v>
      </c>
    </row>
    <row r="13" spans="1:9" s="41" customFormat="1">
      <c r="A13" s="34"/>
      <c r="B13" s="35"/>
      <c r="C13" s="36"/>
      <c r="D13" s="37"/>
      <c r="E13" s="38"/>
      <c r="F13" s="39"/>
      <c r="G13" s="40"/>
    </row>
    <row r="14" spans="1:9" s="41" customFormat="1">
      <c r="A14" s="34"/>
      <c r="B14" s="35"/>
      <c r="C14" s="36"/>
      <c r="D14" s="37"/>
      <c r="E14" s="38"/>
      <c r="F14" s="39"/>
      <c r="G14" s="40"/>
    </row>
    <row r="15" spans="1:9" s="41" customFormat="1">
      <c r="A15" s="34"/>
      <c r="B15" s="35"/>
      <c r="C15" s="36"/>
      <c r="D15" s="37"/>
      <c r="E15" s="38"/>
      <c r="F15" s="39"/>
      <c r="G15" s="40"/>
    </row>
    <row r="16" spans="1:9" s="41" customFormat="1">
      <c r="A16" s="34"/>
      <c r="B16" s="35"/>
      <c r="C16" s="36"/>
      <c r="D16" s="37"/>
      <c r="E16" s="38"/>
      <c r="F16" s="39"/>
      <c r="G16" s="40"/>
    </row>
    <row r="17" spans="1:9" s="41" customFormat="1">
      <c r="A17" s="34"/>
      <c r="B17" s="35"/>
      <c r="C17" s="36"/>
      <c r="D17" s="37"/>
      <c r="E17" s="38"/>
      <c r="F17" s="39"/>
      <c r="G17" s="40"/>
    </row>
    <row r="18" spans="1:9">
      <c r="A18" s="42"/>
      <c r="B18" s="43"/>
      <c r="C18" s="44"/>
      <c r="D18" s="44"/>
      <c r="E18" s="44"/>
      <c r="F18" s="44"/>
      <c r="G18" s="45"/>
    </row>
    <row r="19" spans="1:9">
      <c r="A19" s="42"/>
      <c r="B19" s="43"/>
      <c r="C19" s="46"/>
      <c r="D19" s="44"/>
      <c r="E19" s="44"/>
      <c r="F19" s="44"/>
      <c r="G19" s="45"/>
    </row>
    <row r="20" spans="1:9" s="2" customFormat="1">
      <c r="A20" s="47"/>
      <c r="B20" s="48"/>
      <c r="C20" s="49"/>
      <c r="D20" s="49"/>
      <c r="E20" s="49"/>
      <c r="F20" s="50"/>
      <c r="G20" s="51"/>
      <c r="I20" s="52"/>
    </row>
    <row r="21" spans="1:9">
      <c r="A21" s="53"/>
      <c r="B21" s="54"/>
      <c r="C21" s="55"/>
      <c r="D21" s="55"/>
      <c r="E21" s="55"/>
      <c r="F21" s="56"/>
      <c r="G21" s="57"/>
    </row>
    <row r="22" spans="1:9">
      <c r="A22" s="53"/>
      <c r="B22" s="54"/>
      <c r="C22" s="55"/>
      <c r="D22" s="55"/>
      <c r="E22" s="55"/>
      <c r="F22" s="56"/>
      <c r="G22" s="57"/>
    </row>
    <row r="23" spans="1:9" s="2" customFormat="1">
      <c r="A23" s="58"/>
      <c r="B23" s="59"/>
      <c r="C23" s="60"/>
      <c r="D23" s="60"/>
      <c r="E23" s="60"/>
      <c r="F23" s="50" t="s">
        <v>178</v>
      </c>
      <c r="G23" s="61" t="e">
        <f>SUM(G12:G22)</f>
        <v>#REF!</v>
      </c>
    </row>
    <row r="24" spans="1:9">
      <c r="A24" s="42"/>
      <c r="B24" s="43"/>
      <c r="C24" s="44"/>
      <c r="D24" s="44"/>
      <c r="E24" s="44"/>
      <c r="F24" s="62" t="s">
        <v>179</v>
      </c>
      <c r="G24" s="45" t="e">
        <f>G23*18%</f>
        <v>#REF!</v>
      </c>
    </row>
    <row r="25" spans="1:9" s="2" customFormat="1" ht="15.75" thickBot="1">
      <c r="A25" s="63"/>
      <c r="B25" s="64"/>
      <c r="C25" s="65"/>
      <c r="D25" s="65"/>
      <c r="E25" s="65"/>
      <c r="F25" s="66" t="s">
        <v>180</v>
      </c>
      <c r="G25" s="67" t="e">
        <f>SUM(G23:G24)</f>
        <v>#REF!</v>
      </c>
    </row>
    <row r="26" spans="1:9">
      <c r="A26" s="68"/>
      <c r="G26" s="69"/>
    </row>
    <row r="27" spans="1:9">
      <c r="A27" s="68"/>
      <c r="C27" s="70" t="s">
        <v>181</v>
      </c>
      <c r="G27" s="69"/>
    </row>
    <row r="28" spans="1:9">
      <c r="A28" s="68"/>
      <c r="C28" t="s">
        <v>182</v>
      </c>
      <c r="G28" s="69"/>
    </row>
    <row r="29" spans="1:9">
      <c r="A29" s="68"/>
      <c r="G29" s="69"/>
    </row>
    <row r="30" spans="1:9">
      <c r="A30" s="68"/>
      <c r="C30" s="2" t="s">
        <v>183</v>
      </c>
      <c r="G30" s="69"/>
    </row>
    <row r="31" spans="1:9">
      <c r="A31" s="68"/>
      <c r="C31" t="s">
        <v>266</v>
      </c>
      <c r="G31" s="69"/>
    </row>
    <row r="32" spans="1:9">
      <c r="A32" s="68"/>
      <c r="G32" s="69"/>
    </row>
    <row r="33" spans="1:7">
      <c r="A33" s="68"/>
      <c r="C33" s="71" t="s">
        <v>184</v>
      </c>
      <c r="G33" s="69"/>
    </row>
    <row r="34" spans="1:7">
      <c r="A34" s="68"/>
      <c r="G34" s="69"/>
    </row>
    <row r="35" spans="1:7">
      <c r="A35" s="68"/>
      <c r="G35" s="69"/>
    </row>
    <row r="36" spans="1:7">
      <c r="A36" s="68" t="s">
        <v>185</v>
      </c>
      <c r="G36" s="69"/>
    </row>
    <row r="37" spans="1:7">
      <c r="A37" s="68"/>
      <c r="G37" s="69"/>
    </row>
    <row r="38" spans="1:7">
      <c r="A38" s="68"/>
      <c r="G38" s="69"/>
    </row>
    <row r="39" spans="1:7" ht="15.75" thickBot="1">
      <c r="A39" s="72" t="s">
        <v>186</v>
      </c>
      <c r="B39" s="73"/>
      <c r="C39" s="73"/>
      <c r="D39" s="73"/>
      <c r="E39" s="73"/>
      <c r="F39" s="73"/>
      <c r="G39" s="74"/>
    </row>
  </sheetData>
  <mergeCells count="15">
    <mergeCell ref="A5:G5"/>
    <mergeCell ref="A1:G1"/>
    <mergeCell ref="H1:I1"/>
    <mergeCell ref="A2:G2"/>
    <mergeCell ref="A3:G3"/>
    <mergeCell ref="A4:G4"/>
    <mergeCell ref="A6:G6"/>
    <mergeCell ref="B7:C7"/>
    <mergeCell ref="D7:E7"/>
    <mergeCell ref="F7:G7"/>
    <mergeCell ref="B8:C8"/>
    <mergeCell ref="D8:E9"/>
    <mergeCell ref="F8:F9"/>
    <mergeCell ref="G8:G9"/>
    <mergeCell ref="B9:C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workbookViewId="0">
      <selection activeCell="C6" sqref="C6"/>
    </sheetView>
  </sheetViews>
  <sheetFormatPr defaultColWidth="8.7109375" defaultRowHeight="15"/>
  <cols>
    <col min="2" max="2" width="51.7109375" customWidth="1"/>
    <col min="3" max="3" width="9.140625" bestFit="1" customWidth="1"/>
    <col min="4" max="4" width="11.28515625" customWidth="1"/>
    <col min="5" max="5" width="10.7109375" style="11" customWidth="1"/>
    <col min="6" max="6" width="12" customWidth="1"/>
    <col min="7" max="7" width="46" customWidth="1"/>
  </cols>
  <sheetData>
    <row r="1" spans="1:7" ht="24" thickBot="1">
      <c r="A1" s="183" t="s">
        <v>163</v>
      </c>
      <c r="B1" s="184"/>
      <c r="C1" s="184"/>
      <c r="D1" s="184"/>
      <c r="E1" s="184"/>
      <c r="F1" s="184"/>
      <c r="G1" s="185"/>
    </row>
    <row r="2" spans="1:7" ht="35.65" customHeight="1" thickBot="1">
      <c r="A2" s="180" t="s">
        <v>200</v>
      </c>
      <c r="B2" s="181"/>
      <c r="C2" s="181"/>
      <c r="D2" s="181"/>
      <c r="E2" s="181"/>
      <c r="F2" s="181"/>
      <c r="G2" s="182"/>
    </row>
    <row r="3" spans="1:7" ht="30" customHeight="1" thickBot="1">
      <c r="A3" s="78" t="s">
        <v>162</v>
      </c>
      <c r="B3" s="78" t="s">
        <v>161</v>
      </c>
      <c r="C3" s="78" t="s">
        <v>156</v>
      </c>
      <c r="D3" s="8" t="s">
        <v>158</v>
      </c>
      <c r="E3" s="9" t="s">
        <v>2</v>
      </c>
      <c r="F3" s="8" t="s">
        <v>0</v>
      </c>
      <c r="G3" s="8" t="s">
        <v>157</v>
      </c>
    </row>
    <row r="4" spans="1:7" ht="15.75">
      <c r="A4" s="76"/>
      <c r="B4" s="6"/>
      <c r="C4" s="6"/>
      <c r="D4" s="7"/>
      <c r="E4" s="10"/>
      <c r="F4" s="7"/>
      <c r="G4" s="77"/>
    </row>
    <row r="5" spans="1:7" ht="76.900000000000006" customHeight="1">
      <c r="A5" s="134">
        <v>8</v>
      </c>
      <c r="B5" s="135" t="s">
        <v>193</v>
      </c>
      <c r="C5" s="136" t="s">
        <v>187</v>
      </c>
      <c r="D5" s="137">
        <v>2</v>
      </c>
      <c r="E5" s="137">
        <v>25500</v>
      </c>
      <c r="F5" s="137">
        <f t="shared" ref="F5:F14" si="0">E5*D5</f>
        <v>51000</v>
      </c>
      <c r="G5" s="123" t="s">
        <v>269</v>
      </c>
    </row>
    <row r="6" spans="1:7" ht="105">
      <c r="A6" s="94">
        <v>12</v>
      </c>
      <c r="B6" s="93" t="s">
        <v>231</v>
      </c>
      <c r="C6" s="97"/>
      <c r="D6" s="87"/>
      <c r="E6" s="88"/>
      <c r="F6" s="87"/>
      <c r="G6" s="118"/>
    </row>
    <row r="7" spans="1:7" ht="33" customHeight="1">
      <c r="A7" s="134" t="s">
        <v>197</v>
      </c>
      <c r="B7" s="138" t="s">
        <v>199</v>
      </c>
      <c r="C7" s="136" t="s">
        <v>194</v>
      </c>
      <c r="D7" s="137">
        <v>1</v>
      </c>
      <c r="E7" s="137">
        <v>28000</v>
      </c>
      <c r="F7" s="137">
        <f t="shared" si="0"/>
        <v>28000</v>
      </c>
      <c r="G7" s="124" t="s">
        <v>273</v>
      </c>
    </row>
    <row r="8" spans="1:7" ht="33" customHeight="1">
      <c r="A8" s="134">
        <v>24</v>
      </c>
      <c r="B8" s="139" t="s">
        <v>252</v>
      </c>
      <c r="C8" s="136" t="s">
        <v>194</v>
      </c>
      <c r="D8" s="137">
        <v>1</v>
      </c>
      <c r="E8" s="137">
        <v>6000</v>
      </c>
      <c r="F8" s="137">
        <f t="shared" ref="F8" si="1">E8*D8</f>
        <v>6000</v>
      </c>
      <c r="G8" s="123" t="s">
        <v>280</v>
      </c>
    </row>
    <row r="9" spans="1:7" ht="90">
      <c r="A9" s="134">
        <v>26</v>
      </c>
      <c r="B9" s="140" t="s">
        <v>274</v>
      </c>
      <c r="C9" s="136" t="s">
        <v>229</v>
      </c>
      <c r="D9" s="137">
        <v>62</v>
      </c>
      <c r="E9" s="137">
        <v>510</v>
      </c>
      <c r="F9" s="137">
        <f t="shared" si="0"/>
        <v>31620</v>
      </c>
      <c r="G9" s="123" t="s">
        <v>281</v>
      </c>
    </row>
    <row r="10" spans="1:7" ht="71.45" customHeight="1">
      <c r="A10" s="134">
        <v>27</v>
      </c>
      <c r="B10" s="141" t="s">
        <v>253</v>
      </c>
      <c r="C10" s="136" t="s">
        <v>229</v>
      </c>
      <c r="D10" s="137">
        <v>62</v>
      </c>
      <c r="E10" s="137">
        <v>193</v>
      </c>
      <c r="F10" s="137">
        <f t="shared" si="0"/>
        <v>11966</v>
      </c>
      <c r="G10" s="123" t="s">
        <v>281</v>
      </c>
    </row>
    <row r="11" spans="1:7" ht="90">
      <c r="A11" s="94">
        <v>30</v>
      </c>
      <c r="B11" s="99" t="s">
        <v>204</v>
      </c>
      <c r="C11" s="97"/>
      <c r="D11" s="87"/>
      <c r="E11" s="88"/>
      <c r="F11" s="87"/>
      <c r="G11" s="89"/>
    </row>
    <row r="12" spans="1:7">
      <c r="A12" s="94" t="s">
        <v>196</v>
      </c>
      <c r="B12" s="99" t="s">
        <v>206</v>
      </c>
      <c r="C12" s="97" t="s">
        <v>194</v>
      </c>
      <c r="D12" s="87">
        <v>28</v>
      </c>
      <c r="E12" s="88">
        <v>250</v>
      </c>
      <c r="F12" s="87">
        <f t="shared" si="0"/>
        <v>7000</v>
      </c>
      <c r="G12" s="128"/>
    </row>
    <row r="13" spans="1:7">
      <c r="A13" s="94" t="s">
        <v>197</v>
      </c>
      <c r="B13" s="99" t="s">
        <v>207</v>
      </c>
      <c r="C13" s="97" t="s">
        <v>194</v>
      </c>
      <c r="D13" s="87">
        <v>2</v>
      </c>
      <c r="E13" s="88">
        <v>650</v>
      </c>
      <c r="F13" s="87">
        <f t="shared" si="0"/>
        <v>1300</v>
      </c>
      <c r="G13" s="128"/>
    </row>
    <row r="14" spans="1:7">
      <c r="A14" s="94" t="s">
        <v>209</v>
      </c>
      <c r="B14" s="99" t="s">
        <v>208</v>
      </c>
      <c r="C14" s="97" t="s">
        <v>194</v>
      </c>
      <c r="D14" s="87">
        <v>50</v>
      </c>
      <c r="E14" s="88">
        <v>300</v>
      </c>
      <c r="F14" s="87">
        <f t="shared" si="0"/>
        <v>15000</v>
      </c>
      <c r="G14" s="128"/>
    </row>
    <row r="15" spans="1:7">
      <c r="A15" s="94"/>
      <c r="B15" s="99"/>
      <c r="C15" s="97"/>
      <c r="D15" s="87"/>
      <c r="E15" s="88"/>
      <c r="F15" s="87"/>
      <c r="G15" s="89"/>
    </row>
    <row r="16" spans="1:7">
      <c r="A16" s="94">
        <v>31</v>
      </c>
      <c r="B16" s="82" t="s">
        <v>210</v>
      </c>
      <c r="C16" s="97"/>
      <c r="D16" s="87"/>
      <c r="E16" s="88"/>
      <c r="F16" s="87"/>
      <c r="G16" s="89"/>
    </row>
    <row r="17" spans="1:7" ht="210">
      <c r="A17" s="94"/>
      <c r="B17" s="82" t="s">
        <v>211</v>
      </c>
      <c r="C17" s="97"/>
      <c r="D17" s="87"/>
      <c r="E17" s="88"/>
      <c r="F17" s="87"/>
      <c r="G17" s="118"/>
    </row>
    <row r="18" spans="1:7">
      <c r="A18" s="94"/>
      <c r="B18" s="100" t="s">
        <v>212</v>
      </c>
      <c r="C18" s="97"/>
      <c r="D18" s="87"/>
      <c r="E18" s="88"/>
      <c r="F18" s="87"/>
      <c r="G18" s="118"/>
    </row>
    <row r="19" spans="1:7">
      <c r="A19" s="94"/>
      <c r="B19" s="82" t="s">
        <v>213</v>
      </c>
      <c r="C19" s="97" t="s">
        <v>177</v>
      </c>
      <c r="D19" s="87">
        <v>3</v>
      </c>
      <c r="E19" s="88">
        <v>7500</v>
      </c>
      <c r="F19" s="87">
        <f t="shared" ref="F19" si="2">E19*D19</f>
        <v>22500</v>
      </c>
      <c r="G19" s="122" t="s">
        <v>275</v>
      </c>
    </row>
    <row r="20" spans="1:7">
      <c r="A20" s="94"/>
      <c r="B20" s="82"/>
      <c r="C20" s="97"/>
      <c r="D20" s="87"/>
      <c r="E20" s="88"/>
      <c r="F20" s="87"/>
      <c r="G20" s="118"/>
    </row>
    <row r="21" spans="1:7">
      <c r="A21" s="94">
        <v>32</v>
      </c>
      <c r="B21" s="82" t="s">
        <v>214</v>
      </c>
      <c r="C21" s="97"/>
      <c r="D21" s="87"/>
      <c r="E21" s="88"/>
      <c r="F21" s="87"/>
      <c r="G21" s="118"/>
    </row>
    <row r="22" spans="1:7">
      <c r="A22" s="94"/>
      <c r="B22" s="100" t="s">
        <v>215</v>
      </c>
      <c r="C22" s="97"/>
      <c r="D22" s="87"/>
      <c r="E22" s="88"/>
      <c r="F22" s="87"/>
      <c r="G22" s="118"/>
    </row>
    <row r="23" spans="1:7">
      <c r="A23" s="94"/>
      <c r="B23" s="82" t="s">
        <v>216</v>
      </c>
      <c r="C23" s="97"/>
      <c r="D23" s="87"/>
      <c r="E23" s="88"/>
      <c r="F23" s="87"/>
      <c r="G23" s="118"/>
    </row>
    <row r="24" spans="1:7" ht="30">
      <c r="A24" s="94"/>
      <c r="B24" s="82" t="s">
        <v>217</v>
      </c>
      <c r="C24" s="97" t="s">
        <v>177</v>
      </c>
      <c r="D24" s="87">
        <v>6</v>
      </c>
      <c r="E24" s="88">
        <v>2550</v>
      </c>
      <c r="F24" s="87">
        <f t="shared" ref="F24" si="3">E24*D24</f>
        <v>15300</v>
      </c>
      <c r="G24" s="122" t="s">
        <v>275</v>
      </c>
    </row>
    <row r="25" spans="1:7">
      <c r="A25" s="94"/>
      <c r="B25" s="82"/>
      <c r="C25" s="97"/>
      <c r="D25" s="87"/>
      <c r="E25" s="88"/>
      <c r="F25" s="87"/>
      <c r="G25" s="118"/>
    </row>
    <row r="26" spans="1:7">
      <c r="A26" s="94">
        <v>33</v>
      </c>
      <c r="B26" s="82" t="s">
        <v>218</v>
      </c>
      <c r="C26" s="97"/>
      <c r="D26" s="87"/>
      <c r="E26" s="88"/>
      <c r="F26" s="87"/>
      <c r="G26" s="118"/>
    </row>
    <row r="27" spans="1:7">
      <c r="A27" s="94"/>
      <c r="B27" s="100" t="s">
        <v>219</v>
      </c>
      <c r="C27" s="97"/>
      <c r="D27" s="87"/>
      <c r="E27" s="88"/>
      <c r="F27" s="87"/>
      <c r="G27" s="118"/>
    </row>
    <row r="28" spans="1:7" ht="30">
      <c r="A28" s="94"/>
      <c r="B28" s="82" t="s">
        <v>220</v>
      </c>
      <c r="C28" s="97"/>
      <c r="D28" s="87"/>
      <c r="E28" s="88"/>
      <c r="F28" s="87"/>
      <c r="G28" s="118"/>
    </row>
    <row r="29" spans="1:7" ht="60">
      <c r="A29" s="94" t="s">
        <v>196</v>
      </c>
      <c r="B29" s="82" t="s">
        <v>221</v>
      </c>
      <c r="C29" s="97" t="s">
        <v>177</v>
      </c>
      <c r="D29" s="87">
        <v>6</v>
      </c>
      <c r="E29" s="88">
        <v>6500</v>
      </c>
      <c r="F29" s="87">
        <f t="shared" ref="F29:F31" si="4">E29*D29</f>
        <v>39000</v>
      </c>
      <c r="G29" s="122" t="s">
        <v>275</v>
      </c>
    </row>
    <row r="30" spans="1:7" ht="60">
      <c r="A30" s="94" t="s">
        <v>209</v>
      </c>
      <c r="B30" s="82" t="s">
        <v>222</v>
      </c>
      <c r="C30" s="97" t="s">
        <v>177</v>
      </c>
      <c r="D30" s="87">
        <v>6</v>
      </c>
      <c r="E30" s="88">
        <v>3200</v>
      </c>
      <c r="F30" s="87">
        <f t="shared" si="4"/>
        <v>19200</v>
      </c>
      <c r="G30" s="122" t="s">
        <v>275</v>
      </c>
    </row>
    <row r="31" spans="1:7" ht="33" customHeight="1">
      <c r="A31" s="94" t="s">
        <v>205</v>
      </c>
      <c r="B31" s="82" t="s">
        <v>223</v>
      </c>
      <c r="C31" s="97" t="s">
        <v>177</v>
      </c>
      <c r="D31" s="87">
        <v>6</v>
      </c>
      <c r="E31" s="88">
        <v>2450</v>
      </c>
      <c r="F31" s="87">
        <f t="shared" si="4"/>
        <v>14700</v>
      </c>
      <c r="G31" s="122" t="s">
        <v>275</v>
      </c>
    </row>
    <row r="32" spans="1:7" ht="18.600000000000001" customHeight="1">
      <c r="A32" s="94"/>
      <c r="B32" s="82"/>
      <c r="C32" s="97"/>
      <c r="D32" s="87"/>
      <c r="E32" s="88"/>
      <c r="F32" s="87"/>
      <c r="G32" s="118"/>
    </row>
    <row r="33" spans="1:7" ht="33" customHeight="1">
      <c r="A33" s="94">
        <v>34</v>
      </c>
      <c r="B33" s="83" t="s">
        <v>238</v>
      </c>
      <c r="C33" s="97" t="s">
        <v>194</v>
      </c>
      <c r="D33" s="87">
        <v>3</v>
      </c>
      <c r="E33" s="88">
        <v>10000</v>
      </c>
      <c r="F33" s="87">
        <f t="shared" ref="F33:F39" si="5">E33*D33</f>
        <v>30000</v>
      </c>
      <c r="G33" s="122" t="s">
        <v>275</v>
      </c>
    </row>
    <row r="34" spans="1:7" ht="75">
      <c r="A34" s="142">
        <v>35</v>
      </c>
      <c r="B34" s="139" t="s">
        <v>239</v>
      </c>
      <c r="C34" s="136" t="s">
        <v>194</v>
      </c>
      <c r="D34" s="137">
        <v>14</v>
      </c>
      <c r="E34" s="137">
        <v>5450</v>
      </c>
      <c r="F34" s="137">
        <f t="shared" si="5"/>
        <v>76300</v>
      </c>
      <c r="G34" s="123" t="s">
        <v>283</v>
      </c>
    </row>
    <row r="35" spans="1:7" ht="75">
      <c r="A35" s="94">
        <v>36</v>
      </c>
      <c r="B35" s="83" t="s">
        <v>241</v>
      </c>
      <c r="C35" s="97" t="s">
        <v>187</v>
      </c>
      <c r="D35" s="87">
        <v>1</v>
      </c>
      <c r="E35" s="88">
        <v>110000</v>
      </c>
      <c r="F35" s="87">
        <f t="shared" si="5"/>
        <v>110000</v>
      </c>
      <c r="G35" s="122" t="s">
        <v>284</v>
      </c>
    </row>
    <row r="36" spans="1:7" ht="33" customHeight="1">
      <c r="A36" s="94">
        <v>37</v>
      </c>
      <c r="B36" s="81" t="s">
        <v>242</v>
      </c>
      <c r="C36" s="97" t="s">
        <v>187</v>
      </c>
      <c r="D36" s="87">
        <v>1</v>
      </c>
      <c r="E36" s="88">
        <v>25000</v>
      </c>
      <c r="F36" s="87">
        <f t="shared" si="5"/>
        <v>25000</v>
      </c>
      <c r="G36" s="126" t="s">
        <v>285</v>
      </c>
    </row>
    <row r="37" spans="1:7" ht="33" customHeight="1">
      <c r="A37" s="94">
        <v>38</v>
      </c>
      <c r="B37" s="81" t="s">
        <v>265</v>
      </c>
      <c r="C37" s="97" t="s">
        <v>187</v>
      </c>
      <c r="D37" s="87">
        <v>1</v>
      </c>
      <c r="E37" s="88">
        <v>7500</v>
      </c>
      <c r="F37" s="87">
        <f t="shared" si="5"/>
        <v>7500</v>
      </c>
      <c r="G37" s="126" t="s">
        <v>286</v>
      </c>
    </row>
    <row r="38" spans="1:7" ht="42.75">
      <c r="A38" s="94">
        <v>39</v>
      </c>
      <c r="B38" s="103" t="s">
        <v>244</v>
      </c>
      <c r="C38" s="97" t="s">
        <v>245</v>
      </c>
      <c r="D38" s="87">
        <v>245</v>
      </c>
      <c r="E38" s="88">
        <v>185</v>
      </c>
      <c r="F38" s="87">
        <f t="shared" si="5"/>
        <v>45325</v>
      </c>
      <c r="G38" s="122" t="s">
        <v>284</v>
      </c>
    </row>
    <row r="39" spans="1:7" ht="33" customHeight="1">
      <c r="A39" s="134">
        <v>40</v>
      </c>
      <c r="B39" s="139" t="s">
        <v>264</v>
      </c>
      <c r="C39" s="136" t="s">
        <v>187</v>
      </c>
      <c r="D39" s="137">
        <v>5</v>
      </c>
      <c r="E39" s="137">
        <v>7500</v>
      </c>
      <c r="F39" s="137">
        <f t="shared" si="5"/>
        <v>37500</v>
      </c>
      <c r="G39" s="124" t="s">
        <v>276</v>
      </c>
    </row>
    <row r="40" spans="1:7" ht="315">
      <c r="A40" s="104">
        <v>41</v>
      </c>
      <c r="B40" s="111" t="s">
        <v>255</v>
      </c>
      <c r="C40" s="106"/>
      <c r="D40" s="107"/>
      <c r="E40" s="108"/>
      <c r="F40" s="107"/>
      <c r="G40" s="109"/>
    </row>
    <row r="41" spans="1:7" ht="45">
      <c r="A41" s="104"/>
      <c r="B41" s="112" t="s">
        <v>256</v>
      </c>
      <c r="C41" s="106"/>
      <c r="D41" s="107"/>
      <c r="E41" s="108"/>
      <c r="F41" s="107"/>
      <c r="G41" s="109"/>
    </row>
    <row r="42" spans="1:7" ht="33" customHeight="1">
      <c r="A42" s="104"/>
      <c r="B42" s="112" t="s">
        <v>257</v>
      </c>
      <c r="C42" s="106"/>
      <c r="D42" s="107"/>
      <c r="E42" s="108"/>
      <c r="F42" s="107"/>
      <c r="G42" s="109"/>
    </row>
    <row r="43" spans="1:7" ht="33" customHeight="1">
      <c r="A43" s="104"/>
      <c r="B43" s="112" t="s">
        <v>258</v>
      </c>
      <c r="C43" s="106"/>
      <c r="D43" s="107"/>
      <c r="E43" s="108"/>
      <c r="F43" s="107"/>
      <c r="G43" s="109"/>
    </row>
    <row r="44" spans="1:7" ht="33" customHeight="1">
      <c r="A44" s="104"/>
      <c r="B44" s="112" t="s">
        <v>259</v>
      </c>
      <c r="C44" s="106"/>
      <c r="D44" s="107"/>
      <c r="E44" s="108"/>
      <c r="F44" s="107"/>
      <c r="G44" s="109"/>
    </row>
    <row r="45" spans="1:7" ht="33" customHeight="1">
      <c r="A45" s="104"/>
      <c r="B45" s="112" t="s">
        <v>260</v>
      </c>
      <c r="C45" s="106"/>
      <c r="D45" s="107"/>
      <c r="E45" s="108"/>
      <c r="F45" s="107"/>
      <c r="G45" s="109"/>
    </row>
    <row r="46" spans="1:7" ht="33" customHeight="1">
      <c r="A46" s="104"/>
      <c r="B46" s="112" t="s">
        <v>261</v>
      </c>
      <c r="C46" s="106"/>
      <c r="D46" s="107"/>
      <c r="E46" s="108"/>
      <c r="F46" s="107"/>
      <c r="G46" s="109"/>
    </row>
    <row r="47" spans="1:7" ht="33" customHeight="1">
      <c r="A47" s="94"/>
      <c r="B47" s="83" t="s">
        <v>262</v>
      </c>
      <c r="C47" s="97" t="s">
        <v>194</v>
      </c>
      <c r="D47" s="87">
        <v>1</v>
      </c>
      <c r="E47" s="88">
        <v>210000</v>
      </c>
      <c r="F47" s="87">
        <f t="shared" ref="F47" si="6">E47*D47</f>
        <v>210000</v>
      </c>
      <c r="G47" s="121" t="s">
        <v>287</v>
      </c>
    </row>
    <row r="48" spans="1:7" ht="33" customHeight="1" thickBot="1">
      <c r="A48" s="104"/>
      <c r="B48" s="105"/>
      <c r="C48" s="106"/>
      <c r="D48" s="107"/>
      <c r="E48" s="108"/>
      <c r="F48" s="107"/>
      <c r="G48" s="109"/>
    </row>
    <row r="49" spans="1:7" ht="33" customHeight="1" thickBot="1">
      <c r="A49" s="113"/>
      <c r="B49" s="114" t="s">
        <v>160</v>
      </c>
      <c r="C49" s="115"/>
      <c r="D49" s="115"/>
      <c r="E49" s="116"/>
      <c r="F49" s="115">
        <f>SUM(F5:F47)</f>
        <v>804211</v>
      </c>
      <c r="G49" s="115"/>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workbookViewId="0">
      <selection activeCell="B7" sqref="B7"/>
    </sheetView>
  </sheetViews>
  <sheetFormatPr defaultColWidth="8.7109375" defaultRowHeight="15"/>
  <cols>
    <col min="2" max="2" width="51.7109375" customWidth="1"/>
    <col min="3" max="3" width="9.140625" bestFit="1" customWidth="1"/>
    <col min="4" max="4" width="11.28515625" customWidth="1"/>
    <col min="5" max="5" width="10.7109375" style="11" customWidth="1"/>
    <col min="6" max="6" width="12" customWidth="1"/>
    <col min="7" max="7" width="46" customWidth="1"/>
  </cols>
  <sheetData>
    <row r="1" spans="1:7" ht="24" thickBot="1">
      <c r="A1" s="183" t="s">
        <v>163</v>
      </c>
      <c r="B1" s="184"/>
      <c r="C1" s="184"/>
      <c r="D1" s="184"/>
      <c r="E1" s="184"/>
      <c r="F1" s="184"/>
      <c r="G1" s="185"/>
    </row>
    <row r="2" spans="1:7" ht="35.65" customHeight="1" thickBot="1">
      <c r="A2" s="180" t="s">
        <v>200</v>
      </c>
      <c r="B2" s="181"/>
      <c r="C2" s="181"/>
      <c r="D2" s="181"/>
      <c r="E2" s="181"/>
      <c r="F2" s="181"/>
      <c r="G2" s="182"/>
    </row>
    <row r="3" spans="1:7" ht="30" customHeight="1" thickBot="1">
      <c r="A3" s="78" t="s">
        <v>162</v>
      </c>
      <c r="B3" s="78" t="s">
        <v>161</v>
      </c>
      <c r="C3" s="78" t="s">
        <v>156</v>
      </c>
      <c r="D3" s="8" t="s">
        <v>158</v>
      </c>
      <c r="E3" s="9" t="s">
        <v>2</v>
      </c>
      <c r="F3" s="8" t="s">
        <v>0</v>
      </c>
      <c r="G3" s="8" t="s">
        <v>157</v>
      </c>
    </row>
    <row r="4" spans="1:7" ht="15.75">
      <c r="A4" s="76"/>
      <c r="B4" s="6"/>
      <c r="C4" s="6"/>
      <c r="D4" s="7"/>
      <c r="E4" s="10"/>
      <c r="F4" s="7"/>
      <c r="G4" s="77"/>
    </row>
    <row r="5" spans="1:7" ht="45">
      <c r="A5" s="94">
        <v>1</v>
      </c>
      <c r="B5" s="95" t="s">
        <v>189</v>
      </c>
      <c r="C5" s="96" t="s">
        <v>229</v>
      </c>
      <c r="D5" s="87">
        <v>18</v>
      </c>
      <c r="E5" s="88">
        <v>755</v>
      </c>
      <c r="F5" s="87">
        <f t="shared" ref="F5:F42" si="0">E5*D5</f>
        <v>13590</v>
      </c>
      <c r="G5" s="119" t="s">
        <v>267</v>
      </c>
    </row>
    <row r="6" spans="1:7" ht="42.6" customHeight="1">
      <c r="A6" s="94">
        <v>2</v>
      </c>
      <c r="B6" s="95" t="s">
        <v>190</v>
      </c>
      <c r="C6" s="96" t="s">
        <v>229</v>
      </c>
      <c r="D6" s="87">
        <v>98</v>
      </c>
      <c r="E6" s="88">
        <v>130</v>
      </c>
      <c r="F6" s="87">
        <f t="shared" si="0"/>
        <v>12740</v>
      </c>
      <c r="G6" s="119" t="s">
        <v>267</v>
      </c>
    </row>
    <row r="7" spans="1:7" ht="33" customHeight="1">
      <c r="A7" s="94">
        <v>3</v>
      </c>
      <c r="B7" s="95" t="s">
        <v>191</v>
      </c>
      <c r="C7" s="96" t="s">
        <v>229</v>
      </c>
      <c r="D7" s="87">
        <v>14</v>
      </c>
      <c r="E7" s="88">
        <v>1455</v>
      </c>
      <c r="F7" s="87">
        <f t="shared" si="0"/>
        <v>20370</v>
      </c>
      <c r="G7" s="119" t="s">
        <v>267</v>
      </c>
    </row>
    <row r="8" spans="1:7" ht="33" customHeight="1">
      <c r="A8" s="129">
        <v>4</v>
      </c>
      <c r="B8" s="130" t="s">
        <v>240</v>
      </c>
      <c r="C8" s="131" t="s">
        <v>229</v>
      </c>
      <c r="D8" s="132">
        <v>30</v>
      </c>
      <c r="E8" s="132">
        <v>1885</v>
      </c>
      <c r="F8" s="132">
        <f t="shared" si="0"/>
        <v>56550</v>
      </c>
      <c r="G8" s="125" t="s">
        <v>267</v>
      </c>
    </row>
    <row r="9" spans="1:7" ht="45">
      <c r="A9" s="94">
        <v>5</v>
      </c>
      <c r="B9" s="90" t="s">
        <v>224</v>
      </c>
      <c r="C9" s="87"/>
      <c r="D9" s="87"/>
      <c r="E9" s="91"/>
      <c r="F9" s="87"/>
      <c r="G9" s="117"/>
    </row>
    <row r="10" spans="1:7" ht="16.149999999999999" customHeight="1">
      <c r="A10" s="94" t="s">
        <v>196</v>
      </c>
      <c r="B10" s="90" t="s">
        <v>225</v>
      </c>
      <c r="C10" s="87" t="s">
        <v>226</v>
      </c>
      <c r="D10" s="87">
        <v>5</v>
      </c>
      <c r="E10" s="91">
        <v>6500</v>
      </c>
      <c r="F10" s="87">
        <f t="shared" si="0"/>
        <v>32500</v>
      </c>
      <c r="G10" s="120" t="s">
        <v>268</v>
      </c>
    </row>
    <row r="11" spans="1:7" ht="16.149999999999999" customHeight="1">
      <c r="A11" s="94" t="s">
        <v>197</v>
      </c>
      <c r="B11" s="90" t="s">
        <v>227</v>
      </c>
      <c r="C11" s="87" t="s">
        <v>226</v>
      </c>
      <c r="D11" s="87">
        <v>30</v>
      </c>
      <c r="E11" s="91">
        <v>6000</v>
      </c>
      <c r="F11" s="87">
        <f t="shared" si="0"/>
        <v>180000</v>
      </c>
      <c r="G11" s="120" t="s">
        <v>268</v>
      </c>
    </row>
    <row r="12" spans="1:7" ht="45">
      <c r="A12" s="94" t="s">
        <v>205</v>
      </c>
      <c r="B12" s="92" t="s">
        <v>228</v>
      </c>
      <c r="C12" s="87" t="s">
        <v>229</v>
      </c>
      <c r="D12" s="87">
        <v>2</v>
      </c>
      <c r="E12" s="91">
        <v>6000</v>
      </c>
      <c r="F12" s="87">
        <f t="shared" si="0"/>
        <v>12000</v>
      </c>
      <c r="G12" s="120" t="s">
        <v>268</v>
      </c>
    </row>
    <row r="13" spans="1:7" ht="105">
      <c r="A13" s="94">
        <v>6</v>
      </c>
      <c r="B13" s="92" t="s">
        <v>230</v>
      </c>
      <c r="C13" s="87" t="s">
        <v>229</v>
      </c>
      <c r="D13" s="87">
        <v>2</v>
      </c>
      <c r="E13" s="91">
        <v>8000</v>
      </c>
      <c r="F13" s="87">
        <f t="shared" si="0"/>
        <v>16000</v>
      </c>
      <c r="G13" s="125" t="s">
        <v>277</v>
      </c>
    </row>
    <row r="14" spans="1:7" ht="60">
      <c r="A14" s="94">
        <v>7</v>
      </c>
      <c r="B14" s="92" t="s">
        <v>192</v>
      </c>
      <c r="C14" s="97" t="s">
        <v>159</v>
      </c>
      <c r="D14" s="87">
        <v>14</v>
      </c>
      <c r="E14" s="88">
        <v>10500</v>
      </c>
      <c r="F14" s="87">
        <f t="shared" si="0"/>
        <v>147000</v>
      </c>
      <c r="G14" s="125" t="s">
        <v>277</v>
      </c>
    </row>
    <row r="15" spans="1:7" ht="76.900000000000006" customHeight="1">
      <c r="A15" s="134">
        <v>8</v>
      </c>
      <c r="B15" s="135" t="s">
        <v>193</v>
      </c>
      <c r="C15" s="136" t="s">
        <v>187</v>
      </c>
      <c r="D15" s="137">
        <v>2</v>
      </c>
      <c r="E15" s="137">
        <v>25500</v>
      </c>
      <c r="F15" s="137">
        <f t="shared" si="0"/>
        <v>51000</v>
      </c>
      <c r="G15" s="123" t="s">
        <v>269</v>
      </c>
    </row>
    <row r="16" spans="1:7" ht="62.45" customHeight="1">
      <c r="A16" s="129">
        <v>9</v>
      </c>
      <c r="B16" s="133" t="s">
        <v>235</v>
      </c>
      <c r="C16" s="131" t="s">
        <v>194</v>
      </c>
      <c r="D16" s="132">
        <v>8</v>
      </c>
      <c r="E16" s="132">
        <v>2450</v>
      </c>
      <c r="F16" s="132">
        <f t="shared" si="0"/>
        <v>19600</v>
      </c>
      <c r="G16" s="126" t="s">
        <v>270</v>
      </c>
    </row>
    <row r="17" spans="1:7" ht="39.6" customHeight="1">
      <c r="A17" s="94">
        <v>10</v>
      </c>
      <c r="B17" s="92" t="s">
        <v>195</v>
      </c>
      <c r="C17" s="97" t="s">
        <v>194</v>
      </c>
      <c r="D17" s="87">
        <v>1</v>
      </c>
      <c r="E17" s="88">
        <v>14000</v>
      </c>
      <c r="F17" s="87">
        <f t="shared" si="0"/>
        <v>14000</v>
      </c>
      <c r="G17" s="122" t="s">
        <v>271</v>
      </c>
    </row>
    <row r="18" spans="1:7" ht="39.6" customHeight="1">
      <c r="A18" s="94">
        <v>11</v>
      </c>
      <c r="B18" s="92" t="s">
        <v>201</v>
      </c>
      <c r="C18" s="97" t="s">
        <v>194</v>
      </c>
      <c r="D18" s="87">
        <v>1</v>
      </c>
      <c r="E18" s="88">
        <v>7500</v>
      </c>
      <c r="F18" s="87">
        <f t="shared" si="0"/>
        <v>7500</v>
      </c>
      <c r="G18" s="122" t="s">
        <v>271</v>
      </c>
    </row>
    <row r="19" spans="1:7" ht="105">
      <c r="A19" s="94">
        <v>12</v>
      </c>
      <c r="B19" s="93" t="s">
        <v>231</v>
      </c>
      <c r="C19" s="97"/>
      <c r="D19" s="87"/>
      <c r="E19" s="88"/>
      <c r="F19" s="87"/>
      <c r="G19" s="118"/>
    </row>
    <row r="20" spans="1:7" ht="33" customHeight="1">
      <c r="A20" s="94" t="s">
        <v>196</v>
      </c>
      <c r="B20" s="98" t="s">
        <v>198</v>
      </c>
      <c r="C20" s="97" t="s">
        <v>194</v>
      </c>
      <c r="D20" s="87">
        <v>1</v>
      </c>
      <c r="E20" s="88">
        <v>9500</v>
      </c>
      <c r="F20" s="87">
        <f t="shared" si="0"/>
        <v>9500</v>
      </c>
      <c r="G20" s="121" t="s">
        <v>278</v>
      </c>
    </row>
    <row r="21" spans="1:7" ht="33" customHeight="1">
      <c r="A21" s="134" t="s">
        <v>197</v>
      </c>
      <c r="B21" s="138" t="s">
        <v>199</v>
      </c>
      <c r="C21" s="136" t="s">
        <v>194</v>
      </c>
      <c r="D21" s="137">
        <v>1</v>
      </c>
      <c r="E21" s="137">
        <v>28000</v>
      </c>
      <c r="F21" s="137">
        <f t="shared" si="0"/>
        <v>28000</v>
      </c>
      <c r="G21" s="124" t="s">
        <v>273</v>
      </c>
    </row>
    <row r="22" spans="1:7" ht="33" customHeight="1">
      <c r="A22" s="94">
        <v>13</v>
      </c>
      <c r="B22" s="93" t="s">
        <v>232</v>
      </c>
      <c r="C22" s="97" t="s">
        <v>194</v>
      </c>
      <c r="D22" s="87">
        <v>1</v>
      </c>
      <c r="E22" s="88">
        <v>12500</v>
      </c>
      <c r="F22" s="87">
        <f t="shared" si="0"/>
        <v>12500</v>
      </c>
      <c r="G22" s="122" t="s">
        <v>272</v>
      </c>
    </row>
    <row r="23" spans="1:7" ht="33" customHeight="1">
      <c r="A23" s="94">
        <v>14</v>
      </c>
      <c r="B23" s="102" t="s">
        <v>243</v>
      </c>
      <c r="C23" s="97" t="s">
        <v>229</v>
      </c>
      <c r="D23" s="87">
        <v>1.85</v>
      </c>
      <c r="E23" s="88">
        <v>3800</v>
      </c>
      <c r="F23" s="87">
        <f t="shared" si="0"/>
        <v>7030</v>
      </c>
      <c r="G23" s="122" t="s">
        <v>272</v>
      </c>
    </row>
    <row r="24" spans="1:7" ht="90">
      <c r="A24" s="94">
        <v>15</v>
      </c>
      <c r="B24" s="93" t="s">
        <v>233</v>
      </c>
      <c r="C24" s="97" t="s">
        <v>194</v>
      </c>
      <c r="D24" s="87">
        <v>4</v>
      </c>
      <c r="E24" s="88">
        <v>7500</v>
      </c>
      <c r="F24" s="87">
        <f t="shared" si="0"/>
        <v>30000</v>
      </c>
      <c r="G24" s="122" t="s">
        <v>272</v>
      </c>
    </row>
    <row r="25" spans="1:7" ht="33" customHeight="1">
      <c r="A25" s="94">
        <v>16</v>
      </c>
      <c r="B25" s="80" t="s">
        <v>202</v>
      </c>
      <c r="C25" s="97" t="s">
        <v>194</v>
      </c>
      <c r="D25" s="88">
        <v>15</v>
      </c>
      <c r="E25" s="88">
        <v>2350</v>
      </c>
      <c r="F25" s="87">
        <f t="shared" si="0"/>
        <v>35250</v>
      </c>
      <c r="G25" s="125" t="s">
        <v>279</v>
      </c>
    </row>
    <row r="26" spans="1:7" ht="33" customHeight="1">
      <c r="A26" s="94">
        <v>17</v>
      </c>
      <c r="B26" s="85" t="s">
        <v>234</v>
      </c>
      <c r="C26" s="97" t="s">
        <v>194</v>
      </c>
      <c r="D26" s="87">
        <v>10</v>
      </c>
      <c r="E26" s="88">
        <v>2350</v>
      </c>
      <c r="F26" s="87">
        <f t="shared" si="0"/>
        <v>23500</v>
      </c>
      <c r="G26" s="122" t="s">
        <v>272</v>
      </c>
    </row>
    <row r="27" spans="1:7" ht="33" customHeight="1">
      <c r="A27" s="94">
        <v>18</v>
      </c>
      <c r="B27" s="101" t="s">
        <v>236</v>
      </c>
      <c r="C27" s="97" t="s">
        <v>194</v>
      </c>
      <c r="D27" s="87">
        <v>1</v>
      </c>
      <c r="E27" s="88">
        <v>5000</v>
      </c>
      <c r="F27" s="87">
        <f>E27*D27</f>
        <v>5000</v>
      </c>
      <c r="G27" s="122" t="s">
        <v>272</v>
      </c>
    </row>
    <row r="28" spans="1:7" ht="33" customHeight="1">
      <c r="A28" s="94">
        <v>19</v>
      </c>
      <c r="B28" s="84" t="s">
        <v>251</v>
      </c>
      <c r="C28" s="97" t="s">
        <v>194</v>
      </c>
      <c r="D28" s="87">
        <v>2</v>
      </c>
      <c r="E28" s="88">
        <v>3250</v>
      </c>
      <c r="F28" s="87">
        <f t="shared" ref="F28:F33" si="1">E28*D28</f>
        <v>6500</v>
      </c>
      <c r="G28" s="122" t="s">
        <v>272</v>
      </c>
    </row>
    <row r="29" spans="1:7" ht="33" customHeight="1">
      <c r="A29" s="94">
        <v>20</v>
      </c>
      <c r="B29" s="84" t="s">
        <v>248</v>
      </c>
      <c r="C29" s="97" t="s">
        <v>194</v>
      </c>
      <c r="D29" s="87">
        <v>1</v>
      </c>
      <c r="E29" s="88">
        <v>5500</v>
      </c>
      <c r="F29" s="87">
        <f t="shared" si="1"/>
        <v>5500</v>
      </c>
      <c r="G29" s="122" t="s">
        <v>272</v>
      </c>
    </row>
    <row r="30" spans="1:7" ht="33" customHeight="1">
      <c r="A30" s="94">
        <v>21</v>
      </c>
      <c r="B30" s="84" t="s">
        <v>249</v>
      </c>
      <c r="C30" s="97" t="s">
        <v>194</v>
      </c>
      <c r="D30" s="87">
        <v>3</v>
      </c>
      <c r="E30" s="88">
        <v>2450</v>
      </c>
      <c r="F30" s="87">
        <f t="shared" si="1"/>
        <v>7350</v>
      </c>
      <c r="G30" s="122" t="s">
        <v>272</v>
      </c>
    </row>
    <row r="31" spans="1:7" ht="33" customHeight="1">
      <c r="A31" s="94">
        <v>22</v>
      </c>
      <c r="B31" s="84" t="s">
        <v>250</v>
      </c>
      <c r="C31" s="97" t="s">
        <v>194</v>
      </c>
      <c r="D31" s="87">
        <v>1</v>
      </c>
      <c r="E31" s="88">
        <v>9500</v>
      </c>
      <c r="F31" s="87">
        <f t="shared" si="1"/>
        <v>9500</v>
      </c>
      <c r="G31" s="122" t="s">
        <v>272</v>
      </c>
    </row>
    <row r="32" spans="1:7" ht="33" customHeight="1">
      <c r="A32" s="94">
        <v>23</v>
      </c>
      <c r="B32" s="83" t="s">
        <v>237</v>
      </c>
      <c r="C32" s="97" t="s">
        <v>194</v>
      </c>
      <c r="D32" s="87">
        <v>0</v>
      </c>
      <c r="E32" s="88">
        <v>6500</v>
      </c>
      <c r="F32" s="87">
        <f t="shared" si="1"/>
        <v>0</v>
      </c>
      <c r="G32" s="118"/>
    </row>
    <row r="33" spans="1:8" ht="33" customHeight="1">
      <c r="A33" s="134">
        <v>24</v>
      </c>
      <c r="B33" s="139" t="s">
        <v>252</v>
      </c>
      <c r="C33" s="136" t="s">
        <v>194</v>
      </c>
      <c r="D33" s="137">
        <v>1</v>
      </c>
      <c r="E33" s="137">
        <v>6000</v>
      </c>
      <c r="F33" s="137">
        <f t="shared" si="1"/>
        <v>6000</v>
      </c>
      <c r="G33" s="123" t="s">
        <v>280</v>
      </c>
    </row>
    <row r="34" spans="1:8" ht="33" customHeight="1">
      <c r="A34" s="96">
        <v>25</v>
      </c>
      <c r="B34" s="80" t="s">
        <v>203</v>
      </c>
      <c r="C34" s="97" t="s">
        <v>194</v>
      </c>
      <c r="D34" s="87">
        <v>3</v>
      </c>
      <c r="E34" s="88">
        <v>55000</v>
      </c>
      <c r="F34" s="87">
        <f t="shared" si="0"/>
        <v>165000</v>
      </c>
      <c r="G34" s="122" t="s">
        <v>271</v>
      </c>
    </row>
    <row r="35" spans="1:8" ht="90">
      <c r="A35" s="134">
        <v>26</v>
      </c>
      <c r="B35" s="140" t="s">
        <v>274</v>
      </c>
      <c r="C35" s="136" t="s">
        <v>229</v>
      </c>
      <c r="D35" s="137">
        <v>62</v>
      </c>
      <c r="E35" s="137">
        <v>510</v>
      </c>
      <c r="F35" s="137">
        <f t="shared" si="0"/>
        <v>31620</v>
      </c>
      <c r="G35" s="123" t="s">
        <v>281</v>
      </c>
    </row>
    <row r="36" spans="1:8" ht="71.45" customHeight="1">
      <c r="A36" s="134">
        <v>27</v>
      </c>
      <c r="B36" s="141" t="s">
        <v>253</v>
      </c>
      <c r="C36" s="136" t="s">
        <v>229</v>
      </c>
      <c r="D36" s="137">
        <v>62</v>
      </c>
      <c r="E36" s="137">
        <v>193</v>
      </c>
      <c r="F36" s="137">
        <f t="shared" si="0"/>
        <v>11966</v>
      </c>
      <c r="G36" s="123" t="s">
        <v>281</v>
      </c>
    </row>
    <row r="37" spans="1:8" ht="48" customHeight="1">
      <c r="A37" s="94">
        <v>28</v>
      </c>
      <c r="B37" s="110" t="s">
        <v>254</v>
      </c>
      <c r="C37" s="97" t="s">
        <v>229</v>
      </c>
      <c r="D37" s="88">
        <v>120</v>
      </c>
      <c r="E37" s="88">
        <v>193</v>
      </c>
      <c r="F37" s="87">
        <f t="shared" si="0"/>
        <v>23160</v>
      </c>
      <c r="G37" s="122" t="s">
        <v>271</v>
      </c>
    </row>
    <row r="38" spans="1:8" ht="90">
      <c r="A38" s="94">
        <v>29</v>
      </c>
      <c r="B38" s="86" t="s">
        <v>263</v>
      </c>
      <c r="C38" s="97" t="s">
        <v>229</v>
      </c>
      <c r="D38" s="87">
        <v>260</v>
      </c>
      <c r="E38" s="88">
        <v>400</v>
      </c>
      <c r="F38" s="87">
        <f t="shared" si="0"/>
        <v>104000</v>
      </c>
      <c r="G38" s="127" t="s">
        <v>282</v>
      </c>
      <c r="H38" t="s">
        <v>288</v>
      </c>
    </row>
    <row r="39" spans="1:8" ht="90">
      <c r="A39" s="94">
        <v>30</v>
      </c>
      <c r="B39" s="99" t="s">
        <v>204</v>
      </c>
      <c r="C39" s="97"/>
      <c r="D39" s="87"/>
      <c r="E39" s="88"/>
      <c r="F39" s="87"/>
      <c r="G39" s="89"/>
    </row>
    <row r="40" spans="1:8">
      <c r="A40" s="94" t="s">
        <v>196</v>
      </c>
      <c r="B40" s="99" t="s">
        <v>206</v>
      </c>
      <c r="C40" s="97" t="s">
        <v>194</v>
      </c>
      <c r="D40" s="87">
        <v>28</v>
      </c>
      <c r="E40" s="88">
        <v>250</v>
      </c>
      <c r="F40" s="87">
        <f t="shared" si="0"/>
        <v>7000</v>
      </c>
      <c r="G40" s="128"/>
    </row>
    <row r="41" spans="1:8">
      <c r="A41" s="94" t="s">
        <v>197</v>
      </c>
      <c r="B41" s="99" t="s">
        <v>207</v>
      </c>
      <c r="C41" s="97" t="s">
        <v>194</v>
      </c>
      <c r="D41" s="87">
        <v>2</v>
      </c>
      <c r="E41" s="88">
        <v>650</v>
      </c>
      <c r="F41" s="87">
        <f t="shared" si="0"/>
        <v>1300</v>
      </c>
      <c r="G41" s="128"/>
    </row>
    <row r="42" spans="1:8">
      <c r="A42" s="94" t="s">
        <v>209</v>
      </c>
      <c r="B42" s="99" t="s">
        <v>208</v>
      </c>
      <c r="C42" s="97" t="s">
        <v>194</v>
      </c>
      <c r="D42" s="87">
        <v>50</v>
      </c>
      <c r="E42" s="88">
        <v>300</v>
      </c>
      <c r="F42" s="87">
        <f t="shared" si="0"/>
        <v>15000</v>
      </c>
      <c r="G42" s="128"/>
    </row>
    <row r="43" spans="1:8">
      <c r="A43" s="94"/>
      <c r="B43" s="99"/>
      <c r="C43" s="97"/>
      <c r="D43" s="87"/>
      <c r="E43" s="88"/>
      <c r="F43" s="87"/>
      <c r="G43" s="89"/>
    </row>
    <row r="44" spans="1:8">
      <c r="A44" s="94">
        <v>31</v>
      </c>
      <c r="B44" s="82" t="s">
        <v>210</v>
      </c>
      <c r="C44" s="97"/>
      <c r="D44" s="87"/>
      <c r="E44" s="88"/>
      <c r="F44" s="87"/>
      <c r="G44" s="89"/>
    </row>
    <row r="45" spans="1:8" ht="210">
      <c r="A45" s="94"/>
      <c r="B45" s="82" t="s">
        <v>211</v>
      </c>
      <c r="C45" s="97"/>
      <c r="D45" s="87"/>
      <c r="E45" s="88"/>
      <c r="F45" s="87"/>
      <c r="G45" s="118"/>
    </row>
    <row r="46" spans="1:8">
      <c r="A46" s="94"/>
      <c r="B46" s="100" t="s">
        <v>212</v>
      </c>
      <c r="C46" s="97"/>
      <c r="D46" s="87"/>
      <c r="E46" s="88"/>
      <c r="F46" s="87"/>
      <c r="G46" s="118"/>
    </row>
    <row r="47" spans="1:8">
      <c r="A47" s="94"/>
      <c r="B47" s="82" t="s">
        <v>213</v>
      </c>
      <c r="C47" s="97" t="s">
        <v>177</v>
      </c>
      <c r="D47" s="87">
        <v>3</v>
      </c>
      <c r="E47" s="88">
        <v>7500</v>
      </c>
      <c r="F47" s="87">
        <f t="shared" ref="F47" si="2">E47*D47</f>
        <v>22500</v>
      </c>
      <c r="G47" s="122" t="s">
        <v>275</v>
      </c>
    </row>
    <row r="48" spans="1:8">
      <c r="A48" s="94"/>
      <c r="B48" s="82"/>
      <c r="C48" s="97"/>
      <c r="D48" s="87"/>
      <c r="E48" s="88"/>
      <c r="F48" s="87"/>
      <c r="G48" s="118"/>
    </row>
    <row r="49" spans="1:7">
      <c r="A49" s="94">
        <v>32</v>
      </c>
      <c r="B49" s="82" t="s">
        <v>214</v>
      </c>
      <c r="C49" s="97"/>
      <c r="D49" s="87"/>
      <c r="E49" s="88"/>
      <c r="F49" s="87"/>
      <c r="G49" s="118"/>
    </row>
    <row r="50" spans="1:7">
      <c r="A50" s="94"/>
      <c r="B50" s="100" t="s">
        <v>215</v>
      </c>
      <c r="C50" s="97"/>
      <c r="D50" s="87"/>
      <c r="E50" s="88"/>
      <c r="F50" s="87"/>
      <c r="G50" s="118"/>
    </row>
    <row r="51" spans="1:7">
      <c r="A51" s="94"/>
      <c r="B51" s="82" t="s">
        <v>216</v>
      </c>
      <c r="C51" s="97"/>
      <c r="D51" s="87"/>
      <c r="E51" s="88"/>
      <c r="F51" s="87"/>
      <c r="G51" s="118"/>
    </row>
    <row r="52" spans="1:7" ht="30">
      <c r="A52" s="94"/>
      <c r="B52" s="82" t="s">
        <v>217</v>
      </c>
      <c r="C52" s="97" t="s">
        <v>177</v>
      </c>
      <c r="D52" s="87">
        <v>6</v>
      </c>
      <c r="E52" s="88">
        <v>2550</v>
      </c>
      <c r="F52" s="87">
        <f t="shared" ref="F52" si="3">E52*D52</f>
        <v>15300</v>
      </c>
      <c r="G52" s="122" t="s">
        <v>275</v>
      </c>
    </row>
    <row r="53" spans="1:7">
      <c r="A53" s="94"/>
      <c r="B53" s="82"/>
      <c r="C53" s="97"/>
      <c r="D53" s="87"/>
      <c r="E53" s="88"/>
      <c r="F53" s="87"/>
      <c r="G53" s="118"/>
    </row>
    <row r="54" spans="1:7">
      <c r="A54" s="94">
        <v>33</v>
      </c>
      <c r="B54" s="82" t="s">
        <v>218</v>
      </c>
      <c r="C54" s="97"/>
      <c r="D54" s="87"/>
      <c r="E54" s="88"/>
      <c r="F54" s="87"/>
      <c r="G54" s="118"/>
    </row>
    <row r="55" spans="1:7">
      <c r="A55" s="94"/>
      <c r="B55" s="100" t="s">
        <v>219</v>
      </c>
      <c r="C55" s="97"/>
      <c r="D55" s="87"/>
      <c r="E55" s="88"/>
      <c r="F55" s="87"/>
      <c r="G55" s="118"/>
    </row>
    <row r="56" spans="1:7" ht="30">
      <c r="A56" s="94"/>
      <c r="B56" s="82" t="s">
        <v>220</v>
      </c>
      <c r="C56" s="97"/>
      <c r="D56" s="87"/>
      <c r="E56" s="88"/>
      <c r="F56" s="87"/>
      <c r="G56" s="118"/>
    </row>
    <row r="57" spans="1:7" ht="60">
      <c r="A57" s="94" t="s">
        <v>196</v>
      </c>
      <c r="B57" s="82" t="s">
        <v>221</v>
      </c>
      <c r="C57" s="97" t="s">
        <v>177</v>
      </c>
      <c r="D57" s="87">
        <v>6</v>
      </c>
      <c r="E57" s="88">
        <v>6500</v>
      </c>
      <c r="F57" s="87">
        <f t="shared" ref="F57:F59" si="4">E57*D57</f>
        <v>39000</v>
      </c>
      <c r="G57" s="122" t="s">
        <v>275</v>
      </c>
    </row>
    <row r="58" spans="1:7" ht="60">
      <c r="A58" s="94" t="s">
        <v>209</v>
      </c>
      <c r="B58" s="82" t="s">
        <v>222</v>
      </c>
      <c r="C58" s="97" t="s">
        <v>177</v>
      </c>
      <c r="D58" s="87">
        <v>6</v>
      </c>
      <c r="E58" s="88">
        <v>3200</v>
      </c>
      <c r="F58" s="87">
        <f t="shared" si="4"/>
        <v>19200</v>
      </c>
      <c r="G58" s="122" t="s">
        <v>275</v>
      </c>
    </row>
    <row r="59" spans="1:7" ht="33" customHeight="1">
      <c r="A59" s="94" t="s">
        <v>205</v>
      </c>
      <c r="B59" s="82" t="s">
        <v>223</v>
      </c>
      <c r="C59" s="97" t="s">
        <v>177</v>
      </c>
      <c r="D59" s="87">
        <v>6</v>
      </c>
      <c r="E59" s="88">
        <v>2450</v>
      </c>
      <c r="F59" s="87">
        <f t="shared" si="4"/>
        <v>14700</v>
      </c>
      <c r="G59" s="122" t="s">
        <v>275</v>
      </c>
    </row>
    <row r="60" spans="1:7" ht="18.600000000000001" customHeight="1">
      <c r="A60" s="94"/>
      <c r="B60" s="82"/>
      <c r="C60" s="97"/>
      <c r="D60" s="87"/>
      <c r="E60" s="88"/>
      <c r="F60" s="87"/>
      <c r="G60" s="118"/>
    </row>
    <row r="61" spans="1:7" ht="33" customHeight="1">
      <c r="A61" s="94">
        <v>34</v>
      </c>
      <c r="B61" s="83" t="s">
        <v>238</v>
      </c>
      <c r="C61" s="97" t="s">
        <v>194</v>
      </c>
      <c r="D61" s="87">
        <v>3</v>
      </c>
      <c r="E61" s="88">
        <v>10000</v>
      </c>
      <c r="F61" s="87">
        <f t="shared" ref="F61:F67" si="5">E61*D61</f>
        <v>30000</v>
      </c>
      <c r="G61" s="122" t="s">
        <v>275</v>
      </c>
    </row>
    <row r="62" spans="1:7" ht="75">
      <c r="A62" s="142">
        <v>35</v>
      </c>
      <c r="B62" s="139" t="s">
        <v>239</v>
      </c>
      <c r="C62" s="136" t="s">
        <v>194</v>
      </c>
      <c r="D62" s="137">
        <v>14</v>
      </c>
      <c r="E62" s="137">
        <v>5450</v>
      </c>
      <c r="F62" s="137">
        <f t="shared" si="5"/>
        <v>76300</v>
      </c>
      <c r="G62" s="123" t="s">
        <v>283</v>
      </c>
    </row>
    <row r="63" spans="1:7" ht="75">
      <c r="A63" s="94">
        <v>36</v>
      </c>
      <c r="B63" s="83" t="s">
        <v>241</v>
      </c>
      <c r="C63" s="97" t="s">
        <v>187</v>
      </c>
      <c r="D63" s="87">
        <v>1</v>
      </c>
      <c r="E63" s="88">
        <v>110000</v>
      </c>
      <c r="F63" s="87">
        <f t="shared" si="5"/>
        <v>110000</v>
      </c>
      <c r="G63" s="122" t="s">
        <v>284</v>
      </c>
    </row>
    <row r="64" spans="1:7" ht="33" customHeight="1">
      <c r="A64" s="94">
        <v>37</v>
      </c>
      <c r="B64" s="81" t="s">
        <v>242</v>
      </c>
      <c r="C64" s="97" t="s">
        <v>187</v>
      </c>
      <c r="D64" s="87">
        <v>1</v>
      </c>
      <c r="E64" s="88">
        <v>25000</v>
      </c>
      <c r="F64" s="87">
        <f t="shared" si="5"/>
        <v>25000</v>
      </c>
      <c r="G64" s="126" t="s">
        <v>285</v>
      </c>
    </row>
    <row r="65" spans="1:7" ht="33" customHeight="1">
      <c r="A65" s="94">
        <v>38</v>
      </c>
      <c r="B65" s="81" t="s">
        <v>265</v>
      </c>
      <c r="C65" s="97" t="s">
        <v>187</v>
      </c>
      <c r="D65" s="87">
        <v>1</v>
      </c>
      <c r="E65" s="88">
        <v>7500</v>
      </c>
      <c r="F65" s="87">
        <f t="shared" si="5"/>
        <v>7500</v>
      </c>
      <c r="G65" s="126" t="s">
        <v>286</v>
      </c>
    </row>
    <row r="66" spans="1:7" ht="42.75">
      <c r="A66" s="94">
        <v>39</v>
      </c>
      <c r="B66" s="103" t="s">
        <v>244</v>
      </c>
      <c r="C66" s="97" t="s">
        <v>245</v>
      </c>
      <c r="D66" s="87">
        <v>245</v>
      </c>
      <c r="E66" s="88">
        <v>185</v>
      </c>
      <c r="F66" s="87">
        <f t="shared" si="5"/>
        <v>45325</v>
      </c>
      <c r="G66" s="122" t="s">
        <v>284</v>
      </c>
    </row>
    <row r="67" spans="1:7" ht="33" customHeight="1">
      <c r="A67" s="134">
        <v>40</v>
      </c>
      <c r="B67" s="139" t="s">
        <v>264</v>
      </c>
      <c r="C67" s="136" t="s">
        <v>187</v>
      </c>
      <c r="D67" s="137">
        <v>5</v>
      </c>
      <c r="E67" s="137">
        <v>7500</v>
      </c>
      <c r="F67" s="137">
        <f t="shared" si="5"/>
        <v>37500</v>
      </c>
      <c r="G67" s="124" t="s">
        <v>276</v>
      </c>
    </row>
    <row r="68" spans="1:7" ht="315">
      <c r="A68" s="104">
        <v>41</v>
      </c>
      <c r="B68" s="111" t="s">
        <v>255</v>
      </c>
      <c r="C68" s="106"/>
      <c r="D68" s="107"/>
      <c r="E68" s="108"/>
      <c r="F68" s="107"/>
      <c r="G68" s="109"/>
    </row>
    <row r="69" spans="1:7" ht="45">
      <c r="A69" s="104"/>
      <c r="B69" s="112" t="s">
        <v>256</v>
      </c>
      <c r="C69" s="106"/>
      <c r="D69" s="107"/>
      <c r="E69" s="108"/>
      <c r="F69" s="107"/>
      <c r="G69" s="109"/>
    </row>
    <row r="70" spans="1:7" ht="33" customHeight="1">
      <c r="A70" s="104"/>
      <c r="B70" s="112" t="s">
        <v>257</v>
      </c>
      <c r="C70" s="106"/>
      <c r="D70" s="107"/>
      <c r="E70" s="108"/>
      <c r="F70" s="107"/>
      <c r="G70" s="109"/>
    </row>
    <row r="71" spans="1:7" ht="33" customHeight="1">
      <c r="A71" s="104"/>
      <c r="B71" s="112" t="s">
        <v>258</v>
      </c>
      <c r="C71" s="106"/>
      <c r="D71" s="107"/>
      <c r="E71" s="108"/>
      <c r="F71" s="107"/>
      <c r="G71" s="109"/>
    </row>
    <row r="72" spans="1:7" ht="33" customHeight="1">
      <c r="A72" s="104"/>
      <c r="B72" s="112" t="s">
        <v>259</v>
      </c>
      <c r="C72" s="106"/>
      <c r="D72" s="107"/>
      <c r="E72" s="108"/>
      <c r="F72" s="107"/>
      <c r="G72" s="109"/>
    </row>
    <row r="73" spans="1:7" ht="33" customHeight="1">
      <c r="A73" s="104"/>
      <c r="B73" s="112" t="s">
        <v>260</v>
      </c>
      <c r="C73" s="106"/>
      <c r="D73" s="107"/>
      <c r="E73" s="108"/>
      <c r="F73" s="107"/>
      <c r="G73" s="109"/>
    </row>
    <row r="74" spans="1:7" ht="33" customHeight="1">
      <c r="A74" s="104"/>
      <c r="B74" s="112" t="s">
        <v>261</v>
      </c>
      <c r="C74" s="106"/>
      <c r="D74" s="107"/>
      <c r="E74" s="108"/>
      <c r="F74" s="107"/>
      <c r="G74" s="109"/>
    </row>
    <row r="75" spans="1:7" ht="33" customHeight="1">
      <c r="A75" s="94"/>
      <c r="B75" s="83" t="s">
        <v>262</v>
      </c>
      <c r="C75" s="97" t="s">
        <v>194</v>
      </c>
      <c r="D75" s="87">
        <v>1</v>
      </c>
      <c r="E75" s="88">
        <v>210000</v>
      </c>
      <c r="F75" s="87">
        <f t="shared" ref="F75" si="6">E75*D75</f>
        <v>210000</v>
      </c>
      <c r="G75" s="121" t="s">
        <v>287</v>
      </c>
    </row>
    <row r="76" spans="1:7" ht="33" customHeight="1" thickBot="1">
      <c r="A76" s="104"/>
      <c r="B76" s="105"/>
      <c r="C76" s="106"/>
      <c r="D76" s="107"/>
      <c r="E76" s="108"/>
      <c r="F76" s="107"/>
      <c r="G76" s="109"/>
    </row>
    <row r="77" spans="1:7" ht="33" customHeight="1" thickBot="1">
      <c r="A77" s="113"/>
      <c r="B77" s="114" t="s">
        <v>160</v>
      </c>
      <c r="C77" s="115"/>
      <c r="D77" s="115"/>
      <c r="E77" s="116"/>
      <c r="F77" s="115">
        <f>SUM(F5:F75)</f>
        <v>1779851</v>
      </c>
      <c r="G77" s="115"/>
    </row>
  </sheetData>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ColWidth="8.7109375" defaultRowHeight="15"/>
  <cols>
    <col min="2" max="2" width="53.7109375" customWidth="1"/>
  </cols>
  <sheetData>
    <row r="1" spans="2:7">
      <c r="B1" s="2" t="s">
        <v>54</v>
      </c>
    </row>
    <row r="2" spans="2:7">
      <c r="B2" t="s">
        <v>76</v>
      </c>
      <c r="C2">
        <v>1</v>
      </c>
      <c r="D2">
        <v>55.484999999999999</v>
      </c>
      <c r="F2">
        <v>10.76</v>
      </c>
      <c r="G2">
        <f>F2*D2*C2</f>
        <v>597.01859999999999</v>
      </c>
    </row>
    <row r="5" spans="2:7">
      <c r="B5" t="s">
        <v>85</v>
      </c>
      <c r="C5">
        <v>1</v>
      </c>
      <c r="D5">
        <v>55.484999999999999</v>
      </c>
      <c r="F5">
        <v>10.76</v>
      </c>
      <c r="G5">
        <f>F5*D5*C5</f>
        <v>597.01859999999999</v>
      </c>
    </row>
    <row r="6" spans="2:7">
      <c r="G6">
        <v>600</v>
      </c>
    </row>
    <row r="11" spans="2:7">
      <c r="B11" s="2" t="s">
        <v>4</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59</v>
      </c>
    </row>
    <row r="26" spans="2:7">
      <c r="C26">
        <v>1</v>
      </c>
      <c r="D26">
        <v>55.484999999999999</v>
      </c>
      <c r="G26">
        <f>D26*C26*10.76</f>
        <v>597.01859999999999</v>
      </c>
    </row>
    <row r="27" spans="2:7">
      <c r="B27" t="s">
        <v>83</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60</v>
      </c>
    </row>
    <row r="36" spans="2:7">
      <c r="C36">
        <v>1</v>
      </c>
      <c r="D36">
        <v>55.484999999999999</v>
      </c>
      <c r="G36">
        <f>D36*C36</f>
        <v>55.484999999999999</v>
      </c>
    </row>
    <row r="37" spans="2:7">
      <c r="G37">
        <f>G36*10.76</f>
        <v>597.01859999999999</v>
      </c>
    </row>
    <row r="39" spans="2:7">
      <c r="G39">
        <v>600</v>
      </c>
    </row>
    <row r="41" spans="2:7">
      <c r="B41" t="s">
        <v>7</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55</v>
      </c>
      <c r="C43">
        <v>-1</v>
      </c>
      <c r="D43">
        <v>0.8</v>
      </c>
      <c r="F43">
        <v>2.1</v>
      </c>
      <c r="G43">
        <f t="shared" si="1"/>
        <v>-1.6800000000000002</v>
      </c>
    </row>
    <row r="44" spans="2:7">
      <c r="B44" t="s">
        <v>56</v>
      </c>
      <c r="C44">
        <v>1</v>
      </c>
      <c r="D44">
        <v>2.4300000000000002</v>
      </c>
      <c r="F44">
        <v>4.2949999999999999</v>
      </c>
      <c r="G44">
        <f t="shared" si="1"/>
        <v>10.43685</v>
      </c>
    </row>
    <row r="45" spans="2:7">
      <c r="B45" t="s">
        <v>57</v>
      </c>
      <c r="C45">
        <v>1</v>
      </c>
      <c r="D45">
        <v>1.8049999999999999</v>
      </c>
      <c r="F45">
        <v>4.2949999999999999</v>
      </c>
      <c r="G45">
        <f t="shared" si="1"/>
        <v>7.7524749999999996</v>
      </c>
    </row>
    <row r="46" spans="2:7">
      <c r="B46" t="s">
        <v>55</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78</v>
      </c>
      <c r="C49">
        <v>1</v>
      </c>
      <c r="D49">
        <v>1.8759999999999999</v>
      </c>
      <c r="F49">
        <v>1.05</v>
      </c>
      <c r="G49">
        <f>F49*D49*C49</f>
        <v>1.9698</v>
      </c>
    </row>
    <row r="50" spans="2:7">
      <c r="B50" t="s">
        <v>78</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58</v>
      </c>
    </row>
    <row r="61" spans="2:7">
      <c r="C61">
        <v>2</v>
      </c>
      <c r="D61">
        <v>2.2650000000000001</v>
      </c>
      <c r="F61">
        <v>4.2949999999999999</v>
      </c>
      <c r="G61">
        <f>F61*D61*C61</f>
        <v>19.45635</v>
      </c>
    </row>
    <row r="62" spans="2:7">
      <c r="B62" t="s">
        <v>80</v>
      </c>
      <c r="C62">
        <v>2</v>
      </c>
      <c r="D62">
        <v>5.7149999999999999</v>
      </c>
      <c r="F62">
        <v>4.2949999999999999</v>
      </c>
      <c r="G62">
        <f t="shared" ref="G62:G71" si="3">F62*D62*C62</f>
        <v>49.091850000000001</v>
      </c>
    </row>
    <row r="63" spans="2:7">
      <c r="B63" t="s">
        <v>55</v>
      </c>
      <c r="C63">
        <v>-2</v>
      </c>
      <c r="D63">
        <v>0.8</v>
      </c>
      <c r="F63">
        <v>2.1</v>
      </c>
      <c r="G63">
        <f t="shared" si="3"/>
        <v>-3.3600000000000003</v>
      </c>
    </row>
    <row r="64" spans="2:7">
      <c r="B64" t="s">
        <v>56</v>
      </c>
      <c r="C64">
        <v>2</v>
      </c>
      <c r="D64">
        <v>2.4300000000000002</v>
      </c>
      <c r="F64">
        <v>4.2949999999999999</v>
      </c>
      <c r="G64">
        <f t="shared" si="3"/>
        <v>20.873699999999999</v>
      </c>
    </row>
    <row r="65" spans="2:7">
      <c r="B65" t="s">
        <v>57</v>
      </c>
      <c r="C65">
        <v>2</v>
      </c>
      <c r="D65">
        <v>1.8049999999999999</v>
      </c>
      <c r="F65">
        <v>4.2949999999999999</v>
      </c>
      <c r="G65">
        <f t="shared" si="3"/>
        <v>15.504949999999999</v>
      </c>
    </row>
    <row r="66" spans="2:7">
      <c r="B66" t="s">
        <v>55</v>
      </c>
      <c r="C66">
        <v>-2</v>
      </c>
      <c r="D66">
        <v>0.85</v>
      </c>
      <c r="F66">
        <v>2.1</v>
      </c>
      <c r="G66">
        <f t="shared" si="3"/>
        <v>-3.57</v>
      </c>
    </row>
    <row r="67" spans="2:7">
      <c r="B67" t="s">
        <v>81</v>
      </c>
      <c r="C67">
        <v>2</v>
      </c>
      <c r="D67">
        <v>3.3050000000000002</v>
      </c>
      <c r="F67">
        <v>4.2949999999999999</v>
      </c>
      <c r="G67">
        <f t="shared" si="3"/>
        <v>28.389950000000002</v>
      </c>
    </row>
    <row r="68" spans="2:7">
      <c r="B68" t="s">
        <v>82</v>
      </c>
      <c r="C68">
        <v>-2</v>
      </c>
      <c r="D68">
        <v>0.95</v>
      </c>
      <c r="F68">
        <v>2.1</v>
      </c>
      <c r="G68">
        <f t="shared" si="3"/>
        <v>-3.9899999999999998</v>
      </c>
    </row>
    <row r="69" spans="2:7">
      <c r="B69" t="s">
        <v>79</v>
      </c>
      <c r="C69">
        <v>2</v>
      </c>
      <c r="D69">
        <v>6.9349999999999996</v>
      </c>
      <c r="F69">
        <v>4.2949999999999999</v>
      </c>
      <c r="G69">
        <f t="shared" si="3"/>
        <v>59.571649999999998</v>
      </c>
    </row>
    <row r="70" spans="2:7">
      <c r="B70" t="s">
        <v>77</v>
      </c>
      <c r="C70">
        <v>2</v>
      </c>
      <c r="D70">
        <v>1.8759999999999999</v>
      </c>
      <c r="F70">
        <v>1.05</v>
      </c>
      <c r="G70">
        <f t="shared" si="3"/>
        <v>3.9396</v>
      </c>
    </row>
    <row r="71" spans="2:7">
      <c r="B71" t="s">
        <v>77</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86</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61</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62</v>
      </c>
      <c r="C102">
        <v>1</v>
      </c>
      <c r="D102">
        <v>51.427</v>
      </c>
      <c r="G102">
        <f>D102*3.28</f>
        <v>168.68055999999999</v>
      </c>
    </row>
    <row r="105" spans="2:7">
      <c r="G105">
        <f>G102*10%</f>
        <v>16.868055999999999</v>
      </c>
    </row>
    <row r="106" spans="2:7">
      <c r="G106">
        <f>SUM(G102:G105)</f>
        <v>185.54861599999998</v>
      </c>
    </row>
    <row r="109" spans="2:7">
      <c r="B109" s="2" t="s">
        <v>87</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88</v>
      </c>
    </row>
    <row r="116" spans="2:7">
      <c r="B116" t="s">
        <v>100</v>
      </c>
      <c r="C116">
        <v>1</v>
      </c>
      <c r="D116">
        <v>3.3149999999999999</v>
      </c>
      <c r="G116">
        <f>D116*C116*3.28</f>
        <v>10.873199999999999</v>
      </c>
    </row>
    <row r="117" spans="2:7">
      <c r="B117" t="s">
        <v>99</v>
      </c>
      <c r="C117">
        <v>1</v>
      </c>
      <c r="D117">
        <v>4.63</v>
      </c>
      <c r="G117">
        <f>D117*C117*3.28</f>
        <v>15.186399999999999</v>
      </c>
    </row>
    <row r="118" spans="2:7">
      <c r="B118" t="s">
        <v>99</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98</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63</v>
      </c>
    </row>
    <row r="137" spans="2:7">
      <c r="B137" t="s">
        <v>64</v>
      </c>
      <c r="C137">
        <v>1</v>
      </c>
      <c r="D137">
        <v>51.427</v>
      </c>
      <c r="F137">
        <v>2.4550000000000001</v>
      </c>
      <c r="G137">
        <f>C137*D137*F137*10.76</f>
        <v>1358.4853466</v>
      </c>
    </row>
    <row r="138" spans="2:7">
      <c r="B138" t="s">
        <v>89</v>
      </c>
      <c r="C138">
        <v>-1</v>
      </c>
      <c r="D138">
        <v>4.63</v>
      </c>
      <c r="F138">
        <v>1.5</v>
      </c>
      <c r="G138">
        <f t="shared" ref="G138:G147" si="7">C138*D138*F138*10.76</f>
        <v>-74.728200000000001</v>
      </c>
    </row>
    <row r="139" spans="2:7">
      <c r="B139" t="s">
        <v>89</v>
      </c>
      <c r="C139">
        <v>-1</v>
      </c>
      <c r="D139">
        <v>1.31</v>
      </c>
      <c r="F139">
        <v>1.5</v>
      </c>
      <c r="G139">
        <f t="shared" si="7"/>
        <v>-21.1434</v>
      </c>
    </row>
    <row r="140" spans="2:7">
      <c r="B140" t="s">
        <v>91</v>
      </c>
      <c r="C140">
        <v>-1</v>
      </c>
      <c r="D140">
        <v>1.875</v>
      </c>
      <c r="F140">
        <v>1.5</v>
      </c>
      <c r="G140">
        <f t="shared" si="7"/>
        <v>-30.262499999999999</v>
      </c>
    </row>
    <row r="141" spans="2:7">
      <c r="B141" t="s">
        <v>92</v>
      </c>
      <c r="C141">
        <v>-1</v>
      </c>
      <c r="D141">
        <v>5.8170000000000002</v>
      </c>
      <c r="F141">
        <v>2.4550000000000001</v>
      </c>
      <c r="G141">
        <f t="shared" si="7"/>
        <v>-153.66070859999999</v>
      </c>
    </row>
    <row r="142" spans="2:7">
      <c r="B142" t="s">
        <v>90</v>
      </c>
      <c r="C142">
        <v>-1</v>
      </c>
      <c r="D142">
        <v>2.278</v>
      </c>
      <c r="F142">
        <v>2.4550000000000001</v>
      </c>
      <c r="G142">
        <f t="shared" si="7"/>
        <v>-60.175192400000007</v>
      </c>
    </row>
    <row r="143" spans="2:7">
      <c r="B143" t="s">
        <v>93</v>
      </c>
      <c r="C143">
        <v>-1</v>
      </c>
      <c r="D143">
        <v>2.528</v>
      </c>
      <c r="F143">
        <v>2.4550000000000001</v>
      </c>
      <c r="G143">
        <f t="shared" si="7"/>
        <v>-66.779142399999998</v>
      </c>
    </row>
    <row r="144" spans="2:7">
      <c r="B144" t="s">
        <v>94</v>
      </c>
      <c r="C144">
        <v>-1</v>
      </c>
      <c r="D144">
        <v>3.23</v>
      </c>
      <c r="F144">
        <v>2.4550000000000001</v>
      </c>
      <c r="G144">
        <f t="shared" si="7"/>
        <v>-85.323034000000007</v>
      </c>
    </row>
    <row r="145" spans="2:7">
      <c r="B145" t="s">
        <v>95</v>
      </c>
      <c r="C145">
        <v>1</v>
      </c>
      <c r="D145">
        <v>0.8</v>
      </c>
      <c r="F145">
        <v>0.3</v>
      </c>
      <c r="G145">
        <f t="shared" si="7"/>
        <v>2.5823999999999998</v>
      </c>
    </row>
    <row r="146" spans="2:7">
      <c r="C146">
        <v>1</v>
      </c>
      <c r="D146">
        <v>0.95</v>
      </c>
      <c r="F146">
        <v>0.3</v>
      </c>
      <c r="G146">
        <f t="shared" si="7"/>
        <v>3.0665999999999998</v>
      </c>
    </row>
    <row r="147" spans="2:7">
      <c r="B147" t="s">
        <v>96</v>
      </c>
      <c r="C147">
        <v>-1</v>
      </c>
      <c r="D147">
        <v>3.1749999999999998</v>
      </c>
      <c r="F147">
        <v>2.2999999999999998</v>
      </c>
      <c r="G147">
        <f t="shared" si="7"/>
        <v>-78.574899999999985</v>
      </c>
    </row>
    <row r="148" spans="2:7">
      <c r="B148" t="s">
        <v>104</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101</v>
      </c>
    </row>
    <row r="155" spans="2:7">
      <c r="B155" t="s">
        <v>103</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67</v>
      </c>
    </row>
    <row r="164" spans="2:7">
      <c r="B164" t="s">
        <v>103</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68</v>
      </c>
      <c r="C179" s="5"/>
      <c r="D179" s="5"/>
      <c r="E179" s="5"/>
      <c r="F179" s="5"/>
      <c r="G179" s="5"/>
    </row>
    <row r="180" spans="2:7">
      <c r="B180" s="5" t="s">
        <v>69</v>
      </c>
      <c r="C180" s="5">
        <v>1</v>
      </c>
      <c r="D180" s="5">
        <v>5.7140000000000004</v>
      </c>
      <c r="E180" s="5"/>
      <c r="F180" s="5">
        <v>2.6</v>
      </c>
      <c r="G180" s="5">
        <f>D180*C180*F180*10.76</f>
        <v>159.85486399999999</v>
      </c>
    </row>
    <row r="181" spans="2:7">
      <c r="B181" s="5" t="s">
        <v>82</v>
      </c>
      <c r="C181" s="5">
        <v>-1</v>
      </c>
      <c r="D181" s="5">
        <v>0.8</v>
      </c>
      <c r="E181" s="5"/>
      <c r="F181" s="5">
        <v>2.1</v>
      </c>
      <c r="G181" s="5">
        <f>D181*C181*F181*10.76</f>
        <v>-18.076800000000002</v>
      </c>
    </row>
    <row r="182" spans="2:7">
      <c r="B182" s="5" t="s">
        <v>65</v>
      </c>
      <c r="C182" s="5">
        <v>1</v>
      </c>
      <c r="D182" s="5">
        <v>2.2650000000000001</v>
      </c>
      <c r="E182" s="5"/>
      <c r="F182" s="5">
        <v>2.6</v>
      </c>
      <c r="G182" s="5">
        <f t="shared" ref="G182:G188" si="8">D182*C182*F182*10.76</f>
        <v>63.365639999999999</v>
      </c>
    </row>
    <row r="183" spans="2:7">
      <c r="B183" s="5" t="s">
        <v>70</v>
      </c>
      <c r="C183" s="5">
        <v>-1</v>
      </c>
      <c r="D183" s="5">
        <v>2.2650000000000001</v>
      </c>
      <c r="E183" s="5"/>
      <c r="F183" s="5">
        <v>0.9</v>
      </c>
      <c r="G183" s="5">
        <f>D183*C183*F183*10.76</f>
        <v>-21.934259999999998</v>
      </c>
    </row>
    <row r="184" spans="2:7">
      <c r="B184" s="5" t="s">
        <v>66</v>
      </c>
      <c r="C184" s="5">
        <v>1</v>
      </c>
      <c r="D184" s="5">
        <v>2.5350000000000001</v>
      </c>
      <c r="E184" s="5"/>
      <c r="F184" s="5">
        <v>2.6</v>
      </c>
      <c r="G184" s="5">
        <f t="shared" si="8"/>
        <v>70.919160000000005</v>
      </c>
    </row>
    <row r="185" spans="2:7">
      <c r="B185" s="5" t="s">
        <v>102</v>
      </c>
      <c r="C185" s="5">
        <v>1</v>
      </c>
      <c r="D185" s="5">
        <v>5.7149999999999999</v>
      </c>
      <c r="E185" s="5"/>
      <c r="F185" s="5">
        <v>2.6</v>
      </c>
      <c r="G185" s="5">
        <f t="shared" si="8"/>
        <v>159.88283999999999</v>
      </c>
    </row>
    <row r="186" spans="2:7">
      <c r="B186" s="5" t="s">
        <v>82</v>
      </c>
      <c r="C186" s="5">
        <v>-1</v>
      </c>
      <c r="D186" s="5">
        <v>0.8</v>
      </c>
      <c r="E186" s="5"/>
      <c r="F186" s="5">
        <v>2.1</v>
      </c>
      <c r="G186" s="5">
        <f t="shared" si="8"/>
        <v>-18.076800000000002</v>
      </c>
    </row>
    <row r="187" spans="2:7">
      <c r="B187" s="5" t="s">
        <v>102</v>
      </c>
      <c r="C187" s="5">
        <v>1</v>
      </c>
      <c r="D187" s="5">
        <v>3.1949999999999998</v>
      </c>
      <c r="E187" s="5"/>
      <c r="F187" s="5">
        <v>2.6</v>
      </c>
      <c r="G187" s="5">
        <f t="shared" si="8"/>
        <v>89.383319999999998</v>
      </c>
    </row>
    <row r="188" spans="2:7">
      <c r="B188" s="5" t="s">
        <v>82</v>
      </c>
      <c r="C188" s="5">
        <v>-1</v>
      </c>
      <c r="D188" s="5">
        <v>0.95</v>
      </c>
      <c r="E188" s="5"/>
      <c r="F188" s="5">
        <v>2.1</v>
      </c>
      <c r="G188" s="5">
        <f t="shared" si="8"/>
        <v>-21.466199999999997</v>
      </c>
    </row>
    <row r="189" spans="2:7">
      <c r="B189" s="5" t="s">
        <v>107</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106</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105</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110</v>
      </c>
    </row>
    <row r="222" spans="2:7">
      <c r="B222" t="s">
        <v>111</v>
      </c>
      <c r="C222">
        <v>1</v>
      </c>
    </row>
    <row r="224" spans="2:7">
      <c r="B224" t="s">
        <v>112</v>
      </c>
      <c r="C224">
        <v>1</v>
      </c>
    </row>
    <row r="226" spans="2:7">
      <c r="B226" t="s">
        <v>113</v>
      </c>
      <c r="C226">
        <v>1</v>
      </c>
    </row>
    <row r="229" spans="2:7">
      <c r="B229" t="s">
        <v>109</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117</v>
      </c>
    </row>
    <row r="238" spans="2:7">
      <c r="B238" t="s">
        <v>109</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114</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108</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115</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13</v>
      </c>
    </row>
    <row r="281" spans="2:7">
      <c r="C281">
        <v>1</v>
      </c>
      <c r="D281">
        <v>55.484999999999999</v>
      </c>
      <c r="G281">
        <f>D281*C281*10.76</f>
        <v>597.01859999999999</v>
      </c>
    </row>
    <row r="282" spans="2:7">
      <c r="B282" t="s">
        <v>154</v>
      </c>
      <c r="C282">
        <v>-1</v>
      </c>
      <c r="D282">
        <v>16.317</v>
      </c>
      <c r="G282">
        <f t="shared" ref="G282:G283" si="10">D282*C282*10.76</f>
        <v>-175.57092</v>
      </c>
    </row>
    <row r="283" spans="2:7">
      <c r="B283" t="s">
        <v>155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151</v>
      </c>
    </row>
    <row r="293" spans="2:7">
      <c r="B293" t="s">
        <v>152</v>
      </c>
      <c r="C293">
        <v>1</v>
      </c>
      <c r="D293">
        <v>16.317</v>
      </c>
      <c r="G293">
        <f t="shared" ref="G293:G294" si="11">D293*C293*10.76</f>
        <v>175.57092</v>
      </c>
    </row>
    <row r="294" spans="2:7">
      <c r="B294" t="s">
        <v>153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127</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ColWidth="8.7109375" defaultRowHeight="15"/>
  <cols>
    <col min="2" max="2" width="55.7109375" customWidth="1"/>
  </cols>
  <sheetData>
    <row r="2" spans="2:7">
      <c r="B2" t="s">
        <v>116</v>
      </c>
      <c r="C2">
        <v>1</v>
      </c>
      <c r="D2">
        <v>78.805999999999997</v>
      </c>
      <c r="F2">
        <v>10.76</v>
      </c>
      <c r="G2">
        <f>F2*D2*C2</f>
        <v>847.95255999999995</v>
      </c>
    </row>
    <row r="3" spans="2:7">
      <c r="G3">
        <v>850</v>
      </c>
    </row>
    <row r="5" spans="2:7">
      <c r="B5" t="s">
        <v>12</v>
      </c>
    </row>
    <row r="6" spans="2:7">
      <c r="C6">
        <v>1</v>
      </c>
      <c r="D6">
        <v>78.805999999999997</v>
      </c>
      <c r="F6">
        <v>10.76</v>
      </c>
      <c r="G6">
        <f>F6*D6*C6</f>
        <v>847.95255999999995</v>
      </c>
    </row>
    <row r="8" spans="2:7">
      <c r="G8">
        <f>SUM(G6:G7)</f>
        <v>847.95255999999995</v>
      </c>
    </row>
    <row r="9" spans="2:7">
      <c r="G9">
        <v>850</v>
      </c>
    </row>
    <row r="16" spans="2:7">
      <c r="B16" s="2" t="s">
        <v>4</v>
      </c>
    </row>
    <row r="17" spans="2:7">
      <c r="B17" t="s">
        <v>5</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6</v>
      </c>
    </row>
    <row r="28" spans="2:7">
      <c r="C28">
        <v>1</v>
      </c>
      <c r="D28">
        <v>78.805999999999997</v>
      </c>
      <c r="F28">
        <v>10.76</v>
      </c>
      <c r="G28">
        <f>F28*D28*C28</f>
        <v>847.95255999999995</v>
      </c>
    </row>
    <row r="30" spans="2:7">
      <c r="G30">
        <f>SUM(G28:G29)</f>
        <v>847.95255999999995</v>
      </c>
    </row>
    <row r="31" spans="2:7">
      <c r="G31">
        <v>850</v>
      </c>
    </row>
    <row r="36" spans="2:7">
      <c r="B36" s="2" t="s">
        <v>8</v>
      </c>
    </row>
    <row r="37" spans="2:7">
      <c r="B37" t="s">
        <v>118</v>
      </c>
    </row>
    <row r="38" spans="2:7">
      <c r="B38" t="s">
        <v>9</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119</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120</v>
      </c>
      <c r="C54">
        <v>1</v>
      </c>
      <c r="D54">
        <v>11.76</v>
      </c>
      <c r="F54">
        <v>5.3049999999999997</v>
      </c>
      <c r="G54">
        <f>F54*D54*C54*10.76</f>
        <v>671.28196799999989</v>
      </c>
    </row>
    <row r="55" spans="2:7">
      <c r="B55" t="s">
        <v>121</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10</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11</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122</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123</v>
      </c>
    </row>
    <row r="102" spans="2:7">
      <c r="B102" t="s">
        <v>124</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13</v>
      </c>
      <c r="G110">
        <v>75</v>
      </c>
    </row>
    <row r="112" spans="2:7">
      <c r="C112">
        <v>1</v>
      </c>
      <c r="D112">
        <v>15.125</v>
      </c>
      <c r="F112">
        <v>5.35</v>
      </c>
      <c r="G112">
        <f>F112*D112*C112*10.76</f>
        <v>870.68574999999987</v>
      </c>
    </row>
    <row r="113" spans="2:7">
      <c r="B113" t="s">
        <v>125</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126</v>
      </c>
    </row>
    <row r="122" spans="2:7">
      <c r="B122" t="s">
        <v>125</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26</v>
      </c>
    </row>
    <row r="144" spans="2:7">
      <c r="B144" t="s">
        <v>28</v>
      </c>
      <c r="C144">
        <v>2</v>
      </c>
      <c r="D144">
        <v>7</v>
      </c>
      <c r="G144">
        <f>D144*C144</f>
        <v>14</v>
      </c>
    </row>
    <row r="145" spans="2:7">
      <c r="C145">
        <v>1</v>
      </c>
      <c r="D145">
        <v>2.5</v>
      </c>
      <c r="G145">
        <f t="shared" ref="G145:G147" si="4">D145*C145</f>
        <v>2.5</v>
      </c>
    </row>
    <row r="146" spans="2:7">
      <c r="B146" t="s">
        <v>27</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29</v>
      </c>
    </row>
    <row r="154" spans="2:7">
      <c r="B154" t="s">
        <v>30</v>
      </c>
    </row>
    <row r="155" spans="2:7">
      <c r="B155" t="s">
        <v>31</v>
      </c>
      <c r="C155">
        <v>1</v>
      </c>
    </row>
    <row r="158" spans="2:7">
      <c r="B158" t="s">
        <v>33</v>
      </c>
      <c r="C158">
        <v>1</v>
      </c>
    </row>
    <row r="162" spans="2:7">
      <c r="B162" t="s">
        <v>34</v>
      </c>
    </row>
    <row r="163" spans="2:7">
      <c r="B163" t="s">
        <v>35</v>
      </c>
      <c r="C163">
        <v>2</v>
      </c>
    </row>
    <row r="165" spans="2:7">
      <c r="B165" t="s">
        <v>36</v>
      </c>
    </row>
    <row r="166" spans="2:7">
      <c r="B166" t="s">
        <v>40</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37</v>
      </c>
    </row>
    <row r="176" spans="2:7">
      <c r="B176" t="s">
        <v>38</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39</v>
      </c>
    </row>
    <row r="185" spans="2:7">
      <c r="B185" t="s">
        <v>40</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32</v>
      </c>
      <c r="G191">
        <f>SUM(G189:G190)</f>
        <v>5.6339360000000003</v>
      </c>
    </row>
    <row r="192" spans="2:7">
      <c r="G192">
        <v>6</v>
      </c>
    </row>
    <row r="194" spans="2:7">
      <c r="B194" s="2" t="s">
        <v>41</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42</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43</v>
      </c>
    </row>
    <row r="212" spans="2:8">
      <c r="B212" t="s">
        <v>44</v>
      </c>
      <c r="C212">
        <v>2</v>
      </c>
      <c r="D212">
        <v>1.1499999999999999</v>
      </c>
      <c r="G212">
        <f>D212*C212*3.28</f>
        <v>7.5439999999999987</v>
      </c>
    </row>
    <row r="213" spans="2:8">
      <c r="G213">
        <f>G212*1%</f>
        <v>7.5439999999999993E-2</v>
      </c>
    </row>
    <row r="214" spans="2:8">
      <c r="G214">
        <f>SUM(G212:G213)</f>
        <v>7.6194399999999991</v>
      </c>
    </row>
    <row r="215" spans="2:8">
      <c r="G215">
        <v>8</v>
      </c>
      <c r="H215" t="s">
        <v>84</v>
      </c>
    </row>
    <row r="222" spans="2:8">
      <c r="B222" s="2" t="s">
        <v>45</v>
      </c>
    </row>
    <row r="223" spans="2:8">
      <c r="B223" t="s">
        <v>46</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30">
      <c r="B228" s="3" t="s">
        <v>51</v>
      </c>
    </row>
    <row r="229" spans="2:7">
      <c r="B229" s="3"/>
      <c r="C229">
        <v>1</v>
      </c>
      <c r="D229">
        <v>4.92</v>
      </c>
      <c r="F229">
        <v>9</v>
      </c>
      <c r="G229">
        <f>F229*D229*C229</f>
        <v>44.28</v>
      </c>
    </row>
    <row r="230" spans="2:7">
      <c r="B230" s="3"/>
      <c r="C230">
        <v>1</v>
      </c>
      <c r="D230">
        <v>11.83</v>
      </c>
      <c r="F230">
        <v>9</v>
      </c>
      <c r="G230">
        <f t="shared" ref="G230" si="6">F230*D230*C230</f>
        <v>106.47</v>
      </c>
    </row>
    <row r="231" spans="2:7">
      <c r="B231" s="3" t="s">
        <v>50</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75</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30">
      <c r="B248" s="3" t="s">
        <v>51</v>
      </c>
    </row>
    <row r="249" spans="2:8">
      <c r="C249">
        <v>1</v>
      </c>
      <c r="D249">
        <v>18.75</v>
      </c>
      <c r="G249">
        <f>D249*C249</f>
        <v>18.75</v>
      </c>
      <c r="H249" t="s">
        <v>84</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30">
      <c r="B258" s="3" t="s">
        <v>49</v>
      </c>
      <c r="C258">
        <v>1</v>
      </c>
      <c r="D258" t="s">
        <v>47</v>
      </c>
    </row>
    <row r="259" spans="2:7">
      <c r="B259" t="s">
        <v>48</v>
      </c>
    </row>
    <row r="263" spans="2:7">
      <c r="B263" s="2" t="s">
        <v>13</v>
      </c>
    </row>
    <row r="264" spans="2:7">
      <c r="B264" t="s">
        <v>1</v>
      </c>
    </row>
    <row r="265" spans="2:7">
      <c r="B265" t="s">
        <v>14</v>
      </c>
      <c r="C265">
        <v>1</v>
      </c>
      <c r="D265">
        <v>32.207999999999998</v>
      </c>
      <c r="F265">
        <v>10.76</v>
      </c>
      <c r="G265">
        <f>F265*D265*C265</f>
        <v>346.55807999999996</v>
      </c>
    </row>
    <row r="266" spans="2:7">
      <c r="B266" t="s">
        <v>18</v>
      </c>
      <c r="C266">
        <v>1</v>
      </c>
      <c r="D266">
        <v>1.92</v>
      </c>
      <c r="E266">
        <v>1.85</v>
      </c>
      <c r="F266">
        <v>10.76</v>
      </c>
      <c r="G266">
        <f>F266*D266*C266*E266</f>
        <v>38.219519999999996</v>
      </c>
    </row>
    <row r="267" spans="2:7">
      <c r="B267" t="s">
        <v>19</v>
      </c>
      <c r="C267">
        <v>1</v>
      </c>
      <c r="D267">
        <v>1.5249999999999999</v>
      </c>
      <c r="E267">
        <v>1.85</v>
      </c>
      <c r="F267">
        <v>10.76</v>
      </c>
      <c r="G267">
        <f t="shared" ref="G267:G274" si="7">F267*D267*C267*E267</f>
        <v>30.356649999999998</v>
      </c>
    </row>
    <row r="268" spans="2:7">
      <c r="B268" t="s">
        <v>19</v>
      </c>
      <c r="C268">
        <v>1</v>
      </c>
      <c r="D268">
        <v>1.385</v>
      </c>
      <c r="E268">
        <v>1.85</v>
      </c>
      <c r="F268">
        <v>10.76</v>
      </c>
      <c r="G268">
        <f t="shared" si="7"/>
        <v>27.56981</v>
      </c>
    </row>
    <row r="269" spans="2:7">
      <c r="B269" t="s">
        <v>20</v>
      </c>
      <c r="C269">
        <v>1</v>
      </c>
      <c r="D269">
        <v>2.9449999999999998</v>
      </c>
      <c r="E269">
        <v>1.85</v>
      </c>
      <c r="F269">
        <v>10.76</v>
      </c>
      <c r="G269">
        <f t="shared" si="7"/>
        <v>58.623170000000002</v>
      </c>
    </row>
    <row r="270" spans="2:7">
      <c r="B270" t="s">
        <v>20</v>
      </c>
      <c r="C270">
        <v>1</v>
      </c>
      <c r="D270">
        <v>1.2949999999999999</v>
      </c>
      <c r="E270">
        <v>1.85</v>
      </c>
      <c r="F270">
        <v>10.76</v>
      </c>
      <c r="G270">
        <f t="shared" si="7"/>
        <v>25.778269999999999</v>
      </c>
    </row>
    <row r="271" spans="2:7">
      <c r="B271" t="s">
        <v>21</v>
      </c>
      <c r="C271">
        <v>1</v>
      </c>
      <c r="D271">
        <v>0.57999999999999996</v>
      </c>
      <c r="E271">
        <v>1.85</v>
      </c>
      <c r="F271">
        <v>10.76</v>
      </c>
      <c r="G271">
        <f t="shared" si="7"/>
        <v>11.54548</v>
      </c>
    </row>
    <row r="272" spans="2:7">
      <c r="B272" t="s">
        <v>21</v>
      </c>
      <c r="C272">
        <v>2</v>
      </c>
      <c r="D272">
        <v>1.2949999999999999</v>
      </c>
      <c r="E272">
        <v>1.85</v>
      </c>
      <c r="F272">
        <v>10.76</v>
      </c>
      <c r="G272">
        <f t="shared" si="7"/>
        <v>51.556539999999998</v>
      </c>
    </row>
    <row r="273" spans="2:7">
      <c r="B273" t="s">
        <v>22</v>
      </c>
      <c r="C273">
        <v>1</v>
      </c>
      <c r="D273">
        <v>3.1749999999999998</v>
      </c>
      <c r="E273">
        <v>1.85</v>
      </c>
      <c r="F273">
        <v>10.76</v>
      </c>
      <c r="G273">
        <f t="shared" si="7"/>
        <v>63.201549999999997</v>
      </c>
    </row>
    <row r="274" spans="2:7">
      <c r="B274" t="s">
        <v>22</v>
      </c>
      <c r="C274">
        <v>1</v>
      </c>
      <c r="D274">
        <v>1.0049999999999999</v>
      </c>
      <c r="E274">
        <v>1.85</v>
      </c>
      <c r="F274">
        <v>10.76</v>
      </c>
      <c r="G274">
        <f t="shared" si="7"/>
        <v>20.00553</v>
      </c>
    </row>
    <row r="275" spans="2:7">
      <c r="B275" t="s">
        <v>15</v>
      </c>
      <c r="C275">
        <v>1</v>
      </c>
      <c r="D275">
        <v>1.4930000000000001</v>
      </c>
      <c r="F275">
        <v>10.76</v>
      </c>
      <c r="G275">
        <f>F275*D275*C275</f>
        <v>16.064679999999999</v>
      </c>
    </row>
    <row r="276" spans="2:7">
      <c r="B276" t="s">
        <v>16</v>
      </c>
      <c r="C276">
        <v>1</v>
      </c>
      <c r="D276">
        <v>1.117</v>
      </c>
      <c r="F276">
        <v>10.76</v>
      </c>
      <c r="G276">
        <f>F276*D276*C276</f>
        <v>12.01892</v>
      </c>
    </row>
    <row r="277" spans="2:7">
      <c r="B277" t="s">
        <v>17</v>
      </c>
      <c r="C277">
        <v>1</v>
      </c>
      <c r="D277">
        <v>2.8</v>
      </c>
      <c r="F277">
        <v>10.76</v>
      </c>
      <c r="G277">
        <f>F277*D277*C277</f>
        <v>30.127999999999997</v>
      </c>
    </row>
    <row r="278" spans="2:7">
      <c r="B278" s="2" t="s">
        <v>23</v>
      </c>
    </row>
    <row r="279" spans="2:7">
      <c r="C279">
        <v>1</v>
      </c>
      <c r="D279">
        <v>7.8019999999999996</v>
      </c>
      <c r="F279">
        <v>10.76</v>
      </c>
      <c r="G279">
        <f>F279*D279*C279</f>
        <v>83.949519999999993</v>
      </c>
    </row>
    <row r="280" spans="2:7">
      <c r="B280" t="s">
        <v>25</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24</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52</v>
      </c>
    </row>
    <row r="299" spans="2:7">
      <c r="B299" t="s">
        <v>53</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97</v>
      </c>
    </row>
    <row r="321" spans="2:7">
      <c r="B321" t="s">
        <v>71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72</v>
      </c>
    </row>
    <row r="342" spans="2:7">
      <c r="B342" t="s">
        <v>73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ColWidth="8.7109375" defaultRowHeight="15"/>
  <cols>
    <col min="2" max="2" width="68" customWidth="1"/>
  </cols>
  <sheetData>
    <row r="2" spans="2:7">
      <c r="B2" t="s">
        <v>128</v>
      </c>
      <c r="C2">
        <v>1</v>
      </c>
      <c r="D2">
        <v>24</v>
      </c>
      <c r="F2">
        <v>25.25</v>
      </c>
      <c r="G2">
        <f>F2*D2*C2</f>
        <v>606</v>
      </c>
    </row>
    <row r="4" spans="2:7">
      <c r="B4" t="s">
        <v>12</v>
      </c>
      <c r="C4">
        <v>1</v>
      </c>
      <c r="D4">
        <v>24</v>
      </c>
      <c r="F4">
        <v>25.25</v>
      </c>
      <c r="G4">
        <f>F4*D4*C4</f>
        <v>606</v>
      </c>
    </row>
    <row r="7" spans="2:7">
      <c r="B7" t="s">
        <v>129</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130</v>
      </c>
    </row>
    <row r="14" spans="2:7">
      <c r="C14">
        <v>1</v>
      </c>
      <c r="D14">
        <v>50.32</v>
      </c>
      <c r="E14">
        <v>10.76</v>
      </c>
      <c r="G14">
        <f>E14*D14*C14</f>
        <v>541.44320000000005</v>
      </c>
    </row>
    <row r="16" spans="2:7">
      <c r="G16">
        <f>SUM(G14:G15)</f>
        <v>541.44320000000005</v>
      </c>
    </row>
    <row r="17" spans="2:7">
      <c r="B17" t="s">
        <v>60</v>
      </c>
      <c r="G17">
        <v>545</v>
      </c>
    </row>
    <row r="18" spans="2:7">
      <c r="C18">
        <v>1</v>
      </c>
      <c r="D18">
        <v>50.32</v>
      </c>
      <c r="E18">
        <v>10.76</v>
      </c>
      <c r="G18">
        <f>E18*D18*C18</f>
        <v>541.44320000000005</v>
      </c>
    </row>
    <row r="20" spans="2:7">
      <c r="G20">
        <f>SUM(G18:G19)</f>
        <v>541.44320000000005</v>
      </c>
    </row>
    <row r="21" spans="2:7">
      <c r="G21">
        <v>545</v>
      </c>
    </row>
    <row r="22" spans="2:7">
      <c r="B22" s="2" t="s">
        <v>131</v>
      </c>
    </row>
    <row r="23" spans="2:7">
      <c r="B23" t="s">
        <v>132</v>
      </c>
      <c r="C23">
        <v>2</v>
      </c>
      <c r="D23">
        <v>24</v>
      </c>
      <c r="F23">
        <v>12</v>
      </c>
      <c r="G23">
        <f>F23*D23*C23</f>
        <v>576</v>
      </c>
    </row>
    <row r="24" spans="2:7">
      <c r="B24" t="s">
        <v>82</v>
      </c>
      <c r="C24">
        <v>-1</v>
      </c>
      <c r="D24">
        <v>4</v>
      </c>
      <c r="F24">
        <v>7</v>
      </c>
      <c r="G24">
        <f t="shared" ref="G24:G36" si="0">F24*D24*C24</f>
        <v>-28</v>
      </c>
    </row>
    <row r="25" spans="2:7">
      <c r="B25" t="s">
        <v>133</v>
      </c>
      <c r="C25">
        <v>1</v>
      </c>
      <c r="D25">
        <v>10.75</v>
      </c>
      <c r="F25">
        <v>12</v>
      </c>
      <c r="G25">
        <f t="shared" si="0"/>
        <v>129</v>
      </c>
    </row>
    <row r="26" spans="2:7">
      <c r="B26" t="s">
        <v>134</v>
      </c>
      <c r="C26">
        <v>1</v>
      </c>
      <c r="D26">
        <v>10.92</v>
      </c>
      <c r="F26">
        <v>12</v>
      </c>
      <c r="G26">
        <f t="shared" si="0"/>
        <v>131.04</v>
      </c>
    </row>
    <row r="27" spans="2:7">
      <c r="B27" t="s">
        <v>135</v>
      </c>
      <c r="C27">
        <v>1</v>
      </c>
      <c r="D27">
        <v>24.42</v>
      </c>
      <c r="F27">
        <v>12</v>
      </c>
      <c r="G27">
        <f t="shared" si="0"/>
        <v>293.04000000000002</v>
      </c>
    </row>
    <row r="28" spans="2:7">
      <c r="B28" t="s">
        <v>136</v>
      </c>
      <c r="C28">
        <v>1</v>
      </c>
      <c r="D28">
        <v>14.33</v>
      </c>
      <c r="F28">
        <v>12</v>
      </c>
      <c r="G28">
        <f t="shared" si="0"/>
        <v>171.96</v>
      </c>
    </row>
    <row r="29" spans="2:7">
      <c r="B29" t="s">
        <v>137</v>
      </c>
      <c r="C29">
        <v>1</v>
      </c>
      <c r="D29">
        <v>21.25</v>
      </c>
      <c r="F29">
        <v>12</v>
      </c>
      <c r="G29">
        <f t="shared" si="0"/>
        <v>255</v>
      </c>
    </row>
    <row r="30" spans="2:7">
      <c r="B30" t="s">
        <v>138</v>
      </c>
      <c r="C30">
        <v>-1</v>
      </c>
      <c r="D30">
        <v>4</v>
      </c>
      <c r="F30">
        <v>7</v>
      </c>
      <c r="G30">
        <f t="shared" si="0"/>
        <v>-28</v>
      </c>
    </row>
    <row r="31" spans="2:7">
      <c r="B31" t="s">
        <v>139</v>
      </c>
      <c r="C31">
        <v>1</v>
      </c>
      <c r="D31">
        <v>19.25</v>
      </c>
      <c r="F31">
        <v>12</v>
      </c>
      <c r="G31">
        <f t="shared" si="0"/>
        <v>231</v>
      </c>
    </row>
    <row r="32" spans="2:7">
      <c r="B32" t="s">
        <v>140</v>
      </c>
      <c r="C32">
        <v>1</v>
      </c>
      <c r="D32">
        <v>5.33</v>
      </c>
      <c r="F32">
        <v>12</v>
      </c>
      <c r="G32">
        <f t="shared" si="0"/>
        <v>63.96</v>
      </c>
    </row>
    <row r="33" spans="2:7">
      <c r="B33" t="s">
        <v>82</v>
      </c>
      <c r="C33">
        <v>-1</v>
      </c>
      <c r="D33">
        <v>3.42</v>
      </c>
      <c r="F33">
        <v>7</v>
      </c>
      <c r="G33">
        <f t="shared" si="0"/>
        <v>-23.939999999999998</v>
      </c>
    </row>
    <row r="34" spans="2:7">
      <c r="B34" t="s">
        <v>141</v>
      </c>
      <c r="C34">
        <v>1</v>
      </c>
      <c r="D34">
        <v>5.67</v>
      </c>
      <c r="F34">
        <v>12</v>
      </c>
      <c r="G34">
        <f t="shared" si="0"/>
        <v>68.039999999999992</v>
      </c>
    </row>
    <row r="35" spans="2:7">
      <c r="B35" t="s">
        <v>142</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143</v>
      </c>
    </row>
    <row r="43" spans="2:7">
      <c r="B43" t="s">
        <v>132</v>
      </c>
      <c r="C43">
        <v>4</v>
      </c>
      <c r="D43">
        <v>24</v>
      </c>
      <c r="F43">
        <v>12</v>
      </c>
      <c r="G43">
        <f>F43*D43*C43</f>
        <v>1152</v>
      </c>
    </row>
    <row r="44" spans="2:7">
      <c r="B44" t="s">
        <v>82</v>
      </c>
      <c r="C44">
        <v>-2</v>
      </c>
      <c r="D44">
        <v>4</v>
      </c>
      <c r="F44">
        <v>7</v>
      </c>
      <c r="G44">
        <f t="shared" ref="G44:G56" si="1">F44*D44*C44</f>
        <v>-56</v>
      </c>
    </row>
    <row r="45" spans="2:7">
      <c r="B45" t="s">
        <v>133</v>
      </c>
      <c r="C45">
        <v>2</v>
      </c>
      <c r="D45">
        <v>10.75</v>
      </c>
      <c r="F45">
        <v>12</v>
      </c>
      <c r="G45">
        <f t="shared" si="1"/>
        <v>258</v>
      </c>
    </row>
    <row r="46" spans="2:7">
      <c r="B46" t="s">
        <v>134</v>
      </c>
      <c r="C46">
        <v>2</v>
      </c>
      <c r="D46">
        <v>10.92</v>
      </c>
      <c r="F46">
        <v>12</v>
      </c>
      <c r="G46">
        <f t="shared" si="1"/>
        <v>262.08</v>
      </c>
    </row>
    <row r="47" spans="2:7">
      <c r="B47" t="s">
        <v>135</v>
      </c>
      <c r="C47">
        <v>2</v>
      </c>
      <c r="D47">
        <v>24.42</v>
      </c>
      <c r="F47">
        <v>12</v>
      </c>
      <c r="G47">
        <f t="shared" si="1"/>
        <v>586.08000000000004</v>
      </c>
    </row>
    <row r="48" spans="2:7">
      <c r="B48" t="s">
        <v>136</v>
      </c>
      <c r="C48">
        <v>2</v>
      </c>
      <c r="D48">
        <v>14.33</v>
      </c>
      <c r="F48">
        <v>12</v>
      </c>
      <c r="G48">
        <f t="shared" si="1"/>
        <v>343.92</v>
      </c>
    </row>
    <row r="49" spans="2:7">
      <c r="B49" t="s">
        <v>137</v>
      </c>
      <c r="C49">
        <v>2</v>
      </c>
      <c r="D49">
        <v>21.25</v>
      </c>
      <c r="F49">
        <v>12</v>
      </c>
      <c r="G49">
        <f t="shared" si="1"/>
        <v>510</v>
      </c>
    </row>
    <row r="50" spans="2:7">
      <c r="B50" t="s">
        <v>138</v>
      </c>
      <c r="C50">
        <v>-2</v>
      </c>
      <c r="D50">
        <v>4</v>
      </c>
      <c r="F50">
        <v>7</v>
      </c>
      <c r="G50">
        <f t="shared" si="1"/>
        <v>-56</v>
      </c>
    </row>
    <row r="51" spans="2:7">
      <c r="B51" t="s">
        <v>139</v>
      </c>
      <c r="C51">
        <v>2</v>
      </c>
      <c r="D51">
        <v>19.25</v>
      </c>
      <c r="F51">
        <v>12</v>
      </c>
      <c r="G51">
        <f t="shared" si="1"/>
        <v>462</v>
      </c>
    </row>
    <row r="52" spans="2:7">
      <c r="B52" t="s">
        <v>140</v>
      </c>
      <c r="C52">
        <v>2</v>
      </c>
      <c r="D52">
        <v>5.33</v>
      </c>
      <c r="F52">
        <v>12</v>
      </c>
      <c r="G52">
        <f t="shared" si="1"/>
        <v>127.92</v>
      </c>
    </row>
    <row r="53" spans="2:7">
      <c r="B53" t="s">
        <v>82</v>
      </c>
      <c r="C53">
        <v>-2</v>
      </c>
      <c r="D53">
        <v>3.42</v>
      </c>
      <c r="F53">
        <v>7</v>
      </c>
      <c r="G53">
        <f t="shared" si="1"/>
        <v>-47.879999999999995</v>
      </c>
    </row>
    <row r="54" spans="2:7">
      <c r="B54" t="s">
        <v>141</v>
      </c>
      <c r="C54">
        <v>2</v>
      </c>
      <c r="D54">
        <v>5.67</v>
      </c>
      <c r="F54">
        <v>12</v>
      </c>
      <c r="G54">
        <f t="shared" si="1"/>
        <v>136.07999999999998</v>
      </c>
    </row>
    <row r="55" spans="2:7">
      <c r="B55" t="s">
        <v>142</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144</v>
      </c>
    </row>
    <row r="63" spans="2:7">
      <c r="B63" t="s">
        <v>145</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3</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3</v>
      </c>
    </row>
    <row r="81" spans="2:7">
      <c r="B81" t="s">
        <v>62</v>
      </c>
      <c r="C81">
        <v>1</v>
      </c>
      <c r="D81">
        <v>63.71</v>
      </c>
      <c r="E81">
        <v>3.28</v>
      </c>
      <c r="G81">
        <f>E81*D81*C81</f>
        <v>208.96879999999999</v>
      </c>
    </row>
    <row r="82" spans="2:7">
      <c r="G82">
        <f>G81*10%</f>
        <v>20.896879999999999</v>
      </c>
    </row>
    <row r="83" spans="2:7">
      <c r="G83">
        <f>SUM(G81:G82)</f>
        <v>229.86568</v>
      </c>
    </row>
    <row r="84" spans="2:7">
      <c r="G84">
        <v>230</v>
      </c>
    </row>
    <row r="86" spans="2:7">
      <c r="B86" t="s">
        <v>146</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147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26</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148</v>
      </c>
    </row>
    <row r="117" spans="2:7">
      <c r="C117">
        <v>1</v>
      </c>
      <c r="D117">
        <v>50.32</v>
      </c>
      <c r="F117">
        <v>10.76</v>
      </c>
      <c r="G117">
        <f>F117*D117*C117</f>
        <v>541.44320000000005</v>
      </c>
    </row>
    <row r="119" spans="2:7">
      <c r="G119">
        <f>SUM(G117:G118)</f>
        <v>541.44320000000005</v>
      </c>
    </row>
    <row r="120" spans="2:7">
      <c r="G120">
        <v>545</v>
      </c>
    </row>
    <row r="123" spans="2:7">
      <c r="B123" t="s">
        <v>149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150</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PI</vt:lpstr>
      <vt:lpstr>NT items</vt:lpstr>
      <vt:lpstr>Reference details</vt:lpstr>
      <vt:lpstr>Masala Kitchen MB</vt:lpstr>
      <vt:lpstr>FOH AREA  MB </vt:lpstr>
      <vt:lpstr>Basement MB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2024-11-18T08:47:36Z</dcterms:modified>
</cp:coreProperties>
</file>