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TFS\T-1 Delhi\"/>
    </mc:Choice>
  </mc:AlternateContent>
  <xr:revisionPtr revIDLastSave="0" documentId="8_{DE64D1CF-B61A-4720-A25F-B5936071795B}" xr6:coauthVersionLast="47" xr6:coauthVersionMax="47" xr10:uidLastSave="{00000000-0000-0000-0000-000000000000}"/>
  <bookViews>
    <workbookView xWindow="-108" yWindow="-108" windowWidth="23256" windowHeight="12456" xr2:uid="{098194D1-6F9F-4E73-BF40-3766DEE86D59}"/>
  </bookViews>
  <sheets>
    <sheet name="Summary" sheetId="5" r:id="rId1"/>
    <sheet name="Barista" sheetId="1" r:id="rId2"/>
    <sheet name="Barishta MB Sheet " sheetId="2" r:id="rId3"/>
    <sheet name="MOMO Express" sheetId="3" r:id="rId4"/>
    <sheet name="MOMO MB Sheet" sheetId="4" r:id="rId5"/>
    <sheet name="Wrap it up" sheetId="9" r:id="rId6"/>
    <sheet name="Wrap it up MB" sheetId="8" r:id="rId7"/>
    <sheet name="Burger Pizza" sheetId="6" r:id="rId8"/>
    <sheet name="Burger Pizza MB Sht" sheetId="7" r:id="rId9"/>
  </sheets>
  <definedNames>
    <definedName name="_xlnm.Print_Area" localSheetId="2">'Barishta MB Sheet '!$A$1:$K$43</definedName>
    <definedName name="_xlnm.Print_Area" localSheetId="1">Barista!$A$1:$H$23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5" l="1"/>
  <c r="F20" i="9"/>
  <c r="F19" i="9"/>
  <c r="F18" i="9"/>
  <c r="F17" i="9"/>
  <c r="F16" i="9"/>
  <c r="F15" i="9"/>
  <c r="H15" i="9" s="1"/>
  <c r="F14" i="9"/>
  <c r="F13" i="9"/>
  <c r="H13" i="9" s="1"/>
  <c r="F12" i="9"/>
  <c r="H12" i="9" s="1"/>
  <c r="F11" i="9"/>
  <c r="F10" i="9"/>
  <c r="F9" i="9"/>
  <c r="H9" i="9" s="1"/>
  <c r="F8" i="9"/>
  <c r="F7" i="9"/>
  <c r="H7" i="9" s="1"/>
  <c r="F6" i="9"/>
  <c r="F5" i="9"/>
  <c r="F4" i="9"/>
  <c r="F3" i="9"/>
  <c r="L39" i="8"/>
  <c r="L38" i="8"/>
  <c r="A38" i="8"/>
  <c r="A39" i="8" s="1"/>
  <c r="L37" i="8"/>
  <c r="L36" i="8"/>
  <c r="L35" i="8"/>
  <c r="J34" i="8"/>
  <c r="J33" i="8"/>
  <c r="J32" i="8"/>
  <c r="J31" i="8"/>
  <c r="K29" i="8" s="1"/>
  <c r="L29" i="8" s="1"/>
  <c r="J30" i="8"/>
  <c r="L28" i="8"/>
  <c r="L27" i="8"/>
  <c r="L26" i="8"/>
  <c r="L25" i="8"/>
  <c r="A25" i="8"/>
  <c r="A26" i="8" s="1"/>
  <c r="A27" i="8" s="1"/>
  <c r="A28" i="8" s="1"/>
  <c r="A29" i="8" s="1"/>
  <c r="A35" i="8" s="1"/>
  <c r="L24" i="8"/>
  <c r="L23" i="8"/>
  <c r="L22" i="8"/>
  <c r="L21" i="8"/>
  <c r="J20" i="8"/>
  <c r="J19" i="8"/>
  <c r="K18" i="8"/>
  <c r="L18" i="8" s="1"/>
  <c r="J17" i="8"/>
  <c r="J16" i="8"/>
  <c r="J15" i="8"/>
  <c r="J14" i="8"/>
  <c r="J13" i="8"/>
  <c r="H12" i="8"/>
  <c r="J12" i="8" s="1"/>
  <c r="K11" i="8" s="1"/>
  <c r="L11" i="8" s="1"/>
  <c r="K10" i="8"/>
  <c r="L10" i="8" s="1"/>
  <c r="L3" i="8"/>
  <c r="K3" i="8"/>
  <c r="H21" i="9"/>
  <c r="H20" i="9"/>
  <c r="H19" i="9"/>
  <c r="H18" i="9"/>
  <c r="H17" i="9"/>
  <c r="H16" i="9"/>
  <c r="H14" i="9"/>
  <c r="A12" i="9"/>
  <c r="A13" i="9" s="1"/>
  <c r="A14" i="9" s="1"/>
  <c r="A15" i="9" s="1"/>
  <c r="A16" i="9" s="1"/>
  <c r="A17" i="9" s="1"/>
  <c r="A18" i="9" s="1"/>
  <c r="A19" i="9" s="1"/>
  <c r="A20" i="9" s="1"/>
  <c r="H11" i="9"/>
  <c r="A11" i="9"/>
  <c r="H10" i="9"/>
  <c r="A10" i="9"/>
  <c r="H8" i="9"/>
  <c r="H6" i="9"/>
  <c r="A6" i="9"/>
  <c r="A7" i="9" s="1"/>
  <c r="H5" i="9"/>
  <c r="A5" i="9"/>
  <c r="H4" i="9"/>
  <c r="A4" i="9"/>
  <c r="H3" i="9"/>
  <c r="F20" i="1"/>
  <c r="F20" i="6"/>
  <c r="H20" i="6" s="1"/>
  <c r="F18" i="6"/>
  <c r="F17" i="6"/>
  <c r="F16" i="6"/>
  <c r="F15" i="6"/>
  <c r="F14" i="6"/>
  <c r="F13" i="6"/>
  <c r="F12" i="6"/>
  <c r="F11" i="6"/>
  <c r="F10" i="6"/>
  <c r="F9" i="6"/>
  <c r="F8" i="6"/>
  <c r="F7" i="6"/>
  <c r="F6" i="6"/>
  <c r="F5" i="6"/>
  <c r="H5" i="6" s="1"/>
  <c r="F4" i="6"/>
  <c r="F3" i="6"/>
  <c r="H3" i="6" s="1"/>
  <c r="H39" i="7"/>
  <c r="L38" i="7"/>
  <c r="L37" i="7"/>
  <c r="A37" i="7"/>
  <c r="A38" i="7" s="1"/>
  <c r="L36" i="7"/>
  <c r="L35" i="7"/>
  <c r="L34" i="7"/>
  <c r="J33" i="7"/>
  <c r="J32" i="7"/>
  <c r="J31" i="7"/>
  <c r="J30" i="7"/>
  <c r="K29" i="7" s="1"/>
  <c r="L29" i="7" s="1"/>
  <c r="L28" i="7"/>
  <c r="L27" i="7"/>
  <c r="L26" i="7"/>
  <c r="L25" i="7"/>
  <c r="A25" i="7"/>
  <c r="A26" i="7" s="1"/>
  <c r="A27" i="7" s="1"/>
  <c r="A28" i="7" s="1"/>
  <c r="A29" i="7" s="1"/>
  <c r="A34" i="7" s="1"/>
  <c r="L24" i="7"/>
  <c r="L23" i="7"/>
  <c r="L22" i="7"/>
  <c r="L21" i="7"/>
  <c r="J20" i="7"/>
  <c r="K18" i="7" s="1"/>
  <c r="L18" i="7" s="1"/>
  <c r="J19" i="7"/>
  <c r="J16" i="7"/>
  <c r="J15" i="7"/>
  <c r="J14" i="7"/>
  <c r="J13" i="7"/>
  <c r="J12" i="7"/>
  <c r="K11" i="7" s="1"/>
  <c r="L11" i="7" s="1"/>
  <c r="H12" i="7"/>
  <c r="L10" i="7"/>
  <c r="K10" i="7"/>
  <c r="K3" i="7"/>
  <c r="L3" i="7" s="1"/>
  <c r="H21" i="6"/>
  <c r="F19" i="6"/>
  <c r="H19" i="6" s="1"/>
  <c r="H18" i="6"/>
  <c r="H17" i="6"/>
  <c r="H16" i="6"/>
  <c r="H15" i="6"/>
  <c r="H14" i="6"/>
  <c r="H13" i="6"/>
  <c r="H12" i="6"/>
  <c r="A12" i="6"/>
  <c r="A13" i="6" s="1"/>
  <c r="A14" i="6" s="1"/>
  <c r="A15" i="6" s="1"/>
  <c r="A16" i="6" s="1"/>
  <c r="A17" i="6" s="1"/>
  <c r="A18" i="6" s="1"/>
  <c r="A19" i="6" s="1"/>
  <c r="A20" i="6" s="1"/>
  <c r="H11" i="6"/>
  <c r="A11" i="6"/>
  <c r="H10" i="6"/>
  <c r="A10" i="6"/>
  <c r="H9" i="6"/>
  <c r="H8" i="6"/>
  <c r="H7" i="6"/>
  <c r="H6" i="6"/>
  <c r="A6" i="6"/>
  <c r="A7" i="6" s="1"/>
  <c r="A5" i="6"/>
  <c r="H4" i="6"/>
  <c r="A4" i="6"/>
  <c r="H21" i="3"/>
  <c r="F8" i="3"/>
  <c r="F18" i="1"/>
  <c r="K11" i="4"/>
  <c r="J17" i="4"/>
  <c r="K29" i="4"/>
  <c r="J34" i="4"/>
  <c r="F13" i="3"/>
  <c r="H13" i="3"/>
  <c r="F9" i="3"/>
  <c r="H9" i="3" s="1"/>
  <c r="L39" i="4"/>
  <c r="H20" i="3" s="1"/>
  <c r="L38" i="4"/>
  <c r="F19" i="3" s="1"/>
  <c r="H19" i="3" s="1"/>
  <c r="A38" i="4"/>
  <c r="A39" i="4" s="1"/>
  <c r="L37" i="4"/>
  <c r="F18" i="3" s="1"/>
  <c r="H18" i="3" s="1"/>
  <c r="L36" i="4"/>
  <c r="F17" i="3" s="1"/>
  <c r="H17" i="3" s="1"/>
  <c r="L35" i="4"/>
  <c r="F16" i="3" s="1"/>
  <c r="H16" i="3" s="1"/>
  <c r="J33" i="4"/>
  <c r="J32" i="4"/>
  <c r="J31" i="4"/>
  <c r="J30" i="4"/>
  <c r="L29" i="4" s="1"/>
  <c r="F15" i="3" s="1"/>
  <c r="H15" i="3" s="1"/>
  <c r="L28" i="4"/>
  <c r="F14" i="3" s="1"/>
  <c r="H14" i="3" s="1"/>
  <c r="L27" i="4"/>
  <c r="L26" i="4"/>
  <c r="F12" i="3" s="1"/>
  <c r="H12" i="3" s="1"/>
  <c r="L25" i="4"/>
  <c r="F11" i="3" s="1"/>
  <c r="H11" i="3" s="1"/>
  <c r="A25" i="4"/>
  <c r="A26" i="4" s="1"/>
  <c r="A27" i="4" s="1"/>
  <c r="A28" i="4" s="1"/>
  <c r="A29" i="4" s="1"/>
  <c r="A35" i="4" s="1"/>
  <c r="L24" i="4"/>
  <c r="F10" i="3" s="1"/>
  <c r="H10" i="3" s="1"/>
  <c r="L23" i="4"/>
  <c r="L22" i="4"/>
  <c r="L21" i="4"/>
  <c r="J20" i="4"/>
  <c r="J19" i="4"/>
  <c r="J16" i="4"/>
  <c r="J15" i="4"/>
  <c r="J14" i="4"/>
  <c r="J13" i="4"/>
  <c r="J12" i="4"/>
  <c r="L11" i="4" s="1"/>
  <c r="F5" i="3" s="1"/>
  <c r="H5" i="3" s="1"/>
  <c r="H12" i="4"/>
  <c r="K10" i="4"/>
  <c r="L10" i="4" s="1"/>
  <c r="F4" i="3" s="1"/>
  <c r="H4" i="3" s="1"/>
  <c r="K3" i="4"/>
  <c r="L3" i="4" s="1"/>
  <c r="F3" i="3" s="1"/>
  <c r="H3" i="3" s="1"/>
  <c r="A12" i="3"/>
  <c r="A13" i="3" s="1"/>
  <c r="A14" i="3" s="1"/>
  <c r="A15" i="3" s="1"/>
  <c r="A16" i="3" s="1"/>
  <c r="A17" i="3" s="1"/>
  <c r="A18" i="3" s="1"/>
  <c r="A19" i="3" s="1"/>
  <c r="A20" i="3" s="1"/>
  <c r="A11" i="3"/>
  <c r="A10" i="3"/>
  <c r="A6" i="3"/>
  <c r="A7" i="3" s="1"/>
  <c r="A5" i="3"/>
  <c r="A4" i="3"/>
  <c r="H21" i="1"/>
  <c r="H18" i="1"/>
  <c r="L22" i="2"/>
  <c r="F8" i="1" s="1"/>
  <c r="H8" i="1" s="1"/>
  <c r="L21" i="2"/>
  <c r="F7" i="1" s="1"/>
  <c r="H7" i="1" s="1"/>
  <c r="J33" i="2"/>
  <c r="J15" i="2"/>
  <c r="J16" i="2"/>
  <c r="J32" i="2"/>
  <c r="J31" i="2"/>
  <c r="J30" i="2"/>
  <c r="H7" i="5" l="1"/>
  <c r="I7" i="5" s="1"/>
  <c r="H22" i="9"/>
  <c r="G6" i="5" s="1"/>
  <c r="H6" i="5" s="1"/>
  <c r="I6" i="5" s="1"/>
  <c r="H22" i="6"/>
  <c r="H8" i="3"/>
  <c r="H22" i="3" s="1"/>
  <c r="G5" i="5" s="1"/>
  <c r="K18" i="4"/>
  <c r="L18" i="4" s="1"/>
  <c r="F6" i="3" s="1"/>
  <c r="H6" i="3" s="1"/>
  <c r="F7" i="3"/>
  <c r="H7" i="3" s="1"/>
  <c r="K29" i="2"/>
  <c r="K3" i="2"/>
  <c r="H5" i="5" l="1"/>
  <c r="I5" i="5" s="1"/>
  <c r="L36" i="2"/>
  <c r="L29" i="2"/>
  <c r="F15" i="1" s="1"/>
  <c r="H15" i="1" s="1"/>
  <c r="L38" i="2"/>
  <c r="H20" i="1" s="1"/>
  <c r="L37" i="2"/>
  <c r="F19" i="1" s="1"/>
  <c r="H19" i="1" s="1"/>
  <c r="L35" i="2"/>
  <c r="F17" i="1" s="1"/>
  <c r="H17" i="1" s="1"/>
  <c r="L34" i="2"/>
  <c r="F16" i="1" s="1"/>
  <c r="H16" i="1" s="1"/>
  <c r="L28" i="2"/>
  <c r="F14" i="1" s="1"/>
  <c r="H14" i="1" s="1"/>
  <c r="L27" i="2"/>
  <c r="F13" i="1" s="1"/>
  <c r="H13" i="1" s="1"/>
  <c r="L26" i="2"/>
  <c r="F12" i="1" s="1"/>
  <c r="H12" i="1" s="1"/>
  <c r="L25" i="2"/>
  <c r="F11" i="1" s="1"/>
  <c r="H11" i="1" s="1"/>
  <c r="L24" i="2"/>
  <c r="F10" i="1" s="1"/>
  <c r="H10" i="1" s="1"/>
  <c r="L23" i="2"/>
  <c r="F9" i="1" s="1"/>
  <c r="H9" i="1" s="1"/>
  <c r="J20" i="2"/>
  <c r="J19" i="2"/>
  <c r="J14" i="2"/>
  <c r="J13" i="2"/>
  <c r="L3" i="2"/>
  <c r="F3" i="1" s="1"/>
  <c r="H3" i="1" s="1"/>
  <c r="K18" i="2" l="1"/>
  <c r="L18" i="2" s="1"/>
  <c r="F6" i="1" s="1"/>
  <c r="H6" i="1" s="1"/>
  <c r="H22" i="1" s="1"/>
  <c r="G4" i="5" s="1"/>
  <c r="H4" i="5" l="1"/>
  <c r="I4" i="5" s="1"/>
  <c r="I9" i="5" s="1"/>
  <c r="G9" i="5"/>
  <c r="H12" i="2"/>
  <c r="J12" i="2" s="1"/>
  <c r="K11" i="2" l="1"/>
  <c r="L11" i="2" s="1"/>
  <c r="F5" i="1" s="1"/>
  <c r="H5" i="1" s="1"/>
  <c r="A25" i="2"/>
  <c r="A26" i="2" s="1"/>
  <c r="A27" i="2" s="1"/>
  <c r="A28" i="2" s="1"/>
  <c r="A29" i="2" s="1"/>
  <c r="A34" i="2" s="1"/>
  <c r="A37" i="2" s="1"/>
  <c r="A38" i="2" s="1"/>
  <c r="K10" i="2" l="1"/>
  <c r="L10" i="2" l="1"/>
  <c r="F4" i="1" s="1"/>
  <c r="H4" i="1" s="1"/>
  <c r="A4" i="1" l="1"/>
  <c r="A5" i="1" s="1"/>
  <c r="A6" i="1" s="1"/>
  <c r="A7" i="1" s="1"/>
  <c r="A10" i="1" s="1"/>
  <c r="A11" i="1" s="1"/>
  <c r="A12" i="1" s="1"/>
  <c r="A13" i="1" s="1"/>
  <c r="A14" i="1" s="1"/>
  <c r="A15" i="1" s="1"/>
  <c r="A16" i="1" s="1"/>
  <c r="A17" i="1" s="1"/>
  <c r="A18" i="1" s="1"/>
  <c r="A19" i="1" s="1"/>
  <c r="A20" i="1" s="1"/>
</calcChain>
</file>

<file path=xl/sharedStrings.xml><?xml version="1.0" encoding="utf-8"?>
<sst xmlns="http://schemas.openxmlformats.org/spreadsheetml/2006/main" count="805" uniqueCount="140">
  <si>
    <t>S.No</t>
  </si>
  <si>
    <t>Head</t>
  </si>
  <si>
    <t>Description</t>
  </si>
  <si>
    <t>Make</t>
  </si>
  <si>
    <t>Size</t>
  </si>
  <si>
    <t>UOM</t>
  </si>
  <si>
    <t>Rate</t>
  </si>
  <si>
    <t>MS Work</t>
  </si>
  <si>
    <t>Jindal/Tata</t>
  </si>
  <si>
    <t>Kgs</t>
  </si>
  <si>
    <t>Base &amp; Flooring</t>
  </si>
  <si>
    <t>Century Ply, Tata/ Jindal</t>
  </si>
  <si>
    <t>Sqm</t>
  </si>
  <si>
    <t>Plywood Panelling</t>
  </si>
  <si>
    <t xml:space="preserve">Century or equivalent </t>
  </si>
  <si>
    <t>Paint</t>
  </si>
  <si>
    <t>Duco Paint</t>
  </si>
  <si>
    <t>Flap Door</t>
  </si>
  <si>
    <t>EA</t>
  </si>
  <si>
    <t>No.</t>
  </si>
  <si>
    <t>POS Counter</t>
  </si>
  <si>
    <t>Century/Merino/ FGV</t>
  </si>
  <si>
    <t>825x750x900</t>
  </si>
  <si>
    <t>Nos.</t>
  </si>
  <si>
    <t>Providing and installation of make of 18mm &amp; 12mm Fr Plywood with approved laminate finish with hinges soft closed shutter.</t>
  </si>
  <si>
    <t>Pendant Light</t>
  </si>
  <si>
    <t>Havells, Syska or equivalent</t>
  </si>
  <si>
    <t>Linear Profile Light</t>
  </si>
  <si>
    <t>Providing &amp; fixing linear profile light consealed in Rafter</t>
  </si>
  <si>
    <t>Custom Make</t>
  </si>
  <si>
    <t>1200x1</t>
  </si>
  <si>
    <t>Electrical</t>
  </si>
  <si>
    <t xml:space="preserve">Supply and Laying of 1.5mm, 2.5mm &amp; 4sqmm wiring with PVC conduit , 5amp &amp; 15amp switch socket with box &amp; plate, DB panel, MCB, ELCB, as per requirement or as approved electrical drawing </t>
  </si>
  <si>
    <t>Polycab, Finolex, Roma, Crompton</t>
  </si>
  <si>
    <t>Industrial Socket</t>
  </si>
  <si>
    <t>Industrial Socket &amp; Panel Box (32amp )</t>
  </si>
  <si>
    <t>Branding</t>
  </si>
  <si>
    <t>Supply and pasting of HP latex printed artwork on grey back LG/Ivory/Pioneer media as per approved design artwork</t>
  </si>
  <si>
    <t>HP Latex, 3M , LG Vinyl or equivalent</t>
  </si>
  <si>
    <t>Sqft.</t>
  </si>
  <si>
    <t>A cast , NGX , Osram</t>
  </si>
  <si>
    <t>Menu Board</t>
  </si>
  <si>
    <t>Providing and fixing of Auto snap channel 32x32 powder coated with acrylic  040 &amp; Clear Acrylic, edge lit LED, Changeable Translite Print.</t>
  </si>
  <si>
    <t>2x 3</t>
  </si>
  <si>
    <t>CCTV Camera (4 Channel DVR)</t>
  </si>
  <si>
    <t>Hikvision</t>
  </si>
  <si>
    <t>Set</t>
  </si>
  <si>
    <t>Installation</t>
  </si>
  <si>
    <t>Transportation</t>
  </si>
  <si>
    <t>TOTAL</t>
  </si>
  <si>
    <t>NOTE:</t>
  </si>
  <si>
    <t>GST Extra</t>
  </si>
  <si>
    <t xml:space="preserve">Qty </t>
  </si>
  <si>
    <t xml:space="preserve">Length </t>
  </si>
  <si>
    <t xml:space="preserve">Width </t>
  </si>
  <si>
    <t xml:space="preserve">Height </t>
  </si>
  <si>
    <t xml:space="preserve">Back Wall </t>
  </si>
  <si>
    <t xml:space="preserve">Left Wall </t>
  </si>
  <si>
    <t xml:space="preserve">QTY </t>
  </si>
  <si>
    <t xml:space="preserve">Front </t>
  </si>
  <si>
    <t xml:space="preserve">Bottom  Structure -50x50x2mm </t>
  </si>
  <si>
    <t>Pillar (50x50x2)</t>
  </si>
  <si>
    <t>Back Structure - 40x40x2mm</t>
  </si>
  <si>
    <t>Front Side-40x40x2</t>
  </si>
  <si>
    <t xml:space="preserve">Signature </t>
  </si>
  <si>
    <t xml:space="preserve">Nos/Wt </t>
  </si>
  <si>
    <t>BARISTA</t>
  </si>
  <si>
    <t>Location</t>
  </si>
  <si>
    <t>LOCATION</t>
  </si>
  <si>
    <t>T-1 IGI DELHI</t>
  </si>
  <si>
    <t>Amount (INR)</t>
  </si>
  <si>
    <t>INDOOR AREA _2550x2575x2700H(mm)</t>
  </si>
  <si>
    <t>Measurement sheet</t>
  </si>
  <si>
    <t>Roof Horizontal Pipe (50mmx50mm)</t>
  </si>
  <si>
    <t>Pillar</t>
  </si>
  <si>
    <t>Side  Storages</t>
  </si>
  <si>
    <t>2550x2576</t>
  </si>
  <si>
    <t>Providing and installation of make of 18mm &amp; 12mm Fr Plywood with approved laminate finish with hinges normal</t>
  </si>
  <si>
    <t>900x900x750</t>
  </si>
  <si>
    <t>Barista Logo</t>
  </si>
  <si>
    <t>Branding Side Wall(Left front)</t>
  </si>
  <si>
    <t>Façade</t>
  </si>
  <si>
    <t>Front Counter side</t>
  </si>
  <si>
    <t>Back Wall Above Counter 1200mm</t>
  </si>
  <si>
    <t xml:space="preserve">Side Wall </t>
  </si>
  <si>
    <t>400x750</t>
  </si>
  <si>
    <t>Side Storages</t>
  </si>
  <si>
    <t>Providing and fixing of POS counter made of 18mm FR Ply with Laminate  finish, Step &amp; inside laminate finish, two drawer, key board tray, storage, wire manager etc. (As per approved GFC)</t>
  </si>
  <si>
    <t>Kitchen Door With Vision Panel</t>
  </si>
  <si>
    <t>No</t>
  </si>
  <si>
    <t>Providing &amp; Fixing of  Kitchen door  made of 32mm FR Ply with Flush door with both side laminate, with vision panel, 300x150mm, with hardware accessories &amp; MS 50x50mm Frame work iwith paint finish</t>
  </si>
  <si>
    <r>
      <t>Providing  &amp;  fixing  of</t>
    </r>
    <r>
      <rPr>
        <b/>
        <u/>
        <sz val="11"/>
        <rFont val="Aptos Narrow"/>
        <family val="2"/>
      </rPr>
      <t>  MS  </t>
    </r>
    <r>
      <rPr>
        <sz val="11"/>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</si>
  <si>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Aptos Narrow"/>
        <family val="2"/>
      </rPr>
      <t xml:space="preserve"> </t>
    </r>
    <r>
      <rPr>
        <sz val="11"/>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</si>
  <si>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Aptos Narrow"/>
        <family val="2"/>
      </rPr>
      <t>LED Light fixtures-</t>
    </r>
    <r>
      <rPr>
        <sz val="11"/>
        <rFont val="Aptos Narrow"/>
        <family val="2"/>
      </rPr>
      <t>Supply, installation, testing &amp; commissioning of lighting fittings/ fixtures complete with LED driver, complete as required:- (Hanging Lamp)</t>
    </r>
  </si>
  <si>
    <t>T-1 Delhi Airport</t>
  </si>
  <si>
    <t>Providing &amp; Fixing of  Slab &amp; Flap door  made of 18mm FR Ply with  laminate finish , hinges, SS knob, tower bolt etch.</t>
  </si>
  <si>
    <t>Front logo signaged fixed front  façade , UV Printed 3mm raised acrylic .</t>
  </si>
  <si>
    <t>Century, Merino, Ebco</t>
  </si>
  <si>
    <t>Century, Merino, Ebco, Jindal</t>
  </si>
  <si>
    <t>Apply of 2 coat white  enamel emulsion paint on pillar &amp; side partition left&amp;right</t>
  </si>
  <si>
    <t>Asian Berger, Indgo</t>
  </si>
  <si>
    <r>
      <t>Providing  &amp;  fixing  of</t>
    </r>
    <r>
      <rPr>
        <b/>
        <u/>
        <sz val="14"/>
        <rFont val="Aptos Narrow"/>
        <family val="2"/>
      </rPr>
      <t>  MS  </t>
    </r>
    <r>
      <rPr>
        <sz val="14"/>
        <rFont val="Aptos Narrow"/>
        <family val="2"/>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</si>
  <si>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4"/>
        <rFont val="Aptos Narrow"/>
        <family val="2"/>
      </rPr>
      <t xml:space="preserve"> </t>
    </r>
    <r>
      <rPr>
        <sz val="14"/>
        <rFont val="Aptos Narrow"/>
        <family val="2"/>
      </rPr>
      <t xml:space="preserve">for   linear   as   well   as curvilinear portions  of  the  building  ,  for  all  heights  and  all  levels &amp; one side laminate finish  etc. (MS Frame work charged seperatly) Includes all   the performance    characteristics    all    complete with 12mm PR Ply. </t>
    </r>
  </si>
  <si>
    <r>
      <rPr>
        <b/>
        <sz val="14"/>
        <rFont val="Aptos Narrow"/>
        <family val="2"/>
      </rPr>
      <t>LED Light fixtures-</t>
    </r>
    <r>
      <rPr>
        <sz val="14"/>
        <rFont val="Aptos Narrow"/>
        <family val="2"/>
      </rPr>
      <t>Supply, installation, testing &amp; commissioning of lighting fittings/ fixtures complete with LED driver, complete as required:- (Hanging Lamp)</t>
    </r>
  </si>
  <si>
    <t>MOMO EXPRESS</t>
  </si>
  <si>
    <t>Final to billing BOQ</t>
  </si>
  <si>
    <t>Left Side-40x40x2</t>
  </si>
  <si>
    <t>Right -40x40x2</t>
  </si>
  <si>
    <t xml:space="preserve">Right Side Wall </t>
  </si>
  <si>
    <t>Branding Side Wall(Righ front)</t>
  </si>
  <si>
    <t>DVR 5MP, 1 TB, 3 nos. 5MP Camera with Audio, 16" Display Monitor, 90mtr. D Link Wire</t>
  </si>
  <si>
    <t>Kitchen Door</t>
  </si>
  <si>
    <t>Less Flap Door</t>
  </si>
  <si>
    <t>Barista</t>
  </si>
  <si>
    <t>Momo Express</t>
  </si>
  <si>
    <t>Providing and fixing of 18mm FR Ply with 1.5mm thick aluminium checker sheet finish mounted over MS pipe 50mm SHS , C/C 600x600mm grid,</t>
  </si>
  <si>
    <t xml:space="preserve">Providing and fixing of 18mm FR Ply with 1.5mm thick aluminium checker sheet finish mounted over MS pipe 50mm SHS , C/C 600x600mm grid, </t>
  </si>
  <si>
    <t>BOQ Attached</t>
  </si>
  <si>
    <t>Outlet Name</t>
  </si>
  <si>
    <t>Shop-9 T-1 IGI Airport Delhi</t>
  </si>
  <si>
    <t>GST @18%</t>
  </si>
  <si>
    <t>HSN</t>
  </si>
  <si>
    <t>Specs.</t>
  </si>
  <si>
    <t>Equipment Shifting Cost Extra</t>
  </si>
  <si>
    <t>Burger Pizza</t>
  </si>
  <si>
    <t>BURGER PIZZA</t>
  </si>
  <si>
    <t>Right Side-40x40x2</t>
  </si>
  <si>
    <t>Right wall</t>
  </si>
  <si>
    <t>Side Wall  Right</t>
  </si>
  <si>
    <t>Wrap it up</t>
  </si>
  <si>
    <t>Shop-5 T-1 IGI Airport Delhi</t>
  </si>
  <si>
    <t>WRAP IT UP</t>
  </si>
  <si>
    <t xml:space="preserve">Left  Side Wall </t>
  </si>
  <si>
    <t>Left Kitchen Door</t>
  </si>
  <si>
    <t>Left -40x40x2mm</t>
  </si>
  <si>
    <t>Wrap it Up</t>
  </si>
  <si>
    <t>T-1 IGI Airport Delhi _TFS Outlets</t>
  </si>
  <si>
    <t>Note:-</t>
  </si>
  <si>
    <t>Fallow Dezience Tree LLP</t>
  </si>
  <si>
    <t>AMOUNT (INR)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</si>
</sst>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35" x14ac:knownFonts="1">
    <font>
      <sz val="11"/>
      <color theme="1"/>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10"/>
      <name val="MS Sans Serif"/>
      <family val="2"/>
    </font>
    <font>
      <sz val="11"/>
      <color theme="1"/>
      <name val="Aptos Display"/>
      <family val="2"/>
    </font>
    <font>
      <sz val="11"/>
      <name val="Aptos Display"/>
      <family val="2"/>
    </font>
    <font>
      <sz val="12"/>
      <color theme="1"/>
      <name val="Aptos Display"/>
      <family val="2"/>
    </font>
    <font>
      <b/>
      <sz val="11"/>
      <color theme="0"/>
      <name val="Aptos Display"/>
      <family val="2"/>
    </font>
    <font>
      <b/>
      <sz val="14"/>
      <color theme="0"/>
      <name val="Aptos Display"/>
      <family val="2"/>
    </font>
    <font>
      <sz val="11"/>
      <color theme="1"/>
      <name val="Aptos Narrow"/>
      <family val="2"/>
    </font>
    <font>
      <sz val="11"/>
      <name val="Aptos Narrow"/>
      <family val="2"/>
    </font>
    <font>
      <b/>
      <u/>
      <sz val="11"/>
      <name val="Aptos Narrow"/>
      <family val="2"/>
    </font>
    <font>
      <b/>
      <sz val="11"/>
      <color theme="1"/>
      <name val="Aptos Narrow"/>
      <family val="2"/>
    </font>
    <font>
      <b/>
      <sz val="11"/>
      <name val="Aptos Narrow"/>
      <family val="2"/>
    </font>
    <font>
      <sz val="12"/>
      <color theme="1"/>
      <name val="Aptos Narrow"/>
      <family val="2"/>
    </font>
    <font>
      <b/>
      <sz val="14"/>
      <color theme="0"/>
      <name val="Aptos Narrow"/>
      <family val="2"/>
    </font>
    <font>
      <sz val="14"/>
      <color theme="1"/>
      <name val="Aptos Narrow"/>
      <family val="2"/>
    </font>
    <font>
      <b/>
      <sz val="14"/>
      <color theme="1"/>
      <name val="Aptos Narrow"/>
      <family val="2"/>
    </font>
    <font>
      <sz val="14"/>
      <name val="Aptos Narrow"/>
      <family val="2"/>
    </font>
    <font>
      <b/>
      <u/>
      <sz val="14"/>
      <name val="Aptos Narrow"/>
      <family val="2"/>
    </font>
    <font>
      <b/>
      <sz val="14"/>
      <name val="Aptos Narrow"/>
      <family val="2"/>
    </font>
    <font>
      <b/>
      <sz val="14"/>
      <color rgb="FFFFFF00"/>
      <name val="Aptos Narrow"/>
      <family val="2"/>
    </font>
    <font>
      <b/>
      <sz val="11"/>
      <color rgb="FFFFFF00"/>
      <name val="Aptos Display"/>
      <family val="2"/>
    </font>
    <font>
      <b/>
      <sz val="14"/>
      <color rgb="FFFFFF00"/>
      <name val="Aptos Display"/>
      <family val="2"/>
    </font>
    <font>
      <b/>
      <sz val="14"/>
      <color rgb="FFFF0000"/>
      <name val="Aptos Narrow"/>
      <family val="2"/>
    </font>
    <font>
      <sz val="14"/>
      <color rgb="FFFF0000"/>
      <name val="Aptos Narrow"/>
      <family val="2"/>
    </font>
    <font>
      <b/>
      <sz val="11"/>
      <color rgb="FFC00000"/>
      <name val="Aptos Display"/>
      <family val="2"/>
    </font>
    <font>
      <b/>
      <sz val="14"/>
      <color rgb="FFC00000"/>
      <name val="Aptos Display"/>
      <family val="2"/>
    </font>
    <font>
      <b/>
      <sz val="14"/>
      <color rgb="FFC00000"/>
      <name val="Aptos Narrow"/>
      <family val="2"/>
    </font>
    <font>
      <b/>
      <sz val="14"/>
      <color rgb="FF00B050"/>
      <name val="Aptos Narrow"/>
      <family val="2"/>
    </font>
    <font>
      <b/>
      <sz val="11"/>
      <color rgb="FF00B050"/>
      <name val="Aptos Display"/>
      <family val="2"/>
    </font>
    <font>
      <b/>
      <sz val="14"/>
      <color rgb="FF00B050"/>
      <name val="Aptos Display"/>
      <family val="2"/>
    </font>
    <font>
      <sz val="12"/>
      <color rgb="FFFF0000"/>
      <name val="Aptos Narrow"/>
      <family val="2"/>
    </font>
    <font>
      <b/>
      <sz val="12"/>
      <color theme="1"/>
      <name val="Aptos Narrow"/>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9900"/>
        <bgColor indexed="64"/>
      </patternFill>
    </fill>
    <fill>
      <patternFill patternType="solid">
        <fgColor theme="5" tint="-0.49998474074526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4" fillId="0" borderId="0" applyProtection="0"/>
  </cellStyleXfs>
  <cellXfs count="13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3" fontId="3" fillId="3" borderId="1" xfId="1" applyFont="1" applyFill="1" applyBorder="1" applyAlignment="1">
      <alignment horizontal="center" vertical="center"/>
    </xf>
    <xf numFmtId="43" fontId="2" fillId="0" borderId="0" xfId="1" applyFont="1" applyAlignment="1">
      <alignment horizontal="left" vertical="center"/>
    </xf>
    <xf numFmtId="165" fontId="3" fillId="3" borderId="1" xfId="1" applyNumberFormat="1" applyFont="1" applyFill="1" applyBorder="1" applyAlignment="1">
      <alignment horizontal="center" vertical="center"/>
    </xf>
    <xf numFmtId="165" fontId="2" fillId="0" borderId="0" xfId="1" applyNumberFormat="1" applyFont="1" applyAlignment="1">
      <alignment horizontal="left" vertical="center"/>
    </xf>
    <xf numFmtId="43" fontId="2" fillId="4" borderId="1" xfId="1" applyFont="1" applyFill="1" applyBorder="1" applyAlignment="1">
      <alignment horizontal="center"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8" fillId="5" borderId="1" xfId="0" applyFont="1" applyFill="1" applyBorder="1" applyAlignment="1">
      <alignment horizontal="left" vertical="center"/>
    </xf>
    <xf numFmtId="0" fontId="8" fillId="5" borderId="1" xfId="0" applyFont="1" applyFill="1" applyBorder="1" applyAlignment="1">
      <alignment horizontal="left" vertical="center" wrapText="1"/>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left" vertical="center"/>
    </xf>
    <xf numFmtId="0" fontId="10"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43" fontId="10" fillId="2" borderId="1" xfId="1" applyFont="1" applyFill="1" applyBorder="1" applyAlignment="1">
      <alignment horizontal="left" vertical="center"/>
    </xf>
    <xf numFmtId="165" fontId="10" fillId="2" borderId="1" xfId="1" applyNumberFormat="1" applyFont="1" applyFill="1" applyBorder="1" applyAlignment="1">
      <alignment horizontal="left" vertical="center"/>
    </xf>
    <xf numFmtId="43" fontId="13" fillId="0" borderId="1" xfId="1" applyFont="1" applyBorder="1" applyAlignment="1">
      <alignment horizontal="left" vertical="center"/>
    </xf>
    <xf numFmtId="43" fontId="10" fillId="0" borderId="1" xfId="1" applyFont="1" applyBorder="1" applyAlignment="1">
      <alignment horizontal="left" vertical="center"/>
    </xf>
    <xf numFmtId="43" fontId="10" fillId="2" borderId="1" xfId="1" applyFont="1" applyFill="1" applyBorder="1" applyAlignment="1">
      <alignment horizontal="left" vertical="center" wrapText="1"/>
    </xf>
    <xf numFmtId="165" fontId="10" fillId="0" borderId="1" xfId="1" applyNumberFormat="1" applyFont="1" applyFill="1" applyBorder="1" applyAlignment="1">
      <alignment horizontal="left" vertical="center"/>
    </xf>
    <xf numFmtId="0" fontId="15" fillId="2" borderId="1" xfId="0" applyFont="1" applyFill="1" applyBorder="1" applyAlignment="1">
      <alignment horizontal="left" vertical="top" wrapText="1"/>
    </xf>
    <xf numFmtId="0" fontId="11" fillId="2" borderId="1" xfId="2" applyFont="1" applyFill="1" applyBorder="1" applyAlignment="1" applyProtection="1">
      <alignment horizontal="left"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7" fillId="0" borderId="0" xfId="0" applyFont="1" applyAlignment="1">
      <alignment horizontal="left"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43" fontId="17" fillId="0" borderId="1" xfId="1" applyFont="1" applyBorder="1" applyAlignment="1">
      <alignment horizontal="center" vertical="center"/>
    </xf>
    <xf numFmtId="164" fontId="17" fillId="2" borderId="1" xfId="1" applyNumberFormat="1" applyFont="1" applyFill="1" applyBorder="1" applyAlignment="1">
      <alignment horizontal="center" vertical="center"/>
    </xf>
    <xf numFmtId="164" fontId="17" fillId="0" borderId="1" xfId="1" applyNumberFormat="1" applyFont="1" applyBorder="1" applyAlignment="1">
      <alignment horizontal="center" vertical="center"/>
    </xf>
    <xf numFmtId="0" fontId="17" fillId="0" borderId="0" xfId="0" applyFont="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43" fontId="17" fillId="0" borderId="1" xfId="1" applyFont="1" applyBorder="1" applyAlignment="1">
      <alignment horizontal="left" vertical="center"/>
    </xf>
    <xf numFmtId="164" fontId="17" fillId="2" borderId="1" xfId="1" applyNumberFormat="1" applyFont="1" applyFill="1" applyBorder="1" applyAlignment="1">
      <alignment horizontal="left" vertical="center"/>
    </xf>
    <xf numFmtId="164" fontId="17" fillId="0" borderId="1" xfId="1" applyNumberFormat="1" applyFont="1" applyBorder="1" applyAlignment="1">
      <alignment horizontal="left" vertical="center"/>
    </xf>
    <xf numFmtId="0" fontId="17" fillId="2" borderId="1" xfId="0" applyFont="1" applyFill="1" applyBorder="1" applyAlignment="1">
      <alignment horizontal="left" vertical="center" wrapText="1"/>
    </xf>
    <xf numFmtId="164" fontId="17" fillId="2" borderId="1" xfId="1" applyNumberFormat="1" applyFont="1" applyFill="1" applyBorder="1" applyAlignment="1">
      <alignment horizontal="left" vertical="center" wrapText="1"/>
    </xf>
    <xf numFmtId="0" fontId="17" fillId="2" borderId="1" xfId="0" applyFont="1" applyFill="1" applyBorder="1" applyAlignment="1">
      <alignment horizontal="left" vertical="top" wrapText="1"/>
    </xf>
    <xf numFmtId="0" fontId="18" fillId="2" borderId="1" xfId="0" applyFont="1" applyFill="1" applyBorder="1" applyAlignment="1">
      <alignment horizontal="center" vertical="center"/>
    </xf>
    <xf numFmtId="0" fontId="19" fillId="2" borderId="1" xfId="2" applyFont="1" applyFill="1" applyBorder="1" applyAlignment="1" applyProtection="1">
      <alignment horizontal="left" vertical="center" wrapText="1"/>
    </xf>
    <xf numFmtId="0" fontId="17" fillId="2" borderId="3" xfId="0" applyFont="1" applyFill="1" applyBorder="1" applyAlignment="1">
      <alignment horizontal="center" vertical="center"/>
    </xf>
    <xf numFmtId="164" fontId="18" fillId="2" borderId="1" xfId="1" applyNumberFormat="1" applyFont="1" applyFill="1" applyBorder="1" applyAlignment="1">
      <alignment horizontal="left" vertical="center"/>
    </xf>
    <xf numFmtId="0" fontId="17" fillId="0" borderId="0" xfId="0" applyFont="1" applyAlignment="1">
      <alignment horizontal="left" vertical="center" wrapText="1"/>
    </xf>
    <xf numFmtId="43" fontId="17" fillId="0" borderId="0" xfId="1" applyFont="1" applyAlignment="1">
      <alignment horizontal="left" vertical="center"/>
    </xf>
    <xf numFmtId="164" fontId="17" fillId="0" borderId="0" xfId="1" applyNumberFormat="1" applyFont="1" applyAlignment="1">
      <alignment horizontal="left" vertical="center"/>
    </xf>
    <xf numFmtId="164" fontId="17" fillId="0" borderId="0" xfId="0" applyNumberFormat="1" applyFont="1" applyAlignment="1">
      <alignment horizontal="left" vertical="center"/>
    </xf>
    <xf numFmtId="43" fontId="17" fillId="0" borderId="0" xfId="0" applyNumberFormat="1" applyFont="1" applyAlignment="1">
      <alignment horizontal="left" vertical="center"/>
    </xf>
    <xf numFmtId="0" fontId="22" fillId="6" borderId="1" xfId="0" applyFont="1" applyFill="1" applyBorder="1" applyAlignment="1">
      <alignment horizontal="center" vertical="center"/>
    </xf>
    <xf numFmtId="0" fontId="22" fillId="6" borderId="1" xfId="0" applyFont="1" applyFill="1" applyBorder="1" applyAlignment="1">
      <alignment horizontal="center" vertical="center" wrapText="1"/>
    </xf>
    <xf numFmtId="0" fontId="22" fillId="6" borderId="1" xfId="0" applyFont="1" applyFill="1" applyBorder="1" applyAlignment="1">
      <alignment horizontal="left" vertical="center"/>
    </xf>
    <xf numFmtId="0" fontId="23" fillId="6" borderId="1" xfId="0" applyFont="1" applyFill="1" applyBorder="1" applyAlignment="1">
      <alignment horizontal="center" vertical="center"/>
    </xf>
    <xf numFmtId="0" fontId="24" fillId="6" borderId="1" xfId="0" applyFont="1" applyFill="1" applyBorder="1" applyAlignment="1">
      <alignment horizontal="center" vertical="center" wrapText="1"/>
    </xf>
    <xf numFmtId="0" fontId="24" fillId="6" borderId="1" xfId="0" applyFont="1" applyFill="1" applyBorder="1" applyAlignment="1">
      <alignment horizontal="left" vertical="center"/>
    </xf>
    <xf numFmtId="0" fontId="23" fillId="6" borderId="1" xfId="0" applyFont="1" applyFill="1" applyBorder="1" applyAlignment="1">
      <alignment horizontal="left" vertical="center"/>
    </xf>
    <xf numFmtId="0" fontId="23" fillId="6" borderId="1" xfId="0" applyFont="1" applyFill="1" applyBorder="1" applyAlignment="1">
      <alignment horizontal="left" vertical="center" wrapText="1"/>
    </xf>
    <xf numFmtId="43" fontId="2" fillId="3" borderId="1" xfId="1" applyFont="1" applyFill="1" applyBorder="1" applyAlignment="1">
      <alignment horizontal="center" vertical="center"/>
    </xf>
    <xf numFmtId="0" fontId="25" fillId="2" borderId="3" xfId="0" applyFont="1" applyFill="1" applyBorder="1" applyAlignment="1">
      <alignment horizontal="center" vertical="center" wrapText="1"/>
    </xf>
    <xf numFmtId="0" fontId="26" fillId="2" borderId="3" xfId="0" applyFont="1" applyFill="1" applyBorder="1" applyAlignment="1">
      <alignment horizontal="left" vertical="center"/>
    </xf>
    <xf numFmtId="0" fontId="26" fillId="2" borderId="3" xfId="0" applyFont="1" applyFill="1" applyBorder="1" applyAlignment="1">
      <alignment horizontal="left" vertical="center" wrapText="1"/>
    </xf>
    <xf numFmtId="43" fontId="26" fillId="0" borderId="3" xfId="1" applyFont="1" applyBorder="1" applyAlignment="1">
      <alignment horizontal="left" vertical="center"/>
    </xf>
    <xf numFmtId="164" fontId="26" fillId="2" borderId="3" xfId="1" applyNumberFormat="1" applyFont="1" applyFill="1" applyBorder="1" applyAlignment="1">
      <alignment horizontal="left" vertical="center"/>
    </xf>
    <xf numFmtId="164" fontId="26" fillId="0" borderId="3" xfId="1" applyNumberFormat="1" applyFont="1" applyBorder="1" applyAlignment="1">
      <alignment horizontal="left" vertical="center"/>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wrapText="1"/>
    </xf>
    <xf numFmtId="0" fontId="28" fillId="5" borderId="1" xfId="0" applyFont="1" applyFill="1" applyBorder="1" applyAlignment="1">
      <alignment horizontal="left" vertical="center"/>
    </xf>
    <xf numFmtId="0" fontId="27" fillId="5" borderId="1" xfId="0" applyFont="1" applyFill="1" applyBorder="1" applyAlignment="1">
      <alignment horizontal="left" vertical="center"/>
    </xf>
    <xf numFmtId="0" fontId="27" fillId="5" borderId="1" xfId="0" applyFont="1" applyFill="1" applyBorder="1" applyAlignment="1">
      <alignment horizontal="left" vertical="center" wrapText="1"/>
    </xf>
    <xf numFmtId="0" fontId="29" fillId="5" borderId="1" xfId="0" applyFont="1" applyFill="1" applyBorder="1" applyAlignment="1">
      <alignment horizontal="center" vertical="center"/>
    </xf>
    <xf numFmtId="0" fontId="29" fillId="5" borderId="1" xfId="0" applyFont="1" applyFill="1" applyBorder="1" applyAlignment="1">
      <alignment horizontal="center" vertical="center" wrapText="1"/>
    </xf>
    <xf numFmtId="0" fontId="29" fillId="5" borderId="1" xfId="0" applyFont="1" applyFill="1" applyBorder="1" applyAlignment="1">
      <alignment horizontal="left" vertical="center"/>
    </xf>
    <xf numFmtId="0" fontId="30" fillId="7" borderId="1" xfId="0" applyFont="1" applyFill="1" applyBorder="1" applyAlignment="1">
      <alignment horizontal="center" vertical="center" wrapText="1"/>
    </xf>
    <xf numFmtId="0" fontId="30" fillId="7" borderId="1" xfId="0" applyFont="1" applyFill="1" applyBorder="1" applyAlignment="1">
      <alignment horizontal="left" vertical="center"/>
    </xf>
    <xf numFmtId="0" fontId="31" fillId="7" borderId="1" xfId="0" applyFont="1" applyFill="1" applyBorder="1" applyAlignment="1">
      <alignment horizontal="center" vertical="center"/>
    </xf>
    <xf numFmtId="0" fontId="32" fillId="7" borderId="1" xfId="0" applyFont="1" applyFill="1" applyBorder="1" applyAlignment="1">
      <alignment horizontal="center" vertical="center" wrapText="1"/>
    </xf>
    <xf numFmtId="0" fontId="32" fillId="7" borderId="1" xfId="0" applyFont="1" applyFill="1" applyBorder="1" applyAlignment="1">
      <alignment horizontal="left" vertical="center"/>
    </xf>
    <xf numFmtId="0" fontId="31" fillId="7" borderId="1" xfId="0" applyFont="1" applyFill="1" applyBorder="1" applyAlignment="1">
      <alignment horizontal="left" vertical="center"/>
    </xf>
    <xf numFmtId="0" fontId="31" fillId="7" borderId="1" xfId="0" applyFont="1" applyFill="1" applyBorder="1" applyAlignment="1">
      <alignment horizontal="left" vertical="center" wrapText="1"/>
    </xf>
    <xf numFmtId="0" fontId="15" fillId="0" borderId="0" xfId="0" applyFont="1"/>
    <xf numFmtId="0" fontId="34" fillId="0" borderId="0" xfId="0" applyFont="1"/>
    <xf numFmtId="164" fontId="15" fillId="0" borderId="0" xfId="1" applyNumberFormat="1" applyFont="1" applyAlignment="1">
      <alignment horizontal="center" wrapText="1"/>
    </xf>
    <xf numFmtId="164" fontId="15" fillId="0" borderId="0" xfId="1" applyNumberFormat="1" applyFont="1" applyAlignment="1">
      <alignment horizontal="center"/>
    </xf>
    <xf numFmtId="0" fontId="34" fillId="0" borderId="1" xfId="0" applyFont="1" applyBorder="1"/>
    <xf numFmtId="164" fontId="34" fillId="0" borderId="1" xfId="1" applyNumberFormat="1" applyFont="1" applyBorder="1" applyAlignment="1">
      <alignment horizontal="center" wrapText="1"/>
    </xf>
    <xf numFmtId="164" fontId="34" fillId="0" borderId="1" xfId="1" applyNumberFormat="1" applyFont="1" applyFill="1" applyBorder="1" applyAlignment="1">
      <alignment horizontal="center"/>
    </xf>
    <xf numFmtId="0" fontId="15" fillId="0" borderId="1" xfId="0" applyFont="1" applyBorder="1"/>
    <xf numFmtId="164" fontId="15" fillId="0" borderId="1" xfId="1" applyNumberFormat="1" applyFont="1" applyBorder="1" applyAlignment="1">
      <alignment horizontal="center"/>
    </xf>
    <xf numFmtId="0" fontId="33" fillId="2" borderId="1" xfId="0" applyFont="1" applyFill="1" applyBorder="1" applyAlignment="1">
      <alignment horizontal="left" vertical="center"/>
    </xf>
    <xf numFmtId="0" fontId="33" fillId="0" borderId="1" xfId="0" applyFont="1" applyBorder="1" applyAlignment="1">
      <alignment vertical="center"/>
    </xf>
    <xf numFmtId="0" fontId="15" fillId="0" borderId="1" xfId="0" applyFont="1" applyBorder="1" applyAlignment="1">
      <alignment vertical="center"/>
    </xf>
    <xf numFmtId="164" fontId="34" fillId="0" borderId="1" xfId="1" applyNumberFormat="1" applyFont="1" applyBorder="1" applyAlignment="1">
      <alignment horizontal="center" wrapTex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0" fillId="0" borderId="1" xfId="0" applyFont="1" applyBorder="1" applyAlignment="1">
      <alignment horizontal="center" vertical="center"/>
    </xf>
    <xf numFmtId="0" fontId="13" fillId="0" borderId="1" xfId="0" applyFont="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center" vertical="center" wrapText="1"/>
    </xf>
    <xf numFmtId="0" fontId="23" fillId="6" borderId="2" xfId="0" applyFont="1" applyFill="1" applyBorder="1" applyAlignment="1">
      <alignment horizontal="center" vertical="center"/>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30" fillId="7" borderId="2"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0" fillId="7" borderId="5" xfId="0" applyFont="1" applyFill="1" applyBorder="1" applyAlignment="1">
      <alignment horizontal="center" vertical="center" wrapText="1"/>
    </xf>
    <xf numFmtId="0" fontId="31" fillId="7" borderId="2" xfId="0" applyFont="1" applyFill="1" applyBorder="1" applyAlignment="1">
      <alignment horizontal="center" vertical="center"/>
    </xf>
    <xf numFmtId="0" fontId="31" fillId="7" borderId="4" xfId="0" applyFont="1" applyFill="1" applyBorder="1" applyAlignment="1">
      <alignment horizontal="center" vertical="center"/>
    </xf>
    <xf numFmtId="0" fontId="31" fillId="7" borderId="5" xfId="0" applyFont="1" applyFill="1" applyBorder="1" applyAlignment="1">
      <alignment horizontal="center" vertical="center"/>
    </xf>
    <xf numFmtId="0" fontId="29"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7" fillId="5" borderId="2" xfId="0" applyFont="1" applyFill="1" applyBorder="1" applyAlignment="1">
      <alignment horizontal="center" vertical="center"/>
    </xf>
    <xf numFmtId="0" fontId="27" fillId="5" borderId="4" xfId="0" applyFont="1" applyFill="1" applyBorder="1" applyAlignment="1">
      <alignment horizontal="center" vertical="center"/>
    </xf>
    <xf numFmtId="0" fontId="27" fillId="5" borderId="5" xfId="0" applyFont="1" applyFill="1" applyBorder="1" applyAlignment="1">
      <alignment horizontal="center" vertical="center"/>
    </xf>
  </cellXfs>
  <cellStyles count="3">
    <cellStyle name="Comma" xfId="1" builtinId="3"/>
    <cellStyle name="Normal" xfId="0" builtinId="0"/>
    <cellStyle name="Normal_HDFCPAT" xfId="2" xr:uid="{31664721-D83A-46E0-9438-F1E6CDDA3861}"/>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43542</xdr:colOff>
      <xdr:row>1</xdr:row>
      <xdr:rowOff>0</xdr:rowOff>
    </xdr:from>
    <xdr:to>
      <xdr:col>24</xdr:col>
      <xdr:colOff>289529</xdr:colOff>
      <xdr:row>9</xdr:row>
      <xdr:rowOff>594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2279085" y="435429"/>
          <a:ext cx="9705673" cy="6858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93305</xdr:colOff>
      <xdr:row>2</xdr:row>
      <xdr:rowOff>76200</xdr:rowOff>
    </xdr:from>
    <xdr:to>
      <xdr:col>25</xdr:col>
      <xdr:colOff>326570</xdr:colOff>
      <xdr:row>8</xdr:row>
      <xdr:rowOff>391886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18926" b="17038"/>
        <a:stretch/>
      </xdr:blipFill>
      <xdr:spPr>
        <a:xfrm>
          <a:off x="13395648" y="533400"/>
          <a:ext cx="9377265" cy="6030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297180</xdr:colOff>
      <xdr:row>0</xdr:row>
      <xdr:rowOff>0</xdr:rowOff>
    </xdr:from>
    <xdr:to>
      <xdr:col>23</xdr:col>
      <xdr:colOff>551202</xdr:colOff>
      <xdr:row>8</xdr:row>
      <xdr:rowOff>685800</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2054840" y="0"/>
          <a:ext cx="9710442" cy="685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0</xdr:rowOff>
    </xdr:from>
    <xdr:to>
      <xdr:col>25</xdr:col>
      <xdr:colOff>566442</xdr:colOff>
      <xdr:row>9</xdr:row>
      <xdr:rowOff>228600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3302343" y="457200"/>
          <a:ext cx="9710442" cy="685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C526E-617F-45B5-A5B5-2F3496E29233}">
  <dimension ref="B1:I10"/>
  <sheetViews>
    <sheetView tabSelected="1" workbookViewId="0">
      <selection activeCell="E17" sqref="E17"/>
    </sheetView>
  </sheetViews>
  <sheetFormatPr defaultRowHeight="15.6" x14ac:dyDescent="0.3"/>
  <cols>
    <col min="1" max="1" width="8.88671875" style="93"/>
    <col min="2" max="2" width="5" style="93" bestFit="1" customWidth="1"/>
    <col min="3" max="3" width="7.6640625" style="93" bestFit="1" customWidth="1"/>
    <col min="4" max="4" width="27.5546875" style="93" bestFit="1" customWidth="1"/>
    <col min="5" max="5" width="13.77734375" style="93" bestFit="1" customWidth="1"/>
    <col min="6" max="6" width="23.5546875" style="93" bestFit="1" customWidth="1"/>
    <col min="7" max="7" width="14.77734375" style="95" customWidth="1"/>
    <col min="8" max="8" width="10" style="96" bestFit="1" customWidth="1"/>
    <col min="9" max="9" width="11.6640625" style="96" bestFit="1" customWidth="1"/>
    <col min="10" max="16384" width="8.88671875" style="93"/>
  </cols>
  <sheetData>
    <row r="1" spans="2:9" x14ac:dyDescent="0.3">
      <c r="C1" s="94" t="s">
        <v>136</v>
      </c>
    </row>
    <row r="3" spans="2:9" x14ac:dyDescent="0.3">
      <c r="B3" s="97" t="s">
        <v>0</v>
      </c>
      <c r="C3" s="97" t="s">
        <v>121</v>
      </c>
      <c r="D3" s="97" t="s">
        <v>118</v>
      </c>
      <c r="E3" s="97" t="s">
        <v>122</v>
      </c>
      <c r="F3" s="97" t="s">
        <v>67</v>
      </c>
      <c r="G3" s="98" t="s">
        <v>139</v>
      </c>
      <c r="H3" s="99" t="s">
        <v>120</v>
      </c>
      <c r="I3" s="99" t="s">
        <v>49</v>
      </c>
    </row>
    <row r="4" spans="2:9" x14ac:dyDescent="0.3">
      <c r="B4" s="100">
        <v>1</v>
      </c>
      <c r="C4" s="100">
        <v>940310</v>
      </c>
      <c r="D4" s="100" t="s">
        <v>113</v>
      </c>
      <c r="E4" s="100" t="s">
        <v>117</v>
      </c>
      <c r="F4" s="100" t="s">
        <v>119</v>
      </c>
      <c r="G4" s="98">
        <f>Barista!H22</f>
        <v>434174.77100000001</v>
      </c>
      <c r="H4" s="101">
        <f>G4*18%</f>
        <v>78151.458780000001</v>
      </c>
      <c r="I4" s="101">
        <f>G4+H4</f>
        <v>512326.22977999999</v>
      </c>
    </row>
    <row r="5" spans="2:9" x14ac:dyDescent="0.3">
      <c r="B5" s="100">
        <v>2</v>
      </c>
      <c r="C5" s="100">
        <v>940310</v>
      </c>
      <c r="D5" s="100" t="s">
        <v>114</v>
      </c>
      <c r="E5" s="100" t="s">
        <v>117</v>
      </c>
      <c r="F5" s="100" t="s">
        <v>119</v>
      </c>
      <c r="G5" s="98">
        <f>'MOMO Express'!H22</f>
        <v>474115.30700000003</v>
      </c>
      <c r="H5" s="101">
        <f>G5*18%</f>
        <v>85340.755260000005</v>
      </c>
      <c r="I5" s="101">
        <f>G5+H5</f>
        <v>559456.06226000004</v>
      </c>
    </row>
    <row r="6" spans="2:9" x14ac:dyDescent="0.3">
      <c r="B6" s="100">
        <v>3</v>
      </c>
      <c r="C6" s="100">
        <v>940310</v>
      </c>
      <c r="D6" s="100" t="s">
        <v>129</v>
      </c>
      <c r="E6" s="100" t="s">
        <v>117</v>
      </c>
      <c r="F6" s="100" t="s">
        <v>130</v>
      </c>
      <c r="G6" s="98">
        <f>'Wrap it up'!H22</f>
        <v>407615.30700000003</v>
      </c>
      <c r="H6" s="101">
        <f>G6*18%</f>
        <v>73370.755260000005</v>
      </c>
      <c r="I6" s="101">
        <f>G6+H6</f>
        <v>480986.06226000004</v>
      </c>
    </row>
    <row r="7" spans="2:9" x14ac:dyDescent="0.3">
      <c r="B7" s="100">
        <v>4</v>
      </c>
      <c r="C7" s="100">
        <v>940310</v>
      </c>
      <c r="D7" s="100" t="s">
        <v>124</v>
      </c>
      <c r="E7" s="100" t="s">
        <v>117</v>
      </c>
      <c r="F7" s="100" t="s">
        <v>130</v>
      </c>
      <c r="G7" s="98">
        <f>'Burger Pizza'!H22</f>
        <v>370203.77100000001</v>
      </c>
      <c r="H7" s="101">
        <f>G7*18%</f>
        <v>66636.678780000002</v>
      </c>
      <c r="I7" s="101">
        <f>G7+H7</f>
        <v>436840.44978000002</v>
      </c>
    </row>
    <row r="8" spans="2:9" x14ac:dyDescent="0.3">
      <c r="B8" s="100"/>
      <c r="C8" s="100"/>
      <c r="D8" s="100"/>
      <c r="E8" s="100"/>
      <c r="F8" s="100"/>
      <c r="G8" s="98"/>
      <c r="H8" s="101"/>
      <c r="I8" s="101"/>
    </row>
    <row r="9" spans="2:9" x14ac:dyDescent="0.3">
      <c r="B9" s="100"/>
      <c r="C9" s="100"/>
      <c r="D9" s="100" t="s">
        <v>49</v>
      </c>
      <c r="E9" s="100"/>
      <c r="F9" s="100"/>
      <c r="G9" s="98">
        <f>SUM(G4:G8)</f>
        <v>1686109.156</v>
      </c>
      <c r="H9" s="101"/>
      <c r="I9" s="98">
        <f>SUM(I4:I8)</f>
        <v>1989608.8040800001</v>
      </c>
    </row>
    <row r="10" spans="2:9" ht="46.8" customHeight="1" x14ac:dyDescent="0.3">
      <c r="B10" s="100"/>
      <c r="C10" s="103" t="s">
        <v>137</v>
      </c>
      <c r="D10" s="102" t="s">
        <v>123</v>
      </c>
      <c r="E10" s="104"/>
      <c r="F10" s="104"/>
      <c r="G10" s="105" t="s">
        <v>138</v>
      </c>
      <c r="H10" s="105"/>
      <c r="I10" s="105"/>
    </row>
  </sheetData>
  <mergeCells count="1">
    <mergeCell ref="G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F7AE-26E6-4DDD-9C14-02CAA16043C3}">
  <dimension ref="A1:J26"/>
  <sheetViews>
    <sheetView topLeftCell="A16" zoomScale="70" zoomScaleNormal="70" workbookViewId="0">
      <selection activeCell="C21" sqref="C21"/>
    </sheetView>
  </sheetViews>
  <sheetFormatPr defaultColWidth="8.88671875" defaultRowHeight="18" x14ac:dyDescent="0.3"/>
  <cols>
    <col min="1" max="1" width="6.44140625" style="44" bestFit="1" customWidth="1"/>
    <col min="2" max="2" width="36.109375" style="44" customWidth="1"/>
    <col min="3" max="3" width="62" style="38" customWidth="1"/>
    <col min="4" max="4" width="21.33203125" style="58" customWidth="1"/>
    <col min="5" max="5" width="6" style="38" bestFit="1" customWidth="1"/>
    <col min="6" max="6" width="9.21875" style="59" bestFit="1" customWidth="1"/>
    <col min="7" max="7" width="11.33203125" style="60" customWidth="1"/>
    <col min="8" max="8" width="19" style="60" customWidth="1"/>
    <col min="9" max="9" width="8.88671875" style="38"/>
    <col min="10" max="10" width="13.44140625" style="38" bestFit="1" customWidth="1"/>
    <col min="11" max="16384" width="8.88671875" style="38"/>
  </cols>
  <sheetData>
    <row r="1" spans="1:8" x14ac:dyDescent="0.3">
      <c r="A1" s="35"/>
      <c r="B1" s="36" t="s">
        <v>66</v>
      </c>
      <c r="C1" s="37" t="s">
        <v>71</v>
      </c>
      <c r="D1" s="37" t="s">
        <v>68</v>
      </c>
      <c r="E1" s="37"/>
      <c r="F1" s="106" t="s">
        <v>69</v>
      </c>
      <c r="G1" s="107"/>
      <c r="H1" s="108"/>
    </row>
    <row r="2" spans="1:8" s="44" customFormat="1" x14ac:dyDescent="0.3">
      <c r="A2" s="39" t="s">
        <v>0</v>
      </c>
      <c r="B2" s="40" t="s">
        <v>1</v>
      </c>
      <c r="C2" s="39" t="s">
        <v>2</v>
      </c>
      <c r="D2" s="40" t="s">
        <v>3</v>
      </c>
      <c r="E2" s="39" t="s">
        <v>5</v>
      </c>
      <c r="F2" s="41" t="s">
        <v>58</v>
      </c>
      <c r="G2" s="42" t="s">
        <v>6</v>
      </c>
      <c r="H2" s="43" t="s">
        <v>70</v>
      </c>
    </row>
    <row r="3" spans="1:8" ht="144" x14ac:dyDescent="0.3">
      <c r="A3" s="39">
        <v>1</v>
      </c>
      <c r="B3" s="45" t="s">
        <v>7</v>
      </c>
      <c r="C3" s="46" t="s">
        <v>101</v>
      </c>
      <c r="D3" s="46" t="s">
        <v>8</v>
      </c>
      <c r="E3" s="47" t="s">
        <v>9</v>
      </c>
      <c r="F3" s="48">
        <f>'Barishta MB Sheet '!L3</f>
        <v>298</v>
      </c>
      <c r="G3" s="49">
        <v>165</v>
      </c>
      <c r="H3" s="50">
        <f t="shared" ref="H3:H21" si="0">F3*G3</f>
        <v>49170</v>
      </c>
    </row>
    <row r="4" spans="1:8" ht="54" x14ac:dyDescent="0.3">
      <c r="A4" s="39">
        <f>A3+1</f>
        <v>2</v>
      </c>
      <c r="B4" s="45" t="s">
        <v>10</v>
      </c>
      <c r="C4" s="51" t="s">
        <v>115</v>
      </c>
      <c r="D4" s="51" t="s">
        <v>11</v>
      </c>
      <c r="E4" s="51" t="s">
        <v>12</v>
      </c>
      <c r="F4" s="48">
        <f>'Barishta MB Sheet '!L10</f>
        <v>6.5662500000000001</v>
      </c>
      <c r="G4" s="52">
        <v>4000</v>
      </c>
      <c r="H4" s="50">
        <f t="shared" si="0"/>
        <v>26265</v>
      </c>
    </row>
    <row r="5" spans="1:8" ht="108" x14ac:dyDescent="0.3">
      <c r="A5" s="39">
        <f t="shared" ref="A5:A20" si="1">A4+1</f>
        <v>3</v>
      </c>
      <c r="B5" s="45" t="s">
        <v>13</v>
      </c>
      <c r="C5" s="46" t="s">
        <v>102</v>
      </c>
      <c r="D5" s="46" t="s">
        <v>14</v>
      </c>
      <c r="E5" s="47" t="s">
        <v>12</v>
      </c>
      <c r="F5" s="48">
        <f>'Barishta MB Sheet '!L11</f>
        <v>29.104999999999997</v>
      </c>
      <c r="G5" s="49">
        <v>3200</v>
      </c>
      <c r="H5" s="50">
        <f t="shared" si="0"/>
        <v>93135.999999999985</v>
      </c>
    </row>
    <row r="6" spans="1:8" ht="36" x14ac:dyDescent="0.3">
      <c r="A6" s="39">
        <f t="shared" si="1"/>
        <v>4</v>
      </c>
      <c r="B6" s="45" t="s">
        <v>15</v>
      </c>
      <c r="C6" s="46" t="s">
        <v>99</v>
      </c>
      <c r="D6" s="46" t="s">
        <v>100</v>
      </c>
      <c r="E6" s="47" t="s">
        <v>12</v>
      </c>
      <c r="F6" s="48">
        <f>'Barishta MB Sheet '!L18</f>
        <v>4.71</v>
      </c>
      <c r="G6" s="49">
        <v>750</v>
      </c>
      <c r="H6" s="50">
        <f t="shared" si="0"/>
        <v>3532.5</v>
      </c>
    </row>
    <row r="7" spans="1:8" ht="36" x14ac:dyDescent="0.3">
      <c r="A7" s="39">
        <f t="shared" si="1"/>
        <v>5</v>
      </c>
      <c r="B7" s="45" t="s">
        <v>17</v>
      </c>
      <c r="C7" s="53" t="s">
        <v>95</v>
      </c>
      <c r="D7" s="51" t="s">
        <v>97</v>
      </c>
      <c r="E7" s="51" t="s">
        <v>89</v>
      </c>
      <c r="F7" s="48">
        <f>'Barishta MB Sheet '!L21</f>
        <v>0</v>
      </c>
      <c r="G7" s="52">
        <v>6500</v>
      </c>
      <c r="H7" s="50">
        <f t="shared" si="0"/>
        <v>0</v>
      </c>
    </row>
    <row r="8" spans="1:8" ht="72" x14ac:dyDescent="0.3">
      <c r="A8" s="39">
        <v>6</v>
      </c>
      <c r="B8" s="54" t="s">
        <v>88</v>
      </c>
      <c r="C8" s="53" t="s">
        <v>90</v>
      </c>
      <c r="D8" s="51" t="s">
        <v>98</v>
      </c>
      <c r="E8" s="51" t="s">
        <v>89</v>
      </c>
      <c r="F8" s="48">
        <f>'Barishta MB Sheet '!L22</f>
        <v>0</v>
      </c>
      <c r="G8" s="52">
        <v>28000</v>
      </c>
      <c r="H8" s="50">
        <f t="shared" si="0"/>
        <v>0</v>
      </c>
    </row>
    <row r="9" spans="1:8" ht="72" x14ac:dyDescent="0.3">
      <c r="A9" s="39">
        <v>7</v>
      </c>
      <c r="B9" s="54" t="s">
        <v>20</v>
      </c>
      <c r="C9" s="51" t="s">
        <v>87</v>
      </c>
      <c r="D9" s="51" t="s">
        <v>21</v>
      </c>
      <c r="E9" s="51" t="s">
        <v>19</v>
      </c>
      <c r="F9" s="48">
        <f>'Barishta MB Sheet '!L23</f>
        <v>1</v>
      </c>
      <c r="G9" s="52">
        <v>35000</v>
      </c>
      <c r="H9" s="50">
        <f t="shared" si="0"/>
        <v>35000</v>
      </c>
    </row>
    <row r="10" spans="1:8" ht="54" x14ac:dyDescent="0.3">
      <c r="A10" s="39">
        <f t="shared" si="1"/>
        <v>8</v>
      </c>
      <c r="B10" s="45" t="s">
        <v>86</v>
      </c>
      <c r="C10" s="51" t="s">
        <v>24</v>
      </c>
      <c r="D10" s="51" t="s">
        <v>21</v>
      </c>
      <c r="E10" s="47" t="s">
        <v>23</v>
      </c>
      <c r="F10" s="48">
        <f>'Barishta MB Sheet '!L24</f>
        <v>1</v>
      </c>
      <c r="G10" s="49">
        <v>24000</v>
      </c>
      <c r="H10" s="50">
        <f t="shared" si="0"/>
        <v>24000</v>
      </c>
    </row>
    <row r="11" spans="1:8" ht="54" x14ac:dyDescent="0.3">
      <c r="A11" s="39">
        <f t="shared" si="1"/>
        <v>9</v>
      </c>
      <c r="B11" s="54" t="s">
        <v>25</v>
      </c>
      <c r="C11" s="51" t="s">
        <v>103</v>
      </c>
      <c r="D11" s="51" t="s">
        <v>26</v>
      </c>
      <c r="E11" s="51" t="s">
        <v>19</v>
      </c>
      <c r="F11" s="48">
        <f>'Barishta MB Sheet '!L25</f>
        <v>3</v>
      </c>
      <c r="G11" s="52">
        <v>2500</v>
      </c>
      <c r="H11" s="50">
        <f t="shared" si="0"/>
        <v>7500</v>
      </c>
    </row>
    <row r="12" spans="1:8" x14ac:dyDescent="0.3">
      <c r="A12" s="39">
        <f t="shared" si="1"/>
        <v>10</v>
      </c>
      <c r="B12" s="45" t="s">
        <v>27</v>
      </c>
      <c r="C12" s="51" t="s">
        <v>28</v>
      </c>
      <c r="D12" s="51" t="s">
        <v>29</v>
      </c>
      <c r="E12" s="51" t="s">
        <v>19</v>
      </c>
      <c r="F12" s="48">
        <f>'Barishta MB Sheet '!L26</f>
        <v>3</v>
      </c>
      <c r="G12" s="52">
        <v>1800</v>
      </c>
      <c r="H12" s="50">
        <f t="shared" si="0"/>
        <v>5400</v>
      </c>
    </row>
    <row r="13" spans="1:8" ht="72" x14ac:dyDescent="0.3">
      <c r="A13" s="39">
        <f t="shared" si="1"/>
        <v>11</v>
      </c>
      <c r="B13" s="45" t="s">
        <v>31</v>
      </c>
      <c r="C13" s="55" t="s">
        <v>32</v>
      </c>
      <c r="D13" s="51" t="s">
        <v>33</v>
      </c>
      <c r="E13" s="47" t="s">
        <v>19</v>
      </c>
      <c r="F13" s="48">
        <f>'Barishta MB Sheet '!L27</f>
        <v>1</v>
      </c>
      <c r="G13" s="49">
        <v>38000</v>
      </c>
      <c r="H13" s="50">
        <f t="shared" si="0"/>
        <v>38000</v>
      </c>
    </row>
    <row r="14" spans="1:8" x14ac:dyDescent="0.3">
      <c r="A14" s="39">
        <f t="shared" si="1"/>
        <v>12</v>
      </c>
      <c r="B14" s="45" t="s">
        <v>34</v>
      </c>
      <c r="C14" s="55" t="s">
        <v>35</v>
      </c>
      <c r="D14" s="51"/>
      <c r="E14" s="47" t="s">
        <v>19</v>
      </c>
      <c r="F14" s="48">
        <f>'Barishta MB Sheet '!L28</f>
        <v>3</v>
      </c>
      <c r="G14" s="49">
        <v>3500</v>
      </c>
      <c r="H14" s="50">
        <f t="shared" si="0"/>
        <v>10500</v>
      </c>
    </row>
    <row r="15" spans="1:8" ht="36" x14ac:dyDescent="0.3">
      <c r="A15" s="39">
        <f t="shared" si="1"/>
        <v>13</v>
      </c>
      <c r="B15" s="45" t="s">
        <v>36</v>
      </c>
      <c r="C15" s="51" t="s">
        <v>37</v>
      </c>
      <c r="D15" s="51" t="s">
        <v>38</v>
      </c>
      <c r="E15" s="47" t="s">
        <v>39</v>
      </c>
      <c r="F15" s="48">
        <f>'Barishta MB Sheet '!L29</f>
        <v>114.47514</v>
      </c>
      <c r="G15" s="49">
        <v>150</v>
      </c>
      <c r="H15" s="50">
        <f t="shared" si="0"/>
        <v>17171.271000000001</v>
      </c>
    </row>
    <row r="16" spans="1:8" ht="36" x14ac:dyDescent="0.3">
      <c r="A16" s="39">
        <f t="shared" si="1"/>
        <v>14</v>
      </c>
      <c r="B16" s="45" t="s">
        <v>79</v>
      </c>
      <c r="C16" s="51" t="s">
        <v>96</v>
      </c>
      <c r="D16" s="51" t="s">
        <v>40</v>
      </c>
      <c r="E16" s="47" t="s">
        <v>19</v>
      </c>
      <c r="F16" s="48">
        <f>'Barishta MB Sheet '!L34</f>
        <v>1</v>
      </c>
      <c r="G16" s="49">
        <v>15000</v>
      </c>
      <c r="H16" s="50">
        <f t="shared" si="0"/>
        <v>15000</v>
      </c>
    </row>
    <row r="17" spans="1:10" ht="54" x14ac:dyDescent="0.3">
      <c r="A17" s="39">
        <f t="shared" si="1"/>
        <v>15</v>
      </c>
      <c r="B17" s="45" t="s">
        <v>41</v>
      </c>
      <c r="C17" s="51" t="s">
        <v>42</v>
      </c>
      <c r="D17" s="51" t="s">
        <v>40</v>
      </c>
      <c r="E17" s="47" t="s">
        <v>19</v>
      </c>
      <c r="F17" s="48">
        <f>'Barishta MB Sheet '!L35</f>
        <v>3</v>
      </c>
      <c r="G17" s="49">
        <v>4500</v>
      </c>
      <c r="H17" s="50">
        <f t="shared" si="0"/>
        <v>13500</v>
      </c>
    </row>
    <row r="18" spans="1:10" ht="36" x14ac:dyDescent="0.3">
      <c r="A18" s="39">
        <f t="shared" si="1"/>
        <v>16</v>
      </c>
      <c r="B18" s="45" t="s">
        <v>44</v>
      </c>
      <c r="C18" s="51" t="s">
        <v>110</v>
      </c>
      <c r="D18" s="51" t="s">
        <v>45</v>
      </c>
      <c r="E18" s="47" t="s">
        <v>46</v>
      </c>
      <c r="F18" s="48">
        <f>'Barishta MB Sheet '!L36</f>
        <v>1</v>
      </c>
      <c r="G18" s="49">
        <v>38000</v>
      </c>
      <c r="H18" s="50">
        <f t="shared" si="0"/>
        <v>38000</v>
      </c>
    </row>
    <row r="19" spans="1:10" x14ac:dyDescent="0.3">
      <c r="A19" s="39">
        <f t="shared" si="1"/>
        <v>17</v>
      </c>
      <c r="B19" s="45" t="s">
        <v>47</v>
      </c>
      <c r="C19" s="51" t="s">
        <v>94</v>
      </c>
      <c r="D19" s="51"/>
      <c r="E19" s="47" t="s">
        <v>18</v>
      </c>
      <c r="F19" s="48">
        <f>'Barishta MB Sheet '!L37</f>
        <v>1</v>
      </c>
      <c r="G19" s="49">
        <v>38000</v>
      </c>
      <c r="H19" s="50">
        <f t="shared" si="0"/>
        <v>38000</v>
      </c>
    </row>
    <row r="20" spans="1:10" x14ac:dyDescent="0.3">
      <c r="A20" s="39">
        <f t="shared" si="1"/>
        <v>18</v>
      </c>
      <c r="B20" s="45" t="s">
        <v>48</v>
      </c>
      <c r="C20" s="51" t="s">
        <v>94</v>
      </c>
      <c r="D20" s="51"/>
      <c r="E20" s="47" t="s">
        <v>18</v>
      </c>
      <c r="F20" s="48">
        <f>'Barishta MB Sheet '!L38</f>
        <v>2</v>
      </c>
      <c r="G20" s="49">
        <v>10000</v>
      </c>
      <c r="H20" s="50">
        <f t="shared" si="0"/>
        <v>20000</v>
      </c>
    </row>
    <row r="21" spans="1:10" x14ac:dyDescent="0.3">
      <c r="A21" s="56">
        <v>19</v>
      </c>
      <c r="B21" s="72"/>
      <c r="C21" s="73" t="s">
        <v>123</v>
      </c>
      <c r="D21" s="74"/>
      <c r="E21" s="73"/>
      <c r="F21" s="75"/>
      <c r="G21" s="76"/>
      <c r="H21" s="77">
        <f t="shared" si="0"/>
        <v>0</v>
      </c>
    </row>
    <row r="22" spans="1:10" x14ac:dyDescent="0.3">
      <c r="A22" s="54"/>
      <c r="B22" s="45" t="s">
        <v>49</v>
      </c>
      <c r="C22" s="47"/>
      <c r="D22" s="51"/>
      <c r="E22" s="47"/>
      <c r="F22" s="48"/>
      <c r="G22" s="49"/>
      <c r="H22" s="57">
        <f>SUM(H3:H21)</f>
        <v>434174.77100000001</v>
      </c>
    </row>
    <row r="23" spans="1:10" x14ac:dyDescent="0.3">
      <c r="A23" s="39" t="s">
        <v>50</v>
      </c>
      <c r="B23" s="40" t="s">
        <v>51</v>
      </c>
      <c r="C23" s="51"/>
      <c r="D23" s="51"/>
      <c r="E23" s="47"/>
      <c r="F23" s="48"/>
      <c r="G23" s="49"/>
      <c r="H23" s="50"/>
    </row>
    <row r="24" spans="1:10" x14ac:dyDescent="0.3">
      <c r="J24" s="61"/>
    </row>
    <row r="25" spans="1:10" x14ac:dyDescent="0.3">
      <c r="J25" s="62"/>
    </row>
    <row r="26" spans="1:10" x14ac:dyDescent="0.3">
      <c r="J26" s="62"/>
    </row>
  </sheetData>
  <mergeCells count="1">
    <mergeCell ref="F1:H1"/>
  </mergeCells>
  <pageMargins left="0.31496062992125984" right="0.27559055118110237" top="0.44" bottom="0.74803149606299213" header="0.31496062992125984" footer="0.31496062992125984"/>
  <pageSetup scale="4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5A3E-4891-441C-9F4D-2F6642C4C259}">
  <sheetPr>
    <pageSetUpPr fitToPage="1"/>
  </sheetPr>
  <dimension ref="A1:O42"/>
  <sheetViews>
    <sheetView topLeftCell="A34" zoomScale="80" zoomScaleNormal="80" zoomScaleSheetLayoutView="89" workbookViewId="0">
      <selection activeCell="L41" sqref="L41"/>
    </sheetView>
  </sheetViews>
  <sheetFormatPr defaultColWidth="8.88671875" defaultRowHeight="14.4" x14ac:dyDescent="0.3"/>
  <cols>
    <col min="1" max="1" width="5.21875" style="2" bestFit="1" customWidth="1"/>
    <col min="2" max="2" width="28.6640625" style="2" customWidth="1"/>
    <col min="3" max="3" width="59" style="1" bestFit="1" customWidth="1"/>
    <col min="4" max="4" width="15.109375" style="3" bestFit="1" customWidth="1"/>
    <col min="5" max="5" width="12.77734375" style="1" bestFit="1" customWidth="1"/>
    <col min="6" max="6" width="5.77734375" style="1" bestFit="1" customWidth="1"/>
    <col min="7" max="7" width="9" style="9" bestFit="1" customWidth="1"/>
    <col min="8" max="8" width="8.109375" style="7" customWidth="1"/>
    <col min="9" max="9" width="7.88671875" style="9" bestFit="1" customWidth="1"/>
    <col min="10" max="10" width="8.6640625" style="7" customWidth="1"/>
    <col min="11" max="11" width="9.33203125" style="7" bestFit="1" customWidth="1"/>
    <col min="12" max="12" width="20.21875" style="7" customWidth="1"/>
    <col min="13" max="13" width="18.5546875" style="1" customWidth="1"/>
    <col min="14" max="16384" width="8.88671875" style="1"/>
  </cols>
  <sheetData>
    <row r="1" spans="1:12" ht="18" x14ac:dyDescent="0.3">
      <c r="A1" s="16"/>
      <c r="B1" s="17" t="s">
        <v>66</v>
      </c>
      <c r="C1" s="18" t="s">
        <v>71</v>
      </c>
      <c r="D1" s="14" t="s">
        <v>68</v>
      </c>
      <c r="E1" s="15" t="s">
        <v>69</v>
      </c>
      <c r="F1" s="111" t="s">
        <v>72</v>
      </c>
      <c r="G1" s="112"/>
      <c r="H1" s="112"/>
      <c r="I1" s="112"/>
      <c r="J1" s="112"/>
      <c r="K1" s="113"/>
      <c r="L1" s="14"/>
    </row>
    <row r="2" spans="1:12" s="2" customFormat="1" x14ac:dyDescent="0.3">
      <c r="A2" s="4" t="s">
        <v>0</v>
      </c>
      <c r="B2" s="5" t="s">
        <v>1</v>
      </c>
      <c r="C2" s="4" t="s">
        <v>2</v>
      </c>
      <c r="D2" s="5" t="s">
        <v>3</v>
      </c>
      <c r="E2" s="4" t="s">
        <v>4</v>
      </c>
      <c r="F2" s="4" t="s">
        <v>5</v>
      </c>
      <c r="G2" s="8" t="s">
        <v>53</v>
      </c>
      <c r="H2" s="6" t="s">
        <v>54</v>
      </c>
      <c r="I2" s="8" t="s">
        <v>55</v>
      </c>
      <c r="J2" s="6" t="s">
        <v>65</v>
      </c>
      <c r="K2" s="71" t="s">
        <v>52</v>
      </c>
      <c r="L2" s="10" t="s">
        <v>105</v>
      </c>
    </row>
    <row r="3" spans="1:12" ht="100.8" x14ac:dyDescent="0.3">
      <c r="A3" s="19">
        <v>1</v>
      </c>
      <c r="B3" s="33" t="s">
        <v>7</v>
      </c>
      <c r="C3" s="20" t="s">
        <v>91</v>
      </c>
      <c r="D3" s="20" t="s">
        <v>8</v>
      </c>
      <c r="E3" s="21"/>
      <c r="F3" s="22" t="s">
        <v>9</v>
      </c>
      <c r="G3" s="23"/>
      <c r="H3" s="22"/>
      <c r="I3" s="23"/>
      <c r="J3" s="22"/>
      <c r="K3" s="22">
        <f>SUM(J3:J9)</f>
        <v>298</v>
      </c>
      <c r="L3" s="24">
        <f>K3</f>
        <v>298</v>
      </c>
    </row>
    <row r="4" spans="1:12" x14ac:dyDescent="0.3">
      <c r="A4" s="19"/>
      <c r="B4" s="33"/>
      <c r="C4" s="20" t="s">
        <v>62</v>
      </c>
      <c r="D4" s="20"/>
      <c r="E4" s="21"/>
      <c r="F4" s="22"/>
      <c r="G4" s="23"/>
      <c r="H4" s="22"/>
      <c r="I4" s="23"/>
      <c r="J4" s="22">
        <v>80</v>
      </c>
      <c r="K4" s="22"/>
      <c r="L4" s="25"/>
    </row>
    <row r="5" spans="1:12" x14ac:dyDescent="0.3">
      <c r="A5" s="19"/>
      <c r="B5" s="33"/>
      <c r="C5" s="20" t="s">
        <v>60</v>
      </c>
      <c r="D5" s="20"/>
      <c r="E5" s="21"/>
      <c r="F5" s="22"/>
      <c r="G5" s="23"/>
      <c r="H5" s="22"/>
      <c r="I5" s="23"/>
      <c r="J5" s="22">
        <v>98</v>
      </c>
      <c r="K5" s="22"/>
      <c r="L5" s="25"/>
    </row>
    <row r="6" spans="1:12" x14ac:dyDescent="0.3">
      <c r="A6" s="19"/>
      <c r="B6" s="33"/>
      <c r="C6" s="20" t="s">
        <v>106</v>
      </c>
      <c r="D6" s="20"/>
      <c r="E6" s="21"/>
      <c r="F6" s="22"/>
      <c r="G6" s="23"/>
      <c r="H6" s="22"/>
      <c r="I6" s="23"/>
      <c r="J6" s="22">
        <v>40</v>
      </c>
      <c r="K6" s="22"/>
      <c r="L6" s="25"/>
    </row>
    <row r="7" spans="1:12" x14ac:dyDescent="0.3">
      <c r="A7" s="19"/>
      <c r="B7" s="33"/>
      <c r="C7" s="20" t="s">
        <v>63</v>
      </c>
      <c r="D7" s="20"/>
      <c r="E7" s="21"/>
      <c r="F7" s="22"/>
      <c r="G7" s="23"/>
      <c r="H7" s="22"/>
      <c r="I7" s="23"/>
      <c r="J7" s="22">
        <v>20</v>
      </c>
      <c r="K7" s="22"/>
      <c r="L7" s="25"/>
    </row>
    <row r="8" spans="1:12" x14ac:dyDescent="0.3">
      <c r="A8" s="19"/>
      <c r="B8" s="33"/>
      <c r="C8" s="20" t="s">
        <v>61</v>
      </c>
      <c r="D8" s="20"/>
      <c r="E8" s="21"/>
      <c r="F8" s="22"/>
      <c r="G8" s="23"/>
      <c r="H8" s="22"/>
      <c r="I8" s="23"/>
      <c r="J8" s="22">
        <v>25</v>
      </c>
      <c r="K8" s="22"/>
      <c r="L8" s="25"/>
    </row>
    <row r="9" spans="1:12" x14ac:dyDescent="0.3">
      <c r="A9" s="19"/>
      <c r="B9" s="33"/>
      <c r="C9" s="20" t="s">
        <v>73</v>
      </c>
      <c r="D9" s="20"/>
      <c r="E9" s="21"/>
      <c r="F9" s="22"/>
      <c r="G9" s="23"/>
      <c r="H9" s="22"/>
      <c r="I9" s="23"/>
      <c r="J9" s="22">
        <v>35</v>
      </c>
      <c r="K9" s="22"/>
      <c r="L9" s="25"/>
    </row>
    <row r="10" spans="1:12" ht="43.2" x14ac:dyDescent="0.3">
      <c r="A10" s="19">
        <v>2</v>
      </c>
      <c r="B10" s="33" t="s">
        <v>10</v>
      </c>
      <c r="C10" s="21" t="s">
        <v>115</v>
      </c>
      <c r="D10" s="21" t="s">
        <v>11</v>
      </c>
      <c r="E10" s="21"/>
      <c r="F10" s="26" t="s">
        <v>12</v>
      </c>
      <c r="G10" s="23">
        <v>2.5499999999999998</v>
      </c>
      <c r="H10" s="22">
        <v>2.5750000000000002</v>
      </c>
      <c r="I10" s="23"/>
      <c r="J10" s="22">
        <v>1</v>
      </c>
      <c r="K10" s="22">
        <f>G10*H10*J10</f>
        <v>6.5662500000000001</v>
      </c>
      <c r="L10" s="24">
        <f>K10</f>
        <v>6.5662500000000001</v>
      </c>
    </row>
    <row r="11" spans="1:12" ht="72" x14ac:dyDescent="0.3">
      <c r="A11" s="19">
        <v>3</v>
      </c>
      <c r="B11" s="33" t="s">
        <v>13</v>
      </c>
      <c r="C11" s="20" t="s">
        <v>92</v>
      </c>
      <c r="D11" s="20" t="s">
        <v>14</v>
      </c>
      <c r="E11" s="21"/>
      <c r="F11" s="22" t="s">
        <v>12</v>
      </c>
      <c r="G11" s="23"/>
      <c r="H11" s="22"/>
      <c r="I11" s="23"/>
      <c r="J11" s="22"/>
      <c r="K11" s="22">
        <f>SUM(J12:J16)</f>
        <v>29.104999999999997</v>
      </c>
      <c r="L11" s="24">
        <f>K11</f>
        <v>29.104999999999997</v>
      </c>
    </row>
    <row r="12" spans="1:12" x14ac:dyDescent="0.3">
      <c r="A12" s="19"/>
      <c r="B12" s="33"/>
      <c r="C12" s="20" t="s">
        <v>56</v>
      </c>
      <c r="D12" s="20"/>
      <c r="E12" s="21"/>
      <c r="F12" s="22"/>
      <c r="G12" s="23">
        <v>2.6</v>
      </c>
      <c r="H12" s="22">
        <f>2700/1000</f>
        <v>2.7</v>
      </c>
      <c r="I12" s="27">
        <v>2</v>
      </c>
      <c r="J12" s="22">
        <f>G12*H12*I12</f>
        <v>14.040000000000001</v>
      </c>
      <c r="K12" s="22"/>
      <c r="L12" s="25"/>
    </row>
    <row r="13" spans="1:12" x14ac:dyDescent="0.3">
      <c r="A13" s="19"/>
      <c r="B13" s="33"/>
      <c r="C13" s="20" t="s">
        <v>59</v>
      </c>
      <c r="D13" s="20"/>
      <c r="E13" s="21"/>
      <c r="F13" s="22"/>
      <c r="G13" s="23">
        <v>2.6</v>
      </c>
      <c r="H13" s="22">
        <v>0.95</v>
      </c>
      <c r="I13" s="27">
        <v>2</v>
      </c>
      <c r="J13" s="22">
        <f>G13*H13*I13</f>
        <v>4.9399999999999995</v>
      </c>
      <c r="K13" s="22"/>
      <c r="L13" s="25"/>
    </row>
    <row r="14" spans="1:12" x14ac:dyDescent="0.3">
      <c r="A14" s="19"/>
      <c r="B14" s="33"/>
      <c r="C14" s="20" t="s">
        <v>57</v>
      </c>
      <c r="D14" s="20"/>
      <c r="E14" s="21"/>
      <c r="F14" s="22"/>
      <c r="G14" s="23">
        <v>2.5499999999999998</v>
      </c>
      <c r="H14" s="22">
        <v>0.95</v>
      </c>
      <c r="I14" s="27">
        <v>2</v>
      </c>
      <c r="J14" s="22">
        <f>G14*H14*I14</f>
        <v>4.8449999999999998</v>
      </c>
      <c r="K14" s="22"/>
      <c r="L14" s="25"/>
    </row>
    <row r="15" spans="1:12" x14ac:dyDescent="0.3">
      <c r="A15" s="19"/>
      <c r="B15" s="33"/>
      <c r="C15" s="20" t="s">
        <v>81</v>
      </c>
      <c r="D15" s="20"/>
      <c r="E15" s="21"/>
      <c r="F15" s="22"/>
      <c r="G15" s="23">
        <v>2.5499999999999998</v>
      </c>
      <c r="H15" s="22">
        <v>0.4</v>
      </c>
      <c r="I15" s="27">
        <v>2</v>
      </c>
      <c r="J15" s="22">
        <f>G15*H15*I15</f>
        <v>2.04</v>
      </c>
      <c r="K15" s="22"/>
      <c r="L15" s="25"/>
    </row>
    <row r="16" spans="1:12" x14ac:dyDescent="0.3">
      <c r="A16" s="19"/>
      <c r="B16" s="33"/>
      <c r="C16" s="20" t="s">
        <v>80</v>
      </c>
      <c r="D16" s="20"/>
      <c r="E16" s="21"/>
      <c r="F16" s="22"/>
      <c r="G16" s="23">
        <v>2.7</v>
      </c>
      <c r="H16" s="22">
        <v>1.2</v>
      </c>
      <c r="I16" s="27">
        <v>1</v>
      </c>
      <c r="J16" s="22">
        <f>G16*H16*I16</f>
        <v>3.24</v>
      </c>
      <c r="K16" s="22"/>
      <c r="L16" s="25"/>
    </row>
    <row r="17" spans="1:12" x14ac:dyDescent="0.3">
      <c r="A17" s="19"/>
      <c r="B17" s="33"/>
      <c r="C17" s="20"/>
      <c r="D17" s="20"/>
      <c r="E17" s="21"/>
      <c r="F17" s="22"/>
      <c r="G17" s="23"/>
      <c r="H17" s="22"/>
      <c r="I17" s="27"/>
      <c r="J17" s="22"/>
      <c r="K17" s="22"/>
      <c r="L17" s="25"/>
    </row>
    <row r="18" spans="1:12" ht="28.8" x14ac:dyDescent="0.3">
      <c r="A18" s="19">
        <v>4</v>
      </c>
      <c r="B18" s="33" t="s">
        <v>15</v>
      </c>
      <c r="C18" s="11" t="s">
        <v>99</v>
      </c>
      <c r="D18" s="20" t="s">
        <v>16</v>
      </c>
      <c r="E18" s="21"/>
      <c r="F18" s="22" t="s">
        <v>12</v>
      </c>
      <c r="G18" s="23"/>
      <c r="H18" s="22"/>
      <c r="I18" s="23"/>
      <c r="J18" s="22"/>
      <c r="K18" s="22">
        <f>SUM(J19:J21)</f>
        <v>4.71</v>
      </c>
      <c r="L18" s="24">
        <f>K18</f>
        <v>4.71</v>
      </c>
    </row>
    <row r="19" spans="1:12" x14ac:dyDescent="0.3">
      <c r="A19" s="19"/>
      <c r="B19" s="33"/>
      <c r="C19" s="20" t="s">
        <v>73</v>
      </c>
      <c r="D19" s="20"/>
      <c r="E19" s="21"/>
      <c r="F19" s="22"/>
      <c r="G19" s="23">
        <v>2.5499999999999998</v>
      </c>
      <c r="H19" s="22">
        <v>0.2</v>
      </c>
      <c r="I19" s="23">
        <v>5</v>
      </c>
      <c r="J19" s="22">
        <f>G19*H19*I19</f>
        <v>2.5499999999999998</v>
      </c>
      <c r="K19" s="22"/>
      <c r="L19" s="25"/>
    </row>
    <row r="20" spans="1:12" x14ac:dyDescent="0.3">
      <c r="A20" s="19"/>
      <c r="B20" s="33"/>
      <c r="C20" s="20" t="s">
        <v>74</v>
      </c>
      <c r="D20" s="20"/>
      <c r="E20" s="21"/>
      <c r="F20" s="22"/>
      <c r="G20" s="23">
        <v>0.2</v>
      </c>
      <c r="H20" s="22">
        <v>2.7</v>
      </c>
      <c r="I20" s="23">
        <v>4</v>
      </c>
      <c r="J20" s="22">
        <f t="shared" ref="J20" si="0">G20*H20*I20</f>
        <v>2.16</v>
      </c>
      <c r="K20" s="22"/>
      <c r="L20" s="25"/>
    </row>
    <row r="21" spans="1:12" ht="49.8" customHeight="1" x14ac:dyDescent="0.3">
      <c r="A21" s="19">
        <v>5</v>
      </c>
      <c r="B21" s="33" t="s">
        <v>17</v>
      </c>
      <c r="C21" s="13" t="s">
        <v>95</v>
      </c>
      <c r="D21" s="21"/>
      <c r="E21" s="21"/>
      <c r="F21" s="26" t="s">
        <v>89</v>
      </c>
      <c r="G21" s="23">
        <v>1</v>
      </c>
      <c r="H21" s="22">
        <v>7.0000000000000007E-2</v>
      </c>
      <c r="I21" s="23">
        <v>0.9</v>
      </c>
      <c r="J21" s="22"/>
      <c r="K21" s="22">
        <v>0</v>
      </c>
      <c r="L21" s="24">
        <f>K21</f>
        <v>0</v>
      </c>
    </row>
    <row r="22" spans="1:12" ht="62.4" x14ac:dyDescent="0.3">
      <c r="A22" s="19">
        <v>6</v>
      </c>
      <c r="B22" s="34" t="s">
        <v>88</v>
      </c>
      <c r="C22" s="28" t="s">
        <v>90</v>
      </c>
      <c r="D22" s="21"/>
      <c r="E22" s="21"/>
      <c r="F22" s="26" t="s">
        <v>89</v>
      </c>
      <c r="G22" s="23">
        <v>1</v>
      </c>
      <c r="H22" s="22">
        <v>0.05</v>
      </c>
      <c r="I22" s="23">
        <v>2.4</v>
      </c>
      <c r="J22" s="22"/>
      <c r="K22" s="22">
        <v>0</v>
      </c>
      <c r="L22" s="24">
        <f>K22</f>
        <v>0</v>
      </c>
    </row>
    <row r="23" spans="1:12" ht="43.2" x14ac:dyDescent="0.3">
      <c r="A23" s="19">
        <v>7</v>
      </c>
      <c r="B23" s="34" t="s">
        <v>20</v>
      </c>
      <c r="C23" s="12" t="s">
        <v>87</v>
      </c>
      <c r="D23" s="21" t="s">
        <v>21</v>
      </c>
      <c r="E23" s="21" t="s">
        <v>22</v>
      </c>
      <c r="F23" s="26" t="s">
        <v>19</v>
      </c>
      <c r="G23" s="23"/>
      <c r="H23" s="22"/>
      <c r="I23" s="23"/>
      <c r="J23" s="22"/>
      <c r="K23" s="22">
        <v>1</v>
      </c>
      <c r="L23" s="24">
        <f t="shared" ref="L23:L38" si="1">K23</f>
        <v>1</v>
      </c>
    </row>
    <row r="24" spans="1:12" ht="45.6" customHeight="1" x14ac:dyDescent="0.3">
      <c r="A24" s="19">
        <v>8</v>
      </c>
      <c r="B24" s="33" t="s">
        <v>75</v>
      </c>
      <c r="C24" s="21" t="s">
        <v>77</v>
      </c>
      <c r="D24" s="21" t="s">
        <v>21</v>
      </c>
      <c r="E24" s="21" t="s">
        <v>78</v>
      </c>
      <c r="F24" s="22" t="s">
        <v>23</v>
      </c>
      <c r="G24" s="23"/>
      <c r="H24" s="22"/>
      <c r="I24" s="23"/>
      <c r="J24" s="22"/>
      <c r="K24" s="22">
        <v>1</v>
      </c>
      <c r="L24" s="24">
        <f t="shared" si="1"/>
        <v>1</v>
      </c>
    </row>
    <row r="25" spans="1:12" ht="43.2" x14ac:dyDescent="0.3">
      <c r="A25" s="19">
        <f t="shared" ref="A25:A38" si="2">A24+1</f>
        <v>9</v>
      </c>
      <c r="B25" s="34" t="s">
        <v>25</v>
      </c>
      <c r="C25" s="21" t="s">
        <v>93</v>
      </c>
      <c r="D25" s="21" t="s">
        <v>26</v>
      </c>
      <c r="E25" s="21"/>
      <c r="F25" s="26" t="s">
        <v>19</v>
      </c>
      <c r="G25" s="23"/>
      <c r="H25" s="22"/>
      <c r="I25" s="23"/>
      <c r="J25" s="22"/>
      <c r="K25" s="22">
        <v>3</v>
      </c>
      <c r="L25" s="24">
        <f t="shared" si="1"/>
        <v>3</v>
      </c>
    </row>
    <row r="26" spans="1:12" x14ac:dyDescent="0.3">
      <c r="A26" s="19">
        <f t="shared" si="2"/>
        <v>10</v>
      </c>
      <c r="B26" s="33" t="s">
        <v>27</v>
      </c>
      <c r="C26" s="21" t="s">
        <v>28</v>
      </c>
      <c r="D26" s="21" t="s">
        <v>29</v>
      </c>
      <c r="E26" s="21" t="s">
        <v>30</v>
      </c>
      <c r="F26" s="26" t="s">
        <v>19</v>
      </c>
      <c r="G26" s="23"/>
      <c r="H26" s="22"/>
      <c r="I26" s="23"/>
      <c r="J26" s="22"/>
      <c r="K26" s="22">
        <v>3</v>
      </c>
      <c r="L26" s="24">
        <f t="shared" si="1"/>
        <v>3</v>
      </c>
    </row>
    <row r="27" spans="1:12" ht="43.2" x14ac:dyDescent="0.3">
      <c r="A27" s="19">
        <f t="shared" si="2"/>
        <v>11</v>
      </c>
      <c r="B27" s="33" t="s">
        <v>31</v>
      </c>
      <c r="C27" s="29" t="s">
        <v>32</v>
      </c>
      <c r="D27" s="21" t="s">
        <v>33</v>
      </c>
      <c r="E27" s="21" t="s">
        <v>76</v>
      </c>
      <c r="F27" s="22" t="s">
        <v>19</v>
      </c>
      <c r="G27" s="23"/>
      <c r="H27" s="22"/>
      <c r="I27" s="23"/>
      <c r="J27" s="22"/>
      <c r="K27" s="22">
        <v>1</v>
      </c>
      <c r="L27" s="24">
        <f t="shared" si="1"/>
        <v>1</v>
      </c>
    </row>
    <row r="28" spans="1:12" x14ac:dyDescent="0.3">
      <c r="A28" s="19">
        <f t="shared" si="2"/>
        <v>12</v>
      </c>
      <c r="B28" s="33" t="s">
        <v>34</v>
      </c>
      <c r="C28" s="29" t="s">
        <v>35</v>
      </c>
      <c r="D28" s="21"/>
      <c r="E28" s="21"/>
      <c r="F28" s="22" t="s">
        <v>19</v>
      </c>
      <c r="G28" s="23"/>
      <c r="H28" s="22"/>
      <c r="I28" s="23"/>
      <c r="J28" s="22"/>
      <c r="K28" s="22">
        <v>3</v>
      </c>
      <c r="L28" s="24">
        <f t="shared" si="1"/>
        <v>3</v>
      </c>
    </row>
    <row r="29" spans="1:12" ht="43.2" x14ac:dyDescent="0.3">
      <c r="A29" s="19">
        <f t="shared" si="2"/>
        <v>13</v>
      </c>
      <c r="B29" s="33" t="s">
        <v>36</v>
      </c>
      <c r="C29" s="21" t="s">
        <v>37</v>
      </c>
      <c r="D29" s="21" t="s">
        <v>38</v>
      </c>
      <c r="E29" s="21"/>
      <c r="F29" s="22" t="s">
        <v>39</v>
      </c>
      <c r="G29" s="23"/>
      <c r="H29" s="22"/>
      <c r="I29" s="23"/>
      <c r="J29" s="22"/>
      <c r="K29" s="22">
        <f>SUM(J30:J33)*10.764</f>
        <v>114.47514</v>
      </c>
      <c r="L29" s="25">
        <f t="shared" si="1"/>
        <v>114.47514</v>
      </c>
    </row>
    <row r="30" spans="1:12" x14ac:dyDescent="0.3">
      <c r="A30" s="19"/>
      <c r="B30" s="33"/>
      <c r="C30" s="21" t="s">
        <v>81</v>
      </c>
      <c r="D30" s="21"/>
      <c r="E30" s="21"/>
      <c r="F30" s="22"/>
      <c r="G30" s="23">
        <v>2.5499999999999998</v>
      </c>
      <c r="H30" s="22">
        <v>0.4</v>
      </c>
      <c r="I30" s="23">
        <v>1</v>
      </c>
      <c r="J30" s="22">
        <f>G30*H30*I30</f>
        <v>1.02</v>
      </c>
      <c r="K30" s="22"/>
      <c r="L30" s="25"/>
    </row>
    <row r="31" spans="1:12" x14ac:dyDescent="0.3">
      <c r="A31" s="19"/>
      <c r="B31" s="33"/>
      <c r="C31" s="21" t="s">
        <v>82</v>
      </c>
      <c r="D31" s="21"/>
      <c r="E31" s="21"/>
      <c r="F31" s="22"/>
      <c r="G31" s="23">
        <v>2.5499999999999998</v>
      </c>
      <c r="H31" s="22">
        <v>1</v>
      </c>
      <c r="I31" s="23">
        <v>1</v>
      </c>
      <c r="J31" s="22">
        <f t="shared" ref="J31:J33" si="3">G31*H31*I31</f>
        <v>2.5499999999999998</v>
      </c>
      <c r="K31" s="22"/>
      <c r="L31" s="25"/>
    </row>
    <row r="32" spans="1:12" x14ac:dyDescent="0.3">
      <c r="A32" s="19"/>
      <c r="B32" s="33"/>
      <c r="C32" s="21" t="s">
        <v>83</v>
      </c>
      <c r="D32" s="21"/>
      <c r="E32" s="21"/>
      <c r="F32" s="22"/>
      <c r="G32" s="23">
        <v>2.5499999999999998</v>
      </c>
      <c r="H32" s="22">
        <v>1.5</v>
      </c>
      <c r="I32" s="23">
        <v>1</v>
      </c>
      <c r="J32" s="22">
        <f t="shared" si="3"/>
        <v>3.8249999999999997</v>
      </c>
      <c r="K32" s="22"/>
      <c r="L32" s="25"/>
    </row>
    <row r="33" spans="1:15" x14ac:dyDescent="0.3">
      <c r="A33" s="19"/>
      <c r="B33" s="33"/>
      <c r="C33" s="21" t="s">
        <v>84</v>
      </c>
      <c r="D33" s="21"/>
      <c r="E33" s="21"/>
      <c r="F33" s="22"/>
      <c r="G33" s="23">
        <v>2.7</v>
      </c>
      <c r="H33" s="22">
        <v>1.2</v>
      </c>
      <c r="I33" s="23">
        <v>1</v>
      </c>
      <c r="J33" s="22">
        <f t="shared" si="3"/>
        <v>3.24</v>
      </c>
      <c r="K33" s="22"/>
      <c r="L33" s="25"/>
    </row>
    <row r="34" spans="1:15" ht="28.8" x14ac:dyDescent="0.3">
      <c r="A34" s="19">
        <f>A29+1</f>
        <v>14</v>
      </c>
      <c r="B34" s="33" t="s">
        <v>79</v>
      </c>
      <c r="C34" s="21" t="s">
        <v>96</v>
      </c>
      <c r="D34" s="21" t="s">
        <v>40</v>
      </c>
      <c r="E34" s="21" t="s">
        <v>85</v>
      </c>
      <c r="F34" s="22" t="s">
        <v>19</v>
      </c>
      <c r="G34" s="23"/>
      <c r="H34" s="22"/>
      <c r="I34" s="23"/>
      <c r="J34" s="22"/>
      <c r="K34" s="22">
        <v>1</v>
      </c>
      <c r="L34" s="24">
        <f t="shared" si="1"/>
        <v>1</v>
      </c>
    </row>
    <row r="35" spans="1:15" ht="39.6" customHeight="1" x14ac:dyDescent="0.3">
      <c r="A35" s="19">
        <v>15</v>
      </c>
      <c r="B35" s="33" t="s">
        <v>41</v>
      </c>
      <c r="C35" s="21" t="s">
        <v>42</v>
      </c>
      <c r="D35" s="21" t="s">
        <v>40</v>
      </c>
      <c r="E35" s="21" t="s">
        <v>43</v>
      </c>
      <c r="F35" s="22" t="s">
        <v>19</v>
      </c>
      <c r="G35" s="23"/>
      <c r="H35" s="22"/>
      <c r="I35" s="23"/>
      <c r="J35" s="22"/>
      <c r="K35" s="22">
        <v>3</v>
      </c>
      <c r="L35" s="24">
        <f t="shared" si="1"/>
        <v>3</v>
      </c>
    </row>
    <row r="36" spans="1:15" ht="28.8" x14ac:dyDescent="0.3">
      <c r="A36" s="19">
        <v>16</v>
      </c>
      <c r="B36" s="33" t="s">
        <v>44</v>
      </c>
      <c r="C36" s="21" t="s">
        <v>110</v>
      </c>
      <c r="D36" s="21" t="s">
        <v>45</v>
      </c>
      <c r="E36" s="21"/>
      <c r="F36" s="22" t="s">
        <v>46</v>
      </c>
      <c r="G36" s="23"/>
      <c r="H36" s="22"/>
      <c r="I36" s="23"/>
      <c r="J36" s="22"/>
      <c r="K36" s="22">
        <v>1</v>
      </c>
      <c r="L36" s="24">
        <f t="shared" si="1"/>
        <v>1</v>
      </c>
    </row>
    <row r="37" spans="1:15" x14ac:dyDescent="0.3">
      <c r="A37" s="19">
        <f t="shared" si="2"/>
        <v>17</v>
      </c>
      <c r="B37" s="33" t="s">
        <v>47</v>
      </c>
      <c r="C37" s="21" t="s">
        <v>94</v>
      </c>
      <c r="D37" s="21"/>
      <c r="E37" s="21"/>
      <c r="F37" s="22" t="s">
        <v>18</v>
      </c>
      <c r="G37" s="23"/>
      <c r="H37" s="22"/>
      <c r="I37" s="23"/>
      <c r="J37" s="22"/>
      <c r="K37" s="22">
        <v>1</v>
      </c>
      <c r="L37" s="24">
        <f t="shared" si="1"/>
        <v>1</v>
      </c>
    </row>
    <row r="38" spans="1:15" x14ac:dyDescent="0.3">
      <c r="A38" s="19">
        <f t="shared" si="2"/>
        <v>18</v>
      </c>
      <c r="B38" s="33" t="s">
        <v>48</v>
      </c>
      <c r="C38" s="21" t="s">
        <v>94</v>
      </c>
      <c r="D38" s="21"/>
      <c r="E38" s="21"/>
      <c r="F38" s="22" t="s">
        <v>18</v>
      </c>
      <c r="G38" s="23"/>
      <c r="H38" s="22"/>
      <c r="I38" s="23"/>
      <c r="J38" s="22"/>
      <c r="K38" s="22">
        <v>2</v>
      </c>
      <c r="L38" s="24">
        <f t="shared" si="1"/>
        <v>2</v>
      </c>
    </row>
    <row r="39" spans="1:15" ht="18" x14ac:dyDescent="0.3">
      <c r="A39" s="19">
        <v>19</v>
      </c>
      <c r="B39" s="33"/>
      <c r="C39" s="73" t="s">
        <v>123</v>
      </c>
      <c r="D39" s="21"/>
      <c r="E39" s="21"/>
      <c r="F39" s="22"/>
      <c r="G39" s="23"/>
      <c r="H39" s="22"/>
      <c r="I39" s="23"/>
      <c r="J39" s="22"/>
      <c r="K39" s="22"/>
      <c r="L39" s="25"/>
    </row>
    <row r="40" spans="1:15" x14ac:dyDescent="0.3">
      <c r="A40" s="30"/>
      <c r="B40" s="109"/>
      <c r="C40" s="31"/>
      <c r="D40" s="32"/>
      <c r="E40" s="31"/>
      <c r="F40" s="31"/>
      <c r="G40" s="109"/>
      <c r="H40" s="109"/>
      <c r="I40" s="109"/>
      <c r="J40" s="109"/>
      <c r="K40" s="25"/>
      <c r="L40" s="25"/>
    </row>
    <row r="41" spans="1:15" x14ac:dyDescent="0.3">
      <c r="A41" s="30"/>
      <c r="B41" s="109"/>
      <c r="C41" s="31"/>
      <c r="D41" s="32"/>
      <c r="E41" s="31"/>
      <c r="F41" s="31"/>
      <c r="G41" s="109"/>
      <c r="H41" s="109"/>
      <c r="I41" s="109"/>
      <c r="J41" s="109"/>
      <c r="K41" s="25"/>
      <c r="L41" s="25"/>
    </row>
    <row r="42" spans="1:15" x14ac:dyDescent="0.3">
      <c r="A42" s="30"/>
      <c r="B42" s="30"/>
      <c r="C42" s="31"/>
      <c r="D42" s="32"/>
      <c r="E42" s="31"/>
      <c r="F42" s="31"/>
      <c r="G42" s="110" t="s">
        <v>64</v>
      </c>
      <c r="H42" s="110"/>
      <c r="I42" s="110"/>
      <c r="J42" s="110"/>
      <c r="K42" s="25"/>
      <c r="L42" s="25"/>
      <c r="O42" s="1">
        <v>2</v>
      </c>
    </row>
  </sheetData>
  <mergeCells count="4">
    <mergeCell ref="B40:B41"/>
    <mergeCell ref="G40:J41"/>
    <mergeCell ref="G42:J42"/>
    <mergeCell ref="F1:K1"/>
  </mergeCells>
  <pageMargins left="0.51181102362204722" right="0.51181102362204722" top="0.74803149606299213" bottom="0.55118110236220474" header="0.31496062992125984" footer="0.31496062992125984"/>
  <pageSetup paperSize="9" scale="77"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19FC9-217C-4CD4-8BEB-7BD9B465293C}">
  <dimension ref="A1:J26"/>
  <sheetViews>
    <sheetView topLeftCell="A19" zoomScale="70" zoomScaleNormal="70" workbookViewId="0">
      <selection activeCell="G20" sqref="G20"/>
    </sheetView>
  </sheetViews>
  <sheetFormatPr defaultColWidth="8.88671875" defaultRowHeight="18" x14ac:dyDescent="0.3"/>
  <cols>
    <col min="1" max="1" width="6.44140625" style="44" bestFit="1" customWidth="1"/>
    <col min="2" max="2" width="36.109375" style="44" customWidth="1"/>
    <col min="3" max="3" width="62" style="38" customWidth="1"/>
    <col min="4" max="4" width="21.33203125" style="58" customWidth="1"/>
    <col min="5" max="5" width="6" style="38" bestFit="1" customWidth="1"/>
    <col min="6" max="6" width="9.21875" style="59" bestFit="1" customWidth="1"/>
    <col min="7" max="7" width="11.33203125" style="60" customWidth="1"/>
    <col min="8" max="8" width="19" style="60" customWidth="1"/>
    <col min="9" max="9" width="8.88671875" style="38"/>
    <col min="10" max="10" width="13.44140625" style="38" bestFit="1" customWidth="1"/>
    <col min="11" max="16384" width="8.88671875" style="38"/>
  </cols>
  <sheetData>
    <row r="1" spans="1:8" x14ac:dyDescent="0.3">
      <c r="A1" s="63"/>
      <c r="B1" s="64" t="s">
        <v>104</v>
      </c>
      <c r="C1" s="65" t="s">
        <v>71</v>
      </c>
      <c r="D1" s="65" t="s">
        <v>68</v>
      </c>
      <c r="E1" s="65"/>
      <c r="F1" s="114" t="s">
        <v>69</v>
      </c>
      <c r="G1" s="115"/>
      <c r="H1" s="116"/>
    </row>
    <row r="2" spans="1:8" s="44" customFormat="1" x14ac:dyDescent="0.3">
      <c r="A2" s="39" t="s">
        <v>0</v>
      </c>
      <c r="B2" s="40" t="s">
        <v>1</v>
      </c>
      <c r="C2" s="39" t="s">
        <v>2</v>
      </c>
      <c r="D2" s="40" t="s">
        <v>3</v>
      </c>
      <c r="E2" s="39" t="s">
        <v>5</v>
      </c>
      <c r="F2" s="41" t="s">
        <v>58</v>
      </c>
      <c r="G2" s="42" t="s">
        <v>6</v>
      </c>
      <c r="H2" s="43" t="s">
        <v>70</v>
      </c>
    </row>
    <row r="3" spans="1:8" ht="144" x14ac:dyDescent="0.3">
      <c r="A3" s="39">
        <v>1</v>
      </c>
      <c r="B3" s="45" t="s">
        <v>7</v>
      </c>
      <c r="C3" s="46" t="s">
        <v>101</v>
      </c>
      <c r="D3" s="46" t="s">
        <v>8</v>
      </c>
      <c r="E3" s="47" t="s">
        <v>9</v>
      </c>
      <c r="F3" s="48">
        <f>'MOMO MB Sheet'!L3</f>
        <v>298</v>
      </c>
      <c r="G3" s="49">
        <v>165</v>
      </c>
      <c r="H3" s="50">
        <f t="shared" ref="H3:H21" si="0">F3*G3</f>
        <v>49170</v>
      </c>
    </row>
    <row r="4" spans="1:8" ht="54" x14ac:dyDescent="0.3">
      <c r="A4" s="39">
        <f>A3+1</f>
        <v>2</v>
      </c>
      <c r="B4" s="45" t="s">
        <v>10</v>
      </c>
      <c r="C4" s="51" t="s">
        <v>115</v>
      </c>
      <c r="D4" s="51" t="s">
        <v>11</v>
      </c>
      <c r="E4" s="51" t="s">
        <v>12</v>
      </c>
      <c r="F4" s="48">
        <f>'MOMO MB Sheet'!L10</f>
        <v>6.5662500000000001</v>
      </c>
      <c r="G4" s="52">
        <v>4000</v>
      </c>
      <c r="H4" s="50">
        <f t="shared" si="0"/>
        <v>26265</v>
      </c>
    </row>
    <row r="5" spans="1:8" ht="108" x14ac:dyDescent="0.3">
      <c r="A5" s="39">
        <f t="shared" ref="A5:A20" si="1">A4+1</f>
        <v>3</v>
      </c>
      <c r="B5" s="45" t="s">
        <v>13</v>
      </c>
      <c r="C5" s="46" t="s">
        <v>102</v>
      </c>
      <c r="D5" s="46" t="s">
        <v>14</v>
      </c>
      <c r="E5" s="47" t="s">
        <v>12</v>
      </c>
      <c r="F5" s="48">
        <f>'MOMO MB Sheet'!L11</f>
        <v>28.924999999999997</v>
      </c>
      <c r="G5" s="49">
        <v>3200</v>
      </c>
      <c r="H5" s="50">
        <f t="shared" si="0"/>
        <v>92559.999999999985</v>
      </c>
    </row>
    <row r="6" spans="1:8" ht="36" x14ac:dyDescent="0.3">
      <c r="A6" s="39">
        <f t="shared" si="1"/>
        <v>4</v>
      </c>
      <c r="B6" s="45" t="s">
        <v>15</v>
      </c>
      <c r="C6" s="46" t="s">
        <v>99</v>
      </c>
      <c r="D6" s="46" t="s">
        <v>100</v>
      </c>
      <c r="E6" s="47" t="s">
        <v>12</v>
      </c>
      <c r="F6" s="48">
        <f>'MOMO MB Sheet'!L18</f>
        <v>4.71</v>
      </c>
      <c r="G6" s="49">
        <v>650</v>
      </c>
      <c r="H6" s="50">
        <f t="shared" si="0"/>
        <v>3061.5</v>
      </c>
    </row>
    <row r="7" spans="1:8" ht="36" x14ac:dyDescent="0.3">
      <c r="A7" s="39">
        <f t="shared" si="1"/>
        <v>5</v>
      </c>
      <c r="B7" s="45" t="s">
        <v>17</v>
      </c>
      <c r="C7" s="53" t="s">
        <v>95</v>
      </c>
      <c r="D7" s="51" t="s">
        <v>97</v>
      </c>
      <c r="E7" s="51" t="s">
        <v>89</v>
      </c>
      <c r="F7" s="48">
        <f>'MOMO MB Sheet'!L21</f>
        <v>1</v>
      </c>
      <c r="G7" s="52">
        <v>6500</v>
      </c>
      <c r="H7" s="50">
        <f t="shared" si="0"/>
        <v>6500</v>
      </c>
    </row>
    <row r="8" spans="1:8" ht="72" x14ac:dyDescent="0.3">
      <c r="A8" s="39">
        <v>6</v>
      </c>
      <c r="B8" s="54" t="s">
        <v>88</v>
      </c>
      <c r="C8" s="53" t="s">
        <v>90</v>
      </c>
      <c r="D8" s="51" t="s">
        <v>98</v>
      </c>
      <c r="E8" s="51" t="s">
        <v>89</v>
      </c>
      <c r="F8" s="48">
        <f>'MOMO MB Sheet'!L22</f>
        <v>1</v>
      </c>
      <c r="G8" s="52">
        <v>28000</v>
      </c>
      <c r="H8" s="50">
        <f t="shared" si="0"/>
        <v>28000</v>
      </c>
    </row>
    <row r="9" spans="1:8" ht="72" x14ac:dyDescent="0.3">
      <c r="A9" s="39">
        <v>7</v>
      </c>
      <c r="B9" s="54" t="s">
        <v>20</v>
      </c>
      <c r="C9" s="51" t="s">
        <v>87</v>
      </c>
      <c r="D9" s="51" t="s">
        <v>21</v>
      </c>
      <c r="E9" s="51" t="s">
        <v>19</v>
      </c>
      <c r="F9" s="48">
        <f>'MOMO MB Sheet'!L23</f>
        <v>1</v>
      </c>
      <c r="G9" s="52">
        <v>35000</v>
      </c>
      <c r="H9" s="50">
        <f t="shared" si="0"/>
        <v>35000</v>
      </c>
    </row>
    <row r="10" spans="1:8" ht="54" x14ac:dyDescent="0.3">
      <c r="A10" s="39">
        <f t="shared" si="1"/>
        <v>8</v>
      </c>
      <c r="B10" s="45" t="s">
        <v>86</v>
      </c>
      <c r="C10" s="51" t="s">
        <v>24</v>
      </c>
      <c r="D10" s="51" t="s">
        <v>21</v>
      </c>
      <c r="E10" s="47" t="s">
        <v>23</v>
      </c>
      <c r="F10" s="48">
        <f>'MOMO MB Sheet'!L24</f>
        <v>1</v>
      </c>
      <c r="G10" s="49">
        <v>24000</v>
      </c>
      <c r="H10" s="50">
        <f t="shared" si="0"/>
        <v>24000</v>
      </c>
    </row>
    <row r="11" spans="1:8" ht="54" x14ac:dyDescent="0.3">
      <c r="A11" s="39">
        <f t="shared" si="1"/>
        <v>9</v>
      </c>
      <c r="B11" s="54" t="s">
        <v>25</v>
      </c>
      <c r="C11" s="51" t="s">
        <v>103</v>
      </c>
      <c r="D11" s="51" t="s">
        <v>26</v>
      </c>
      <c r="E11" s="51" t="s">
        <v>19</v>
      </c>
      <c r="F11" s="48">
        <f>'MOMO MB Sheet'!L25</f>
        <v>3</v>
      </c>
      <c r="G11" s="52">
        <v>2500</v>
      </c>
      <c r="H11" s="50">
        <f t="shared" si="0"/>
        <v>7500</v>
      </c>
    </row>
    <row r="12" spans="1:8" x14ac:dyDescent="0.3">
      <c r="A12" s="39">
        <f t="shared" si="1"/>
        <v>10</v>
      </c>
      <c r="B12" s="45" t="s">
        <v>27</v>
      </c>
      <c r="C12" s="51" t="s">
        <v>28</v>
      </c>
      <c r="D12" s="51" t="s">
        <v>29</v>
      </c>
      <c r="E12" s="51" t="s">
        <v>19</v>
      </c>
      <c r="F12" s="48">
        <f>'MOMO MB Sheet'!L26</f>
        <v>3</v>
      </c>
      <c r="G12" s="52">
        <v>1800</v>
      </c>
      <c r="H12" s="50">
        <f t="shared" si="0"/>
        <v>5400</v>
      </c>
    </row>
    <row r="13" spans="1:8" ht="72" x14ac:dyDescent="0.3">
      <c r="A13" s="39">
        <f t="shared" si="1"/>
        <v>11</v>
      </c>
      <c r="B13" s="45" t="s">
        <v>31</v>
      </c>
      <c r="C13" s="55" t="s">
        <v>32</v>
      </c>
      <c r="D13" s="51" t="s">
        <v>33</v>
      </c>
      <c r="E13" s="47" t="s">
        <v>19</v>
      </c>
      <c r="F13" s="48">
        <f>'MOMO MB Sheet'!L27</f>
        <v>1</v>
      </c>
      <c r="G13" s="49">
        <v>38000</v>
      </c>
      <c r="H13" s="50">
        <f t="shared" si="0"/>
        <v>38000</v>
      </c>
    </row>
    <row r="14" spans="1:8" x14ac:dyDescent="0.3">
      <c r="A14" s="39">
        <f t="shared" si="1"/>
        <v>12</v>
      </c>
      <c r="B14" s="45" t="s">
        <v>34</v>
      </c>
      <c r="C14" s="55" t="s">
        <v>35</v>
      </c>
      <c r="D14" s="51"/>
      <c r="E14" s="47" t="s">
        <v>19</v>
      </c>
      <c r="F14" s="48">
        <f>'MOMO MB Sheet'!L28</f>
        <v>3</v>
      </c>
      <c r="G14" s="49">
        <v>3500</v>
      </c>
      <c r="H14" s="50">
        <f t="shared" si="0"/>
        <v>10500</v>
      </c>
    </row>
    <row r="15" spans="1:8" ht="36" x14ac:dyDescent="0.3">
      <c r="A15" s="39">
        <f t="shared" si="1"/>
        <v>13</v>
      </c>
      <c r="B15" s="45" t="s">
        <v>36</v>
      </c>
      <c r="C15" s="51" t="s">
        <v>37</v>
      </c>
      <c r="D15" s="51" t="s">
        <v>38</v>
      </c>
      <c r="E15" s="47" t="s">
        <v>39</v>
      </c>
      <c r="F15" s="48">
        <f>'MOMO MB Sheet'!L29</f>
        <v>137.72538</v>
      </c>
      <c r="G15" s="49">
        <v>150</v>
      </c>
      <c r="H15" s="50">
        <f t="shared" si="0"/>
        <v>20658.807000000001</v>
      </c>
    </row>
    <row r="16" spans="1:8" ht="36" x14ac:dyDescent="0.3">
      <c r="A16" s="39">
        <f t="shared" si="1"/>
        <v>14</v>
      </c>
      <c r="B16" s="45" t="s">
        <v>104</v>
      </c>
      <c r="C16" s="51" t="s">
        <v>96</v>
      </c>
      <c r="D16" s="51" t="s">
        <v>40</v>
      </c>
      <c r="E16" s="47" t="s">
        <v>19</v>
      </c>
      <c r="F16" s="48">
        <f>'MOMO MB Sheet'!L35</f>
        <v>1</v>
      </c>
      <c r="G16" s="49">
        <v>18000</v>
      </c>
      <c r="H16" s="50">
        <f t="shared" si="0"/>
        <v>18000</v>
      </c>
    </row>
    <row r="17" spans="1:10" ht="54" x14ac:dyDescent="0.3">
      <c r="A17" s="39">
        <f t="shared" si="1"/>
        <v>15</v>
      </c>
      <c r="B17" s="45" t="s">
        <v>41</v>
      </c>
      <c r="C17" s="51" t="s">
        <v>42</v>
      </c>
      <c r="D17" s="51" t="s">
        <v>40</v>
      </c>
      <c r="E17" s="47" t="s">
        <v>19</v>
      </c>
      <c r="F17" s="48">
        <f>'MOMO MB Sheet'!L36</f>
        <v>3</v>
      </c>
      <c r="G17" s="49">
        <v>4500</v>
      </c>
      <c r="H17" s="50">
        <f t="shared" si="0"/>
        <v>13500</v>
      </c>
    </row>
    <row r="18" spans="1:10" ht="36" x14ac:dyDescent="0.3">
      <c r="A18" s="39">
        <f t="shared" si="1"/>
        <v>16</v>
      </c>
      <c r="B18" s="45" t="s">
        <v>44</v>
      </c>
      <c r="C18" s="51" t="s">
        <v>110</v>
      </c>
      <c r="D18" s="51" t="s">
        <v>45</v>
      </c>
      <c r="E18" s="47" t="s">
        <v>46</v>
      </c>
      <c r="F18" s="48">
        <f>'MOMO MB Sheet'!L37</f>
        <v>1</v>
      </c>
      <c r="G18" s="49">
        <v>38000</v>
      </c>
      <c r="H18" s="50">
        <f t="shared" si="0"/>
        <v>38000</v>
      </c>
    </row>
    <row r="19" spans="1:10" x14ac:dyDescent="0.3">
      <c r="A19" s="39">
        <f t="shared" si="1"/>
        <v>17</v>
      </c>
      <c r="B19" s="45" t="s">
        <v>47</v>
      </c>
      <c r="C19" s="51" t="s">
        <v>94</v>
      </c>
      <c r="D19" s="51"/>
      <c r="E19" s="47" t="s">
        <v>18</v>
      </c>
      <c r="F19" s="48">
        <f>'MOMO MB Sheet'!L38</f>
        <v>1</v>
      </c>
      <c r="G19" s="49">
        <v>38000</v>
      </c>
      <c r="H19" s="50">
        <f t="shared" si="0"/>
        <v>38000</v>
      </c>
    </row>
    <row r="20" spans="1:10" x14ac:dyDescent="0.3">
      <c r="A20" s="39">
        <f t="shared" si="1"/>
        <v>18</v>
      </c>
      <c r="B20" s="45" t="s">
        <v>48</v>
      </c>
      <c r="C20" s="51" t="s">
        <v>94</v>
      </c>
      <c r="D20" s="51"/>
      <c r="E20" s="47" t="s">
        <v>18</v>
      </c>
      <c r="F20" s="48">
        <v>2</v>
      </c>
      <c r="G20" s="49">
        <v>10000</v>
      </c>
      <c r="H20" s="50">
        <f t="shared" si="0"/>
        <v>20000</v>
      </c>
    </row>
    <row r="21" spans="1:10" x14ac:dyDescent="0.3">
      <c r="A21" s="56">
        <v>19</v>
      </c>
      <c r="B21" s="72"/>
      <c r="C21" s="73" t="s">
        <v>123</v>
      </c>
      <c r="D21" s="74"/>
      <c r="E21" s="73"/>
      <c r="F21" s="75"/>
      <c r="G21" s="76"/>
      <c r="H21" s="77">
        <f t="shared" si="0"/>
        <v>0</v>
      </c>
    </row>
    <row r="22" spans="1:10" x14ac:dyDescent="0.3">
      <c r="A22" s="54"/>
      <c r="B22" s="45" t="s">
        <v>49</v>
      </c>
      <c r="C22" s="47"/>
      <c r="D22" s="51"/>
      <c r="E22" s="47"/>
      <c r="F22" s="48"/>
      <c r="G22" s="49"/>
      <c r="H22" s="57">
        <f>SUM(H1:H21)</f>
        <v>474115.30700000003</v>
      </c>
    </row>
    <row r="23" spans="1:10" x14ac:dyDescent="0.3">
      <c r="A23" s="39" t="s">
        <v>50</v>
      </c>
      <c r="B23" s="40" t="s">
        <v>51</v>
      </c>
      <c r="C23" s="51"/>
      <c r="D23" s="51"/>
      <c r="E23" s="47"/>
      <c r="F23" s="48"/>
      <c r="G23" s="49"/>
      <c r="H23" s="50"/>
    </row>
    <row r="24" spans="1:10" x14ac:dyDescent="0.3">
      <c r="J24" s="61"/>
    </row>
    <row r="25" spans="1:10" x14ac:dyDescent="0.3">
      <c r="J25" s="62"/>
    </row>
    <row r="26" spans="1:10" x14ac:dyDescent="0.3">
      <c r="J26" s="62"/>
    </row>
  </sheetData>
  <mergeCells count="1">
    <mergeCell ref="F1:H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CA6E6-0A9C-467B-BDB6-719D256C966E}">
  <dimension ref="A1:O43"/>
  <sheetViews>
    <sheetView topLeftCell="A13" workbookViewId="0">
      <selection sqref="A1:XFD1048576"/>
    </sheetView>
  </sheetViews>
  <sheetFormatPr defaultColWidth="8.88671875" defaultRowHeight="14.4" x14ac:dyDescent="0.3"/>
  <cols>
    <col min="1" max="1" width="5.21875" style="2" bestFit="1" customWidth="1"/>
    <col min="2" max="2" width="28.6640625" style="2" customWidth="1"/>
    <col min="3" max="3" width="59" style="1" bestFit="1" customWidth="1"/>
    <col min="4" max="4" width="15.109375" style="3" bestFit="1" customWidth="1"/>
    <col min="5" max="5" width="12.77734375" style="1" bestFit="1" customWidth="1"/>
    <col min="6" max="6" width="5.77734375" style="1" bestFit="1" customWidth="1"/>
    <col min="7" max="7" width="9" style="9" bestFit="1" customWidth="1"/>
    <col min="8" max="8" width="8.109375" style="7" customWidth="1"/>
    <col min="9" max="9" width="7.88671875" style="9" bestFit="1" customWidth="1"/>
    <col min="10" max="10" width="8.6640625" style="7" customWidth="1"/>
    <col min="11" max="11" width="9.33203125" style="7" bestFit="1" customWidth="1"/>
    <col min="12" max="12" width="15.44140625" style="7" customWidth="1"/>
    <col min="13" max="13" width="18.5546875" style="1" customWidth="1"/>
    <col min="14" max="16384" width="8.88671875" style="1"/>
  </cols>
  <sheetData>
    <row r="1" spans="1:12" ht="18" x14ac:dyDescent="0.3">
      <c r="A1" s="66"/>
      <c r="B1" s="67" t="s">
        <v>104</v>
      </c>
      <c r="C1" s="68" t="s">
        <v>71</v>
      </c>
      <c r="D1" s="69" t="s">
        <v>68</v>
      </c>
      <c r="E1" s="70" t="s">
        <v>69</v>
      </c>
      <c r="F1" s="117" t="s">
        <v>72</v>
      </c>
      <c r="G1" s="118"/>
      <c r="H1" s="118"/>
      <c r="I1" s="118"/>
      <c r="J1" s="118"/>
      <c r="K1" s="119"/>
      <c r="L1" s="69"/>
    </row>
    <row r="2" spans="1:12" s="2" customFormat="1" x14ac:dyDescent="0.3">
      <c r="A2" s="4" t="s">
        <v>0</v>
      </c>
      <c r="B2" s="5" t="s">
        <v>1</v>
      </c>
      <c r="C2" s="4" t="s">
        <v>2</v>
      </c>
      <c r="D2" s="5" t="s">
        <v>3</v>
      </c>
      <c r="E2" s="4" t="s">
        <v>4</v>
      </c>
      <c r="F2" s="4" t="s">
        <v>5</v>
      </c>
      <c r="G2" s="8" t="s">
        <v>53</v>
      </c>
      <c r="H2" s="6" t="s">
        <v>54</v>
      </c>
      <c r="I2" s="8" t="s">
        <v>55</v>
      </c>
      <c r="J2" s="6" t="s">
        <v>65</v>
      </c>
      <c r="K2" s="71" t="s">
        <v>52</v>
      </c>
      <c r="L2" s="10" t="s">
        <v>105</v>
      </c>
    </row>
    <row r="3" spans="1:12" ht="100.8" x14ac:dyDescent="0.3">
      <c r="A3" s="19">
        <v>1</v>
      </c>
      <c r="B3" s="33" t="s">
        <v>7</v>
      </c>
      <c r="C3" s="20" t="s">
        <v>91</v>
      </c>
      <c r="D3" s="20" t="s">
        <v>8</v>
      </c>
      <c r="E3" s="21"/>
      <c r="F3" s="22" t="s">
        <v>9</v>
      </c>
      <c r="G3" s="23"/>
      <c r="H3" s="22"/>
      <c r="I3" s="23"/>
      <c r="J3" s="22"/>
      <c r="K3" s="22">
        <f>SUM(J3:J9)</f>
        <v>298</v>
      </c>
      <c r="L3" s="24">
        <f>K3</f>
        <v>298</v>
      </c>
    </row>
    <row r="4" spans="1:12" x14ac:dyDescent="0.3">
      <c r="A4" s="19"/>
      <c r="B4" s="33"/>
      <c r="C4" s="20" t="s">
        <v>62</v>
      </c>
      <c r="D4" s="20"/>
      <c r="E4" s="21"/>
      <c r="F4" s="22"/>
      <c r="G4" s="23"/>
      <c r="H4" s="22"/>
      <c r="I4" s="23"/>
      <c r="J4" s="22">
        <v>80</v>
      </c>
      <c r="K4" s="22"/>
      <c r="L4" s="25"/>
    </row>
    <row r="5" spans="1:12" x14ac:dyDescent="0.3">
      <c r="A5" s="19"/>
      <c r="B5" s="33"/>
      <c r="C5" s="20" t="s">
        <v>60</v>
      </c>
      <c r="D5" s="20"/>
      <c r="E5" s="21"/>
      <c r="F5" s="22"/>
      <c r="G5" s="23"/>
      <c r="H5" s="22"/>
      <c r="I5" s="23"/>
      <c r="J5" s="22">
        <v>98</v>
      </c>
      <c r="K5" s="22"/>
      <c r="L5" s="25"/>
    </row>
    <row r="6" spans="1:12" x14ac:dyDescent="0.3">
      <c r="A6" s="19"/>
      <c r="B6" s="33"/>
      <c r="C6" s="20" t="s">
        <v>107</v>
      </c>
      <c r="D6" s="20"/>
      <c r="E6" s="21"/>
      <c r="F6" s="22"/>
      <c r="G6" s="23"/>
      <c r="H6" s="22"/>
      <c r="I6" s="23"/>
      <c r="J6" s="22">
        <v>40</v>
      </c>
      <c r="K6" s="22"/>
      <c r="L6" s="25"/>
    </row>
    <row r="7" spans="1:12" x14ac:dyDescent="0.3">
      <c r="A7" s="19"/>
      <c r="B7" s="33"/>
      <c r="C7" s="20" t="s">
        <v>63</v>
      </c>
      <c r="D7" s="20"/>
      <c r="E7" s="21"/>
      <c r="F7" s="22"/>
      <c r="G7" s="23"/>
      <c r="H7" s="22"/>
      <c r="I7" s="23"/>
      <c r="J7" s="22">
        <v>20</v>
      </c>
      <c r="K7" s="22"/>
      <c r="L7" s="25"/>
    </row>
    <row r="8" spans="1:12" x14ac:dyDescent="0.3">
      <c r="A8" s="19"/>
      <c r="B8" s="33"/>
      <c r="C8" s="20" t="s">
        <v>61</v>
      </c>
      <c r="D8" s="20"/>
      <c r="E8" s="21"/>
      <c r="F8" s="22"/>
      <c r="G8" s="23"/>
      <c r="H8" s="22"/>
      <c r="I8" s="23"/>
      <c r="J8" s="22">
        <v>25</v>
      </c>
      <c r="K8" s="22"/>
      <c r="L8" s="25"/>
    </row>
    <row r="9" spans="1:12" x14ac:dyDescent="0.3">
      <c r="A9" s="19"/>
      <c r="B9" s="33"/>
      <c r="C9" s="20" t="s">
        <v>73</v>
      </c>
      <c r="D9" s="20"/>
      <c r="E9" s="21"/>
      <c r="F9" s="22"/>
      <c r="G9" s="23"/>
      <c r="H9" s="22"/>
      <c r="I9" s="23"/>
      <c r="J9" s="22">
        <v>35</v>
      </c>
      <c r="K9" s="22"/>
      <c r="L9" s="25"/>
    </row>
    <row r="10" spans="1:12" ht="43.2" x14ac:dyDescent="0.3">
      <c r="A10" s="19">
        <v>2</v>
      </c>
      <c r="B10" s="33" t="s">
        <v>10</v>
      </c>
      <c r="C10" s="21" t="s">
        <v>116</v>
      </c>
      <c r="D10" s="21" t="s">
        <v>11</v>
      </c>
      <c r="E10" s="21"/>
      <c r="F10" s="26" t="s">
        <v>12</v>
      </c>
      <c r="G10" s="23">
        <v>2.5499999999999998</v>
      </c>
      <c r="H10" s="22">
        <v>2.5750000000000002</v>
      </c>
      <c r="I10" s="23"/>
      <c r="J10" s="22">
        <v>1</v>
      </c>
      <c r="K10" s="22">
        <f>G10*H10*J10</f>
        <v>6.5662500000000001</v>
      </c>
      <c r="L10" s="24">
        <f>K10</f>
        <v>6.5662500000000001</v>
      </c>
    </row>
    <row r="11" spans="1:12" ht="72" x14ac:dyDescent="0.3">
      <c r="A11" s="19">
        <v>3</v>
      </c>
      <c r="B11" s="33" t="s">
        <v>13</v>
      </c>
      <c r="C11" s="20" t="s">
        <v>92</v>
      </c>
      <c r="D11" s="20" t="s">
        <v>14</v>
      </c>
      <c r="E11" s="21"/>
      <c r="F11" s="22" t="s">
        <v>12</v>
      </c>
      <c r="G11" s="23"/>
      <c r="H11" s="22"/>
      <c r="I11" s="23"/>
      <c r="J11" s="22"/>
      <c r="K11" s="22">
        <f>SUM(J12:J17)</f>
        <v>28.924999999999997</v>
      </c>
      <c r="L11" s="24">
        <f>K11</f>
        <v>28.924999999999997</v>
      </c>
    </row>
    <row r="12" spans="1:12" x14ac:dyDescent="0.3">
      <c r="A12" s="19"/>
      <c r="B12" s="33"/>
      <c r="C12" s="20" t="s">
        <v>56</v>
      </c>
      <c r="D12" s="20"/>
      <c r="E12" s="21"/>
      <c r="F12" s="22"/>
      <c r="G12" s="23">
        <v>2.6</v>
      </c>
      <c r="H12" s="22">
        <f>2700/1000</f>
        <v>2.7</v>
      </c>
      <c r="I12" s="27">
        <v>2</v>
      </c>
      <c r="J12" s="22">
        <f t="shared" ref="J12:J17" si="0">G12*H12*I12</f>
        <v>14.040000000000001</v>
      </c>
      <c r="K12" s="22"/>
      <c r="L12" s="25"/>
    </row>
    <row r="13" spans="1:12" x14ac:dyDescent="0.3">
      <c r="A13" s="19"/>
      <c r="B13" s="33"/>
      <c r="C13" s="20" t="s">
        <v>59</v>
      </c>
      <c r="D13" s="20"/>
      <c r="E13" s="21"/>
      <c r="F13" s="22"/>
      <c r="G13" s="23">
        <v>2.6</v>
      </c>
      <c r="H13" s="22">
        <v>0.95</v>
      </c>
      <c r="I13" s="27">
        <v>2</v>
      </c>
      <c r="J13" s="22">
        <f t="shared" si="0"/>
        <v>4.9399999999999995</v>
      </c>
      <c r="K13" s="22"/>
      <c r="L13" s="25"/>
    </row>
    <row r="14" spans="1:12" x14ac:dyDescent="0.3">
      <c r="A14" s="19"/>
      <c r="B14" s="33"/>
      <c r="C14" s="20" t="s">
        <v>57</v>
      </c>
      <c r="D14" s="20"/>
      <c r="E14" s="21"/>
      <c r="F14" s="22"/>
      <c r="G14" s="23">
        <v>2.5499999999999998</v>
      </c>
      <c r="H14" s="22">
        <v>0.95</v>
      </c>
      <c r="I14" s="27">
        <v>2</v>
      </c>
      <c r="J14" s="22">
        <f t="shared" si="0"/>
        <v>4.8449999999999998</v>
      </c>
      <c r="K14" s="22"/>
      <c r="L14" s="25"/>
    </row>
    <row r="15" spans="1:12" x14ac:dyDescent="0.3">
      <c r="A15" s="19"/>
      <c r="B15" s="33"/>
      <c r="C15" s="20" t="s">
        <v>81</v>
      </c>
      <c r="D15" s="20"/>
      <c r="E15" s="21"/>
      <c r="F15" s="22"/>
      <c r="G15" s="23">
        <v>2.5499999999999998</v>
      </c>
      <c r="H15" s="22">
        <v>0.4</v>
      </c>
      <c r="I15" s="27">
        <v>2</v>
      </c>
      <c r="J15" s="22">
        <f t="shared" si="0"/>
        <v>2.04</v>
      </c>
      <c r="K15" s="22"/>
      <c r="L15" s="25"/>
    </row>
    <row r="16" spans="1:12" x14ac:dyDescent="0.3">
      <c r="A16" s="19"/>
      <c r="B16" s="33"/>
      <c r="C16" s="20" t="s">
        <v>109</v>
      </c>
      <c r="D16" s="20"/>
      <c r="E16" s="21"/>
      <c r="F16" s="22"/>
      <c r="G16" s="23">
        <v>2.7</v>
      </c>
      <c r="H16" s="22">
        <v>1.2</v>
      </c>
      <c r="I16" s="27">
        <v>1</v>
      </c>
      <c r="J16" s="22">
        <f t="shared" si="0"/>
        <v>3.24</v>
      </c>
      <c r="K16" s="22"/>
      <c r="L16" s="25"/>
    </row>
    <row r="17" spans="1:12" x14ac:dyDescent="0.3">
      <c r="A17" s="19"/>
      <c r="B17" s="33"/>
      <c r="C17" s="20" t="s">
        <v>112</v>
      </c>
      <c r="D17" s="20"/>
      <c r="E17" s="21"/>
      <c r="F17" s="22"/>
      <c r="G17" s="23">
        <v>0.9</v>
      </c>
      <c r="H17" s="22">
        <v>0.1</v>
      </c>
      <c r="I17" s="27">
        <v>-2</v>
      </c>
      <c r="J17" s="22">
        <f t="shared" si="0"/>
        <v>-0.18000000000000002</v>
      </c>
      <c r="K17" s="22"/>
      <c r="L17" s="25"/>
    </row>
    <row r="18" spans="1:12" ht="28.8" x14ac:dyDescent="0.3">
      <c r="A18" s="19">
        <v>4</v>
      </c>
      <c r="B18" s="33" t="s">
        <v>15</v>
      </c>
      <c r="C18" s="11" t="s">
        <v>99</v>
      </c>
      <c r="D18" s="20" t="s">
        <v>16</v>
      </c>
      <c r="E18" s="21"/>
      <c r="F18" s="22" t="s">
        <v>12</v>
      </c>
      <c r="G18" s="23"/>
      <c r="H18" s="22"/>
      <c r="I18" s="23"/>
      <c r="J18" s="22"/>
      <c r="K18" s="22">
        <f>SUM(J19:J21)</f>
        <v>4.71</v>
      </c>
      <c r="L18" s="24">
        <f>K18</f>
        <v>4.71</v>
      </c>
    </row>
    <row r="19" spans="1:12" x14ac:dyDescent="0.3">
      <c r="A19" s="19"/>
      <c r="B19" s="33"/>
      <c r="C19" s="20" t="s">
        <v>73</v>
      </c>
      <c r="D19" s="20"/>
      <c r="E19" s="21"/>
      <c r="F19" s="22"/>
      <c r="G19" s="23">
        <v>2.5499999999999998</v>
      </c>
      <c r="H19" s="22">
        <v>0.2</v>
      </c>
      <c r="I19" s="23">
        <v>5</v>
      </c>
      <c r="J19" s="22">
        <f>G19*H19*I19</f>
        <v>2.5499999999999998</v>
      </c>
      <c r="K19" s="22"/>
      <c r="L19" s="25"/>
    </row>
    <row r="20" spans="1:12" x14ac:dyDescent="0.3">
      <c r="A20" s="19"/>
      <c r="B20" s="33"/>
      <c r="C20" s="20" t="s">
        <v>74</v>
      </c>
      <c r="D20" s="20"/>
      <c r="E20" s="21"/>
      <c r="F20" s="22"/>
      <c r="G20" s="23">
        <v>0.2</v>
      </c>
      <c r="H20" s="22">
        <v>2.7</v>
      </c>
      <c r="I20" s="23">
        <v>4</v>
      </c>
      <c r="J20" s="22">
        <f t="shared" ref="J20" si="1">G20*H20*I20</f>
        <v>2.16</v>
      </c>
      <c r="K20" s="22"/>
      <c r="L20" s="25"/>
    </row>
    <row r="21" spans="1:12" ht="49.8" customHeight="1" x14ac:dyDescent="0.3">
      <c r="A21" s="19">
        <v>5</v>
      </c>
      <c r="B21" s="33" t="s">
        <v>17</v>
      </c>
      <c r="C21" s="13" t="s">
        <v>95</v>
      </c>
      <c r="D21" s="21"/>
      <c r="E21" s="21"/>
      <c r="F21" s="26" t="s">
        <v>89</v>
      </c>
      <c r="G21" s="23">
        <v>1</v>
      </c>
      <c r="H21" s="22">
        <v>7.0000000000000007E-2</v>
      </c>
      <c r="I21" s="23">
        <v>0.9</v>
      </c>
      <c r="J21" s="22"/>
      <c r="K21" s="22">
        <v>1</v>
      </c>
      <c r="L21" s="24">
        <f>K21</f>
        <v>1</v>
      </c>
    </row>
    <row r="22" spans="1:12" ht="62.4" x14ac:dyDescent="0.3">
      <c r="A22" s="19">
        <v>6</v>
      </c>
      <c r="B22" s="34" t="s">
        <v>88</v>
      </c>
      <c r="C22" s="28" t="s">
        <v>90</v>
      </c>
      <c r="D22" s="21"/>
      <c r="E22" s="21"/>
      <c r="F22" s="26" t="s">
        <v>89</v>
      </c>
      <c r="G22" s="23">
        <v>1</v>
      </c>
      <c r="H22" s="22">
        <v>0.05</v>
      </c>
      <c r="I22" s="23">
        <v>2.4</v>
      </c>
      <c r="J22" s="22"/>
      <c r="K22" s="22">
        <v>1</v>
      </c>
      <c r="L22" s="24">
        <f>K22</f>
        <v>1</v>
      </c>
    </row>
    <row r="23" spans="1:12" ht="43.2" x14ac:dyDescent="0.3">
      <c r="A23" s="19">
        <v>7</v>
      </c>
      <c r="B23" s="34" t="s">
        <v>20</v>
      </c>
      <c r="C23" s="12" t="s">
        <v>87</v>
      </c>
      <c r="D23" s="21" t="s">
        <v>21</v>
      </c>
      <c r="E23" s="21" t="s">
        <v>22</v>
      </c>
      <c r="F23" s="26" t="s">
        <v>19</v>
      </c>
      <c r="G23" s="23"/>
      <c r="H23" s="22"/>
      <c r="I23" s="23"/>
      <c r="J23" s="22"/>
      <c r="K23" s="22">
        <v>1</v>
      </c>
      <c r="L23" s="24">
        <f t="shared" ref="L23:L39" si="2">K23</f>
        <v>1</v>
      </c>
    </row>
    <row r="24" spans="1:12" ht="45.6" customHeight="1" x14ac:dyDescent="0.3">
      <c r="A24" s="19">
        <v>8</v>
      </c>
      <c r="B24" s="33" t="s">
        <v>75</v>
      </c>
      <c r="C24" s="21" t="s">
        <v>77</v>
      </c>
      <c r="D24" s="21" t="s">
        <v>21</v>
      </c>
      <c r="E24" s="21" t="s">
        <v>78</v>
      </c>
      <c r="F24" s="22" t="s">
        <v>23</v>
      </c>
      <c r="G24" s="23"/>
      <c r="H24" s="22"/>
      <c r="I24" s="23"/>
      <c r="J24" s="22"/>
      <c r="K24" s="22">
        <v>1</v>
      </c>
      <c r="L24" s="24">
        <f t="shared" si="2"/>
        <v>1</v>
      </c>
    </row>
    <row r="25" spans="1:12" ht="43.2" x14ac:dyDescent="0.3">
      <c r="A25" s="19">
        <f t="shared" ref="A25:A39" si="3">A24+1</f>
        <v>9</v>
      </c>
      <c r="B25" s="34" t="s">
        <v>25</v>
      </c>
      <c r="C25" s="21" t="s">
        <v>93</v>
      </c>
      <c r="D25" s="21" t="s">
        <v>26</v>
      </c>
      <c r="E25" s="21"/>
      <c r="F25" s="26" t="s">
        <v>19</v>
      </c>
      <c r="G25" s="23"/>
      <c r="H25" s="22"/>
      <c r="I25" s="23"/>
      <c r="J25" s="22"/>
      <c r="K25" s="22">
        <v>3</v>
      </c>
      <c r="L25" s="24">
        <f t="shared" si="2"/>
        <v>3</v>
      </c>
    </row>
    <row r="26" spans="1:12" x14ac:dyDescent="0.3">
      <c r="A26" s="19">
        <f t="shared" si="3"/>
        <v>10</v>
      </c>
      <c r="B26" s="33" t="s">
        <v>27</v>
      </c>
      <c r="C26" s="21" t="s">
        <v>28</v>
      </c>
      <c r="D26" s="21" t="s">
        <v>29</v>
      </c>
      <c r="E26" s="21" t="s">
        <v>30</v>
      </c>
      <c r="F26" s="26" t="s">
        <v>19</v>
      </c>
      <c r="G26" s="23"/>
      <c r="H26" s="22"/>
      <c r="I26" s="23"/>
      <c r="J26" s="22"/>
      <c r="K26" s="22">
        <v>3</v>
      </c>
      <c r="L26" s="24">
        <f t="shared" si="2"/>
        <v>3</v>
      </c>
    </row>
    <row r="27" spans="1:12" ht="43.2" x14ac:dyDescent="0.3">
      <c r="A27" s="19">
        <f t="shared" si="3"/>
        <v>11</v>
      </c>
      <c r="B27" s="33" t="s">
        <v>31</v>
      </c>
      <c r="C27" s="29" t="s">
        <v>32</v>
      </c>
      <c r="D27" s="21" t="s">
        <v>33</v>
      </c>
      <c r="E27" s="21" t="s">
        <v>76</v>
      </c>
      <c r="F27" s="22" t="s">
        <v>19</v>
      </c>
      <c r="G27" s="23"/>
      <c r="H27" s="22"/>
      <c r="I27" s="23"/>
      <c r="J27" s="22"/>
      <c r="K27" s="22">
        <v>1</v>
      </c>
      <c r="L27" s="24">
        <f t="shared" si="2"/>
        <v>1</v>
      </c>
    </row>
    <row r="28" spans="1:12" x14ac:dyDescent="0.3">
      <c r="A28" s="19">
        <f t="shared" si="3"/>
        <v>12</v>
      </c>
      <c r="B28" s="33" t="s">
        <v>34</v>
      </c>
      <c r="C28" s="29" t="s">
        <v>35</v>
      </c>
      <c r="D28" s="21"/>
      <c r="E28" s="21"/>
      <c r="F28" s="22" t="s">
        <v>19</v>
      </c>
      <c r="G28" s="23"/>
      <c r="H28" s="22"/>
      <c r="I28" s="23"/>
      <c r="J28" s="22"/>
      <c r="K28" s="22">
        <v>3</v>
      </c>
      <c r="L28" s="24">
        <f t="shared" si="2"/>
        <v>3</v>
      </c>
    </row>
    <row r="29" spans="1:12" ht="43.2" x14ac:dyDescent="0.3">
      <c r="A29" s="19">
        <f t="shared" si="3"/>
        <v>13</v>
      </c>
      <c r="B29" s="33" t="s">
        <v>36</v>
      </c>
      <c r="C29" s="21" t="s">
        <v>37</v>
      </c>
      <c r="D29" s="21" t="s">
        <v>38</v>
      </c>
      <c r="E29" s="21"/>
      <c r="F29" s="22" t="s">
        <v>39</v>
      </c>
      <c r="G29" s="23"/>
      <c r="H29" s="22"/>
      <c r="I29" s="23"/>
      <c r="J29" s="22"/>
      <c r="K29" s="22">
        <f>SUM(J30:J34)*10.764</f>
        <v>137.72538</v>
      </c>
      <c r="L29" s="24">
        <f t="shared" si="2"/>
        <v>137.72538</v>
      </c>
    </row>
    <row r="30" spans="1:12" x14ac:dyDescent="0.3">
      <c r="A30" s="19"/>
      <c r="B30" s="33"/>
      <c r="C30" s="21" t="s">
        <v>81</v>
      </c>
      <c r="D30" s="21"/>
      <c r="E30" s="21"/>
      <c r="F30" s="22"/>
      <c r="G30" s="23">
        <v>2.5499999999999998</v>
      </c>
      <c r="H30" s="22">
        <v>0.4</v>
      </c>
      <c r="I30" s="23">
        <v>1</v>
      </c>
      <c r="J30" s="22">
        <f>G30*H30*I30</f>
        <v>1.02</v>
      </c>
      <c r="K30" s="22"/>
      <c r="L30" s="25"/>
    </row>
    <row r="31" spans="1:12" x14ac:dyDescent="0.3">
      <c r="A31" s="19"/>
      <c r="B31" s="33"/>
      <c r="C31" s="21" t="s">
        <v>82</v>
      </c>
      <c r="D31" s="21"/>
      <c r="E31" s="21"/>
      <c r="F31" s="22"/>
      <c r="G31" s="23">
        <v>2.5499999999999998</v>
      </c>
      <c r="H31" s="22">
        <v>1</v>
      </c>
      <c r="I31" s="23">
        <v>1</v>
      </c>
      <c r="J31" s="22">
        <f t="shared" ref="J31:J34" si="4">G31*H31*I31</f>
        <v>2.5499999999999998</v>
      </c>
      <c r="K31" s="22"/>
      <c r="L31" s="25"/>
    </row>
    <row r="32" spans="1:12" x14ac:dyDescent="0.3">
      <c r="A32" s="19"/>
      <c r="B32" s="33"/>
      <c r="C32" s="21" t="s">
        <v>83</v>
      </c>
      <c r="D32" s="21"/>
      <c r="E32" s="21"/>
      <c r="F32" s="22"/>
      <c r="G32" s="23">
        <v>2.5499999999999998</v>
      </c>
      <c r="H32" s="22">
        <v>1.5</v>
      </c>
      <c r="I32" s="23">
        <v>1</v>
      </c>
      <c r="J32" s="22">
        <f t="shared" si="4"/>
        <v>3.8249999999999997</v>
      </c>
      <c r="K32" s="22"/>
      <c r="L32" s="25"/>
    </row>
    <row r="33" spans="1:15" x14ac:dyDescent="0.3">
      <c r="A33" s="19"/>
      <c r="B33" s="33"/>
      <c r="C33" s="21" t="s">
        <v>108</v>
      </c>
      <c r="D33" s="21"/>
      <c r="E33" s="21"/>
      <c r="F33" s="22"/>
      <c r="G33" s="23">
        <v>2.7</v>
      </c>
      <c r="H33" s="22">
        <v>1.2</v>
      </c>
      <c r="I33" s="23">
        <v>1</v>
      </c>
      <c r="J33" s="22">
        <f t="shared" si="4"/>
        <v>3.24</v>
      </c>
      <c r="K33" s="22"/>
      <c r="L33" s="25"/>
    </row>
    <row r="34" spans="1:15" x14ac:dyDescent="0.3">
      <c r="A34" s="19"/>
      <c r="B34" s="33"/>
      <c r="C34" s="21" t="s">
        <v>111</v>
      </c>
      <c r="D34" s="21"/>
      <c r="E34" s="21"/>
      <c r="F34" s="22"/>
      <c r="G34" s="23">
        <v>2.4</v>
      </c>
      <c r="H34" s="22">
        <v>0.9</v>
      </c>
      <c r="I34" s="23">
        <v>1</v>
      </c>
      <c r="J34" s="22">
        <f t="shared" si="4"/>
        <v>2.16</v>
      </c>
      <c r="K34" s="22"/>
      <c r="L34" s="25"/>
    </row>
    <row r="35" spans="1:15" ht="28.8" x14ac:dyDescent="0.3">
      <c r="A35" s="19">
        <f>A29+1</f>
        <v>14</v>
      </c>
      <c r="B35" s="45" t="s">
        <v>104</v>
      </c>
      <c r="C35" s="21" t="s">
        <v>96</v>
      </c>
      <c r="D35" s="21" t="s">
        <v>40</v>
      </c>
      <c r="E35" s="21" t="s">
        <v>85</v>
      </c>
      <c r="F35" s="22" t="s">
        <v>19</v>
      </c>
      <c r="G35" s="23"/>
      <c r="H35" s="22"/>
      <c r="I35" s="23"/>
      <c r="J35" s="22"/>
      <c r="K35" s="22">
        <v>1</v>
      </c>
      <c r="L35" s="24">
        <f t="shared" si="2"/>
        <v>1</v>
      </c>
    </row>
    <row r="36" spans="1:15" ht="39.6" customHeight="1" x14ac:dyDescent="0.3">
      <c r="A36" s="19">
        <v>15</v>
      </c>
      <c r="B36" s="33" t="s">
        <v>41</v>
      </c>
      <c r="C36" s="21" t="s">
        <v>42</v>
      </c>
      <c r="D36" s="21" t="s">
        <v>40</v>
      </c>
      <c r="E36" s="21" t="s">
        <v>43</v>
      </c>
      <c r="F36" s="22" t="s">
        <v>19</v>
      </c>
      <c r="G36" s="23"/>
      <c r="H36" s="22"/>
      <c r="I36" s="23"/>
      <c r="J36" s="22"/>
      <c r="K36" s="22">
        <v>3</v>
      </c>
      <c r="L36" s="24">
        <f t="shared" si="2"/>
        <v>3</v>
      </c>
    </row>
    <row r="37" spans="1:15" ht="28.8" x14ac:dyDescent="0.3">
      <c r="A37" s="19">
        <v>16</v>
      </c>
      <c r="B37" s="33" t="s">
        <v>44</v>
      </c>
      <c r="C37" s="21" t="s">
        <v>110</v>
      </c>
      <c r="D37" s="21" t="s">
        <v>45</v>
      </c>
      <c r="E37" s="21"/>
      <c r="F37" s="22" t="s">
        <v>46</v>
      </c>
      <c r="G37" s="23"/>
      <c r="H37" s="22"/>
      <c r="I37" s="23"/>
      <c r="J37" s="22"/>
      <c r="K37" s="22">
        <v>1</v>
      </c>
      <c r="L37" s="24">
        <f t="shared" si="2"/>
        <v>1</v>
      </c>
    </row>
    <row r="38" spans="1:15" x14ac:dyDescent="0.3">
      <c r="A38" s="19">
        <f t="shared" si="3"/>
        <v>17</v>
      </c>
      <c r="B38" s="33" t="s">
        <v>47</v>
      </c>
      <c r="C38" s="21" t="s">
        <v>94</v>
      </c>
      <c r="D38" s="21"/>
      <c r="E38" s="21"/>
      <c r="F38" s="22" t="s">
        <v>18</v>
      </c>
      <c r="G38" s="23"/>
      <c r="H38" s="22"/>
      <c r="I38" s="23"/>
      <c r="J38" s="22"/>
      <c r="K38" s="22">
        <v>1</v>
      </c>
      <c r="L38" s="24">
        <f t="shared" si="2"/>
        <v>1</v>
      </c>
    </row>
    <row r="39" spans="1:15" x14ac:dyDescent="0.3">
      <c r="A39" s="19">
        <f t="shared" si="3"/>
        <v>18</v>
      </c>
      <c r="B39" s="33" t="s">
        <v>48</v>
      </c>
      <c r="C39" s="21" t="s">
        <v>94</v>
      </c>
      <c r="D39" s="21"/>
      <c r="E39" s="21"/>
      <c r="F39" s="22" t="s">
        <v>18</v>
      </c>
      <c r="G39" s="23"/>
      <c r="H39" s="22"/>
      <c r="I39" s="23"/>
      <c r="J39" s="22"/>
      <c r="K39" s="22">
        <v>2</v>
      </c>
      <c r="L39" s="24">
        <f t="shared" si="2"/>
        <v>2</v>
      </c>
    </row>
    <row r="40" spans="1:15" ht="18" x14ac:dyDescent="0.3">
      <c r="A40" s="19">
        <v>19</v>
      </c>
      <c r="B40" s="33"/>
      <c r="C40" s="73" t="s">
        <v>123</v>
      </c>
      <c r="D40" s="21"/>
      <c r="E40" s="21"/>
      <c r="F40" s="22"/>
      <c r="G40" s="23"/>
      <c r="H40" s="22"/>
      <c r="I40" s="23"/>
      <c r="J40" s="22"/>
      <c r="K40" s="22"/>
      <c r="L40" s="25"/>
    </row>
    <row r="41" spans="1:15" x14ac:dyDescent="0.3">
      <c r="A41" s="30"/>
      <c r="B41" s="109"/>
      <c r="C41" s="31"/>
      <c r="D41" s="32"/>
      <c r="E41" s="31"/>
      <c r="F41" s="31"/>
      <c r="G41" s="109"/>
      <c r="H41" s="109"/>
      <c r="I41" s="109"/>
      <c r="J41" s="109"/>
      <c r="K41" s="25"/>
      <c r="L41" s="25"/>
    </row>
    <row r="42" spans="1:15" x14ac:dyDescent="0.3">
      <c r="A42" s="30"/>
      <c r="B42" s="109"/>
      <c r="C42" s="31"/>
      <c r="D42" s="32"/>
      <c r="E42" s="31"/>
      <c r="F42" s="31"/>
      <c r="G42" s="109"/>
      <c r="H42" s="109"/>
      <c r="I42" s="109"/>
      <c r="J42" s="109"/>
      <c r="K42" s="25"/>
      <c r="L42" s="25"/>
    </row>
    <row r="43" spans="1:15" x14ac:dyDescent="0.3">
      <c r="A43" s="30"/>
      <c r="B43" s="30"/>
      <c r="C43" s="31"/>
      <c r="D43" s="32"/>
      <c r="E43" s="31"/>
      <c r="F43" s="31"/>
      <c r="G43" s="110" t="s">
        <v>64</v>
      </c>
      <c r="H43" s="110"/>
      <c r="I43" s="110"/>
      <c r="J43" s="110"/>
      <c r="K43" s="25"/>
      <c r="L43" s="25"/>
      <c r="O43" s="1">
        <v>2</v>
      </c>
    </row>
  </sheetData>
  <mergeCells count="4">
    <mergeCell ref="F1:K1"/>
    <mergeCell ref="B41:B42"/>
    <mergeCell ref="G41:J42"/>
    <mergeCell ref="G43:J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5554-4C2B-4CAC-A71D-575316B6C446}">
  <dimension ref="A1:J26"/>
  <sheetViews>
    <sheetView topLeftCell="D16" zoomScale="85" zoomScaleNormal="85" workbookViewId="0">
      <selection activeCell="G20" sqref="G20"/>
    </sheetView>
  </sheetViews>
  <sheetFormatPr defaultColWidth="8.88671875" defaultRowHeight="18" x14ac:dyDescent="0.3"/>
  <cols>
    <col min="1" max="1" width="6.44140625" style="44" bestFit="1" customWidth="1"/>
    <col min="2" max="2" width="36.109375" style="44" customWidth="1"/>
    <col min="3" max="3" width="62" style="38" customWidth="1"/>
    <col min="4" max="4" width="21.33203125" style="58" customWidth="1"/>
    <col min="5" max="5" width="6" style="38" bestFit="1" customWidth="1"/>
    <col min="6" max="6" width="9.21875" style="59" bestFit="1" customWidth="1"/>
    <col min="7" max="7" width="11.33203125" style="60" customWidth="1"/>
    <col min="8" max="8" width="19" style="60" customWidth="1"/>
    <col min="9" max="9" width="8.88671875" style="38"/>
    <col min="10" max="10" width="13.44140625" style="38" bestFit="1" customWidth="1"/>
    <col min="11" max="16384" width="8.88671875" style="38"/>
  </cols>
  <sheetData>
    <row r="1" spans="1:8" x14ac:dyDescent="0.3">
      <c r="A1" s="63"/>
      <c r="B1" s="86" t="s">
        <v>131</v>
      </c>
      <c r="C1" s="87" t="s">
        <v>71</v>
      </c>
      <c r="D1" s="87" t="s">
        <v>68</v>
      </c>
      <c r="E1" s="87"/>
      <c r="F1" s="120" t="s">
        <v>69</v>
      </c>
      <c r="G1" s="121"/>
      <c r="H1" s="122"/>
    </row>
    <row r="2" spans="1:8" s="44" customFormat="1" x14ac:dyDescent="0.3">
      <c r="A2" s="39" t="s">
        <v>0</v>
      </c>
      <c r="B2" s="40" t="s">
        <v>1</v>
      </c>
      <c r="C2" s="39" t="s">
        <v>2</v>
      </c>
      <c r="D2" s="40" t="s">
        <v>3</v>
      </c>
      <c r="E2" s="39" t="s">
        <v>5</v>
      </c>
      <c r="F2" s="41" t="s">
        <v>58</v>
      </c>
      <c r="G2" s="42" t="s">
        <v>6</v>
      </c>
      <c r="H2" s="43" t="s">
        <v>70</v>
      </c>
    </row>
    <row r="3" spans="1:8" ht="144" x14ac:dyDescent="0.3">
      <c r="A3" s="39">
        <v>1</v>
      </c>
      <c r="B3" s="45" t="s">
        <v>7</v>
      </c>
      <c r="C3" s="46" t="s">
        <v>101</v>
      </c>
      <c r="D3" s="46" t="s">
        <v>8</v>
      </c>
      <c r="E3" s="47" t="s">
        <v>9</v>
      </c>
      <c r="F3" s="48">
        <f>'Wrap it up MB'!L3</f>
        <v>298</v>
      </c>
      <c r="G3" s="49">
        <v>165</v>
      </c>
      <c r="H3" s="50">
        <f t="shared" ref="H3:H21" si="0">F3*G3</f>
        <v>49170</v>
      </c>
    </row>
    <row r="4" spans="1:8" ht="54" x14ac:dyDescent="0.3">
      <c r="A4" s="39">
        <f>A3+1</f>
        <v>2</v>
      </c>
      <c r="B4" s="45" t="s">
        <v>10</v>
      </c>
      <c r="C4" s="51" t="s">
        <v>115</v>
      </c>
      <c r="D4" s="51" t="s">
        <v>11</v>
      </c>
      <c r="E4" s="51" t="s">
        <v>12</v>
      </c>
      <c r="F4" s="48">
        <f>'Wrap it up MB'!L10</f>
        <v>6.5662500000000001</v>
      </c>
      <c r="G4" s="52">
        <v>4000</v>
      </c>
      <c r="H4" s="50">
        <f t="shared" si="0"/>
        <v>26265</v>
      </c>
    </row>
    <row r="5" spans="1:8" ht="108" x14ac:dyDescent="0.3">
      <c r="A5" s="39">
        <f t="shared" ref="A5:A20" si="1">A4+1</f>
        <v>3</v>
      </c>
      <c r="B5" s="45" t="s">
        <v>13</v>
      </c>
      <c r="C5" s="46" t="s">
        <v>102</v>
      </c>
      <c r="D5" s="46" t="s">
        <v>14</v>
      </c>
      <c r="E5" s="47" t="s">
        <v>12</v>
      </c>
      <c r="F5" s="48">
        <f>'Wrap it up MB'!L11</f>
        <v>28.924999999999997</v>
      </c>
      <c r="G5" s="49">
        <v>3200</v>
      </c>
      <c r="H5" s="50">
        <f t="shared" si="0"/>
        <v>92559.999999999985</v>
      </c>
    </row>
    <row r="6" spans="1:8" ht="36" x14ac:dyDescent="0.3">
      <c r="A6" s="39">
        <f t="shared" si="1"/>
        <v>4</v>
      </c>
      <c r="B6" s="45" t="s">
        <v>15</v>
      </c>
      <c r="C6" s="46" t="s">
        <v>99</v>
      </c>
      <c r="D6" s="46" t="s">
        <v>100</v>
      </c>
      <c r="E6" s="47" t="s">
        <v>12</v>
      </c>
      <c r="F6" s="48">
        <f>'Wrap it up MB'!L18</f>
        <v>4.71</v>
      </c>
      <c r="G6" s="49">
        <v>650</v>
      </c>
      <c r="H6" s="50">
        <f t="shared" si="0"/>
        <v>3061.5</v>
      </c>
    </row>
    <row r="7" spans="1:8" ht="36" x14ac:dyDescent="0.3">
      <c r="A7" s="39">
        <f t="shared" si="1"/>
        <v>5</v>
      </c>
      <c r="B7" s="45" t="s">
        <v>17</v>
      </c>
      <c r="C7" s="53" t="s">
        <v>95</v>
      </c>
      <c r="D7" s="51" t="s">
        <v>97</v>
      </c>
      <c r="E7" s="51" t="s">
        <v>89</v>
      </c>
      <c r="F7" s="48">
        <f>'Wrap it up MB'!L21</f>
        <v>1</v>
      </c>
      <c r="G7" s="52">
        <v>6500</v>
      </c>
      <c r="H7" s="50">
        <f t="shared" si="0"/>
        <v>6500</v>
      </c>
    </row>
    <row r="8" spans="1:8" ht="72" x14ac:dyDescent="0.3">
      <c r="A8" s="39">
        <v>6</v>
      </c>
      <c r="B8" s="54" t="s">
        <v>88</v>
      </c>
      <c r="C8" s="53" t="s">
        <v>90</v>
      </c>
      <c r="D8" s="51" t="s">
        <v>98</v>
      </c>
      <c r="E8" s="51" t="s">
        <v>89</v>
      </c>
      <c r="F8" s="48">
        <f>'Wrap it up MB'!L22</f>
        <v>1</v>
      </c>
      <c r="G8" s="52">
        <v>28000</v>
      </c>
      <c r="H8" s="50">
        <f t="shared" si="0"/>
        <v>28000</v>
      </c>
    </row>
    <row r="9" spans="1:8" ht="72" x14ac:dyDescent="0.3">
      <c r="A9" s="39">
        <v>7</v>
      </c>
      <c r="B9" s="54" t="s">
        <v>20</v>
      </c>
      <c r="C9" s="51" t="s">
        <v>87</v>
      </c>
      <c r="D9" s="51" t="s">
        <v>21</v>
      </c>
      <c r="E9" s="51" t="s">
        <v>19</v>
      </c>
      <c r="F9" s="48">
        <f>'Wrap it up MB'!L23</f>
        <v>0</v>
      </c>
      <c r="G9" s="52">
        <v>35000</v>
      </c>
      <c r="H9" s="50">
        <f t="shared" si="0"/>
        <v>0</v>
      </c>
    </row>
    <row r="10" spans="1:8" ht="54" x14ac:dyDescent="0.3">
      <c r="A10" s="39">
        <f t="shared" si="1"/>
        <v>8</v>
      </c>
      <c r="B10" s="45" t="s">
        <v>86</v>
      </c>
      <c r="C10" s="51" t="s">
        <v>24</v>
      </c>
      <c r="D10" s="51" t="s">
        <v>21</v>
      </c>
      <c r="E10" s="47" t="s">
        <v>23</v>
      </c>
      <c r="F10" s="48">
        <f>'Wrap it up MB'!L24</f>
        <v>0</v>
      </c>
      <c r="G10" s="49">
        <v>24000</v>
      </c>
      <c r="H10" s="50">
        <f t="shared" si="0"/>
        <v>0</v>
      </c>
    </row>
    <row r="11" spans="1:8" ht="54" x14ac:dyDescent="0.3">
      <c r="A11" s="39">
        <f t="shared" si="1"/>
        <v>9</v>
      </c>
      <c r="B11" s="54" t="s">
        <v>25</v>
      </c>
      <c r="C11" s="51" t="s">
        <v>103</v>
      </c>
      <c r="D11" s="51" t="s">
        <v>26</v>
      </c>
      <c r="E11" s="51" t="s">
        <v>19</v>
      </c>
      <c r="F11" s="48">
        <f>'Wrap it up MB'!L25</f>
        <v>3</v>
      </c>
      <c r="G11" s="52">
        <v>2500</v>
      </c>
      <c r="H11" s="50">
        <f t="shared" si="0"/>
        <v>7500</v>
      </c>
    </row>
    <row r="12" spans="1:8" x14ac:dyDescent="0.3">
      <c r="A12" s="39">
        <f t="shared" si="1"/>
        <v>10</v>
      </c>
      <c r="B12" s="45" t="s">
        <v>27</v>
      </c>
      <c r="C12" s="51" t="s">
        <v>28</v>
      </c>
      <c r="D12" s="51" t="s">
        <v>29</v>
      </c>
      <c r="E12" s="51" t="s">
        <v>19</v>
      </c>
      <c r="F12" s="48">
        <f>'Wrap it up MB'!L26</f>
        <v>3</v>
      </c>
      <c r="G12" s="52">
        <v>1800</v>
      </c>
      <c r="H12" s="50">
        <f t="shared" si="0"/>
        <v>5400</v>
      </c>
    </row>
    <row r="13" spans="1:8" ht="72" x14ac:dyDescent="0.3">
      <c r="A13" s="39">
        <f t="shared" si="1"/>
        <v>11</v>
      </c>
      <c r="B13" s="45" t="s">
        <v>31</v>
      </c>
      <c r="C13" s="55" t="s">
        <v>32</v>
      </c>
      <c r="D13" s="51" t="s">
        <v>33</v>
      </c>
      <c r="E13" s="47" t="s">
        <v>19</v>
      </c>
      <c r="F13" s="48">
        <f>'Wrap it up MB'!L27</f>
        <v>1</v>
      </c>
      <c r="G13" s="49">
        <v>38000</v>
      </c>
      <c r="H13" s="50">
        <f t="shared" si="0"/>
        <v>38000</v>
      </c>
    </row>
    <row r="14" spans="1:8" x14ac:dyDescent="0.3">
      <c r="A14" s="39">
        <f t="shared" si="1"/>
        <v>12</v>
      </c>
      <c r="B14" s="45" t="s">
        <v>34</v>
      </c>
      <c r="C14" s="55" t="s">
        <v>35</v>
      </c>
      <c r="D14" s="51"/>
      <c r="E14" s="47" t="s">
        <v>19</v>
      </c>
      <c r="F14" s="48">
        <f>'Wrap it up MB'!L28</f>
        <v>3</v>
      </c>
      <c r="G14" s="49">
        <v>3500</v>
      </c>
      <c r="H14" s="50">
        <f t="shared" si="0"/>
        <v>10500</v>
      </c>
    </row>
    <row r="15" spans="1:8" ht="36" x14ac:dyDescent="0.3">
      <c r="A15" s="39">
        <f t="shared" si="1"/>
        <v>13</v>
      </c>
      <c r="B15" s="45" t="s">
        <v>36</v>
      </c>
      <c r="C15" s="51" t="s">
        <v>37</v>
      </c>
      <c r="D15" s="51" t="s">
        <v>38</v>
      </c>
      <c r="E15" s="47" t="s">
        <v>39</v>
      </c>
      <c r="F15" s="48">
        <f>'Wrap it up MB'!L29</f>
        <v>137.72538</v>
      </c>
      <c r="G15" s="49">
        <v>150</v>
      </c>
      <c r="H15" s="50">
        <f t="shared" si="0"/>
        <v>20658.807000000001</v>
      </c>
    </row>
    <row r="16" spans="1:8" ht="36" x14ac:dyDescent="0.3">
      <c r="A16" s="39">
        <f t="shared" si="1"/>
        <v>14</v>
      </c>
      <c r="B16" s="45" t="s">
        <v>131</v>
      </c>
      <c r="C16" s="51" t="s">
        <v>96</v>
      </c>
      <c r="D16" s="51" t="s">
        <v>40</v>
      </c>
      <c r="E16" s="47" t="s">
        <v>19</v>
      </c>
      <c r="F16" s="48">
        <f>'Wrap it up MB'!L35</f>
        <v>1</v>
      </c>
      <c r="G16" s="49">
        <v>18000</v>
      </c>
      <c r="H16" s="50">
        <f t="shared" si="0"/>
        <v>18000</v>
      </c>
    </row>
    <row r="17" spans="1:10" ht="54" x14ac:dyDescent="0.3">
      <c r="A17" s="39">
        <f t="shared" si="1"/>
        <v>15</v>
      </c>
      <c r="B17" s="45" t="s">
        <v>41</v>
      </c>
      <c r="C17" s="51" t="s">
        <v>42</v>
      </c>
      <c r="D17" s="51" t="s">
        <v>40</v>
      </c>
      <c r="E17" s="47" t="s">
        <v>19</v>
      </c>
      <c r="F17" s="48">
        <f>'Wrap it up MB'!L36</f>
        <v>3</v>
      </c>
      <c r="G17" s="49">
        <v>4500</v>
      </c>
      <c r="H17" s="50">
        <f t="shared" si="0"/>
        <v>13500</v>
      </c>
    </row>
    <row r="18" spans="1:10" ht="36" x14ac:dyDescent="0.3">
      <c r="A18" s="39">
        <f t="shared" si="1"/>
        <v>16</v>
      </c>
      <c r="B18" s="45" t="s">
        <v>44</v>
      </c>
      <c r="C18" s="51" t="s">
        <v>110</v>
      </c>
      <c r="D18" s="51" t="s">
        <v>45</v>
      </c>
      <c r="E18" s="47" t="s">
        <v>46</v>
      </c>
      <c r="F18" s="48">
        <f>'Wrap it up MB'!L37</f>
        <v>1</v>
      </c>
      <c r="G18" s="49">
        <v>38000</v>
      </c>
      <c r="H18" s="50">
        <f t="shared" si="0"/>
        <v>38000</v>
      </c>
    </row>
    <row r="19" spans="1:10" x14ac:dyDescent="0.3">
      <c r="A19" s="39">
        <f t="shared" si="1"/>
        <v>17</v>
      </c>
      <c r="B19" s="45" t="s">
        <v>47</v>
      </c>
      <c r="C19" s="51" t="s">
        <v>94</v>
      </c>
      <c r="D19" s="51"/>
      <c r="E19" s="47" t="s">
        <v>18</v>
      </c>
      <c r="F19" s="48">
        <f>'Wrap it up MB'!L38</f>
        <v>1</v>
      </c>
      <c r="G19" s="49">
        <v>38000</v>
      </c>
      <c r="H19" s="50">
        <f t="shared" si="0"/>
        <v>38000</v>
      </c>
    </row>
    <row r="20" spans="1:10" x14ac:dyDescent="0.3">
      <c r="A20" s="39">
        <f t="shared" si="1"/>
        <v>18</v>
      </c>
      <c r="B20" s="45" t="s">
        <v>48</v>
      </c>
      <c r="C20" s="51" t="s">
        <v>94</v>
      </c>
      <c r="D20" s="51"/>
      <c r="E20" s="47" t="s">
        <v>18</v>
      </c>
      <c r="F20" s="48">
        <f>'Wrap it up MB'!L39</f>
        <v>1</v>
      </c>
      <c r="G20" s="49">
        <v>12500</v>
      </c>
      <c r="H20" s="50">
        <f t="shared" si="0"/>
        <v>12500</v>
      </c>
    </row>
    <row r="21" spans="1:10" x14ac:dyDescent="0.3">
      <c r="A21" s="56">
        <v>19</v>
      </c>
      <c r="B21" s="72"/>
      <c r="C21" s="73" t="s">
        <v>123</v>
      </c>
      <c r="D21" s="74"/>
      <c r="E21" s="73"/>
      <c r="F21" s="75"/>
      <c r="G21" s="76"/>
      <c r="H21" s="77">
        <f t="shared" si="0"/>
        <v>0</v>
      </c>
    </row>
    <row r="22" spans="1:10" x14ac:dyDescent="0.3">
      <c r="A22" s="54"/>
      <c r="B22" s="45" t="s">
        <v>49</v>
      </c>
      <c r="C22" s="47"/>
      <c r="D22" s="51"/>
      <c r="E22" s="47"/>
      <c r="F22" s="48"/>
      <c r="G22" s="49"/>
      <c r="H22" s="57">
        <f>SUM(H1:H21)</f>
        <v>407615.30700000003</v>
      </c>
    </row>
    <row r="23" spans="1:10" x14ac:dyDescent="0.3">
      <c r="A23" s="39" t="s">
        <v>50</v>
      </c>
      <c r="B23" s="40" t="s">
        <v>51</v>
      </c>
      <c r="C23" s="51"/>
      <c r="D23" s="51"/>
      <c r="E23" s="47"/>
      <c r="F23" s="48"/>
      <c r="G23" s="49"/>
      <c r="H23" s="50"/>
    </row>
    <row r="24" spans="1:10" x14ac:dyDescent="0.3">
      <c r="J24" s="61"/>
    </row>
    <row r="25" spans="1:10" x14ac:dyDescent="0.3">
      <c r="J25" s="62"/>
    </row>
    <row r="26" spans="1:10" x14ac:dyDescent="0.3">
      <c r="J26" s="62"/>
    </row>
  </sheetData>
  <mergeCells count="1">
    <mergeCell ref="F1:H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D740F-07A7-469B-8E2F-32E923025F31}">
  <dimension ref="A1:O43"/>
  <sheetViews>
    <sheetView topLeftCell="A31" workbookViewId="0">
      <selection activeCell="C32" sqref="C32"/>
    </sheetView>
  </sheetViews>
  <sheetFormatPr defaultColWidth="8.88671875" defaultRowHeight="14.4" x14ac:dyDescent="0.3"/>
  <cols>
    <col min="1" max="1" width="5" style="2" bestFit="1" customWidth="1"/>
    <col min="2" max="2" width="26.6640625" style="2" bestFit="1" customWidth="1"/>
    <col min="3" max="3" width="58.77734375" style="1" bestFit="1" customWidth="1"/>
    <col min="4" max="4" width="15" style="3" bestFit="1" customWidth="1"/>
    <col min="5" max="5" width="12.33203125" style="1" bestFit="1" customWidth="1"/>
    <col min="6" max="6" width="5.5546875" style="1" bestFit="1" customWidth="1"/>
    <col min="7" max="7" width="8.77734375" style="9" bestFit="1" customWidth="1"/>
    <col min="8" max="8" width="8.109375" style="7" customWidth="1"/>
    <col min="9" max="9" width="8.5546875" style="9" bestFit="1" customWidth="1"/>
    <col min="10" max="10" width="9.5546875" style="7" bestFit="1" customWidth="1"/>
    <col min="11" max="11" width="7.21875" style="7" bestFit="1" customWidth="1"/>
    <col min="12" max="12" width="17.21875" style="7" bestFit="1" customWidth="1"/>
    <col min="13" max="13" width="18.5546875" style="1" customWidth="1"/>
    <col min="14" max="14" width="8.88671875" style="1"/>
    <col min="15" max="15" width="2" style="1" bestFit="1" customWidth="1"/>
    <col min="16" max="16384" width="8.88671875" style="1"/>
  </cols>
  <sheetData>
    <row r="1" spans="1:12" ht="18" x14ac:dyDescent="0.3">
      <c r="A1" s="88"/>
      <c r="B1" s="89" t="s">
        <v>131</v>
      </c>
      <c r="C1" s="90" t="s">
        <v>71</v>
      </c>
      <c r="D1" s="91" t="s">
        <v>68</v>
      </c>
      <c r="E1" s="92" t="s">
        <v>69</v>
      </c>
      <c r="F1" s="123" t="s">
        <v>72</v>
      </c>
      <c r="G1" s="124"/>
      <c r="H1" s="124"/>
      <c r="I1" s="124"/>
      <c r="J1" s="124"/>
      <c r="K1" s="125"/>
      <c r="L1" s="91"/>
    </row>
    <row r="2" spans="1:12" s="2" customFormat="1" x14ac:dyDescent="0.3">
      <c r="A2" s="4" t="s">
        <v>0</v>
      </c>
      <c r="B2" s="5" t="s">
        <v>1</v>
      </c>
      <c r="C2" s="4" t="s">
        <v>2</v>
      </c>
      <c r="D2" s="5" t="s">
        <v>3</v>
      </c>
      <c r="E2" s="4" t="s">
        <v>4</v>
      </c>
      <c r="F2" s="4" t="s">
        <v>5</v>
      </c>
      <c r="G2" s="8" t="s">
        <v>53</v>
      </c>
      <c r="H2" s="6" t="s">
        <v>54</v>
      </c>
      <c r="I2" s="8" t="s">
        <v>55</v>
      </c>
      <c r="J2" s="6" t="s">
        <v>65</v>
      </c>
      <c r="K2" s="71" t="s">
        <v>52</v>
      </c>
      <c r="L2" s="10" t="s">
        <v>105</v>
      </c>
    </row>
    <row r="3" spans="1:12" ht="100.8" x14ac:dyDescent="0.3">
      <c r="A3" s="19">
        <v>1</v>
      </c>
      <c r="B3" s="33" t="s">
        <v>7</v>
      </c>
      <c r="C3" s="20" t="s">
        <v>91</v>
      </c>
      <c r="D3" s="20" t="s">
        <v>8</v>
      </c>
      <c r="E3" s="21"/>
      <c r="F3" s="22" t="s">
        <v>9</v>
      </c>
      <c r="G3" s="23"/>
      <c r="H3" s="22"/>
      <c r="I3" s="23"/>
      <c r="J3" s="22"/>
      <c r="K3" s="22">
        <f>SUM(J3:J9)</f>
        <v>298</v>
      </c>
      <c r="L3" s="24">
        <f>K3</f>
        <v>298</v>
      </c>
    </row>
    <row r="4" spans="1:12" x14ac:dyDescent="0.3">
      <c r="A4" s="19"/>
      <c r="B4" s="33"/>
      <c r="C4" s="20" t="s">
        <v>62</v>
      </c>
      <c r="D4" s="20"/>
      <c r="E4" s="21"/>
      <c r="F4" s="22"/>
      <c r="G4" s="23"/>
      <c r="H4" s="22"/>
      <c r="I4" s="23"/>
      <c r="J4" s="22">
        <v>80</v>
      </c>
      <c r="K4" s="22"/>
      <c r="L4" s="25"/>
    </row>
    <row r="5" spans="1:12" x14ac:dyDescent="0.3">
      <c r="A5" s="19"/>
      <c r="B5" s="33"/>
      <c r="C5" s="20" t="s">
        <v>60</v>
      </c>
      <c r="D5" s="20"/>
      <c r="E5" s="21"/>
      <c r="F5" s="22"/>
      <c r="G5" s="23"/>
      <c r="H5" s="22"/>
      <c r="I5" s="23"/>
      <c r="J5" s="22">
        <v>98</v>
      </c>
      <c r="K5" s="22"/>
      <c r="L5" s="25"/>
    </row>
    <row r="6" spans="1:12" x14ac:dyDescent="0.3">
      <c r="A6" s="19"/>
      <c r="B6" s="33"/>
      <c r="C6" s="20" t="s">
        <v>134</v>
      </c>
      <c r="D6" s="20"/>
      <c r="E6" s="21"/>
      <c r="F6" s="22"/>
      <c r="G6" s="23"/>
      <c r="H6" s="22"/>
      <c r="I6" s="23"/>
      <c r="J6" s="22">
        <v>40</v>
      </c>
      <c r="K6" s="22"/>
      <c r="L6" s="25"/>
    </row>
    <row r="7" spans="1:12" x14ac:dyDescent="0.3">
      <c r="A7" s="19"/>
      <c r="B7" s="33"/>
      <c r="C7" s="20" t="s">
        <v>63</v>
      </c>
      <c r="D7" s="20"/>
      <c r="E7" s="21"/>
      <c r="F7" s="22"/>
      <c r="G7" s="23"/>
      <c r="H7" s="22"/>
      <c r="I7" s="23"/>
      <c r="J7" s="22">
        <v>20</v>
      </c>
      <c r="K7" s="22"/>
      <c r="L7" s="25"/>
    </row>
    <row r="8" spans="1:12" x14ac:dyDescent="0.3">
      <c r="A8" s="19"/>
      <c r="B8" s="33"/>
      <c r="C8" s="20" t="s">
        <v>61</v>
      </c>
      <c r="D8" s="20"/>
      <c r="E8" s="21"/>
      <c r="F8" s="22"/>
      <c r="G8" s="23"/>
      <c r="H8" s="22"/>
      <c r="I8" s="23"/>
      <c r="J8" s="22">
        <v>25</v>
      </c>
      <c r="K8" s="22"/>
      <c r="L8" s="25"/>
    </row>
    <row r="9" spans="1:12" x14ac:dyDescent="0.3">
      <c r="A9" s="19"/>
      <c r="B9" s="33"/>
      <c r="C9" s="20" t="s">
        <v>73</v>
      </c>
      <c r="D9" s="20"/>
      <c r="E9" s="21"/>
      <c r="F9" s="22"/>
      <c r="G9" s="23"/>
      <c r="H9" s="22"/>
      <c r="I9" s="23"/>
      <c r="J9" s="22">
        <v>35</v>
      </c>
      <c r="K9" s="22"/>
      <c r="L9" s="25"/>
    </row>
    <row r="10" spans="1:12" ht="43.2" x14ac:dyDescent="0.3">
      <c r="A10" s="19">
        <v>2</v>
      </c>
      <c r="B10" s="33" t="s">
        <v>10</v>
      </c>
      <c r="C10" s="21" t="s">
        <v>116</v>
      </c>
      <c r="D10" s="21" t="s">
        <v>11</v>
      </c>
      <c r="E10" s="21"/>
      <c r="F10" s="26" t="s">
        <v>12</v>
      </c>
      <c r="G10" s="23">
        <v>2.5499999999999998</v>
      </c>
      <c r="H10" s="22">
        <v>2.5750000000000002</v>
      </c>
      <c r="I10" s="23"/>
      <c r="J10" s="22">
        <v>1</v>
      </c>
      <c r="K10" s="22">
        <f>G10*H10*J10</f>
        <v>6.5662500000000001</v>
      </c>
      <c r="L10" s="24">
        <f>K10</f>
        <v>6.5662500000000001</v>
      </c>
    </row>
    <row r="11" spans="1:12" ht="72" x14ac:dyDescent="0.3">
      <c r="A11" s="19">
        <v>3</v>
      </c>
      <c r="B11" s="33" t="s">
        <v>13</v>
      </c>
      <c r="C11" s="20" t="s">
        <v>92</v>
      </c>
      <c r="D11" s="20" t="s">
        <v>14</v>
      </c>
      <c r="E11" s="21"/>
      <c r="F11" s="22" t="s">
        <v>12</v>
      </c>
      <c r="G11" s="23"/>
      <c r="H11" s="22"/>
      <c r="I11" s="23"/>
      <c r="J11" s="22"/>
      <c r="K11" s="22">
        <f>SUM(J12:J17)</f>
        <v>28.924999999999997</v>
      </c>
      <c r="L11" s="24">
        <f>K11</f>
        <v>28.924999999999997</v>
      </c>
    </row>
    <row r="12" spans="1:12" x14ac:dyDescent="0.3">
      <c r="A12" s="19"/>
      <c r="B12" s="33"/>
      <c r="C12" s="20" t="s">
        <v>56</v>
      </c>
      <c r="D12" s="20"/>
      <c r="E12" s="21"/>
      <c r="F12" s="22"/>
      <c r="G12" s="23">
        <v>2.6</v>
      </c>
      <c r="H12" s="22">
        <f>2700/1000</f>
        <v>2.7</v>
      </c>
      <c r="I12" s="27">
        <v>2</v>
      </c>
      <c r="J12" s="22">
        <f t="shared" ref="J12:J17" si="0">G12*H12*I12</f>
        <v>14.040000000000001</v>
      </c>
      <c r="K12" s="22"/>
      <c r="L12" s="25"/>
    </row>
    <row r="13" spans="1:12" x14ac:dyDescent="0.3">
      <c r="A13" s="19"/>
      <c r="B13" s="33"/>
      <c r="C13" s="20" t="s">
        <v>59</v>
      </c>
      <c r="D13" s="20"/>
      <c r="E13" s="21"/>
      <c r="F13" s="22"/>
      <c r="G13" s="23">
        <v>2.6</v>
      </c>
      <c r="H13" s="22">
        <v>0.95</v>
      </c>
      <c r="I13" s="27">
        <v>2</v>
      </c>
      <c r="J13" s="22">
        <f t="shared" si="0"/>
        <v>4.9399999999999995</v>
      </c>
      <c r="K13" s="22"/>
      <c r="L13" s="25"/>
    </row>
    <row r="14" spans="1:12" x14ac:dyDescent="0.3">
      <c r="A14" s="19"/>
      <c r="B14" s="33"/>
      <c r="C14" s="20" t="s">
        <v>57</v>
      </c>
      <c r="D14" s="20"/>
      <c r="E14" s="21"/>
      <c r="F14" s="22"/>
      <c r="G14" s="23">
        <v>2.5499999999999998</v>
      </c>
      <c r="H14" s="22">
        <v>0.95</v>
      </c>
      <c r="I14" s="27">
        <v>2</v>
      </c>
      <c r="J14" s="22">
        <f t="shared" si="0"/>
        <v>4.8449999999999998</v>
      </c>
      <c r="K14" s="22"/>
      <c r="L14" s="25"/>
    </row>
    <row r="15" spans="1:12" x14ac:dyDescent="0.3">
      <c r="A15" s="19"/>
      <c r="B15" s="33"/>
      <c r="C15" s="20" t="s">
        <v>81</v>
      </c>
      <c r="D15" s="20"/>
      <c r="E15" s="21"/>
      <c r="F15" s="22"/>
      <c r="G15" s="23">
        <v>2.5499999999999998</v>
      </c>
      <c r="H15" s="22">
        <v>0.4</v>
      </c>
      <c r="I15" s="27">
        <v>2</v>
      </c>
      <c r="J15" s="22">
        <f t="shared" si="0"/>
        <v>2.04</v>
      </c>
      <c r="K15" s="22"/>
      <c r="L15" s="25"/>
    </row>
    <row r="16" spans="1:12" x14ac:dyDescent="0.3">
      <c r="A16" s="19"/>
      <c r="B16" s="33"/>
      <c r="C16" s="20" t="s">
        <v>109</v>
      </c>
      <c r="D16" s="20"/>
      <c r="E16" s="21"/>
      <c r="F16" s="22"/>
      <c r="G16" s="23">
        <v>2.7</v>
      </c>
      <c r="H16" s="22">
        <v>1.2</v>
      </c>
      <c r="I16" s="27">
        <v>1</v>
      </c>
      <c r="J16" s="22">
        <f t="shared" si="0"/>
        <v>3.24</v>
      </c>
      <c r="K16" s="22"/>
      <c r="L16" s="25"/>
    </row>
    <row r="17" spans="1:12" x14ac:dyDescent="0.3">
      <c r="A17" s="19"/>
      <c r="B17" s="33"/>
      <c r="C17" s="20" t="s">
        <v>112</v>
      </c>
      <c r="D17" s="20"/>
      <c r="E17" s="21"/>
      <c r="F17" s="22"/>
      <c r="G17" s="23">
        <v>0.9</v>
      </c>
      <c r="H17" s="22">
        <v>0.1</v>
      </c>
      <c r="I17" s="27">
        <v>-2</v>
      </c>
      <c r="J17" s="22">
        <f t="shared" si="0"/>
        <v>-0.18000000000000002</v>
      </c>
      <c r="K17" s="22"/>
      <c r="L17" s="25"/>
    </row>
    <row r="18" spans="1:12" ht="28.8" x14ac:dyDescent="0.3">
      <c r="A18" s="19">
        <v>4</v>
      </c>
      <c r="B18" s="33" t="s">
        <v>15</v>
      </c>
      <c r="C18" s="11" t="s">
        <v>99</v>
      </c>
      <c r="D18" s="20" t="s">
        <v>16</v>
      </c>
      <c r="E18" s="21"/>
      <c r="F18" s="22" t="s">
        <v>12</v>
      </c>
      <c r="G18" s="23"/>
      <c r="H18" s="22"/>
      <c r="I18" s="23"/>
      <c r="J18" s="22"/>
      <c r="K18" s="22">
        <f>SUM(J19:J21)</f>
        <v>4.71</v>
      </c>
      <c r="L18" s="24">
        <f>K18</f>
        <v>4.71</v>
      </c>
    </row>
    <row r="19" spans="1:12" x14ac:dyDescent="0.3">
      <c r="A19" s="19"/>
      <c r="B19" s="33"/>
      <c r="C19" s="20" t="s">
        <v>73</v>
      </c>
      <c r="D19" s="20"/>
      <c r="E19" s="21"/>
      <c r="F19" s="22"/>
      <c r="G19" s="23">
        <v>2.5499999999999998</v>
      </c>
      <c r="H19" s="22">
        <v>0.2</v>
      </c>
      <c r="I19" s="23">
        <v>5</v>
      </c>
      <c r="J19" s="22">
        <f>G19*H19*I19</f>
        <v>2.5499999999999998</v>
      </c>
      <c r="K19" s="22"/>
      <c r="L19" s="25"/>
    </row>
    <row r="20" spans="1:12" x14ac:dyDescent="0.3">
      <c r="A20" s="19"/>
      <c r="B20" s="33"/>
      <c r="C20" s="20" t="s">
        <v>74</v>
      </c>
      <c r="D20" s="20"/>
      <c r="E20" s="21"/>
      <c r="F20" s="22"/>
      <c r="G20" s="23">
        <v>0.2</v>
      </c>
      <c r="H20" s="22">
        <v>2.7</v>
      </c>
      <c r="I20" s="23">
        <v>4</v>
      </c>
      <c r="J20" s="22">
        <f t="shared" ref="J20" si="1">G20*H20*I20</f>
        <v>2.16</v>
      </c>
      <c r="K20" s="22"/>
      <c r="L20" s="25"/>
    </row>
    <row r="21" spans="1:12" ht="49.8" customHeight="1" x14ac:dyDescent="0.3">
      <c r="A21" s="19">
        <v>5</v>
      </c>
      <c r="B21" s="33" t="s">
        <v>17</v>
      </c>
      <c r="C21" s="13" t="s">
        <v>95</v>
      </c>
      <c r="D21" s="21"/>
      <c r="E21" s="21"/>
      <c r="F21" s="26" t="s">
        <v>89</v>
      </c>
      <c r="G21" s="23">
        <v>1</v>
      </c>
      <c r="H21" s="22">
        <v>7.0000000000000007E-2</v>
      </c>
      <c r="I21" s="23">
        <v>0.9</v>
      </c>
      <c r="J21" s="22"/>
      <c r="K21" s="22">
        <v>1</v>
      </c>
      <c r="L21" s="24">
        <f>K21</f>
        <v>1</v>
      </c>
    </row>
    <row r="22" spans="1:12" ht="62.4" x14ac:dyDescent="0.3">
      <c r="A22" s="19">
        <v>6</v>
      </c>
      <c r="B22" s="34" t="s">
        <v>88</v>
      </c>
      <c r="C22" s="28" t="s">
        <v>90</v>
      </c>
      <c r="D22" s="21"/>
      <c r="E22" s="21"/>
      <c r="F22" s="26" t="s">
        <v>89</v>
      </c>
      <c r="G22" s="23">
        <v>1</v>
      </c>
      <c r="H22" s="22">
        <v>0.05</v>
      </c>
      <c r="I22" s="23">
        <v>2.4</v>
      </c>
      <c r="J22" s="22"/>
      <c r="K22" s="22">
        <v>1</v>
      </c>
      <c r="L22" s="24">
        <f>K22</f>
        <v>1</v>
      </c>
    </row>
    <row r="23" spans="1:12" ht="43.2" x14ac:dyDescent="0.3">
      <c r="A23" s="19">
        <v>7</v>
      </c>
      <c r="B23" s="34" t="s">
        <v>20</v>
      </c>
      <c r="C23" s="12" t="s">
        <v>87</v>
      </c>
      <c r="D23" s="21" t="s">
        <v>21</v>
      </c>
      <c r="E23" s="21" t="s">
        <v>22</v>
      </c>
      <c r="F23" s="26" t="s">
        <v>19</v>
      </c>
      <c r="G23" s="23"/>
      <c r="H23" s="22"/>
      <c r="I23" s="23"/>
      <c r="J23" s="22"/>
      <c r="K23" s="22">
        <v>0</v>
      </c>
      <c r="L23" s="24">
        <f t="shared" ref="L23:L39" si="2">K23</f>
        <v>0</v>
      </c>
    </row>
    <row r="24" spans="1:12" ht="45.6" customHeight="1" x14ac:dyDescent="0.3">
      <c r="A24" s="19">
        <v>8</v>
      </c>
      <c r="B24" s="33" t="s">
        <v>75</v>
      </c>
      <c r="C24" s="21" t="s">
        <v>77</v>
      </c>
      <c r="D24" s="21" t="s">
        <v>21</v>
      </c>
      <c r="E24" s="21" t="s">
        <v>78</v>
      </c>
      <c r="F24" s="22" t="s">
        <v>23</v>
      </c>
      <c r="G24" s="23"/>
      <c r="H24" s="22"/>
      <c r="I24" s="23"/>
      <c r="J24" s="22"/>
      <c r="K24" s="22">
        <v>0</v>
      </c>
      <c r="L24" s="24">
        <f t="shared" si="2"/>
        <v>0</v>
      </c>
    </row>
    <row r="25" spans="1:12" ht="43.2" x14ac:dyDescent="0.3">
      <c r="A25" s="19">
        <f t="shared" ref="A25:A39" si="3">A24+1</f>
        <v>9</v>
      </c>
      <c r="B25" s="34" t="s">
        <v>25</v>
      </c>
      <c r="C25" s="21" t="s">
        <v>93</v>
      </c>
      <c r="D25" s="21" t="s">
        <v>26</v>
      </c>
      <c r="E25" s="21"/>
      <c r="F25" s="26" t="s">
        <v>19</v>
      </c>
      <c r="G25" s="23"/>
      <c r="H25" s="22"/>
      <c r="I25" s="23"/>
      <c r="J25" s="22"/>
      <c r="K25" s="22">
        <v>3</v>
      </c>
      <c r="L25" s="24">
        <f t="shared" si="2"/>
        <v>3</v>
      </c>
    </row>
    <row r="26" spans="1:12" x14ac:dyDescent="0.3">
      <c r="A26" s="19">
        <f t="shared" si="3"/>
        <v>10</v>
      </c>
      <c r="B26" s="33" t="s">
        <v>27</v>
      </c>
      <c r="C26" s="21" t="s">
        <v>28</v>
      </c>
      <c r="D26" s="21" t="s">
        <v>29</v>
      </c>
      <c r="E26" s="21" t="s">
        <v>30</v>
      </c>
      <c r="F26" s="26" t="s">
        <v>19</v>
      </c>
      <c r="G26" s="23"/>
      <c r="H26" s="22"/>
      <c r="I26" s="23"/>
      <c r="J26" s="22"/>
      <c r="K26" s="22">
        <v>3</v>
      </c>
      <c r="L26" s="24">
        <f t="shared" si="2"/>
        <v>3</v>
      </c>
    </row>
    <row r="27" spans="1:12" ht="43.2" x14ac:dyDescent="0.3">
      <c r="A27" s="19">
        <f t="shared" si="3"/>
        <v>11</v>
      </c>
      <c r="B27" s="33" t="s">
        <v>31</v>
      </c>
      <c r="C27" s="29" t="s">
        <v>32</v>
      </c>
      <c r="D27" s="21" t="s">
        <v>33</v>
      </c>
      <c r="E27" s="21" t="s">
        <v>76</v>
      </c>
      <c r="F27" s="22" t="s">
        <v>19</v>
      </c>
      <c r="G27" s="23"/>
      <c r="H27" s="22"/>
      <c r="I27" s="23"/>
      <c r="J27" s="22"/>
      <c r="K27" s="22">
        <v>1</v>
      </c>
      <c r="L27" s="24">
        <f t="shared" si="2"/>
        <v>1</v>
      </c>
    </row>
    <row r="28" spans="1:12" x14ac:dyDescent="0.3">
      <c r="A28" s="19">
        <f t="shared" si="3"/>
        <v>12</v>
      </c>
      <c r="B28" s="33" t="s">
        <v>34</v>
      </c>
      <c r="C28" s="29" t="s">
        <v>35</v>
      </c>
      <c r="D28" s="21"/>
      <c r="E28" s="21"/>
      <c r="F28" s="22" t="s">
        <v>19</v>
      </c>
      <c r="G28" s="23"/>
      <c r="H28" s="22"/>
      <c r="I28" s="23"/>
      <c r="J28" s="22"/>
      <c r="K28" s="22">
        <v>3</v>
      </c>
      <c r="L28" s="24">
        <f t="shared" si="2"/>
        <v>3</v>
      </c>
    </row>
    <row r="29" spans="1:12" ht="43.2" x14ac:dyDescent="0.3">
      <c r="A29" s="19">
        <f t="shared" si="3"/>
        <v>13</v>
      </c>
      <c r="B29" s="33" t="s">
        <v>36</v>
      </c>
      <c r="C29" s="21" t="s">
        <v>37</v>
      </c>
      <c r="D29" s="21" t="s">
        <v>38</v>
      </c>
      <c r="E29" s="21"/>
      <c r="F29" s="22" t="s">
        <v>39</v>
      </c>
      <c r="G29" s="23"/>
      <c r="H29" s="22"/>
      <c r="I29" s="23"/>
      <c r="J29" s="22"/>
      <c r="K29" s="22">
        <f>SUM(J30:J34)*10.764</f>
        <v>137.72538</v>
      </c>
      <c r="L29" s="24">
        <f t="shared" si="2"/>
        <v>137.72538</v>
      </c>
    </row>
    <row r="30" spans="1:12" x14ac:dyDescent="0.3">
      <c r="A30" s="19"/>
      <c r="B30" s="33"/>
      <c r="C30" s="21" t="s">
        <v>81</v>
      </c>
      <c r="D30" s="21"/>
      <c r="E30" s="21"/>
      <c r="F30" s="22"/>
      <c r="G30" s="23">
        <v>2.5499999999999998</v>
      </c>
      <c r="H30" s="22">
        <v>0.4</v>
      </c>
      <c r="I30" s="23">
        <v>1</v>
      </c>
      <c r="J30" s="22">
        <f>G30*H30*I30</f>
        <v>1.02</v>
      </c>
      <c r="K30" s="22"/>
      <c r="L30" s="25"/>
    </row>
    <row r="31" spans="1:12" x14ac:dyDescent="0.3">
      <c r="A31" s="19"/>
      <c r="B31" s="33"/>
      <c r="C31" s="21" t="s">
        <v>82</v>
      </c>
      <c r="D31" s="21"/>
      <c r="E31" s="21"/>
      <c r="F31" s="22"/>
      <c r="G31" s="23">
        <v>2.5499999999999998</v>
      </c>
      <c r="H31" s="22">
        <v>1</v>
      </c>
      <c r="I31" s="23">
        <v>1</v>
      </c>
      <c r="J31" s="22">
        <f t="shared" ref="J31:J34" si="4">G31*H31*I31</f>
        <v>2.5499999999999998</v>
      </c>
      <c r="K31" s="22"/>
      <c r="L31" s="25"/>
    </row>
    <row r="32" spans="1:12" x14ac:dyDescent="0.3">
      <c r="A32" s="19"/>
      <c r="B32" s="33"/>
      <c r="C32" s="21" t="s">
        <v>83</v>
      </c>
      <c r="D32" s="21"/>
      <c r="E32" s="21"/>
      <c r="F32" s="22"/>
      <c r="G32" s="23">
        <v>2.5499999999999998</v>
      </c>
      <c r="H32" s="22">
        <v>1.5</v>
      </c>
      <c r="I32" s="23">
        <v>1</v>
      </c>
      <c r="J32" s="22">
        <f t="shared" si="4"/>
        <v>3.8249999999999997</v>
      </c>
      <c r="K32" s="22"/>
      <c r="L32" s="25"/>
    </row>
    <row r="33" spans="1:15" x14ac:dyDescent="0.3">
      <c r="A33" s="19"/>
      <c r="B33" s="33"/>
      <c r="C33" s="21" t="s">
        <v>132</v>
      </c>
      <c r="D33" s="21"/>
      <c r="E33" s="21"/>
      <c r="F33" s="22"/>
      <c r="G33" s="23">
        <v>2.7</v>
      </c>
      <c r="H33" s="22">
        <v>1.2</v>
      </c>
      <c r="I33" s="23">
        <v>1</v>
      </c>
      <c r="J33" s="22">
        <f t="shared" si="4"/>
        <v>3.24</v>
      </c>
      <c r="K33" s="22"/>
      <c r="L33" s="25"/>
    </row>
    <row r="34" spans="1:15" x14ac:dyDescent="0.3">
      <c r="A34" s="19"/>
      <c r="B34" s="33"/>
      <c r="C34" s="21" t="s">
        <v>133</v>
      </c>
      <c r="D34" s="21"/>
      <c r="E34" s="21"/>
      <c r="F34" s="22"/>
      <c r="G34" s="23">
        <v>2.4</v>
      </c>
      <c r="H34" s="22">
        <v>0.9</v>
      </c>
      <c r="I34" s="23">
        <v>1</v>
      </c>
      <c r="J34" s="22">
        <f t="shared" si="4"/>
        <v>2.16</v>
      </c>
      <c r="K34" s="22"/>
      <c r="L34" s="25"/>
    </row>
    <row r="35" spans="1:15" ht="28.8" x14ac:dyDescent="0.3">
      <c r="A35" s="19">
        <f>A29+1</f>
        <v>14</v>
      </c>
      <c r="B35" s="33" t="s">
        <v>135</v>
      </c>
      <c r="C35" s="21" t="s">
        <v>96</v>
      </c>
      <c r="D35" s="21" t="s">
        <v>40</v>
      </c>
      <c r="E35" s="21" t="s">
        <v>85</v>
      </c>
      <c r="F35" s="22" t="s">
        <v>19</v>
      </c>
      <c r="G35" s="23"/>
      <c r="H35" s="22"/>
      <c r="I35" s="23"/>
      <c r="J35" s="22"/>
      <c r="K35" s="22">
        <v>1</v>
      </c>
      <c r="L35" s="24">
        <f t="shared" si="2"/>
        <v>1</v>
      </c>
    </row>
    <row r="36" spans="1:15" ht="39.6" customHeight="1" x14ac:dyDescent="0.3">
      <c r="A36" s="19">
        <v>15</v>
      </c>
      <c r="B36" s="33" t="s">
        <v>41</v>
      </c>
      <c r="C36" s="21" t="s">
        <v>42</v>
      </c>
      <c r="D36" s="21" t="s">
        <v>40</v>
      </c>
      <c r="E36" s="21" t="s">
        <v>43</v>
      </c>
      <c r="F36" s="22" t="s">
        <v>19</v>
      </c>
      <c r="G36" s="23"/>
      <c r="H36" s="22"/>
      <c r="I36" s="23"/>
      <c r="J36" s="22"/>
      <c r="K36" s="22">
        <v>3</v>
      </c>
      <c r="L36" s="24">
        <f t="shared" si="2"/>
        <v>3</v>
      </c>
    </row>
    <row r="37" spans="1:15" ht="28.8" x14ac:dyDescent="0.3">
      <c r="A37" s="19">
        <v>16</v>
      </c>
      <c r="B37" s="33" t="s">
        <v>44</v>
      </c>
      <c r="C37" s="21" t="s">
        <v>110</v>
      </c>
      <c r="D37" s="21" t="s">
        <v>45</v>
      </c>
      <c r="E37" s="21"/>
      <c r="F37" s="22" t="s">
        <v>46</v>
      </c>
      <c r="G37" s="23"/>
      <c r="H37" s="22"/>
      <c r="I37" s="23"/>
      <c r="J37" s="22"/>
      <c r="K37" s="22">
        <v>1</v>
      </c>
      <c r="L37" s="24">
        <f t="shared" si="2"/>
        <v>1</v>
      </c>
    </row>
    <row r="38" spans="1:15" x14ac:dyDescent="0.3">
      <c r="A38" s="19">
        <f t="shared" si="3"/>
        <v>17</v>
      </c>
      <c r="B38" s="33" t="s">
        <v>47</v>
      </c>
      <c r="C38" s="21" t="s">
        <v>94</v>
      </c>
      <c r="D38" s="21"/>
      <c r="E38" s="21"/>
      <c r="F38" s="22" t="s">
        <v>18</v>
      </c>
      <c r="G38" s="23"/>
      <c r="H38" s="22"/>
      <c r="I38" s="23"/>
      <c r="J38" s="22"/>
      <c r="K38" s="22">
        <v>1</v>
      </c>
      <c r="L38" s="24">
        <f t="shared" si="2"/>
        <v>1</v>
      </c>
    </row>
    <row r="39" spans="1:15" x14ac:dyDescent="0.3">
      <c r="A39" s="19">
        <f t="shared" si="3"/>
        <v>18</v>
      </c>
      <c r="B39" s="33" t="s">
        <v>48</v>
      </c>
      <c r="C39" s="21" t="s">
        <v>94</v>
      </c>
      <c r="D39" s="21"/>
      <c r="E39" s="21"/>
      <c r="F39" s="22" t="s">
        <v>18</v>
      </c>
      <c r="G39" s="23"/>
      <c r="H39" s="22"/>
      <c r="I39" s="23"/>
      <c r="J39" s="22"/>
      <c r="K39" s="22">
        <v>1</v>
      </c>
      <c r="L39" s="24">
        <f t="shared" si="2"/>
        <v>1</v>
      </c>
    </row>
    <row r="40" spans="1:15" ht="18" x14ac:dyDescent="0.3">
      <c r="A40" s="19">
        <v>19</v>
      </c>
      <c r="B40" s="33"/>
      <c r="C40" s="73" t="s">
        <v>123</v>
      </c>
      <c r="D40" s="21"/>
      <c r="E40" s="21"/>
      <c r="F40" s="22"/>
      <c r="G40" s="23"/>
      <c r="H40" s="22"/>
      <c r="I40" s="23"/>
      <c r="J40" s="22"/>
      <c r="K40" s="22"/>
      <c r="L40" s="25"/>
    </row>
    <row r="41" spans="1:15" x14ac:dyDescent="0.3">
      <c r="A41" s="30"/>
      <c r="B41" s="109"/>
      <c r="C41" s="31"/>
      <c r="D41" s="32"/>
      <c r="E41" s="31"/>
      <c r="F41" s="31"/>
      <c r="G41" s="109"/>
      <c r="H41" s="109"/>
      <c r="I41" s="109"/>
      <c r="J41" s="109"/>
      <c r="K41" s="25"/>
      <c r="L41" s="25"/>
    </row>
    <row r="42" spans="1:15" x14ac:dyDescent="0.3">
      <c r="A42" s="30"/>
      <c r="B42" s="109"/>
      <c r="C42" s="31"/>
      <c r="D42" s="32"/>
      <c r="E42" s="31"/>
      <c r="F42" s="31"/>
      <c r="G42" s="109"/>
      <c r="H42" s="109"/>
      <c r="I42" s="109"/>
      <c r="J42" s="109"/>
      <c r="K42" s="25"/>
      <c r="L42" s="25"/>
    </row>
    <row r="43" spans="1:15" x14ac:dyDescent="0.3">
      <c r="A43" s="30"/>
      <c r="B43" s="30"/>
      <c r="C43" s="31"/>
      <c r="D43" s="32"/>
      <c r="E43" s="31"/>
      <c r="F43" s="31"/>
      <c r="G43" s="110" t="s">
        <v>64</v>
      </c>
      <c r="H43" s="110"/>
      <c r="I43" s="110"/>
      <c r="J43" s="110"/>
      <c r="K43" s="25"/>
      <c r="L43" s="25"/>
      <c r="O43" s="1">
        <v>2</v>
      </c>
    </row>
  </sheetData>
  <mergeCells count="4">
    <mergeCell ref="F1:K1"/>
    <mergeCell ref="B41:B42"/>
    <mergeCell ref="G41:J42"/>
    <mergeCell ref="G43:J4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F9E0B-169F-452C-BB49-6A0E11463B2E}">
  <dimension ref="A1:J26"/>
  <sheetViews>
    <sheetView zoomScale="70" zoomScaleNormal="70" workbookViewId="0">
      <selection activeCell="G21" sqref="G21"/>
    </sheetView>
  </sheetViews>
  <sheetFormatPr defaultColWidth="8.88671875" defaultRowHeight="18" x14ac:dyDescent="0.3"/>
  <cols>
    <col min="1" max="1" width="6.44140625" style="44" bestFit="1" customWidth="1"/>
    <col min="2" max="2" width="36.109375" style="44" customWidth="1"/>
    <col min="3" max="3" width="62" style="38" customWidth="1"/>
    <col min="4" max="4" width="21.33203125" style="58" customWidth="1"/>
    <col min="5" max="5" width="6" style="38" bestFit="1" customWidth="1"/>
    <col min="6" max="6" width="9.21875" style="59" bestFit="1" customWidth="1"/>
    <col min="7" max="7" width="11.33203125" style="60" customWidth="1"/>
    <col min="8" max="8" width="19" style="60" customWidth="1"/>
    <col min="9" max="9" width="8.88671875" style="38"/>
    <col min="10" max="10" width="13.44140625" style="38" bestFit="1" customWidth="1"/>
    <col min="11" max="16384" width="8.88671875" style="38"/>
  </cols>
  <sheetData>
    <row r="1" spans="1:8" x14ac:dyDescent="0.3">
      <c r="A1" s="83"/>
      <c r="B1" s="84" t="s">
        <v>125</v>
      </c>
      <c r="C1" s="85" t="s">
        <v>71</v>
      </c>
      <c r="D1" s="85" t="s">
        <v>68</v>
      </c>
      <c r="E1" s="85"/>
      <c r="F1" s="126" t="s">
        <v>69</v>
      </c>
      <c r="G1" s="127"/>
      <c r="H1" s="128"/>
    </row>
    <row r="2" spans="1:8" s="44" customFormat="1" x14ac:dyDescent="0.3">
      <c r="A2" s="39" t="s">
        <v>0</v>
      </c>
      <c r="B2" s="40" t="s">
        <v>1</v>
      </c>
      <c r="C2" s="39" t="s">
        <v>2</v>
      </c>
      <c r="D2" s="40" t="s">
        <v>3</v>
      </c>
      <c r="E2" s="39" t="s">
        <v>5</v>
      </c>
      <c r="F2" s="41" t="s">
        <v>58</v>
      </c>
      <c r="G2" s="42" t="s">
        <v>6</v>
      </c>
      <c r="H2" s="43" t="s">
        <v>70</v>
      </c>
    </row>
    <row r="3" spans="1:8" ht="144" x14ac:dyDescent="0.3">
      <c r="A3" s="39">
        <v>1</v>
      </c>
      <c r="B3" s="45" t="s">
        <v>7</v>
      </c>
      <c r="C3" s="46" t="s">
        <v>101</v>
      </c>
      <c r="D3" s="46" t="s">
        <v>8</v>
      </c>
      <c r="E3" s="47" t="s">
        <v>9</v>
      </c>
      <c r="F3" s="48">
        <f>'Burger Pizza MB Sht'!L3</f>
        <v>298</v>
      </c>
      <c r="G3" s="49">
        <v>165</v>
      </c>
      <c r="H3" s="50">
        <f t="shared" ref="H3:H21" si="0">F3*G3</f>
        <v>49170</v>
      </c>
    </row>
    <row r="4" spans="1:8" ht="54" x14ac:dyDescent="0.3">
      <c r="A4" s="39">
        <f>A3+1</f>
        <v>2</v>
      </c>
      <c r="B4" s="45" t="s">
        <v>10</v>
      </c>
      <c r="C4" s="51" t="s">
        <v>115</v>
      </c>
      <c r="D4" s="51" t="s">
        <v>11</v>
      </c>
      <c r="E4" s="51" t="s">
        <v>12</v>
      </c>
      <c r="F4" s="48">
        <f>'Burger Pizza MB Sht'!L10</f>
        <v>6.5662500000000001</v>
      </c>
      <c r="G4" s="52">
        <v>4000</v>
      </c>
      <c r="H4" s="50">
        <f t="shared" si="0"/>
        <v>26265</v>
      </c>
    </row>
    <row r="5" spans="1:8" ht="108" x14ac:dyDescent="0.3">
      <c r="A5" s="39">
        <f t="shared" ref="A5:A20" si="1">A4+1</f>
        <v>3</v>
      </c>
      <c r="B5" s="45" t="s">
        <v>13</v>
      </c>
      <c r="C5" s="46" t="s">
        <v>102</v>
      </c>
      <c r="D5" s="46" t="s">
        <v>14</v>
      </c>
      <c r="E5" s="47" t="s">
        <v>12</v>
      </c>
      <c r="F5" s="48">
        <f>'Burger Pizza MB Sht'!K11</f>
        <v>29.104999999999997</v>
      </c>
      <c r="G5" s="49">
        <v>3200</v>
      </c>
      <c r="H5" s="50">
        <f t="shared" si="0"/>
        <v>93135.999999999985</v>
      </c>
    </row>
    <row r="6" spans="1:8" ht="36" x14ac:dyDescent="0.3">
      <c r="A6" s="39">
        <f t="shared" si="1"/>
        <v>4</v>
      </c>
      <c r="B6" s="45" t="s">
        <v>15</v>
      </c>
      <c r="C6" s="46" t="s">
        <v>99</v>
      </c>
      <c r="D6" s="46" t="s">
        <v>100</v>
      </c>
      <c r="E6" s="47" t="s">
        <v>12</v>
      </c>
      <c r="F6" s="48">
        <f>'Burger Pizza MB Sht'!K18</f>
        <v>4.71</v>
      </c>
      <c r="G6" s="49">
        <v>650</v>
      </c>
      <c r="H6" s="50">
        <f t="shared" si="0"/>
        <v>3061.5</v>
      </c>
    </row>
    <row r="7" spans="1:8" ht="36" x14ac:dyDescent="0.3">
      <c r="A7" s="39">
        <f t="shared" si="1"/>
        <v>5</v>
      </c>
      <c r="B7" s="45" t="s">
        <v>17</v>
      </c>
      <c r="C7" s="53" t="s">
        <v>95</v>
      </c>
      <c r="D7" s="51" t="s">
        <v>97</v>
      </c>
      <c r="E7" s="51" t="s">
        <v>89</v>
      </c>
      <c r="F7" s="48">
        <f>'Burger Pizza MB Sht'!L21</f>
        <v>0</v>
      </c>
      <c r="G7" s="52">
        <v>6500</v>
      </c>
      <c r="H7" s="50">
        <f t="shared" si="0"/>
        <v>0</v>
      </c>
    </row>
    <row r="8" spans="1:8" ht="72" x14ac:dyDescent="0.3">
      <c r="A8" s="39">
        <v>6</v>
      </c>
      <c r="B8" s="54" t="s">
        <v>88</v>
      </c>
      <c r="C8" s="53" t="s">
        <v>90</v>
      </c>
      <c r="D8" s="51" t="s">
        <v>98</v>
      </c>
      <c r="E8" s="51" t="s">
        <v>89</v>
      </c>
      <c r="F8" s="48">
        <f>'Burger Pizza MB Sht'!L22</f>
        <v>0</v>
      </c>
      <c r="G8" s="52">
        <v>28000</v>
      </c>
      <c r="H8" s="50">
        <f t="shared" si="0"/>
        <v>0</v>
      </c>
    </row>
    <row r="9" spans="1:8" ht="72" x14ac:dyDescent="0.3">
      <c r="A9" s="39">
        <v>7</v>
      </c>
      <c r="B9" s="54" t="s">
        <v>20</v>
      </c>
      <c r="C9" s="51" t="s">
        <v>87</v>
      </c>
      <c r="D9" s="51" t="s">
        <v>21</v>
      </c>
      <c r="E9" s="51" t="s">
        <v>19</v>
      </c>
      <c r="F9" s="48">
        <f>'Burger Pizza MB Sht'!L23</f>
        <v>0</v>
      </c>
      <c r="G9" s="52">
        <v>35000</v>
      </c>
      <c r="H9" s="50">
        <f t="shared" si="0"/>
        <v>0</v>
      </c>
    </row>
    <row r="10" spans="1:8" ht="54" x14ac:dyDescent="0.3">
      <c r="A10" s="39">
        <f t="shared" si="1"/>
        <v>8</v>
      </c>
      <c r="B10" s="45" t="s">
        <v>86</v>
      </c>
      <c r="C10" s="51" t="s">
        <v>24</v>
      </c>
      <c r="D10" s="51" t="s">
        <v>21</v>
      </c>
      <c r="E10" s="47" t="s">
        <v>23</v>
      </c>
      <c r="F10" s="48">
        <f>'Burger Pizza MB Sht'!L24</f>
        <v>0</v>
      </c>
      <c r="G10" s="49">
        <v>24000</v>
      </c>
      <c r="H10" s="50">
        <f t="shared" si="0"/>
        <v>0</v>
      </c>
    </row>
    <row r="11" spans="1:8" ht="54" x14ac:dyDescent="0.3">
      <c r="A11" s="39">
        <f t="shared" si="1"/>
        <v>9</v>
      </c>
      <c r="B11" s="54" t="s">
        <v>25</v>
      </c>
      <c r="C11" s="51" t="s">
        <v>103</v>
      </c>
      <c r="D11" s="51" t="s">
        <v>26</v>
      </c>
      <c r="E11" s="51" t="s">
        <v>19</v>
      </c>
      <c r="F11" s="48">
        <f>'Burger Pizza MB Sht'!L25</f>
        <v>3</v>
      </c>
      <c r="G11" s="52">
        <v>2500</v>
      </c>
      <c r="H11" s="50">
        <f t="shared" si="0"/>
        <v>7500</v>
      </c>
    </row>
    <row r="12" spans="1:8" x14ac:dyDescent="0.3">
      <c r="A12" s="39">
        <f t="shared" si="1"/>
        <v>10</v>
      </c>
      <c r="B12" s="45" t="s">
        <v>27</v>
      </c>
      <c r="C12" s="51" t="s">
        <v>28</v>
      </c>
      <c r="D12" s="51" t="s">
        <v>29</v>
      </c>
      <c r="E12" s="51" t="s">
        <v>19</v>
      </c>
      <c r="F12" s="48">
        <f>'Burger Pizza MB Sht'!L26</f>
        <v>3</v>
      </c>
      <c r="G12" s="52">
        <v>1800</v>
      </c>
      <c r="H12" s="50">
        <f t="shared" si="0"/>
        <v>5400</v>
      </c>
    </row>
    <row r="13" spans="1:8" ht="72" x14ac:dyDescent="0.3">
      <c r="A13" s="39">
        <f t="shared" si="1"/>
        <v>11</v>
      </c>
      <c r="B13" s="45" t="s">
        <v>31</v>
      </c>
      <c r="C13" s="55" t="s">
        <v>32</v>
      </c>
      <c r="D13" s="51" t="s">
        <v>33</v>
      </c>
      <c r="E13" s="47" t="s">
        <v>19</v>
      </c>
      <c r="F13" s="48">
        <f>'Burger Pizza MB Sht'!L27</f>
        <v>1</v>
      </c>
      <c r="G13" s="49">
        <v>38000</v>
      </c>
      <c r="H13" s="50">
        <f t="shared" si="0"/>
        <v>38000</v>
      </c>
    </row>
    <row r="14" spans="1:8" x14ac:dyDescent="0.3">
      <c r="A14" s="39">
        <f t="shared" si="1"/>
        <v>12</v>
      </c>
      <c r="B14" s="45" t="s">
        <v>34</v>
      </c>
      <c r="C14" s="55" t="s">
        <v>35</v>
      </c>
      <c r="D14" s="51"/>
      <c r="E14" s="47" t="s">
        <v>19</v>
      </c>
      <c r="F14" s="48">
        <f>'Burger Pizza MB Sht'!L28</f>
        <v>3</v>
      </c>
      <c r="G14" s="49">
        <v>3500</v>
      </c>
      <c r="H14" s="50">
        <f t="shared" si="0"/>
        <v>10500</v>
      </c>
    </row>
    <row r="15" spans="1:8" ht="36" x14ac:dyDescent="0.3">
      <c r="A15" s="39">
        <f t="shared" si="1"/>
        <v>13</v>
      </c>
      <c r="B15" s="45" t="s">
        <v>36</v>
      </c>
      <c r="C15" s="51" t="s">
        <v>37</v>
      </c>
      <c r="D15" s="51" t="s">
        <v>38</v>
      </c>
      <c r="E15" s="47" t="s">
        <v>39</v>
      </c>
      <c r="F15" s="48">
        <f>'Burger Pizza MB Sht'!L29</f>
        <v>114.47514</v>
      </c>
      <c r="G15" s="49">
        <v>150</v>
      </c>
      <c r="H15" s="50">
        <f t="shared" si="0"/>
        <v>17171.271000000001</v>
      </c>
    </row>
    <row r="16" spans="1:8" ht="36" x14ac:dyDescent="0.3">
      <c r="A16" s="39">
        <f t="shared" si="1"/>
        <v>14</v>
      </c>
      <c r="B16" s="45" t="s">
        <v>125</v>
      </c>
      <c r="C16" s="51" t="s">
        <v>96</v>
      </c>
      <c r="D16" s="51" t="s">
        <v>40</v>
      </c>
      <c r="E16" s="47" t="s">
        <v>19</v>
      </c>
      <c r="F16" s="48">
        <f>'Burger Pizza MB Sht'!L34</f>
        <v>1</v>
      </c>
      <c r="G16" s="49">
        <v>18000</v>
      </c>
      <c r="H16" s="50">
        <f t="shared" si="0"/>
        <v>18000</v>
      </c>
    </row>
    <row r="17" spans="1:10" ht="54" x14ac:dyDescent="0.3">
      <c r="A17" s="39">
        <f t="shared" si="1"/>
        <v>15</v>
      </c>
      <c r="B17" s="45" t="s">
        <v>41</v>
      </c>
      <c r="C17" s="51" t="s">
        <v>42</v>
      </c>
      <c r="D17" s="51" t="s">
        <v>40</v>
      </c>
      <c r="E17" s="47" t="s">
        <v>19</v>
      </c>
      <c r="F17" s="48">
        <f>'Burger Pizza MB Sht'!L35</f>
        <v>3</v>
      </c>
      <c r="G17" s="49">
        <v>4500</v>
      </c>
      <c r="H17" s="50">
        <f t="shared" si="0"/>
        <v>13500</v>
      </c>
    </row>
    <row r="18" spans="1:10" ht="36" x14ac:dyDescent="0.3">
      <c r="A18" s="39">
        <f t="shared" si="1"/>
        <v>16</v>
      </c>
      <c r="B18" s="45" t="s">
        <v>44</v>
      </c>
      <c r="C18" s="51" t="s">
        <v>110</v>
      </c>
      <c r="D18" s="51" t="s">
        <v>45</v>
      </c>
      <c r="E18" s="47" t="s">
        <v>46</v>
      </c>
      <c r="F18" s="48">
        <f>'Burger Pizza MB Sht'!L36</f>
        <v>1</v>
      </c>
      <c r="G18" s="49">
        <v>38000</v>
      </c>
      <c r="H18" s="50">
        <f t="shared" si="0"/>
        <v>38000</v>
      </c>
    </row>
    <row r="19" spans="1:10" x14ac:dyDescent="0.3">
      <c r="A19" s="39">
        <f t="shared" si="1"/>
        <v>17</v>
      </c>
      <c r="B19" s="45" t="s">
        <v>47</v>
      </c>
      <c r="C19" s="51" t="s">
        <v>94</v>
      </c>
      <c r="D19" s="51"/>
      <c r="E19" s="47" t="s">
        <v>18</v>
      </c>
      <c r="F19" s="48">
        <f>'Barishta MB Sheet '!L37</f>
        <v>1</v>
      </c>
      <c r="G19" s="49">
        <v>38000</v>
      </c>
      <c r="H19" s="50">
        <f t="shared" si="0"/>
        <v>38000</v>
      </c>
    </row>
    <row r="20" spans="1:10" x14ac:dyDescent="0.3">
      <c r="A20" s="39">
        <f t="shared" si="1"/>
        <v>18</v>
      </c>
      <c r="B20" s="45" t="s">
        <v>48</v>
      </c>
      <c r="C20" s="51" t="s">
        <v>94</v>
      </c>
      <c r="D20" s="51"/>
      <c r="E20" s="47" t="s">
        <v>18</v>
      </c>
      <c r="F20" s="48">
        <f>'Burger Pizza MB Sht'!L38</f>
        <v>1</v>
      </c>
      <c r="G20" s="49">
        <v>12500</v>
      </c>
      <c r="H20" s="50">
        <f t="shared" si="0"/>
        <v>12500</v>
      </c>
    </row>
    <row r="21" spans="1:10" x14ac:dyDescent="0.3">
      <c r="A21" s="56">
        <v>19</v>
      </c>
      <c r="B21" s="72"/>
      <c r="C21" s="73" t="s">
        <v>123</v>
      </c>
      <c r="D21" s="74"/>
      <c r="E21" s="73"/>
      <c r="F21" s="75"/>
      <c r="G21" s="76"/>
      <c r="H21" s="77">
        <f t="shared" si="0"/>
        <v>0</v>
      </c>
    </row>
    <row r="22" spans="1:10" x14ac:dyDescent="0.3">
      <c r="A22" s="54"/>
      <c r="B22" s="45" t="s">
        <v>49</v>
      </c>
      <c r="C22" s="47"/>
      <c r="D22" s="51"/>
      <c r="E22" s="47"/>
      <c r="F22" s="48"/>
      <c r="G22" s="49"/>
      <c r="H22" s="57">
        <f>SUM(H3:H21)</f>
        <v>370203.77100000001</v>
      </c>
    </row>
    <row r="23" spans="1:10" x14ac:dyDescent="0.3">
      <c r="A23" s="39" t="s">
        <v>50</v>
      </c>
      <c r="B23" s="40" t="s">
        <v>51</v>
      </c>
      <c r="C23" s="51"/>
      <c r="D23" s="51"/>
      <c r="E23" s="47"/>
      <c r="F23" s="48"/>
      <c r="G23" s="49"/>
      <c r="H23" s="50"/>
    </row>
    <row r="24" spans="1:10" x14ac:dyDescent="0.3">
      <c r="J24" s="61"/>
    </row>
    <row r="25" spans="1:10" x14ac:dyDescent="0.3">
      <c r="J25" s="62"/>
    </row>
    <row r="26" spans="1:10" x14ac:dyDescent="0.3">
      <c r="J26" s="62"/>
    </row>
  </sheetData>
  <mergeCells count="1">
    <mergeCell ref="F1:H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1982-DC7B-40C4-8D33-9927F2D9AA19}">
  <dimension ref="A1:O42"/>
  <sheetViews>
    <sheetView topLeftCell="A25" zoomScale="85" zoomScaleNormal="85" workbookViewId="0">
      <selection activeCell="B34" sqref="B34"/>
    </sheetView>
  </sheetViews>
  <sheetFormatPr defaultColWidth="8.88671875" defaultRowHeight="14.4" x14ac:dyDescent="0.3"/>
  <cols>
    <col min="1" max="1" width="5.21875" style="2" bestFit="1" customWidth="1"/>
    <col min="2" max="2" width="28.6640625" style="2" customWidth="1"/>
    <col min="3" max="3" width="59" style="1" bestFit="1" customWidth="1"/>
    <col min="4" max="4" width="15.109375" style="3" bestFit="1" customWidth="1"/>
    <col min="5" max="5" width="12.77734375" style="1" bestFit="1" customWidth="1"/>
    <col min="6" max="6" width="5.77734375" style="1" bestFit="1" customWidth="1"/>
    <col min="7" max="7" width="9" style="9" bestFit="1" customWidth="1"/>
    <col min="8" max="8" width="8.109375" style="7" customWidth="1"/>
    <col min="9" max="9" width="7.88671875" style="9" bestFit="1" customWidth="1"/>
    <col min="10" max="10" width="8.6640625" style="7" customWidth="1"/>
    <col min="11" max="11" width="9.33203125" style="7" bestFit="1" customWidth="1"/>
    <col min="12" max="12" width="20.21875" style="7" customWidth="1"/>
    <col min="13" max="13" width="18.5546875" style="1" customWidth="1"/>
    <col min="14" max="16384" width="8.88671875" style="1"/>
  </cols>
  <sheetData>
    <row r="1" spans="1:12" ht="18" x14ac:dyDescent="0.3">
      <c r="A1" s="78"/>
      <c r="B1" s="79" t="s">
        <v>124</v>
      </c>
      <c r="C1" s="80" t="s">
        <v>71</v>
      </c>
      <c r="D1" s="81" t="s">
        <v>68</v>
      </c>
      <c r="E1" s="82" t="s">
        <v>69</v>
      </c>
      <c r="F1" s="129" t="s">
        <v>72</v>
      </c>
      <c r="G1" s="130"/>
      <c r="H1" s="130"/>
      <c r="I1" s="130"/>
      <c r="J1" s="130"/>
      <c r="K1" s="131"/>
      <c r="L1" s="81"/>
    </row>
    <row r="2" spans="1:12" s="2" customFormat="1" x14ac:dyDescent="0.3">
      <c r="A2" s="4" t="s">
        <v>0</v>
      </c>
      <c r="B2" s="5" t="s">
        <v>1</v>
      </c>
      <c r="C2" s="4" t="s">
        <v>2</v>
      </c>
      <c r="D2" s="5" t="s">
        <v>3</v>
      </c>
      <c r="E2" s="4" t="s">
        <v>4</v>
      </c>
      <c r="F2" s="4" t="s">
        <v>5</v>
      </c>
      <c r="G2" s="8" t="s">
        <v>53</v>
      </c>
      <c r="H2" s="6" t="s">
        <v>54</v>
      </c>
      <c r="I2" s="8" t="s">
        <v>55</v>
      </c>
      <c r="J2" s="6" t="s">
        <v>65</v>
      </c>
      <c r="K2" s="71" t="s">
        <v>52</v>
      </c>
      <c r="L2" s="10" t="s">
        <v>105</v>
      </c>
    </row>
    <row r="3" spans="1:12" ht="100.8" x14ac:dyDescent="0.3">
      <c r="A3" s="19">
        <v>1</v>
      </c>
      <c r="B3" s="33" t="s">
        <v>7</v>
      </c>
      <c r="C3" s="20" t="s">
        <v>91</v>
      </c>
      <c r="D3" s="20" t="s">
        <v>8</v>
      </c>
      <c r="E3" s="21"/>
      <c r="F3" s="22" t="s">
        <v>9</v>
      </c>
      <c r="G3" s="23"/>
      <c r="H3" s="22"/>
      <c r="I3" s="23"/>
      <c r="J3" s="22"/>
      <c r="K3" s="22">
        <f>SUM(J3:J9)</f>
        <v>298</v>
      </c>
      <c r="L3" s="24">
        <f>K3</f>
        <v>298</v>
      </c>
    </row>
    <row r="4" spans="1:12" x14ac:dyDescent="0.3">
      <c r="A4" s="19"/>
      <c r="B4" s="33"/>
      <c r="C4" s="20" t="s">
        <v>62</v>
      </c>
      <c r="D4" s="20"/>
      <c r="E4" s="21"/>
      <c r="F4" s="22"/>
      <c r="G4" s="23"/>
      <c r="H4" s="22"/>
      <c r="I4" s="23"/>
      <c r="J4" s="22">
        <v>80</v>
      </c>
      <c r="K4" s="22"/>
      <c r="L4" s="25"/>
    </row>
    <row r="5" spans="1:12" x14ac:dyDescent="0.3">
      <c r="A5" s="19"/>
      <c r="B5" s="33"/>
      <c r="C5" s="20" t="s">
        <v>60</v>
      </c>
      <c r="D5" s="20"/>
      <c r="E5" s="21"/>
      <c r="F5" s="22"/>
      <c r="G5" s="23"/>
      <c r="H5" s="22"/>
      <c r="I5" s="23"/>
      <c r="J5" s="22">
        <v>98</v>
      </c>
      <c r="K5" s="22"/>
      <c r="L5" s="25"/>
    </row>
    <row r="6" spans="1:12" x14ac:dyDescent="0.3">
      <c r="A6" s="19"/>
      <c r="B6" s="33"/>
      <c r="C6" s="20" t="s">
        <v>126</v>
      </c>
      <c r="D6" s="20"/>
      <c r="E6" s="21"/>
      <c r="F6" s="22"/>
      <c r="G6" s="23"/>
      <c r="H6" s="22"/>
      <c r="I6" s="23"/>
      <c r="J6" s="22">
        <v>40</v>
      </c>
      <c r="K6" s="22"/>
      <c r="L6" s="25"/>
    </row>
    <row r="7" spans="1:12" x14ac:dyDescent="0.3">
      <c r="A7" s="19"/>
      <c r="B7" s="33"/>
      <c r="C7" s="20" t="s">
        <v>63</v>
      </c>
      <c r="D7" s="20"/>
      <c r="E7" s="21"/>
      <c r="F7" s="22"/>
      <c r="G7" s="23"/>
      <c r="H7" s="22"/>
      <c r="I7" s="23"/>
      <c r="J7" s="22">
        <v>20</v>
      </c>
      <c r="K7" s="22"/>
      <c r="L7" s="25"/>
    </row>
    <row r="8" spans="1:12" x14ac:dyDescent="0.3">
      <c r="A8" s="19"/>
      <c r="B8" s="33"/>
      <c r="C8" s="20" t="s">
        <v>61</v>
      </c>
      <c r="D8" s="20"/>
      <c r="E8" s="21"/>
      <c r="F8" s="22"/>
      <c r="G8" s="23"/>
      <c r="H8" s="22"/>
      <c r="I8" s="23"/>
      <c r="J8" s="22">
        <v>25</v>
      </c>
      <c r="K8" s="22"/>
      <c r="L8" s="25"/>
    </row>
    <row r="9" spans="1:12" x14ac:dyDescent="0.3">
      <c r="A9" s="19"/>
      <c r="B9" s="33"/>
      <c r="C9" s="20" t="s">
        <v>73</v>
      </c>
      <c r="D9" s="20"/>
      <c r="E9" s="21"/>
      <c r="F9" s="22"/>
      <c r="G9" s="23"/>
      <c r="H9" s="22"/>
      <c r="I9" s="23"/>
      <c r="J9" s="22">
        <v>35</v>
      </c>
      <c r="K9" s="22"/>
      <c r="L9" s="25"/>
    </row>
    <row r="10" spans="1:12" ht="43.2" x14ac:dyDescent="0.3">
      <c r="A10" s="19">
        <v>2</v>
      </c>
      <c r="B10" s="33" t="s">
        <v>10</v>
      </c>
      <c r="C10" s="21" t="s">
        <v>115</v>
      </c>
      <c r="D10" s="21" t="s">
        <v>11</v>
      </c>
      <c r="E10" s="21"/>
      <c r="F10" s="26" t="s">
        <v>12</v>
      </c>
      <c r="G10" s="23">
        <v>2.5499999999999998</v>
      </c>
      <c r="H10" s="22">
        <v>2.5750000000000002</v>
      </c>
      <c r="I10" s="23"/>
      <c r="J10" s="22">
        <v>1</v>
      </c>
      <c r="K10" s="22">
        <f>G10*H10*J10</f>
        <v>6.5662500000000001</v>
      </c>
      <c r="L10" s="24">
        <f>K10</f>
        <v>6.5662500000000001</v>
      </c>
    </row>
    <row r="11" spans="1:12" ht="72" x14ac:dyDescent="0.3">
      <c r="A11" s="19">
        <v>3</v>
      </c>
      <c r="B11" s="33" t="s">
        <v>13</v>
      </c>
      <c r="C11" s="20" t="s">
        <v>92</v>
      </c>
      <c r="D11" s="20" t="s">
        <v>14</v>
      </c>
      <c r="E11" s="21"/>
      <c r="F11" s="22" t="s">
        <v>12</v>
      </c>
      <c r="G11" s="23"/>
      <c r="H11" s="22"/>
      <c r="I11" s="23"/>
      <c r="J11" s="22"/>
      <c r="K11" s="22">
        <f>SUM(J12:J16)</f>
        <v>29.104999999999997</v>
      </c>
      <c r="L11" s="24">
        <f>K11</f>
        <v>29.104999999999997</v>
      </c>
    </row>
    <row r="12" spans="1:12" x14ac:dyDescent="0.3">
      <c r="A12" s="19"/>
      <c r="B12" s="33"/>
      <c r="C12" s="20" t="s">
        <v>56</v>
      </c>
      <c r="D12" s="20"/>
      <c r="E12" s="21"/>
      <c r="F12" s="22"/>
      <c r="G12" s="23">
        <v>2.6</v>
      </c>
      <c r="H12" s="22">
        <f>2700/1000</f>
        <v>2.7</v>
      </c>
      <c r="I12" s="27">
        <v>2</v>
      </c>
      <c r="J12" s="22">
        <f>G12*H12*I12</f>
        <v>14.040000000000001</v>
      </c>
      <c r="K12" s="22"/>
      <c r="L12" s="25"/>
    </row>
    <row r="13" spans="1:12" x14ac:dyDescent="0.3">
      <c r="A13" s="19"/>
      <c r="B13" s="33"/>
      <c r="C13" s="20" t="s">
        <v>59</v>
      </c>
      <c r="D13" s="20"/>
      <c r="E13" s="21"/>
      <c r="F13" s="22"/>
      <c r="G13" s="23">
        <v>2.6</v>
      </c>
      <c r="H13" s="22">
        <v>0.95</v>
      </c>
      <c r="I13" s="27">
        <v>2</v>
      </c>
      <c r="J13" s="22">
        <f>G13*H13*I13</f>
        <v>4.9399999999999995</v>
      </c>
      <c r="K13" s="22"/>
      <c r="L13" s="25"/>
    </row>
    <row r="14" spans="1:12" x14ac:dyDescent="0.3">
      <c r="A14" s="19"/>
      <c r="B14" s="33"/>
      <c r="C14" s="20" t="s">
        <v>127</v>
      </c>
      <c r="D14" s="20"/>
      <c r="E14" s="21"/>
      <c r="F14" s="22"/>
      <c r="G14" s="23">
        <v>2.5499999999999998</v>
      </c>
      <c r="H14" s="22">
        <v>0.95</v>
      </c>
      <c r="I14" s="27">
        <v>2</v>
      </c>
      <c r="J14" s="22">
        <f>G14*H14*I14</f>
        <v>4.8449999999999998</v>
      </c>
      <c r="K14" s="22"/>
      <c r="L14" s="25"/>
    </row>
    <row r="15" spans="1:12" x14ac:dyDescent="0.3">
      <c r="A15" s="19"/>
      <c r="B15" s="33"/>
      <c r="C15" s="20" t="s">
        <v>81</v>
      </c>
      <c r="D15" s="20"/>
      <c r="E15" s="21"/>
      <c r="F15" s="22"/>
      <c r="G15" s="23">
        <v>2.5499999999999998</v>
      </c>
      <c r="H15" s="22">
        <v>0.4</v>
      </c>
      <c r="I15" s="27">
        <v>2</v>
      </c>
      <c r="J15" s="22">
        <f>G15*H15*I15</f>
        <v>2.04</v>
      </c>
      <c r="K15" s="22"/>
      <c r="L15" s="25"/>
    </row>
    <row r="16" spans="1:12" x14ac:dyDescent="0.3">
      <c r="A16" s="19"/>
      <c r="B16" s="33"/>
      <c r="C16" s="20" t="s">
        <v>80</v>
      </c>
      <c r="D16" s="20"/>
      <c r="E16" s="21"/>
      <c r="F16" s="22"/>
      <c r="G16" s="23">
        <v>2.7</v>
      </c>
      <c r="H16" s="22">
        <v>1.2</v>
      </c>
      <c r="I16" s="27">
        <v>1</v>
      </c>
      <c r="J16" s="22">
        <f>G16*H16*I16</f>
        <v>3.24</v>
      </c>
      <c r="K16" s="22"/>
      <c r="L16" s="25"/>
    </row>
    <row r="17" spans="1:12" x14ac:dyDescent="0.3">
      <c r="A17" s="19"/>
      <c r="B17" s="33"/>
      <c r="C17" s="20"/>
      <c r="D17" s="20"/>
      <c r="E17" s="21"/>
      <c r="F17" s="22"/>
      <c r="G17" s="23"/>
      <c r="H17" s="22"/>
      <c r="I17" s="27"/>
      <c r="J17" s="22"/>
      <c r="K17" s="22"/>
      <c r="L17" s="25"/>
    </row>
    <row r="18" spans="1:12" ht="28.8" x14ac:dyDescent="0.3">
      <c r="A18" s="19">
        <v>4</v>
      </c>
      <c r="B18" s="33" t="s">
        <v>15</v>
      </c>
      <c r="C18" s="11" t="s">
        <v>99</v>
      </c>
      <c r="D18" s="20" t="s">
        <v>16</v>
      </c>
      <c r="E18" s="21"/>
      <c r="F18" s="22" t="s">
        <v>12</v>
      </c>
      <c r="G18" s="23"/>
      <c r="H18" s="22"/>
      <c r="I18" s="23"/>
      <c r="J18" s="22"/>
      <c r="K18" s="22">
        <f>SUM(J19:J21)</f>
        <v>4.71</v>
      </c>
      <c r="L18" s="24">
        <f>K18</f>
        <v>4.71</v>
      </c>
    </row>
    <row r="19" spans="1:12" x14ac:dyDescent="0.3">
      <c r="A19" s="19"/>
      <c r="B19" s="33"/>
      <c r="C19" s="20" t="s">
        <v>73</v>
      </c>
      <c r="D19" s="20"/>
      <c r="E19" s="21"/>
      <c r="F19" s="22"/>
      <c r="G19" s="23">
        <v>2.5499999999999998</v>
      </c>
      <c r="H19" s="22">
        <v>0.2</v>
      </c>
      <c r="I19" s="23">
        <v>5</v>
      </c>
      <c r="J19" s="22">
        <f>G19*H19*I19</f>
        <v>2.5499999999999998</v>
      </c>
      <c r="K19" s="22"/>
      <c r="L19" s="25"/>
    </row>
    <row r="20" spans="1:12" x14ac:dyDescent="0.3">
      <c r="A20" s="19"/>
      <c r="B20" s="33"/>
      <c r="C20" s="20" t="s">
        <v>74</v>
      </c>
      <c r="D20" s="20"/>
      <c r="E20" s="21"/>
      <c r="F20" s="22"/>
      <c r="G20" s="23">
        <v>0.2</v>
      </c>
      <c r="H20" s="22">
        <v>2.7</v>
      </c>
      <c r="I20" s="23">
        <v>4</v>
      </c>
      <c r="J20" s="22">
        <f t="shared" ref="J20" si="0">G20*H20*I20</f>
        <v>2.16</v>
      </c>
      <c r="K20" s="22"/>
      <c r="L20" s="25"/>
    </row>
    <row r="21" spans="1:12" ht="49.8" customHeight="1" x14ac:dyDescent="0.3">
      <c r="A21" s="19">
        <v>5</v>
      </c>
      <c r="B21" s="33" t="s">
        <v>17</v>
      </c>
      <c r="C21" s="13" t="s">
        <v>95</v>
      </c>
      <c r="D21" s="21"/>
      <c r="E21" s="21"/>
      <c r="F21" s="26" t="s">
        <v>89</v>
      </c>
      <c r="G21" s="23">
        <v>1</v>
      </c>
      <c r="H21" s="22">
        <v>7.0000000000000007E-2</v>
      </c>
      <c r="I21" s="23">
        <v>0.9</v>
      </c>
      <c r="J21" s="22"/>
      <c r="K21" s="22">
        <v>0</v>
      </c>
      <c r="L21" s="24">
        <f>K21</f>
        <v>0</v>
      </c>
    </row>
    <row r="22" spans="1:12" ht="62.4" x14ac:dyDescent="0.3">
      <c r="A22" s="19">
        <v>6</v>
      </c>
      <c r="B22" s="34" t="s">
        <v>88</v>
      </c>
      <c r="C22" s="28" t="s">
        <v>90</v>
      </c>
      <c r="D22" s="21"/>
      <c r="E22" s="21"/>
      <c r="F22" s="26" t="s">
        <v>89</v>
      </c>
      <c r="G22" s="23">
        <v>1</v>
      </c>
      <c r="H22" s="22">
        <v>0.05</v>
      </c>
      <c r="I22" s="23">
        <v>2.4</v>
      </c>
      <c r="J22" s="22"/>
      <c r="K22" s="22">
        <v>0</v>
      </c>
      <c r="L22" s="24">
        <f>K22</f>
        <v>0</v>
      </c>
    </row>
    <row r="23" spans="1:12" ht="43.2" x14ac:dyDescent="0.3">
      <c r="A23" s="19">
        <v>7</v>
      </c>
      <c r="B23" s="34" t="s">
        <v>20</v>
      </c>
      <c r="C23" s="12" t="s">
        <v>87</v>
      </c>
      <c r="D23" s="21" t="s">
        <v>21</v>
      </c>
      <c r="E23" s="21" t="s">
        <v>22</v>
      </c>
      <c r="F23" s="26" t="s">
        <v>19</v>
      </c>
      <c r="G23" s="23"/>
      <c r="H23" s="22"/>
      <c r="I23" s="23"/>
      <c r="J23" s="22"/>
      <c r="K23" s="22">
        <v>0</v>
      </c>
      <c r="L23" s="24">
        <f t="shared" ref="L23:L38" si="1">K23</f>
        <v>0</v>
      </c>
    </row>
    <row r="24" spans="1:12" ht="45.6" customHeight="1" x14ac:dyDescent="0.3">
      <c r="A24" s="19">
        <v>8</v>
      </c>
      <c r="B24" s="33" t="s">
        <v>75</v>
      </c>
      <c r="C24" s="21" t="s">
        <v>77</v>
      </c>
      <c r="D24" s="21" t="s">
        <v>21</v>
      </c>
      <c r="E24" s="21" t="s">
        <v>78</v>
      </c>
      <c r="F24" s="22" t="s">
        <v>23</v>
      </c>
      <c r="G24" s="23"/>
      <c r="H24" s="22"/>
      <c r="I24" s="23"/>
      <c r="J24" s="22"/>
      <c r="K24" s="22">
        <v>0</v>
      </c>
      <c r="L24" s="24">
        <f t="shared" si="1"/>
        <v>0</v>
      </c>
    </row>
    <row r="25" spans="1:12" ht="43.2" x14ac:dyDescent="0.3">
      <c r="A25" s="19">
        <f t="shared" ref="A25:A38" si="2">A24+1</f>
        <v>9</v>
      </c>
      <c r="B25" s="34" t="s">
        <v>25</v>
      </c>
      <c r="C25" s="21" t="s">
        <v>93</v>
      </c>
      <c r="D25" s="21" t="s">
        <v>26</v>
      </c>
      <c r="E25" s="21"/>
      <c r="F25" s="26" t="s">
        <v>19</v>
      </c>
      <c r="G25" s="23"/>
      <c r="H25" s="22"/>
      <c r="I25" s="23"/>
      <c r="J25" s="22"/>
      <c r="K25" s="22">
        <v>3</v>
      </c>
      <c r="L25" s="24">
        <f t="shared" si="1"/>
        <v>3</v>
      </c>
    </row>
    <row r="26" spans="1:12" x14ac:dyDescent="0.3">
      <c r="A26" s="19">
        <f t="shared" si="2"/>
        <v>10</v>
      </c>
      <c r="B26" s="33" t="s">
        <v>27</v>
      </c>
      <c r="C26" s="21" t="s">
        <v>28</v>
      </c>
      <c r="D26" s="21" t="s">
        <v>29</v>
      </c>
      <c r="E26" s="21" t="s">
        <v>30</v>
      </c>
      <c r="F26" s="26" t="s">
        <v>19</v>
      </c>
      <c r="G26" s="23"/>
      <c r="H26" s="22"/>
      <c r="I26" s="23"/>
      <c r="J26" s="22"/>
      <c r="K26" s="22">
        <v>3</v>
      </c>
      <c r="L26" s="24">
        <f t="shared" si="1"/>
        <v>3</v>
      </c>
    </row>
    <row r="27" spans="1:12" ht="43.2" x14ac:dyDescent="0.3">
      <c r="A27" s="19">
        <f t="shared" si="2"/>
        <v>11</v>
      </c>
      <c r="B27" s="33" t="s">
        <v>31</v>
      </c>
      <c r="C27" s="29" t="s">
        <v>32</v>
      </c>
      <c r="D27" s="21" t="s">
        <v>33</v>
      </c>
      <c r="E27" s="21" t="s">
        <v>76</v>
      </c>
      <c r="F27" s="22" t="s">
        <v>19</v>
      </c>
      <c r="G27" s="23"/>
      <c r="H27" s="22"/>
      <c r="I27" s="23"/>
      <c r="J27" s="22"/>
      <c r="K27" s="22">
        <v>1</v>
      </c>
      <c r="L27" s="24">
        <f t="shared" si="1"/>
        <v>1</v>
      </c>
    </row>
    <row r="28" spans="1:12" x14ac:dyDescent="0.3">
      <c r="A28" s="19">
        <f t="shared" si="2"/>
        <v>12</v>
      </c>
      <c r="B28" s="33" t="s">
        <v>34</v>
      </c>
      <c r="C28" s="29" t="s">
        <v>35</v>
      </c>
      <c r="D28" s="21"/>
      <c r="E28" s="21"/>
      <c r="F28" s="22" t="s">
        <v>19</v>
      </c>
      <c r="G28" s="23"/>
      <c r="H28" s="22"/>
      <c r="I28" s="23"/>
      <c r="J28" s="22"/>
      <c r="K28" s="22">
        <v>3</v>
      </c>
      <c r="L28" s="24">
        <f t="shared" si="1"/>
        <v>3</v>
      </c>
    </row>
    <row r="29" spans="1:12" ht="43.2" x14ac:dyDescent="0.3">
      <c r="A29" s="19">
        <f t="shared" si="2"/>
        <v>13</v>
      </c>
      <c r="B29" s="33" t="s">
        <v>36</v>
      </c>
      <c r="C29" s="21" t="s">
        <v>37</v>
      </c>
      <c r="D29" s="21" t="s">
        <v>38</v>
      </c>
      <c r="E29" s="21"/>
      <c r="F29" s="22" t="s">
        <v>39</v>
      </c>
      <c r="G29" s="23"/>
      <c r="H29" s="22"/>
      <c r="I29" s="23"/>
      <c r="J29" s="22"/>
      <c r="K29" s="22">
        <f>SUM(J30:J33)*10.764</f>
        <v>114.47514</v>
      </c>
      <c r="L29" s="25">
        <f t="shared" si="1"/>
        <v>114.47514</v>
      </c>
    </row>
    <row r="30" spans="1:12" x14ac:dyDescent="0.3">
      <c r="A30" s="19"/>
      <c r="B30" s="33"/>
      <c r="C30" s="21" t="s">
        <v>81</v>
      </c>
      <c r="D30" s="21"/>
      <c r="E30" s="21"/>
      <c r="F30" s="22"/>
      <c r="G30" s="23">
        <v>2.5499999999999998</v>
      </c>
      <c r="H30" s="22">
        <v>0.4</v>
      </c>
      <c r="I30" s="23">
        <v>1</v>
      </c>
      <c r="J30" s="22">
        <f>G30*H30*I30</f>
        <v>1.02</v>
      </c>
      <c r="K30" s="22"/>
      <c r="L30" s="25"/>
    </row>
    <row r="31" spans="1:12" x14ac:dyDescent="0.3">
      <c r="A31" s="19"/>
      <c r="B31" s="33"/>
      <c r="C31" s="21" t="s">
        <v>82</v>
      </c>
      <c r="D31" s="21"/>
      <c r="E31" s="21"/>
      <c r="F31" s="22"/>
      <c r="G31" s="23">
        <v>2.5499999999999998</v>
      </c>
      <c r="H31" s="22">
        <v>1</v>
      </c>
      <c r="I31" s="23">
        <v>1</v>
      </c>
      <c r="J31" s="22">
        <f t="shared" ref="J31:J33" si="3">G31*H31*I31</f>
        <v>2.5499999999999998</v>
      </c>
      <c r="K31" s="22"/>
      <c r="L31" s="25"/>
    </row>
    <row r="32" spans="1:12" x14ac:dyDescent="0.3">
      <c r="A32" s="19"/>
      <c r="B32" s="33"/>
      <c r="C32" s="21" t="s">
        <v>83</v>
      </c>
      <c r="D32" s="21"/>
      <c r="E32" s="21"/>
      <c r="F32" s="22"/>
      <c r="G32" s="23">
        <v>2.5499999999999998</v>
      </c>
      <c r="H32" s="22">
        <v>1.5</v>
      </c>
      <c r="I32" s="23">
        <v>1</v>
      </c>
      <c r="J32" s="22">
        <f t="shared" si="3"/>
        <v>3.8249999999999997</v>
      </c>
      <c r="K32" s="22"/>
      <c r="L32" s="25"/>
    </row>
    <row r="33" spans="1:15" x14ac:dyDescent="0.3">
      <c r="A33" s="19"/>
      <c r="B33" s="33"/>
      <c r="C33" s="21" t="s">
        <v>128</v>
      </c>
      <c r="D33" s="21"/>
      <c r="E33" s="21"/>
      <c r="F33" s="22"/>
      <c r="G33" s="23">
        <v>2.7</v>
      </c>
      <c r="H33" s="22">
        <v>1.2</v>
      </c>
      <c r="I33" s="23">
        <v>1</v>
      </c>
      <c r="J33" s="22">
        <f t="shared" si="3"/>
        <v>3.24</v>
      </c>
      <c r="K33" s="22"/>
      <c r="L33" s="25"/>
    </row>
    <row r="34" spans="1:15" ht="28.8" x14ac:dyDescent="0.3">
      <c r="A34" s="19">
        <f>A29+1</f>
        <v>14</v>
      </c>
      <c r="B34" s="33" t="s">
        <v>124</v>
      </c>
      <c r="C34" s="21" t="s">
        <v>96</v>
      </c>
      <c r="D34" s="21" t="s">
        <v>40</v>
      </c>
      <c r="E34" s="21" t="s">
        <v>85</v>
      </c>
      <c r="F34" s="22" t="s">
        <v>19</v>
      </c>
      <c r="G34" s="23"/>
      <c r="H34" s="22"/>
      <c r="I34" s="23"/>
      <c r="J34" s="22"/>
      <c r="K34" s="22">
        <v>1</v>
      </c>
      <c r="L34" s="24">
        <f t="shared" si="1"/>
        <v>1</v>
      </c>
    </row>
    <row r="35" spans="1:15" ht="39.6" customHeight="1" x14ac:dyDescent="0.3">
      <c r="A35" s="19">
        <v>15</v>
      </c>
      <c r="B35" s="33" t="s">
        <v>41</v>
      </c>
      <c r="C35" s="21" t="s">
        <v>42</v>
      </c>
      <c r="D35" s="21" t="s">
        <v>40</v>
      </c>
      <c r="E35" s="21" t="s">
        <v>43</v>
      </c>
      <c r="F35" s="22" t="s">
        <v>19</v>
      </c>
      <c r="G35" s="23"/>
      <c r="H35" s="22"/>
      <c r="I35" s="23"/>
      <c r="J35" s="22"/>
      <c r="K35" s="22">
        <v>3</v>
      </c>
      <c r="L35" s="24">
        <f t="shared" si="1"/>
        <v>3</v>
      </c>
    </row>
    <row r="36" spans="1:15" ht="28.8" x14ac:dyDescent="0.3">
      <c r="A36" s="19">
        <v>16</v>
      </c>
      <c r="B36" s="33" t="s">
        <v>44</v>
      </c>
      <c r="C36" s="21" t="s">
        <v>110</v>
      </c>
      <c r="D36" s="21" t="s">
        <v>45</v>
      </c>
      <c r="E36" s="21"/>
      <c r="F36" s="22" t="s">
        <v>46</v>
      </c>
      <c r="G36" s="23"/>
      <c r="H36" s="22"/>
      <c r="I36" s="23"/>
      <c r="J36" s="22"/>
      <c r="K36" s="22">
        <v>1</v>
      </c>
      <c r="L36" s="24">
        <f t="shared" si="1"/>
        <v>1</v>
      </c>
    </row>
    <row r="37" spans="1:15" x14ac:dyDescent="0.3">
      <c r="A37" s="19">
        <f t="shared" si="2"/>
        <v>17</v>
      </c>
      <c r="B37" s="33" t="s">
        <v>47</v>
      </c>
      <c r="C37" s="21" t="s">
        <v>94</v>
      </c>
      <c r="D37" s="21"/>
      <c r="E37" s="21"/>
      <c r="F37" s="22" t="s">
        <v>18</v>
      </c>
      <c r="G37" s="23"/>
      <c r="H37" s="22"/>
      <c r="I37" s="23"/>
      <c r="J37" s="22"/>
      <c r="K37" s="22">
        <v>1</v>
      </c>
      <c r="L37" s="24">
        <f t="shared" si="1"/>
        <v>1</v>
      </c>
    </row>
    <row r="38" spans="1:15" x14ac:dyDescent="0.3">
      <c r="A38" s="19">
        <f t="shared" si="2"/>
        <v>18</v>
      </c>
      <c r="B38" s="33" t="s">
        <v>48</v>
      </c>
      <c r="C38" s="21" t="s">
        <v>94</v>
      </c>
      <c r="D38" s="21"/>
      <c r="E38" s="21"/>
      <c r="F38" s="22" t="s">
        <v>18</v>
      </c>
      <c r="G38" s="23"/>
      <c r="H38" s="22"/>
      <c r="I38" s="23"/>
      <c r="J38" s="22"/>
      <c r="K38" s="22">
        <v>1</v>
      </c>
      <c r="L38" s="24">
        <f t="shared" si="1"/>
        <v>1</v>
      </c>
    </row>
    <row r="39" spans="1:15" ht="18" x14ac:dyDescent="0.3">
      <c r="A39" s="19">
        <v>19</v>
      </c>
      <c r="B39" s="33"/>
      <c r="C39" s="73" t="s">
        <v>123</v>
      </c>
      <c r="D39" s="74"/>
      <c r="E39" s="73"/>
      <c r="F39" s="75"/>
      <c r="G39" s="76"/>
      <c r="H39" s="77">
        <f t="shared" ref="H39" si="4">F39*G39</f>
        <v>0</v>
      </c>
      <c r="I39" s="23"/>
      <c r="J39" s="22"/>
      <c r="K39" s="22"/>
      <c r="L39" s="25"/>
    </row>
    <row r="40" spans="1:15" x14ac:dyDescent="0.3">
      <c r="A40" s="30"/>
      <c r="B40" s="109"/>
      <c r="C40" s="31"/>
      <c r="D40" s="32"/>
      <c r="E40" s="31"/>
      <c r="F40" s="31"/>
      <c r="G40" s="109"/>
      <c r="H40" s="109"/>
      <c r="I40" s="109"/>
      <c r="J40" s="109"/>
      <c r="K40" s="25"/>
      <c r="L40" s="25"/>
    </row>
    <row r="41" spans="1:15" x14ac:dyDescent="0.3">
      <c r="A41" s="30"/>
      <c r="B41" s="109"/>
      <c r="C41" s="31"/>
      <c r="D41" s="32"/>
      <c r="E41" s="31"/>
      <c r="F41" s="31"/>
      <c r="G41" s="109"/>
      <c r="H41" s="109"/>
      <c r="I41" s="109"/>
      <c r="J41" s="109"/>
      <c r="K41" s="25"/>
      <c r="L41" s="25"/>
    </row>
    <row r="42" spans="1:15" x14ac:dyDescent="0.3">
      <c r="A42" s="30"/>
      <c r="B42" s="30"/>
      <c r="C42" s="31"/>
      <c r="D42" s="32"/>
      <c r="E42" s="31"/>
      <c r="F42" s="31"/>
      <c r="G42" s="110" t="s">
        <v>64</v>
      </c>
      <c r="H42" s="110"/>
      <c r="I42" s="110"/>
      <c r="J42" s="110"/>
      <c r="K42" s="25"/>
      <c r="L42" s="25"/>
      <c r="O42" s="1">
        <v>2</v>
      </c>
    </row>
  </sheetData>
  <mergeCells count="4">
    <mergeCell ref="F1:K1"/>
    <mergeCell ref="B40:B41"/>
    <mergeCell ref="G40:J41"/>
    <mergeCell ref="G42:J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Summary</vt:lpstr>
      <vt:lpstr>Barista</vt:lpstr>
      <vt:lpstr>Barishta MB Sheet </vt:lpstr>
      <vt:lpstr>MOMO Express</vt:lpstr>
      <vt:lpstr>MOMO MB Sheet</vt:lpstr>
      <vt:lpstr>Wrap it up</vt:lpstr>
      <vt:lpstr>Wrap it up MB</vt:lpstr>
      <vt:lpstr>Burger Pizza</vt:lpstr>
      <vt:lpstr>Burger Pizza MB Sht</vt:lpstr>
      <vt:lpstr>'Barishta MB Sheet '!Print_Area</vt:lpstr>
      <vt:lpstr>Barista!Print_Area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fdtcost@outlook.com</dc:creator>
  <cp:lastModifiedBy>PRADEEP kumar</cp:lastModifiedBy>
  <cp:lastPrinted>2024-03-05T09:03:57Z</cp:lastPrinted>
  <dcterms:created xsi:type="dcterms:W3CDTF">2024-02-07T05:06:59Z</dcterms:created>
  <dcterms:modified xsi:type="dcterms:W3CDTF">2024-06-11T16:51:54Z</dcterms:modified>
</cp:coreProperties>
</file>