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Shawarma INT\Variation work\"/>
    </mc:Choice>
  </mc:AlternateContent>
  <bookViews>
    <workbookView xWindow="-105" yWindow="-105" windowWidth="23250" windowHeight="12570" firstSheet="2" activeTab="2"/>
  </bookViews>
  <sheets>
    <sheet name="NFA-SO" sheetId="4" state="hidden" r:id="rId1"/>
    <sheet name="Summary" sheetId="10" r:id="rId2"/>
    <sheet name="Shawarma Variation Statement" sheetId="7" r:id="rId3"/>
  </sheets>
  <definedNames>
    <definedName name="_xlnm._FilterDatabase" localSheetId="0" hidden="1">'NFA-SO'!$A$2:$J$74</definedName>
    <definedName name="_xlnm.Print_Area" localSheetId="0">'NFA-SO'!$A$2:$J$92</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7" l="1"/>
  <c r="J44" i="7"/>
  <c r="L44" i="7" s="1"/>
  <c r="J43" i="7"/>
  <c r="L43" i="7" s="1"/>
  <c r="J42" i="7"/>
  <c r="L42" i="7" s="1"/>
  <c r="J41" i="7"/>
  <c r="L41" i="7" s="1"/>
  <c r="J40" i="7"/>
  <c r="L40" i="7" s="1"/>
  <c r="J39" i="7"/>
  <c r="L39" i="7" s="1"/>
  <c r="J38" i="7"/>
  <c r="L38" i="7" s="1"/>
  <c r="J37" i="7"/>
  <c r="L37" i="7" s="1"/>
  <c r="J36" i="7"/>
  <c r="L36" i="7" s="1"/>
  <c r="J35" i="7"/>
  <c r="L35" i="7" s="1"/>
  <c r="J34" i="7"/>
  <c r="L34" i="7" s="1"/>
  <c r="J33" i="7"/>
  <c r="L33" i="7" s="1"/>
  <c r="J32" i="7"/>
  <c r="L32" i="7" s="1"/>
  <c r="J31" i="7"/>
  <c r="L31" i="7" s="1"/>
  <c r="J30" i="7"/>
  <c r="L30" i="7" s="1"/>
  <c r="J27" i="7"/>
  <c r="L27" i="7" s="1"/>
  <c r="J23" i="7"/>
  <c r="L23" i="7" s="1"/>
  <c r="J17" i="7"/>
  <c r="L17" i="7" s="1"/>
  <c r="J16" i="7"/>
  <c r="L16" i="7" s="1"/>
  <c r="J15" i="7"/>
  <c r="L15" i="7" s="1"/>
  <c r="K44" i="7"/>
  <c r="K43" i="7"/>
  <c r="K42" i="7"/>
  <c r="K41" i="7"/>
  <c r="K40" i="7"/>
  <c r="K39" i="7"/>
  <c r="K38" i="7"/>
  <c r="K37" i="7"/>
  <c r="K36" i="7"/>
  <c r="K35" i="7"/>
  <c r="K34" i="7"/>
  <c r="K33" i="7"/>
  <c r="K32" i="7"/>
  <c r="K31" i="7"/>
  <c r="K30" i="7"/>
  <c r="L29" i="7"/>
  <c r="K29" i="7"/>
  <c r="L28" i="7"/>
  <c r="K28" i="7"/>
  <c r="K27" i="7"/>
  <c r="L26" i="7"/>
  <c r="K26" i="7"/>
  <c r="L25" i="7"/>
  <c r="K25" i="7"/>
  <c r="L24" i="7"/>
  <c r="K24" i="7"/>
  <c r="K23" i="7"/>
  <c r="L19" i="7"/>
  <c r="K19" i="7"/>
  <c r="L18" i="7"/>
  <c r="K18" i="7"/>
  <c r="K17" i="7"/>
  <c r="K16" i="7"/>
  <c r="K15" i="7"/>
  <c r="A44" i="7"/>
  <c r="A39" i="7"/>
  <c r="A40" i="7" s="1"/>
  <c r="A41" i="7" s="1"/>
  <c r="A24" i="7"/>
  <c r="A20" i="7"/>
  <c r="A21" i="7" s="1"/>
  <c r="A16" i="7"/>
  <c r="J11" i="7"/>
  <c r="A11" i="7"/>
  <c r="A12" i="7" s="1"/>
  <c r="C6" i="10" l="1"/>
  <c r="J20" i="7"/>
  <c r="L20" i="7" s="1"/>
  <c r="K20" i="7"/>
  <c r="J21" i="7"/>
  <c r="L21" i="7" s="1"/>
  <c r="K21" i="7"/>
  <c r="J22" i="7"/>
  <c r="L22" i="7" s="1"/>
  <c r="K22" i="7"/>
  <c r="K11" i="7"/>
  <c r="L11" i="7"/>
  <c r="J47" i="7" l="1"/>
  <c r="L47" i="7"/>
  <c r="J49" i="7" l="1"/>
  <c r="J50" i="7" s="1"/>
  <c r="C4" i="10"/>
  <c r="L49" i="7"/>
  <c r="L50" i="7" s="1"/>
  <c r="C5" i="10"/>
  <c r="C3" i="10" l="1"/>
  <c r="C8" i="10" s="1"/>
  <c r="C10" i="10" s="1"/>
  <c r="C11" i="10" s="1"/>
  <c r="H45" i="4" l="1"/>
  <c r="J47" i="4" l="1"/>
  <c r="J48" i="4" l="1"/>
  <c r="H47" i="4"/>
  <c r="H48" i="4" s="1"/>
</calcChain>
</file>

<file path=xl/sharedStrings.xml><?xml version="1.0" encoding="utf-8"?>
<sst xmlns="http://schemas.openxmlformats.org/spreadsheetml/2006/main" count="294" uniqueCount="225">
  <si>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</si>
  <si>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</si>
  <si>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</si>
  <si>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</si>
  <si>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</si>
  <si>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</si>
  <si>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</si>
  <si>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</si>
  <si>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</si>
  <si>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</si>
  <si>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</si>
  <si>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</si>
  <si>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</si>
  <si>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</si>
  <si>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</si>
  <si>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</si>
  <si>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</si>
  <si>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</si>
  <si>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</si>
  <si>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</si>
  <si>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</si>
  <si>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</si>
  <si>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</si>
  <si>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</si>
  <si>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</si>
  <si>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</si>
  <si>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</si>
  <si>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</si>
  <si>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</si>
  <si>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</si>
  <si>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</si>
  <si>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</si>
  <si>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</si>
  <si>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</si>
  <si>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</si>
  <si>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</si>
  <si>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</si>
  <si>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</si>
  <si>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</si>
  <si>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</si>
  <si>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</si>
  <si>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</si>
  <si>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</si>
  <si>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</si>
  <si>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</si>
  <si>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</si>
  <si>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</si>
  <si>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</si>
  <si>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</si>
  <si>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</si>
  <si>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</si>
  <si>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</si>
  <si>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</si>
  <si>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</si>
  <si>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</si>
  <si>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</si>
  <si>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</si>
  <si>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</si>
  <si>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</si>
  <si>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</si>
  <si>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</si>
  <si>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</si>
  <si>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</si>
  <si>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</si>
  <si>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</si>
  <si>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</si>
  <si>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</si>
  <si>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</si>
  <si>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</si>
  <si>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</si>
  <si>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</si>
  <si>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</si>
  <si>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</si>
  <si>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</si>
  <si>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</si>
  <si>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</si>
  <si>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</si>
  <si>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</si>
  <si>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</si>
  <si>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</si>
  <si>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</si>
  <si>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</si>
  <si>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</si>
  <si>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</si>
  <si>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</si>
  <si>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</si>
  <si>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</si>
  <si>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</si>
  <si>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</si>
  <si>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</si>
  <si>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</si>
  <si>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</si>
  <si>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</si>
  <si>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</si>
  <si>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</si>
  <si>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</si>
  <si>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</si>
  <si>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</si>
  <si>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</si>
  <si>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</si>
  <si>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</si>
  <si>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</si>
  <si>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</si>
  <si>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</si>
  <si>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</si>
  <si>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</si>
  <si>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</si>
  <si>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</si>
  <si>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</si>
  <si>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</si>
  <si>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</si>
  <si>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</si>
  <si>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</si>
  <si>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</si>
  <si>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</si>
  <si>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</si>
  <si>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</si>
  <si>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</si>
  <si>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</si>
  <si>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</si>
  <si>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</si>
  <si>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</si>
  <si>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</si>
  <si>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</si>
  <si>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</si>
  <si>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</si>
  <si>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</si>
  <si>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</si>
  <si>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</si>
  <si>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</si>
  <si>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</si>
  <si>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</si>
  <si>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</si>
  <si>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</si>
  <si>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</si>
  <si>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</si>
  <si>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</si>
  <si>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</si>
  <si>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</si>
  <si>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</si>
  <si>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</si>
  <si>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</si>
  <si>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</si>
  <si>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</si>
  <si>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</si>
  <si>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</si>
  <si>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</si>
  <si>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</si>
  <si>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</si>
  <si>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</si>
  <si>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</si>
  <si>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</si>
  <si>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</si>
  <si>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</si>
  <si>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</si>
  <si>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</si>
  <si>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</si>
  <si>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</si>
  <si>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</si>
  <si>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</si>
  <si>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</si>
  <si>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</si>
  <si>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SR NO</t>
  </si>
  <si>
    <t xml:space="preserve">SERVICE NO </t>
  </si>
  <si>
    <t xml:space="preserve">ITEM DESCRIPTION </t>
  </si>
  <si>
    <t>UNIT</t>
  </si>
  <si>
    <t xml:space="preserve"> RATE </t>
  </si>
  <si>
    <t>Remarks</t>
  </si>
  <si>
    <t>QTY</t>
  </si>
  <si>
    <t>AMOUNT</t>
  </si>
  <si>
    <t>% Variation</t>
  </si>
  <si>
    <t>Previous BOQ</t>
  </si>
  <si>
    <t>Revised BOQ</t>
  </si>
  <si>
    <t>Project:</t>
  </si>
  <si>
    <t>Previous SO No.:</t>
  </si>
  <si>
    <t>Package Details:</t>
  </si>
  <si>
    <t>Document Date:</t>
  </si>
  <si>
    <t>Nos</t>
  </si>
  <si>
    <t>RATE</t>
  </si>
  <si>
    <t>NOTE</t>
  </si>
  <si>
    <t>2.02a</t>
  </si>
  <si>
    <t>2.02b</t>
  </si>
  <si>
    <t>A</t>
  </si>
  <si>
    <t>C</t>
  </si>
  <si>
    <t>5.01A</t>
  </si>
  <si>
    <t>Providing, Laying, Jointing &amp; Testing of Pipes for Sprinkler System - G.I Pipe confirming IS Codes Class `C' Heavy Pipe &amp; with necessary support &amp; anchore fastening from slab.</t>
  </si>
  <si>
    <t>25 mm dia</t>
  </si>
  <si>
    <t>40 mm dia</t>
  </si>
  <si>
    <t>50 mm dia</t>
  </si>
  <si>
    <t>65mm dia</t>
  </si>
  <si>
    <t>Synthetic Enamel Paint.</t>
  </si>
  <si>
    <t>Providing &amp; Fixing of Butterfly Valve.</t>
  </si>
  <si>
    <t>65 mm dia</t>
  </si>
  <si>
    <t>Providing &amp; Fixing of Ball Valve.</t>
  </si>
  <si>
    <t>HEADER FITTING.</t>
  </si>
  <si>
    <t>Flow Switch</t>
  </si>
  <si>
    <t>Pressure Gauge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</si>
  <si>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</si>
  <si>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</si>
  <si>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</si>
  <si>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</si>
  <si>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</si>
  <si>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</si>
  <si>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</si>
  <si>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b</t>
  </si>
  <si>
    <t>d</t>
  </si>
  <si>
    <t>Rft.</t>
  </si>
  <si>
    <t>CVCP EXTRA  WORK</t>
  </si>
  <si>
    <t>FF EXTRA WORK</t>
  </si>
  <si>
    <t xml:space="preserve">TOTAL AMOUNT </t>
  </si>
  <si>
    <t>GST 18%</t>
  </si>
  <si>
    <t>TOTAL AMOUNT WITH GST</t>
  </si>
  <si>
    <t xml:space="preserve">SR NO </t>
  </si>
  <si>
    <t xml:space="preserve">List of outlet </t>
  </si>
  <si>
    <t xml:space="preserve">amt </t>
  </si>
  <si>
    <t xml:space="preserve">AJ KITCHEN </t>
  </si>
  <si>
    <t>SHAWARMA  CVCP</t>
  </si>
  <si>
    <t>CHAI POINT F03</t>
  </si>
  <si>
    <t>CHAI POINT D 08</t>
  </si>
  <si>
    <t xml:space="preserve">Total </t>
  </si>
  <si>
    <t>Total Amount</t>
  </si>
  <si>
    <t xml:space="preserve">Fire fighting system not consider in boq need approval for the same </t>
  </si>
  <si>
    <t xml:space="preserve">SHAWARMA, TACOS </t>
  </si>
  <si>
    <t>Shawarma, Tacos Front Counter Modification as per the revised drawing details</t>
  </si>
  <si>
    <t xml:space="preserve">Shawarma, Tacos front counter need to modify as per revised dwg need to approval for the same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</si>
</sst>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69" formatCode="_(* #,##0_);_(* \(#,##0\);_(* \-??_);_(@_)"/>
    <numFmt numFmtId="170" formatCode="_-* #,##0.00_-;\-* #,##0.00_-;_-* &quot;-&quot;??_-;_-@_-"/>
    <numFmt numFmtId="171" formatCode="_(* #,##0.00_);_(* \(#,##0.00\);_(* \-??_);_(@_)"/>
  </numFmts>
  <fonts count="29">
    <font>
      <sz val="10"/>
      <name val="Arial"/>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u/>
      <sz val="10"/>
      <color theme="1"/>
      <name val="Century Gothic"/>
      <family val="2"/>
    </font>
    <font>
      <b/>
      <sz val="10"/>
      <color theme="1"/>
      <name val="Century Gothic"/>
      <family val="2"/>
    </font>
    <font>
      <sz val="10"/>
      <color theme="1"/>
      <name val="Century Gothic"/>
      <family val="2"/>
    </font>
    <font>
      <sz val="10"/>
      <color rgb="FFFF0000"/>
      <name val="Century Gothic"/>
      <family val="2"/>
    </font>
    <font>
      <sz val="10"/>
      <name val="Century Gothic"/>
      <family val="2"/>
    </font>
    <font>
      <sz val="12"/>
      <name val="Times New Roman"/>
      <family val="1"/>
    </font>
    <font>
      <sz val="11"/>
      <color rgb="FF000000"/>
      <name val="Calibri"/>
      <family val="2"/>
      <charset val="1"/>
    </font>
    <font>
      <sz val="10"/>
      <name val="Times New Roman"/>
      <family val="1"/>
    </font>
    <font>
      <sz val="10"/>
      <name val="Arial"/>
      <family val="2"/>
      <charset val="204"/>
    </font>
    <font>
      <sz val="10"/>
      <color theme="1"/>
      <name val="Times New Roman"/>
      <family val="1"/>
    </font>
    <font>
      <sz val="10"/>
      <color indexed="8"/>
      <name val="Times New Roman"/>
      <family val="1"/>
    </font>
    <font>
      <b/>
      <sz val="1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63A8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9" fontId="6" fillId="0" borderId="0" applyFont="0" applyFill="0" applyBorder="0" applyAlignment="0" applyProtection="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43" fontId="1" fillId="0" borderId="0" applyFont="0" applyFill="0" applyBorder="0" applyAlignment="0" applyProtection="0"/>
    <xf numFmtId="164" fontId="22" fillId="0" borderId="0" applyFont="0" applyFill="0" applyBorder="0" applyAlignment="0" applyProtection="0"/>
    <xf numFmtId="170" fontId="22"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2" fillId="0" borderId="0"/>
    <xf numFmtId="171" fontId="2" fillId="0" borderId="0" applyFill="0" applyBorder="0" applyAlignment="0" applyProtection="0"/>
    <xf numFmtId="0" fontId="25" fillId="0" borderId="0"/>
    <xf numFmtId="43" fontId="1" fillId="0" borderId="0" applyFont="0" applyFill="0" applyBorder="0" applyAlignment="0" applyProtection="0"/>
  </cellStyleXfs>
  <cellXfs count="217">
    <xf numFmtId="0" fontId="0" fillId="0" borderId="0" xfId="0"/>
    <xf numFmtId="0" fontId="5" fillId="0" borderId="1" xfId="0" applyFont="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left"/>
    </xf>
    <xf numFmtId="0" fontId="5" fillId="0" borderId="1" xfId="0" quotePrefix="1" applyFont="1" applyBorder="1" applyAlignment="1">
      <alignment horizontal="center" vertical="center" wrapText="1"/>
    </xf>
    <xf numFmtId="15" fontId="5" fillId="0" borderId="1" xfId="0" quotePrefix="1" applyNumberFormat="1" applyFont="1" applyBorder="1" applyAlignment="1">
      <alignment horizontal="center" vertical="center" wrapText="1"/>
    </xf>
    <xf numFmtId="165" fontId="5" fillId="0" borderId="0" xfId="1" applyNumberFormat="1" applyFont="1" applyAlignment="1">
      <alignment vertical="center"/>
    </xf>
    <xf numFmtId="15" fontId="5" fillId="0" borderId="0" xfId="0" applyNumberFormat="1" applyFont="1" applyAlignment="1">
      <alignment vertical="center"/>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top" wrapText="1"/>
    </xf>
    <xf numFmtId="164" fontId="5" fillId="0" borderId="0" xfId="1" applyFont="1" applyAlignment="1">
      <alignment vertical="center"/>
    </xf>
    <xf numFmtId="9" fontId="5" fillId="0" borderId="0" xfId="2" applyFont="1" applyAlignment="1">
      <alignment vertical="center"/>
    </xf>
    <xf numFmtId="0" fontId="5" fillId="0" borderId="1" xfId="0" applyFont="1" applyBorder="1" applyAlignment="1">
      <alignment vertical="center"/>
    </xf>
    <xf numFmtId="165" fontId="4" fillId="0" borderId="1" xfId="1" applyNumberFormat="1" applyFont="1" applyFill="1" applyBorder="1" applyAlignment="1">
      <alignment vertical="center" wrapText="1"/>
    </xf>
    <xf numFmtId="165" fontId="4" fillId="0" borderId="1" xfId="1" applyNumberFormat="1" applyFont="1" applyFill="1" applyBorder="1" applyAlignment="1">
      <alignment horizontal="right" vertical="center" wrapText="1"/>
    </xf>
    <xf numFmtId="0" fontId="5" fillId="0" borderId="0" xfId="0" applyFont="1" applyAlignment="1">
      <alignment horizontal="center" vertical="top"/>
    </xf>
    <xf numFmtId="43" fontId="5" fillId="0" borderId="0" xfId="0" applyNumberFormat="1" applyFont="1" applyAlignment="1">
      <alignment vertical="center"/>
    </xf>
    <xf numFmtId="16" fontId="5" fillId="0" borderId="0" xfId="0" applyNumberFormat="1" applyFont="1" applyAlignment="1">
      <alignment vertical="center"/>
    </xf>
    <xf numFmtId="165" fontId="5" fillId="0" borderId="1" xfId="1" applyNumberFormat="1"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15" fontId="5"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5" fillId="0" borderId="12"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center" vertical="top"/>
    </xf>
    <xf numFmtId="0" fontId="5" fillId="0" borderId="10"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center" vertical="center"/>
    </xf>
    <xf numFmtId="0" fontId="11" fillId="0" borderId="8" xfId="0" applyFont="1" applyBorder="1" applyAlignment="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14" fillId="0" borderId="1" xfId="3" applyFont="1" applyBorder="1" applyAlignment="1">
      <alignment horizontal="left" vertical="center" wrapText="1"/>
    </xf>
    <xf numFmtId="0" fontId="14" fillId="0" borderId="1" xfId="3" applyFont="1" applyBorder="1" applyAlignment="1">
      <alignment horizontal="center" vertical="center"/>
    </xf>
    <xf numFmtId="168" fontId="14" fillId="0" borderId="1" xfId="4" applyNumberFormat="1" applyFont="1" applyBorder="1" applyAlignment="1">
      <alignment horizontal="center" vertical="center"/>
    </xf>
    <xf numFmtId="168" fontId="14" fillId="0" borderId="1" xfId="4" applyNumberFormat="1" applyFont="1" applyBorder="1" applyAlignment="1">
      <alignment horizontal="right" vertical="center"/>
    </xf>
    <xf numFmtId="0" fontId="11" fillId="4" borderId="1" xfId="3" applyFont="1" applyFill="1" applyBorder="1" applyAlignment="1">
      <alignment horizontal="center" vertical="center"/>
    </xf>
    <xf numFmtId="0" fontId="13" fillId="4" borderId="1" xfId="3" applyFont="1" applyFill="1" applyBorder="1">
      <alignment vertical="center"/>
    </xf>
    <xf numFmtId="168" fontId="13" fillId="4" borderId="1" xfId="4" applyNumberFormat="1" applyFont="1" applyFill="1" applyBorder="1">
      <alignment vertical="center"/>
    </xf>
    <xf numFmtId="168" fontId="13" fillId="4" borderId="1" xfId="4" applyNumberFormat="1" applyFont="1" applyFill="1" applyBorder="1" applyAlignment="1">
      <alignment horizontal="right" vertical="center"/>
    </xf>
    <xf numFmtId="0" fontId="13" fillId="4" borderId="1" xfId="3" applyFont="1" applyFill="1" applyBorder="1" applyAlignment="1">
      <alignment horizontal="right" vertical="center"/>
    </xf>
    <xf numFmtId="168" fontId="13" fillId="4" borderId="1" xfId="3" applyNumberFormat="1" applyFont="1" applyFill="1" applyBorder="1">
      <alignment vertical="center"/>
    </xf>
    <xf numFmtId="9" fontId="14" fillId="0" borderId="1" xfId="2" applyFont="1" applyBorder="1" applyAlignment="1">
      <alignment horizontal="right" vertical="center"/>
    </xf>
    <xf numFmtId="10" fontId="13" fillId="4" borderId="1" xfId="2" applyNumberFormat="1" applyFont="1" applyFill="1" applyBorder="1" applyAlignment="1">
      <alignment horizontal="right" vertical="center"/>
    </xf>
    <xf numFmtId="0" fontId="15" fillId="5" borderId="1" xfId="3" applyFont="1" applyFill="1" applyBorder="1" applyAlignment="1">
      <alignment horizontal="center" vertical="center"/>
    </xf>
    <xf numFmtId="0" fontId="17" fillId="0" borderId="1" xfId="6" applyFont="1" applyBorder="1" applyAlignment="1">
      <alignment vertical="center" wrapText="1"/>
    </xf>
    <xf numFmtId="3" fontId="19" fillId="0" borderId="1" xfId="6" applyNumberFormat="1" applyFont="1" applyBorder="1" applyAlignment="1">
      <alignment horizontal="center" vertical="center"/>
    </xf>
    <xf numFmtId="3" fontId="19" fillId="2" borderId="1" xfId="6" applyNumberFormat="1" applyFont="1" applyFill="1" applyBorder="1" applyAlignment="1">
      <alignment horizontal="center" vertical="center"/>
    </xf>
    <xf numFmtId="164" fontId="20" fillId="0" borderId="1" xfId="8" applyFont="1" applyFill="1" applyBorder="1" applyAlignment="1" applyProtection="1">
      <alignment horizontal="center" vertical="center"/>
    </xf>
    <xf numFmtId="164" fontId="19" fillId="0" borderId="1" xfId="8" applyFont="1" applyFill="1" applyBorder="1" applyAlignment="1" applyProtection="1">
      <alignment horizontal="center" vertical="center"/>
    </xf>
    <xf numFmtId="2" fontId="19" fillId="0" borderId="1" xfId="8" applyNumberFormat="1" applyFont="1" applyFill="1" applyBorder="1" applyAlignment="1" applyProtection="1">
      <alignment horizontal="center" vertical="center"/>
    </xf>
    <xf numFmtId="2" fontId="19" fillId="2" borderId="1" xfId="8" applyNumberFormat="1" applyFont="1" applyFill="1" applyBorder="1" applyAlignment="1" applyProtection="1">
      <alignment horizontal="center" vertical="center"/>
    </xf>
    <xf numFmtId="164" fontId="19" fillId="2" borderId="1" xfId="8" applyFont="1" applyFill="1" applyBorder="1" applyAlignment="1" applyProtection="1">
      <alignment horizontal="center" vertical="center"/>
    </xf>
    <xf numFmtId="164" fontId="20" fillId="2" borderId="1" xfId="8" applyFont="1" applyFill="1" applyBorder="1" applyAlignment="1" applyProtection="1">
      <alignment horizontal="center" vertical="center"/>
    </xf>
    <xf numFmtId="170" fontId="20" fillId="2" borderId="1" xfId="9" applyFont="1" applyFill="1" applyBorder="1" applyAlignment="1" applyProtection="1">
      <alignment horizontal="center" vertical="center"/>
    </xf>
    <xf numFmtId="170" fontId="20" fillId="7" borderId="1" xfId="9" applyFont="1" applyFill="1" applyBorder="1" applyAlignment="1" applyProtection="1">
      <alignment horizontal="center" vertical="center"/>
    </xf>
    <xf numFmtId="2" fontId="19" fillId="2" borderId="1" xfId="9" applyNumberFormat="1" applyFont="1" applyFill="1" applyBorder="1" applyAlignment="1" applyProtection="1">
      <alignment horizontal="center" vertical="center"/>
    </xf>
    <xf numFmtId="170" fontId="21" fillId="2" borderId="1" xfId="9" applyFont="1" applyFill="1" applyBorder="1" applyAlignment="1" applyProtection="1">
      <alignment horizontal="center" vertical="center"/>
    </xf>
    <xf numFmtId="2" fontId="19" fillId="0" borderId="1" xfId="6" applyNumberFormat="1" applyFont="1" applyBorder="1" applyAlignment="1">
      <alignment horizontal="center" vertical="center"/>
    </xf>
    <xf numFmtId="2" fontId="18" fillId="2" borderId="1" xfId="6" applyNumberFormat="1" applyFont="1" applyFill="1" applyBorder="1" applyAlignment="1">
      <alignment horizontal="center" vertical="center"/>
    </xf>
    <xf numFmtId="2" fontId="19" fillId="2" borderId="1" xfId="6" applyNumberFormat="1" applyFont="1" applyFill="1" applyBorder="1" applyAlignment="1">
      <alignment horizontal="center" vertical="center"/>
    </xf>
    <xf numFmtId="0" fontId="14" fillId="7" borderId="1" xfId="3" applyFont="1" applyFill="1" applyBorder="1" applyAlignment="1">
      <alignment horizontal="center" vertical="center"/>
    </xf>
    <xf numFmtId="168" fontId="14" fillId="7" borderId="1" xfId="4" applyNumberFormat="1" applyFont="1" applyFill="1" applyBorder="1" applyAlignment="1">
      <alignment horizontal="right" vertical="center"/>
    </xf>
    <xf numFmtId="9" fontId="14" fillId="7" borderId="1" xfId="2" applyFont="1" applyFill="1" applyBorder="1" applyAlignment="1">
      <alignment horizontal="right" vertical="center"/>
    </xf>
    <xf numFmtId="0" fontId="14" fillId="2" borderId="1" xfId="3" applyFont="1" applyFill="1" applyBorder="1" applyAlignment="1">
      <alignment horizontal="center" vertical="center"/>
    </xf>
    <xf numFmtId="0" fontId="18" fillId="2" borderId="1" xfId="6" applyFont="1" applyFill="1" applyBorder="1" applyAlignment="1">
      <alignment vertical="center"/>
    </xf>
    <xf numFmtId="168" fontId="14" fillId="2" borderId="1" xfId="4" applyNumberFormat="1" applyFont="1" applyFill="1" applyBorder="1" applyAlignment="1">
      <alignment horizontal="right" vertical="center"/>
    </xf>
    <xf numFmtId="164" fontId="19" fillId="2" borderId="2" xfId="8" applyFont="1" applyFill="1" applyBorder="1" applyAlignment="1" applyProtection="1">
      <alignment horizontal="center" vertical="center"/>
    </xf>
    <xf numFmtId="9" fontId="14" fillId="2" borderId="1" xfId="2" applyFont="1" applyFill="1" applyBorder="1" applyAlignment="1">
      <alignment horizontal="right" vertical="center"/>
    </xf>
    <xf numFmtId="43" fontId="14" fillId="2" borderId="1" xfId="3" applyNumberFormat="1" applyFont="1" applyFill="1" applyBorder="1" applyAlignment="1">
      <alignment horizontal="center" vertical="center"/>
    </xf>
    <xf numFmtId="0" fontId="19" fillId="2" borderId="1" xfId="0" applyFont="1" applyFill="1" applyBorder="1" applyAlignment="1">
      <alignment wrapText="1"/>
    </xf>
    <xf numFmtId="2" fontId="21" fillId="2" borderId="1" xfId="8" applyNumberFormat="1" applyFont="1" applyFill="1" applyBorder="1" applyAlignment="1" applyProtection="1">
      <alignment horizontal="center" vertical="center"/>
      <protection locked="0"/>
    </xf>
    <xf numFmtId="0" fontId="21" fillId="2" borderId="1" xfId="8" applyNumberFormat="1" applyFont="1" applyFill="1" applyBorder="1" applyAlignment="1" applyProtection="1">
      <alignment horizontal="center" vertical="center"/>
    </xf>
    <xf numFmtId="0" fontId="14" fillId="2" borderId="1" xfId="3" applyFont="1" applyFill="1" applyBorder="1" applyAlignment="1">
      <alignment horizontal="left" vertical="center" wrapText="1"/>
    </xf>
    <xf numFmtId="0" fontId="13" fillId="2" borderId="1" xfId="3" applyFont="1" applyFill="1" applyBorder="1" applyAlignment="1">
      <alignment horizontal="left" vertical="center" wrapText="1"/>
    </xf>
    <xf numFmtId="168" fontId="14" fillId="2" borderId="1" xfId="4" applyNumberFormat="1" applyFont="1" applyFill="1" applyBorder="1" applyAlignment="1">
      <alignment horizontal="center" vertical="center"/>
    </xf>
    <xf numFmtId="0" fontId="13" fillId="2" borderId="1" xfId="3" applyFont="1" applyFill="1" applyBorder="1" applyAlignment="1">
      <alignment horizontal="center" vertical="center"/>
    </xf>
    <xf numFmtId="0" fontId="21" fillId="0" borderId="1" xfId="3" applyFont="1" applyBorder="1" applyAlignment="1" applyProtection="1">
      <alignment horizontal="justify" vertical="center" wrapText="1"/>
      <protection locked="0"/>
    </xf>
    <xf numFmtId="169" fontId="21" fillId="0" borderId="1" xfId="10" applyNumberFormat="1" applyFont="1" applyFill="1" applyBorder="1" applyAlignment="1">
      <alignment horizontal="center" vertical="center" wrapText="1"/>
    </xf>
    <xf numFmtId="43" fontId="21" fillId="0" borderId="1" xfId="11" applyFont="1" applyFill="1" applyBorder="1" applyAlignment="1">
      <alignment horizontal="center" vertical="center"/>
    </xf>
    <xf numFmtId="171" fontId="24" fillId="0" borderId="1" xfId="13" applyFont="1" applyBorder="1" applyAlignment="1">
      <alignment horizontal="left" vertical="center" wrapText="1"/>
    </xf>
    <xf numFmtId="0" fontId="24" fillId="0" borderId="1" xfId="12" applyFont="1" applyBorder="1" applyAlignment="1">
      <alignment horizontal="left" vertical="center" wrapText="1"/>
    </xf>
    <xf numFmtId="0" fontId="24" fillId="0" borderId="1" xfId="14" applyFont="1" applyBorder="1" applyAlignment="1">
      <alignment horizontal="left" vertical="center" wrapText="1"/>
    </xf>
    <xf numFmtId="1" fontId="24" fillId="0" borderId="1" xfId="12" applyNumberFormat="1" applyFont="1" applyBorder="1" applyAlignment="1">
      <alignment horizontal="center" vertical="center" wrapText="1"/>
    </xf>
    <xf numFmtId="0" fontId="24" fillId="0" borderId="1" xfId="12" applyFont="1" applyBorder="1" applyAlignment="1">
      <alignment horizontal="center" vertical="center" wrapText="1"/>
    </xf>
    <xf numFmtId="1" fontId="26" fillId="0" borderId="1" xfId="12" applyNumberFormat="1" applyFont="1" applyBorder="1" applyAlignment="1" applyProtection="1">
      <alignment horizontal="center" vertical="center" wrapText="1"/>
      <protection locked="0"/>
    </xf>
    <xf numFmtId="171" fontId="24" fillId="0" borderId="1" xfId="13" applyFont="1" applyBorder="1" applyAlignment="1">
      <alignment horizontal="center" vertical="center" wrapText="1"/>
    </xf>
    <xf numFmtId="171" fontId="27" fillId="0" borderId="1" xfId="13" applyFont="1" applyBorder="1" applyAlignment="1">
      <alignment horizontal="center" vertical="center" wrapText="1"/>
    </xf>
    <xf numFmtId="171" fontId="24" fillId="0" borderId="1" xfId="13" applyFont="1" applyBorder="1" applyAlignment="1">
      <alignment horizontal="center" vertical="top"/>
    </xf>
    <xf numFmtId="3" fontId="19" fillId="7" borderId="1" xfId="6" applyNumberFormat="1" applyFont="1" applyFill="1" applyBorder="1" applyAlignment="1">
      <alignment horizontal="center" vertical="center"/>
    </xf>
    <xf numFmtId="170" fontId="21" fillId="7" borderId="1" xfId="9" applyFont="1" applyFill="1" applyBorder="1" applyAlignment="1" applyProtection="1">
      <alignment horizontal="center" vertical="center"/>
    </xf>
    <xf numFmtId="164" fontId="19" fillId="7" borderId="1" xfId="8" applyFont="1" applyFill="1" applyBorder="1" applyAlignment="1" applyProtection="1">
      <alignment horizontal="center" vertical="center"/>
    </xf>
    <xf numFmtId="43" fontId="14" fillId="7" borderId="1" xfId="3" applyNumberFormat="1" applyFont="1" applyFill="1" applyBorder="1" applyAlignment="1">
      <alignment horizontal="center" vertical="center"/>
    </xf>
    <xf numFmtId="0" fontId="17" fillId="7" borderId="1" xfId="6" applyFont="1" applyFill="1" applyBorder="1" applyAlignment="1">
      <alignment vertical="center" wrapText="1"/>
    </xf>
    <xf numFmtId="0" fontId="18" fillId="7" borderId="1" xfId="0" applyFont="1" applyFill="1" applyBorder="1" applyAlignment="1">
      <alignment wrapText="1"/>
    </xf>
    <xf numFmtId="0" fontId="0" fillId="0" borderId="1" xfId="0" applyBorder="1"/>
    <xf numFmtId="0" fontId="0" fillId="8" borderId="1" xfId="0" applyFill="1" applyBorder="1"/>
    <xf numFmtId="0" fontId="2" fillId="0" borderId="1" xfId="0" applyFont="1" applyBorder="1"/>
    <xf numFmtId="168" fontId="28" fillId="8" borderId="1" xfId="0" applyNumberFormat="1" applyFont="1" applyFill="1" applyBorder="1"/>
    <xf numFmtId="0" fontId="28" fillId="8" borderId="1" xfId="0" applyFont="1" applyFill="1" applyBorder="1"/>
    <xf numFmtId="43" fontId="0" fillId="0" borderId="1" xfId="0" applyNumberFormat="1" applyBorder="1"/>
    <xf numFmtId="0" fontId="0" fillId="0" borderId="1" xfId="0" applyBorder="1" applyAlignment="1">
      <alignment horizontal="center"/>
    </xf>
    <xf numFmtId="0" fontId="0" fillId="9" borderId="1" xfId="0" applyFill="1" applyBorder="1" applyAlignment="1">
      <alignment horizontal="center"/>
    </xf>
    <xf numFmtId="2" fontId="0" fillId="3" borderId="1" xfId="0" applyNumberFormat="1" applyFill="1" applyBorder="1" applyAlignment="1">
      <alignment horizontal="center"/>
    </xf>
    <xf numFmtId="43" fontId="0" fillId="3" borderId="1" xfId="0" applyNumberFormat="1" applyFill="1" applyBorder="1" applyAlignment="1">
      <alignment horizontal="center"/>
    </xf>
    <xf numFmtId="43" fontId="0" fillId="9" borderId="1" xfId="15" applyFont="1" applyFill="1" applyBorder="1" applyAlignment="1">
      <alignment horizontal="center"/>
    </xf>
    <xf numFmtId="0" fontId="0" fillId="6" borderId="1" xfId="0" applyFill="1" applyBorder="1"/>
    <xf numFmtId="43" fontId="0" fillId="6" borderId="1" xfId="0" applyNumberFormat="1" applyFill="1" applyBorder="1"/>
    <xf numFmtId="0" fontId="14" fillId="2" borderId="1" xfId="3" applyFont="1" applyFill="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0" xfId="0" applyFont="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4" fillId="0" borderId="11" xfId="0" applyFont="1" applyBorder="1" applyAlignment="1">
      <alignment horizontal="center" vertical="top"/>
    </xf>
    <xf numFmtId="0" fontId="5" fillId="0" borderId="11" xfId="0" applyFont="1" applyBorder="1" applyAlignment="1">
      <alignment horizontal="center" vertical="center" wrapText="1"/>
    </xf>
    <xf numFmtId="0" fontId="5" fillId="0" borderId="0" xfId="0" applyFont="1" applyAlignment="1">
      <alignment horizontal="center" vertical="center"/>
    </xf>
    <xf numFmtId="0" fontId="11" fillId="0" borderId="11" xfId="0" applyFont="1"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center" vertical="top"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167"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top" wrapText="1"/>
    </xf>
    <xf numFmtId="0" fontId="5" fillId="0" borderId="2" xfId="0" applyFont="1" applyBorder="1" applyAlignment="1">
      <alignment vertical="center" wrapText="1"/>
    </xf>
    <xf numFmtId="0" fontId="5" fillId="0" borderId="4"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justify"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67" fontId="5" fillId="0" borderId="2" xfId="0" applyNumberFormat="1" applyFont="1" applyBorder="1" applyAlignment="1">
      <alignment horizontal="center" vertical="center" wrapText="1"/>
    </xf>
    <xf numFmtId="167" fontId="5" fillId="0" borderId="3" xfId="0" applyNumberFormat="1" applyFont="1" applyBorder="1" applyAlignment="1">
      <alignment horizontal="center" vertical="center" wrapText="1"/>
    </xf>
    <xf numFmtId="167" fontId="5" fillId="0" borderId="4" xfId="0" applyNumberFormat="1" applyFont="1" applyBorder="1" applyAlignment="1">
      <alignment horizontal="center" vertical="center" wrapText="1"/>
    </xf>
    <xf numFmtId="166" fontId="5" fillId="0" borderId="2" xfId="0" applyNumberFormat="1" applyFont="1" applyBorder="1" applyAlignment="1">
      <alignment horizontal="justify" vertical="center" wrapText="1"/>
    </xf>
    <xf numFmtId="166" fontId="5" fillId="0" borderId="3" xfId="0" applyNumberFormat="1" applyFont="1" applyBorder="1" applyAlignment="1">
      <alignment horizontal="justify" vertical="center" wrapText="1"/>
    </xf>
    <xf numFmtId="166" fontId="5" fillId="0" borderId="4" xfId="0" applyNumberFormat="1" applyFont="1" applyBorder="1" applyAlignment="1">
      <alignment horizontal="justify" vertical="center" wrapText="1"/>
    </xf>
    <xf numFmtId="15" fontId="5" fillId="0" borderId="2" xfId="0" quotePrefix="1" applyNumberFormat="1" applyFont="1" applyBorder="1" applyAlignment="1">
      <alignment horizontal="center" vertical="center" wrapText="1"/>
    </xf>
    <xf numFmtId="15" fontId="5" fillId="0" borderId="3" xfId="0" quotePrefix="1" applyNumberFormat="1" applyFont="1" applyBorder="1" applyAlignment="1">
      <alignment horizontal="center" vertical="center" wrapText="1"/>
    </xf>
    <xf numFmtId="15" fontId="5" fillId="0" borderId="4" xfId="0" quotePrefix="1" applyNumberFormat="1" applyFont="1" applyBorder="1" applyAlignment="1">
      <alignment horizontal="center" vertical="center" wrapText="1"/>
    </xf>
    <xf numFmtId="0" fontId="5" fillId="0" borderId="1" xfId="0" applyFont="1" applyBorder="1" applyAlignment="1">
      <alignmen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2" xfId="0" quotePrefix="1" applyFont="1" applyBorder="1" applyAlignment="1">
      <alignment horizontal="left"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right" vertical="center" wrapText="1"/>
    </xf>
    <xf numFmtId="0" fontId="5" fillId="0" borderId="2" xfId="0" quotePrefix="1"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165" fontId="4" fillId="0" borderId="2" xfId="1" applyNumberFormat="1" applyFont="1" applyFill="1" applyBorder="1" applyAlignment="1">
      <alignment horizontal="right" vertical="center" wrapText="1"/>
    </xf>
    <xf numFmtId="165" fontId="4" fillId="0" borderId="3" xfId="1" applyNumberFormat="1" applyFont="1" applyFill="1" applyBorder="1" applyAlignment="1">
      <alignment horizontal="right" vertical="center" wrapText="1"/>
    </xf>
    <xf numFmtId="0" fontId="5" fillId="0" borderId="3" xfId="0" applyFont="1" applyBorder="1" applyAlignment="1">
      <alignment horizontal="right" vertical="center"/>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165" fontId="4" fillId="0" borderId="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center" vertical="top" wrapText="1"/>
    </xf>
    <xf numFmtId="0" fontId="5" fillId="0" borderId="1" xfId="0" applyFont="1" applyBorder="1" applyAlignment="1">
      <alignment horizontal="left" vertical="center"/>
    </xf>
    <xf numFmtId="0" fontId="5" fillId="0" borderId="1" xfId="0" applyFont="1" applyBorder="1" applyAlignment="1">
      <alignment horizontal="justify" vertical="center"/>
    </xf>
    <xf numFmtId="0" fontId="12" fillId="0" borderId="8" xfId="3" applyFont="1" applyBorder="1" applyAlignment="1">
      <alignment horizontal="left" vertical="center"/>
    </xf>
    <xf numFmtId="0" fontId="12" fillId="0" borderId="8" xfId="3" applyFont="1" applyBorder="1" applyAlignment="1">
      <alignment horizontal="center" vertical="center"/>
    </xf>
    <xf numFmtId="0" fontId="12" fillId="0" borderId="0" xfId="3" applyFont="1" applyAlignment="1">
      <alignment horizontal="left" vertical="center"/>
    </xf>
    <xf numFmtId="0" fontId="12" fillId="0" borderId="0" xfId="3" applyFont="1" applyAlignment="1">
      <alignment horizontal="center" vertical="center"/>
    </xf>
    <xf numFmtId="0" fontId="16" fillId="5" borderId="5" xfId="3" applyFont="1" applyFill="1" applyBorder="1" applyAlignment="1">
      <alignment horizontal="center" vertical="center" wrapText="1"/>
    </xf>
    <xf numFmtId="0" fontId="16" fillId="5" borderId="15" xfId="3" applyFont="1" applyFill="1" applyBorder="1" applyAlignment="1">
      <alignment horizontal="center" vertical="center" wrapText="1"/>
    </xf>
    <xf numFmtId="0" fontId="16" fillId="5" borderId="1" xfId="3" applyFont="1" applyFill="1" applyBorder="1" applyAlignment="1">
      <alignment horizontal="center" vertical="center" wrapText="1"/>
    </xf>
    <xf numFmtId="0" fontId="12" fillId="0" borderId="13" xfId="3" applyFont="1" applyBorder="1" applyAlignment="1">
      <alignment horizontal="left" vertical="center" wrapText="1"/>
    </xf>
    <xf numFmtId="0" fontId="12" fillId="0" borderId="13" xfId="3" applyFont="1" applyBorder="1" applyAlignment="1">
      <alignment vertical="center" wrapText="1"/>
    </xf>
    <xf numFmtId="0" fontId="15" fillId="5" borderId="1" xfId="3" applyFont="1" applyFill="1" applyBorder="1" applyAlignment="1">
      <alignment horizontal="center" vertical="center"/>
    </xf>
    <xf numFmtId="0" fontId="15" fillId="5" borderId="1" xfId="3" applyFont="1" applyFill="1" applyBorder="1" applyAlignment="1">
      <alignment horizontal="center" vertical="center" wrapText="1"/>
    </xf>
    <xf numFmtId="0" fontId="15" fillId="5" borderId="1" xfId="4" applyNumberFormat="1" applyFont="1" applyFill="1" applyBorder="1" applyAlignment="1">
      <alignment horizontal="center" vertical="center"/>
    </xf>
  </cellXfs>
  <cellStyles count="16">
    <cellStyle name="Comma" xfId="1" builtinId="3"/>
    <cellStyle name="Comma 10" xfId="15"/>
    <cellStyle name="Comma 2" xfId="4"/>
    <cellStyle name="Comma 2 2" xfId="8"/>
    <cellStyle name="Comma 2 2 2" xfId="9"/>
    <cellStyle name="Comma 2 2 2 5" xfId="13"/>
    <cellStyle name="Comma 2 3" xfId="10"/>
    <cellStyle name="Comma 2 5" xfId="7"/>
    <cellStyle name="Comma 4" xfId="11"/>
    <cellStyle name="Normal" xfId="0" builtinId="0"/>
    <cellStyle name="Normal 11" xfId="12"/>
    <cellStyle name="Normal 2" xfId="3"/>
    <cellStyle name="Normal_KFC MYSORE -FIRE SPRINKLER BOQ-22-06-08-R1" xfId="14"/>
    <cellStyle name="Normal_Prelims" xfId="6"/>
    <cellStyle name="Percent" xfId="2" builtinId="5"/>
    <cellStyle name="Percent 2" xfId="5"/>
  </cellStyles>
  <dxfs count="21">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16</xdr:row>
      <xdr:rowOff>0</xdr:rowOff>
    </xdr:from>
    <xdr:ext cx="545523" cy="248851"/>
    <xdr:sp macro="" textlink="">
      <xdr:nvSpPr>
        <xdr:cNvPr id="2" name="TextBox 1">
          <a:extLst>
            <a:ext uri="{FF2B5EF4-FFF2-40B4-BE49-F238E27FC236}">
              <a16:creationId xmlns:a16="http://schemas.microsoft.com/office/drawing/2014/main" id="{F534551F-1C40-4925-8EBB-8BE47A6B8E69}"/>
            </a:ext>
          </a:extLst>
        </xdr:cNvPr>
        <xdr:cNvSpPr txBox="1"/>
      </xdr:nvSpPr>
      <xdr:spPr>
        <a:xfrm>
          <a:off x="11445586" y="7710921"/>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37" t="s">
        <v>118</v>
      </c>
      <c r="B2" s="138"/>
      <c r="C2" s="138"/>
      <c r="D2" s="138"/>
      <c r="E2" s="138"/>
      <c r="F2" s="138"/>
      <c r="G2" s="138"/>
      <c r="H2" s="138"/>
      <c r="I2" s="138"/>
      <c r="J2" s="139"/>
      <c r="L2" s="4"/>
    </row>
    <row r="3" spans="1:12" ht="15">
      <c r="A3" s="172"/>
      <c r="B3" s="173"/>
      <c r="C3" s="173"/>
      <c r="D3" s="173"/>
      <c r="E3" s="173"/>
      <c r="F3" s="173"/>
      <c r="G3" s="173"/>
      <c r="H3" s="173"/>
      <c r="I3" s="39" t="s">
        <v>148</v>
      </c>
      <c r="J3" s="38" t="s">
        <v>158</v>
      </c>
      <c r="L3" s="4"/>
    </row>
    <row r="4" spans="1:12" ht="18" customHeight="1">
      <c r="A4" s="132" t="s">
        <v>0</v>
      </c>
      <c r="B4" s="132"/>
      <c r="C4" s="132"/>
      <c r="D4" s="132"/>
      <c r="E4" s="132"/>
      <c r="F4" s="132"/>
      <c r="G4" s="132"/>
      <c r="H4" s="132"/>
      <c r="I4" s="132"/>
      <c r="J4" s="132"/>
      <c r="L4" s="4"/>
    </row>
    <row r="5" spans="1:12" ht="20.25" customHeight="1">
      <c r="A5" s="132" t="s">
        <v>159</v>
      </c>
      <c r="B5" s="132"/>
      <c r="C5" s="132"/>
      <c r="D5" s="132"/>
      <c r="E5" s="132"/>
      <c r="F5" s="132"/>
      <c r="G5" s="132"/>
      <c r="H5" s="132"/>
      <c r="I5" s="132"/>
      <c r="J5" s="132"/>
      <c r="L5" s="4"/>
    </row>
    <row r="6" spans="1:12" ht="17.25" customHeight="1">
      <c r="A6" s="135" t="s">
        <v>92</v>
      </c>
      <c r="B6" s="135"/>
      <c r="C6" s="133" t="s">
        <v>150</v>
      </c>
      <c r="D6" s="133"/>
      <c r="E6" s="133"/>
      <c r="F6" s="133"/>
      <c r="G6" s="183" t="s">
        <v>48</v>
      </c>
      <c r="H6" s="183"/>
      <c r="I6" s="134">
        <v>44867</v>
      </c>
      <c r="J6" s="134"/>
      <c r="L6" s="4"/>
    </row>
    <row r="7" spans="1:12" ht="30.75" customHeight="1">
      <c r="A7" s="135" t="s">
        <v>49</v>
      </c>
      <c r="B7" s="135"/>
      <c r="C7" s="133" t="s">
        <v>149</v>
      </c>
      <c r="D7" s="133"/>
      <c r="E7" s="133"/>
      <c r="F7" s="133"/>
      <c r="G7" s="135" t="s">
        <v>71</v>
      </c>
      <c r="H7" s="135"/>
      <c r="I7" s="146" t="s">
        <v>160</v>
      </c>
      <c r="J7" s="146"/>
      <c r="L7" s="4"/>
    </row>
    <row r="8" spans="1:12" s="2" customFormat="1" ht="15.75" customHeight="1">
      <c r="A8" s="141" t="s">
        <v>109</v>
      </c>
      <c r="B8" s="142"/>
      <c r="C8" s="159" t="s">
        <v>151</v>
      </c>
      <c r="D8" s="160"/>
      <c r="E8" s="160"/>
      <c r="F8" s="160"/>
      <c r="G8" s="160"/>
      <c r="H8" s="160"/>
      <c r="I8" s="160"/>
      <c r="J8" s="161"/>
      <c r="L8" s="4"/>
    </row>
    <row r="9" spans="1:12">
      <c r="A9" s="140" t="s">
        <v>1</v>
      </c>
      <c r="B9" s="140" t="s">
        <v>87</v>
      </c>
      <c r="C9" s="1" t="s">
        <v>60</v>
      </c>
      <c r="D9" s="135" t="s">
        <v>72</v>
      </c>
      <c r="E9" s="135"/>
      <c r="F9" s="135"/>
      <c r="G9" s="135"/>
      <c r="H9" s="146" t="s">
        <v>115</v>
      </c>
      <c r="I9" s="146"/>
      <c r="J9" s="146"/>
      <c r="L9" s="4"/>
    </row>
    <row r="10" spans="1:12">
      <c r="A10" s="140"/>
      <c r="B10" s="140"/>
      <c r="C10" s="1" t="s">
        <v>61</v>
      </c>
      <c r="D10" s="135" t="s">
        <v>73</v>
      </c>
      <c r="E10" s="135"/>
      <c r="F10" s="135"/>
      <c r="G10" s="135"/>
      <c r="H10" s="162">
        <v>44789</v>
      </c>
      <c r="I10" s="163"/>
      <c r="J10" s="164"/>
      <c r="L10" s="4"/>
    </row>
    <row r="11" spans="1:12">
      <c r="A11" s="140"/>
      <c r="B11" s="140"/>
      <c r="C11" s="5" t="s">
        <v>50</v>
      </c>
      <c r="D11" s="135" t="s">
        <v>51</v>
      </c>
      <c r="E11" s="135"/>
      <c r="F11" s="135"/>
      <c r="G11" s="135"/>
      <c r="H11" s="145"/>
      <c r="I11" s="146"/>
      <c r="J11" s="146"/>
    </row>
    <row r="12" spans="1:12">
      <c r="A12" s="140"/>
      <c r="B12" s="140"/>
      <c r="C12" s="5" t="s">
        <v>52</v>
      </c>
      <c r="D12" s="135" t="s">
        <v>74</v>
      </c>
      <c r="E12" s="135"/>
      <c r="F12" s="135"/>
      <c r="G12" s="135"/>
      <c r="H12" s="162">
        <v>44810</v>
      </c>
      <c r="I12" s="163"/>
      <c r="J12" s="164"/>
    </row>
    <row r="13" spans="1:12">
      <c r="A13" s="140"/>
      <c r="B13" s="140"/>
      <c r="C13" s="5" t="s">
        <v>53</v>
      </c>
      <c r="D13" s="135" t="s">
        <v>54</v>
      </c>
      <c r="E13" s="135"/>
      <c r="F13" s="135"/>
      <c r="G13" s="135"/>
      <c r="H13" s="145" t="s">
        <v>12</v>
      </c>
      <c r="I13" s="146"/>
      <c r="J13" s="146"/>
    </row>
    <row r="14" spans="1:12">
      <c r="A14" s="140"/>
      <c r="B14" s="140"/>
      <c r="C14" s="5" t="s">
        <v>55</v>
      </c>
      <c r="D14" s="135" t="s">
        <v>98</v>
      </c>
      <c r="E14" s="135"/>
      <c r="F14" s="135"/>
      <c r="G14" s="135"/>
      <c r="H14" s="165"/>
      <c r="I14" s="166"/>
      <c r="J14" s="167"/>
    </row>
    <row r="15" spans="1:12">
      <c r="A15" s="140"/>
      <c r="B15" s="140"/>
      <c r="C15" s="5" t="s">
        <v>56</v>
      </c>
      <c r="D15" s="135" t="s">
        <v>57</v>
      </c>
      <c r="E15" s="135"/>
      <c r="F15" s="135"/>
      <c r="G15" s="135"/>
      <c r="H15" s="145" t="s">
        <v>12</v>
      </c>
      <c r="I15" s="146"/>
      <c r="J15" s="146"/>
    </row>
    <row r="16" spans="1:12">
      <c r="A16" s="140"/>
      <c r="B16" s="140"/>
      <c r="C16" s="5" t="s">
        <v>58</v>
      </c>
      <c r="D16" s="135" t="s">
        <v>59</v>
      </c>
      <c r="E16" s="135"/>
      <c r="F16" s="135"/>
      <c r="G16" s="135"/>
      <c r="H16" s="145" t="s">
        <v>12</v>
      </c>
      <c r="I16" s="146"/>
      <c r="J16" s="146"/>
      <c r="L16" s="18"/>
    </row>
    <row r="17" spans="1:15" ht="30" customHeight="1">
      <c r="A17" s="196" t="s">
        <v>2</v>
      </c>
      <c r="B17" s="198" t="s">
        <v>88</v>
      </c>
      <c r="C17" s="174" t="s">
        <v>113</v>
      </c>
      <c r="D17" s="175"/>
      <c r="E17" s="175"/>
      <c r="F17" s="175"/>
      <c r="G17" s="176"/>
      <c r="H17" s="168">
        <v>44789</v>
      </c>
      <c r="I17" s="169"/>
      <c r="J17" s="170"/>
      <c r="K17" s="7"/>
    </row>
    <row r="18" spans="1:15">
      <c r="A18" s="197"/>
      <c r="B18" s="199"/>
      <c r="C18" s="174" t="s">
        <v>114</v>
      </c>
      <c r="D18" s="175"/>
      <c r="E18" s="175"/>
      <c r="F18" s="175"/>
      <c r="G18" s="176"/>
      <c r="H18" s="6">
        <v>44796</v>
      </c>
      <c r="I18" s="6">
        <v>44804</v>
      </c>
      <c r="J18" s="23"/>
      <c r="K18" s="7"/>
    </row>
    <row r="19" spans="1:15" ht="30">
      <c r="A19" s="196" t="s">
        <v>133</v>
      </c>
      <c r="B19" s="198" t="s">
        <v>134</v>
      </c>
      <c r="C19" s="147" t="s">
        <v>3</v>
      </c>
      <c r="D19" s="147"/>
      <c r="E19" s="147"/>
      <c r="F19" s="147"/>
      <c r="G19" s="147"/>
      <c r="H19" s="21" t="s">
        <v>131</v>
      </c>
      <c r="I19" s="21" t="s">
        <v>130</v>
      </c>
      <c r="J19" s="21" t="s">
        <v>110</v>
      </c>
      <c r="K19" s="7"/>
      <c r="M19" s="8"/>
      <c r="O19" s="8"/>
    </row>
    <row r="20" spans="1:15" ht="15" customHeight="1">
      <c r="A20" s="197"/>
      <c r="B20" s="199"/>
      <c r="C20" s="21">
        <v>1</v>
      </c>
      <c r="D20" s="143" t="s">
        <v>152</v>
      </c>
      <c r="E20" s="143"/>
      <c r="F20" s="143"/>
      <c r="G20" s="143"/>
      <c r="H20" s="9">
        <v>16.5</v>
      </c>
      <c r="I20" s="9">
        <v>8.2319999999999993</v>
      </c>
      <c r="J20" s="21" t="s">
        <v>112</v>
      </c>
      <c r="K20" s="7"/>
      <c r="M20" s="8"/>
      <c r="O20" s="8"/>
    </row>
    <row r="21" spans="1:15" ht="15" customHeight="1">
      <c r="A21" s="197"/>
      <c r="B21" s="199"/>
      <c r="C21" s="1">
        <v>2</v>
      </c>
      <c r="D21" s="153" t="s">
        <v>153</v>
      </c>
      <c r="E21" s="154"/>
      <c r="F21" s="154"/>
      <c r="G21" s="155"/>
      <c r="H21" s="9">
        <v>11.07</v>
      </c>
      <c r="I21" s="9">
        <v>8.76</v>
      </c>
      <c r="J21" s="1" t="s">
        <v>124</v>
      </c>
      <c r="K21" s="7"/>
      <c r="M21" s="8"/>
      <c r="O21" s="8"/>
    </row>
    <row r="22" spans="1:15" ht="15" customHeight="1">
      <c r="A22" s="197"/>
      <c r="B22" s="199"/>
      <c r="C22" s="1">
        <v>3</v>
      </c>
      <c r="D22" s="153" t="s">
        <v>154</v>
      </c>
      <c r="E22" s="154"/>
      <c r="F22" s="154"/>
      <c r="G22" s="155"/>
      <c r="H22" s="9">
        <v>11.44</v>
      </c>
      <c r="I22" s="9">
        <v>11.04</v>
      </c>
      <c r="J22" s="1" t="s">
        <v>132</v>
      </c>
      <c r="K22" s="7"/>
      <c r="M22" s="8"/>
      <c r="O22" s="8"/>
    </row>
    <row r="23" spans="1:15" ht="15" customHeight="1">
      <c r="A23" s="200"/>
      <c r="B23" s="201"/>
      <c r="C23" s="1">
        <v>4</v>
      </c>
      <c r="D23" s="153" t="s">
        <v>155</v>
      </c>
      <c r="E23" s="154"/>
      <c r="F23" s="154"/>
      <c r="G23" s="155"/>
      <c r="H23" s="9">
        <v>14.25</v>
      </c>
      <c r="I23" s="9">
        <v>12.516</v>
      </c>
      <c r="J23" s="1" t="s">
        <v>135</v>
      </c>
      <c r="K23" s="7"/>
      <c r="M23" s="8"/>
      <c r="O23" s="8"/>
    </row>
    <row r="24" spans="1:15">
      <c r="A24" s="140" t="s">
        <v>13</v>
      </c>
      <c r="B24" s="140" t="s">
        <v>89</v>
      </c>
      <c r="C24" s="148" t="s">
        <v>4</v>
      </c>
      <c r="D24" s="148"/>
      <c r="E24" s="148"/>
      <c r="F24" s="148"/>
      <c r="G24" s="148"/>
      <c r="H24" s="148"/>
      <c r="I24" s="148"/>
      <c r="J24" s="148"/>
    </row>
    <row r="25" spans="1:15">
      <c r="A25" s="140"/>
      <c r="B25" s="140"/>
      <c r="C25" s="22" t="s">
        <v>62</v>
      </c>
      <c r="D25" s="135" t="s">
        <v>5</v>
      </c>
      <c r="E25" s="135"/>
      <c r="F25" s="135"/>
      <c r="G25" s="135"/>
      <c r="H25" s="144" t="s">
        <v>7</v>
      </c>
      <c r="I25" s="144"/>
      <c r="J25" s="144"/>
    </row>
    <row r="26" spans="1:15">
      <c r="A26" s="140"/>
      <c r="B26" s="140"/>
      <c r="C26" s="22" t="s">
        <v>63</v>
      </c>
      <c r="D26" s="135" t="s">
        <v>8</v>
      </c>
      <c r="E26" s="135"/>
      <c r="F26" s="135"/>
      <c r="G26" s="135"/>
      <c r="H26" s="144" t="s">
        <v>12</v>
      </c>
      <c r="I26" s="144"/>
      <c r="J26" s="144"/>
    </row>
    <row r="27" spans="1:15">
      <c r="A27" s="140"/>
      <c r="B27" s="140"/>
      <c r="C27" s="22" t="s">
        <v>64</v>
      </c>
      <c r="D27" s="135" t="s">
        <v>75</v>
      </c>
      <c r="E27" s="135"/>
      <c r="F27" s="135"/>
      <c r="G27" s="135"/>
      <c r="H27" s="144" t="s">
        <v>12</v>
      </c>
      <c r="I27" s="144"/>
      <c r="J27" s="144"/>
    </row>
    <row r="28" spans="1:15">
      <c r="A28" s="140"/>
      <c r="B28" s="140"/>
      <c r="C28" s="22" t="s">
        <v>65</v>
      </c>
      <c r="D28" s="135" t="s">
        <v>81</v>
      </c>
      <c r="E28" s="135"/>
      <c r="F28" s="135"/>
      <c r="G28" s="135"/>
      <c r="H28" s="144" t="s">
        <v>12</v>
      </c>
      <c r="I28" s="144"/>
      <c r="J28" s="144"/>
    </row>
    <row r="29" spans="1:15">
      <c r="A29" s="140"/>
      <c r="B29" s="140"/>
      <c r="C29" s="22" t="s">
        <v>66</v>
      </c>
      <c r="D29" s="135" t="s">
        <v>9</v>
      </c>
      <c r="E29" s="135"/>
      <c r="F29" s="135"/>
      <c r="G29" s="135"/>
      <c r="H29" s="144"/>
      <c r="I29" s="144"/>
      <c r="J29" s="144"/>
    </row>
    <row r="30" spans="1:15" ht="30" customHeight="1">
      <c r="A30" s="140"/>
      <c r="B30" s="140"/>
      <c r="C30" s="22" t="s">
        <v>67</v>
      </c>
      <c r="D30" s="135" t="s">
        <v>10</v>
      </c>
      <c r="E30" s="135"/>
      <c r="F30" s="135"/>
      <c r="G30" s="135"/>
      <c r="H30" s="144"/>
      <c r="I30" s="144"/>
      <c r="J30" s="144"/>
    </row>
    <row r="31" spans="1:15">
      <c r="A31" s="140"/>
      <c r="B31" s="140"/>
      <c r="C31" s="148" t="s">
        <v>11</v>
      </c>
      <c r="D31" s="148"/>
      <c r="E31" s="148"/>
      <c r="F31" s="148"/>
      <c r="G31" s="148"/>
      <c r="H31" s="148"/>
      <c r="I31" s="148"/>
      <c r="J31" s="148"/>
    </row>
    <row r="32" spans="1:15" ht="30.75" customHeight="1">
      <c r="A32" s="140"/>
      <c r="B32" s="140"/>
      <c r="C32" s="22" t="s">
        <v>62</v>
      </c>
      <c r="D32" s="135" t="s">
        <v>82</v>
      </c>
      <c r="E32" s="135"/>
      <c r="F32" s="135"/>
      <c r="G32" s="135"/>
      <c r="H32" s="144" t="s">
        <v>7</v>
      </c>
      <c r="I32" s="144"/>
      <c r="J32" s="144"/>
    </row>
    <row r="33" spans="1:12" ht="31.5" customHeight="1">
      <c r="A33" s="140"/>
      <c r="B33" s="140"/>
      <c r="C33" s="22" t="s">
        <v>63</v>
      </c>
      <c r="D33" s="135" t="s">
        <v>93</v>
      </c>
      <c r="E33" s="135"/>
      <c r="F33" s="135"/>
      <c r="G33" s="135"/>
      <c r="H33" s="144" t="s">
        <v>7</v>
      </c>
      <c r="I33" s="144"/>
      <c r="J33" s="144"/>
    </row>
    <row r="34" spans="1:12">
      <c r="A34" s="140"/>
      <c r="B34" s="140"/>
      <c r="C34" s="22" t="s">
        <v>64</v>
      </c>
      <c r="D34" s="135" t="s">
        <v>76</v>
      </c>
      <c r="E34" s="135"/>
      <c r="F34" s="135"/>
      <c r="G34" s="135"/>
      <c r="H34" s="144" t="s">
        <v>7</v>
      </c>
      <c r="I34" s="144"/>
      <c r="J34" s="144"/>
    </row>
    <row r="35" spans="1:12">
      <c r="A35" s="140"/>
      <c r="B35" s="140"/>
      <c r="C35" s="22" t="s">
        <v>65</v>
      </c>
      <c r="D35" s="135" t="s">
        <v>68</v>
      </c>
      <c r="E35" s="135"/>
      <c r="F35" s="135"/>
      <c r="G35" s="135"/>
      <c r="H35" s="144"/>
      <c r="I35" s="144"/>
      <c r="J35" s="144"/>
    </row>
    <row r="36" spans="1:12">
      <c r="A36" s="140"/>
      <c r="B36" s="140"/>
      <c r="C36" s="135" t="s">
        <v>78</v>
      </c>
      <c r="D36" s="135"/>
      <c r="E36" s="135"/>
      <c r="F36" s="135"/>
      <c r="G36" s="135"/>
      <c r="H36" s="135"/>
      <c r="I36" s="135"/>
      <c r="J36" s="135"/>
    </row>
    <row r="37" spans="1:12">
      <c r="A37" s="140"/>
      <c r="B37" s="140"/>
      <c r="C37" s="22" t="s">
        <v>62</v>
      </c>
      <c r="D37" s="135" t="s">
        <v>77</v>
      </c>
      <c r="E37" s="135"/>
      <c r="F37" s="135"/>
      <c r="G37" s="135"/>
      <c r="H37" s="146" t="s">
        <v>15</v>
      </c>
      <c r="I37" s="146"/>
      <c r="J37" s="146"/>
    </row>
    <row r="38" spans="1:12" ht="52.5" customHeight="1">
      <c r="A38" s="140"/>
      <c r="B38" s="140"/>
      <c r="C38" s="10" t="s">
        <v>79</v>
      </c>
      <c r="D38" s="171" t="s">
        <v>80</v>
      </c>
      <c r="E38" s="171"/>
      <c r="F38" s="171"/>
      <c r="G38" s="171"/>
      <c r="H38" s="144" t="s">
        <v>6</v>
      </c>
      <c r="I38" s="144"/>
      <c r="J38" s="144"/>
    </row>
    <row r="39" spans="1:12" ht="15">
      <c r="A39" s="140" t="s">
        <v>17</v>
      </c>
      <c r="B39" s="140" t="s">
        <v>99</v>
      </c>
      <c r="C39" s="135" t="s">
        <v>101</v>
      </c>
      <c r="D39" s="135"/>
      <c r="E39" s="135"/>
      <c r="F39" s="135"/>
      <c r="G39" s="135"/>
      <c r="H39" s="178" t="s">
        <v>156</v>
      </c>
      <c r="I39" s="179"/>
      <c r="J39" s="180"/>
    </row>
    <row r="40" spans="1:12">
      <c r="A40" s="140"/>
      <c r="B40" s="140"/>
      <c r="C40" s="135" t="s">
        <v>100</v>
      </c>
      <c r="D40" s="135"/>
      <c r="E40" s="135"/>
      <c r="F40" s="135"/>
      <c r="G40" s="135"/>
      <c r="H40" s="144" t="s">
        <v>15</v>
      </c>
      <c r="I40" s="181"/>
      <c r="J40" s="181"/>
    </row>
    <row r="41" spans="1:12">
      <c r="A41" s="140"/>
      <c r="B41" s="140"/>
      <c r="C41" s="135" t="s">
        <v>14</v>
      </c>
      <c r="D41" s="135"/>
      <c r="E41" s="135"/>
      <c r="F41" s="135"/>
      <c r="G41" s="135"/>
      <c r="H41" s="144" t="s">
        <v>7</v>
      </c>
      <c r="I41" s="144"/>
      <c r="J41" s="144"/>
    </row>
    <row r="42" spans="1:12">
      <c r="A42" s="140"/>
      <c r="B42" s="140"/>
      <c r="C42" s="135" t="s">
        <v>102</v>
      </c>
      <c r="D42" s="135"/>
      <c r="E42" s="135"/>
      <c r="F42" s="135"/>
      <c r="G42" s="135"/>
      <c r="H42" s="144" t="s">
        <v>6</v>
      </c>
      <c r="I42" s="144"/>
      <c r="J42" s="144"/>
    </row>
    <row r="43" spans="1:12">
      <c r="A43" s="140"/>
      <c r="B43" s="140"/>
      <c r="C43" s="135" t="s">
        <v>16</v>
      </c>
      <c r="D43" s="135"/>
      <c r="E43" s="135"/>
      <c r="F43" s="135"/>
      <c r="G43" s="135"/>
      <c r="H43" s="144" t="s">
        <v>6</v>
      </c>
      <c r="I43" s="144"/>
      <c r="J43" s="144"/>
    </row>
    <row r="44" spans="1:12" ht="24.75" customHeight="1">
      <c r="A44" s="140" t="s">
        <v>21</v>
      </c>
      <c r="B44" s="140" t="s">
        <v>90</v>
      </c>
      <c r="C44" s="143" t="s">
        <v>95</v>
      </c>
      <c r="D44" s="143"/>
      <c r="E44" s="143"/>
      <c r="F44" s="143"/>
      <c r="G44" s="143"/>
      <c r="H44" s="187" t="s">
        <v>94</v>
      </c>
      <c r="I44" s="188"/>
      <c r="J44" s="22" t="s">
        <v>117</v>
      </c>
    </row>
    <row r="45" spans="1:12" ht="15">
      <c r="A45" s="140"/>
      <c r="B45" s="140"/>
      <c r="C45" s="159" t="s">
        <v>18</v>
      </c>
      <c r="D45" s="160"/>
      <c r="E45" s="160"/>
      <c r="F45" s="160"/>
      <c r="G45" s="161"/>
      <c r="H45" s="189">
        <f>I20*100000</f>
        <v>823199.99999999988</v>
      </c>
      <c r="I45" s="190"/>
      <c r="J45" s="15">
        <v>2800000</v>
      </c>
      <c r="K45" s="11"/>
      <c r="L45" s="12"/>
    </row>
    <row r="46" spans="1:12">
      <c r="A46" s="140"/>
      <c r="B46" s="140"/>
      <c r="C46" s="3" t="s">
        <v>116</v>
      </c>
      <c r="H46" s="191">
        <v>0</v>
      </c>
      <c r="I46" s="191"/>
      <c r="J46" s="13">
        <v>0</v>
      </c>
    </row>
    <row r="47" spans="1:12">
      <c r="A47" s="140"/>
      <c r="B47" s="140"/>
      <c r="C47" s="177" t="s">
        <v>103</v>
      </c>
      <c r="D47" s="177"/>
      <c r="E47" s="177"/>
      <c r="F47" s="177"/>
      <c r="G47" s="177"/>
      <c r="H47" s="192">
        <f>H45*18%</f>
        <v>148175.99999999997</v>
      </c>
      <c r="I47" s="193"/>
      <c r="J47" s="19">
        <f>J45*18%</f>
        <v>504000</v>
      </c>
    </row>
    <row r="48" spans="1:12" ht="33.75" customHeight="1">
      <c r="A48" s="140"/>
      <c r="B48" s="140"/>
      <c r="C48" s="182" t="s">
        <v>107</v>
      </c>
      <c r="D48" s="182"/>
      <c r="E48" s="182"/>
      <c r="F48" s="182"/>
      <c r="G48" s="182"/>
      <c r="H48" s="194">
        <f>H45+H46+H47</f>
        <v>971375.99999999988</v>
      </c>
      <c r="I48" s="195"/>
      <c r="J48" s="14">
        <f>J45+J46+J47</f>
        <v>3304000</v>
      </c>
      <c r="L48" s="17"/>
    </row>
    <row r="49" spans="1:10">
      <c r="A49" s="140"/>
      <c r="B49" s="140"/>
      <c r="C49" s="135" t="s">
        <v>19</v>
      </c>
      <c r="D49" s="135"/>
      <c r="E49" s="135"/>
      <c r="F49" s="135"/>
      <c r="G49" s="135"/>
      <c r="H49" s="136" t="s">
        <v>111</v>
      </c>
      <c r="I49" s="136"/>
      <c r="J49" s="136"/>
    </row>
    <row r="50" spans="1:10">
      <c r="A50" s="140"/>
      <c r="B50" s="140"/>
      <c r="C50" s="135" t="s">
        <v>20</v>
      </c>
      <c r="D50" s="135"/>
      <c r="E50" s="135"/>
      <c r="F50" s="135"/>
      <c r="G50" s="135"/>
      <c r="H50" s="136" t="s">
        <v>106</v>
      </c>
      <c r="I50" s="136"/>
      <c r="J50" s="136"/>
    </row>
    <row r="51" spans="1:10">
      <c r="A51" s="140" t="s">
        <v>43</v>
      </c>
      <c r="B51" s="140" t="s">
        <v>86</v>
      </c>
      <c r="C51" s="135" t="s">
        <v>69</v>
      </c>
      <c r="D51" s="135"/>
      <c r="E51" s="135"/>
      <c r="F51" s="135"/>
      <c r="G51" s="135"/>
      <c r="H51" s="150" t="s">
        <v>97</v>
      </c>
      <c r="I51" s="151"/>
      <c r="J51" s="152"/>
    </row>
    <row r="52" spans="1:10">
      <c r="A52" s="140"/>
      <c r="B52" s="140"/>
      <c r="C52" s="135" t="s">
        <v>70</v>
      </c>
      <c r="D52" s="135"/>
      <c r="E52" s="135"/>
      <c r="F52" s="135"/>
      <c r="G52" s="135"/>
      <c r="H52" s="184" t="s">
        <v>96</v>
      </c>
      <c r="I52" s="185"/>
      <c r="J52" s="186"/>
    </row>
    <row r="53" spans="1:10" ht="30.75" customHeight="1">
      <c r="A53" s="140"/>
      <c r="B53" s="140" t="s">
        <v>22</v>
      </c>
      <c r="C53" s="135" t="s">
        <v>23</v>
      </c>
      <c r="D53" s="135"/>
      <c r="E53" s="135"/>
      <c r="F53" s="135" t="s">
        <v>104</v>
      </c>
      <c r="G53" s="135"/>
      <c r="H53" s="165" t="s">
        <v>127</v>
      </c>
      <c r="I53" s="166"/>
      <c r="J53" s="167"/>
    </row>
    <row r="54" spans="1:10" ht="32.25" customHeight="1">
      <c r="A54" s="140"/>
      <c r="B54" s="140"/>
      <c r="C54" s="135"/>
      <c r="D54" s="135"/>
      <c r="E54" s="135"/>
      <c r="F54" s="135" t="s">
        <v>105</v>
      </c>
      <c r="G54" s="135"/>
      <c r="H54" s="165" t="s">
        <v>136</v>
      </c>
      <c r="I54" s="166"/>
      <c r="J54" s="167"/>
    </row>
    <row r="55" spans="1:10">
      <c r="A55" s="140"/>
      <c r="B55" s="140"/>
      <c r="C55" s="135" t="s">
        <v>24</v>
      </c>
      <c r="D55" s="135"/>
      <c r="E55" s="135"/>
      <c r="F55" s="135" t="s">
        <v>25</v>
      </c>
      <c r="G55" s="135"/>
      <c r="H55" s="150" t="s">
        <v>106</v>
      </c>
      <c r="I55" s="151"/>
      <c r="J55" s="152"/>
    </row>
    <row r="56" spans="1:10" ht="131.1" customHeight="1">
      <c r="A56" s="140"/>
      <c r="B56" s="140"/>
      <c r="C56" s="135"/>
      <c r="D56" s="135"/>
      <c r="E56" s="135"/>
      <c r="F56" s="135" t="s">
        <v>26</v>
      </c>
      <c r="G56" s="135"/>
      <c r="H56" s="150" t="s">
        <v>125</v>
      </c>
      <c r="I56" s="151"/>
      <c r="J56" s="152"/>
    </row>
    <row r="57" spans="1:10">
      <c r="A57" s="202"/>
      <c r="B57" s="202"/>
      <c r="C57" s="135" t="s">
        <v>27</v>
      </c>
      <c r="D57" s="135"/>
      <c r="E57" s="135"/>
      <c r="F57" s="135" t="s">
        <v>28</v>
      </c>
      <c r="G57" s="135"/>
      <c r="H57" s="136" t="s">
        <v>106</v>
      </c>
      <c r="I57" s="204"/>
      <c r="J57" s="204"/>
    </row>
    <row r="58" spans="1:10">
      <c r="A58" s="202"/>
      <c r="B58" s="202"/>
      <c r="C58" s="135"/>
      <c r="D58" s="135"/>
      <c r="E58" s="135"/>
      <c r="F58" s="135" t="s">
        <v>29</v>
      </c>
      <c r="G58" s="135"/>
      <c r="H58" s="136" t="s">
        <v>106</v>
      </c>
      <c r="I58" s="136"/>
      <c r="J58" s="136"/>
    </row>
    <row r="59" spans="1:10">
      <c r="A59" s="202"/>
      <c r="B59" s="202"/>
      <c r="C59" s="135"/>
      <c r="D59" s="135"/>
      <c r="E59" s="135"/>
      <c r="F59" s="135" t="s">
        <v>30</v>
      </c>
      <c r="G59" s="135"/>
      <c r="H59" s="136" t="s">
        <v>106</v>
      </c>
      <c r="I59" s="136"/>
      <c r="J59" s="136"/>
    </row>
    <row r="60" spans="1:10">
      <c r="A60" s="202"/>
      <c r="B60" s="202"/>
      <c r="C60" s="135"/>
      <c r="D60" s="135"/>
      <c r="E60" s="135"/>
      <c r="F60" s="135" t="s">
        <v>31</v>
      </c>
      <c r="G60" s="135"/>
      <c r="H60" s="149" t="s">
        <v>6</v>
      </c>
      <c r="I60" s="149"/>
      <c r="J60" s="149"/>
    </row>
    <row r="61" spans="1:10">
      <c r="A61" s="202"/>
      <c r="B61" s="202"/>
      <c r="C61" s="135" t="s">
        <v>32</v>
      </c>
      <c r="D61" s="135"/>
      <c r="E61" s="135"/>
      <c r="F61" s="135" t="s">
        <v>33</v>
      </c>
      <c r="G61" s="135"/>
      <c r="H61" s="203" t="s">
        <v>108</v>
      </c>
      <c r="I61" s="203"/>
      <c r="J61" s="203"/>
    </row>
    <row r="62" spans="1:10">
      <c r="A62" s="202"/>
      <c r="B62" s="202"/>
      <c r="C62" s="135"/>
      <c r="D62" s="135"/>
      <c r="E62" s="135"/>
      <c r="F62" s="135" t="s">
        <v>34</v>
      </c>
      <c r="G62" s="135"/>
      <c r="H62" s="203"/>
      <c r="I62" s="203"/>
      <c r="J62" s="203"/>
    </row>
    <row r="63" spans="1:10">
      <c r="A63" s="202"/>
      <c r="B63" s="202"/>
      <c r="C63" s="135"/>
      <c r="D63" s="135"/>
      <c r="E63" s="135"/>
      <c r="F63" s="135" t="s">
        <v>35</v>
      </c>
      <c r="G63" s="135"/>
      <c r="H63" s="203"/>
      <c r="I63" s="203"/>
      <c r="J63" s="203"/>
    </row>
    <row r="64" spans="1:10">
      <c r="A64" s="202"/>
      <c r="B64" s="202"/>
      <c r="C64" s="135"/>
      <c r="D64" s="135"/>
      <c r="E64" s="135"/>
      <c r="F64" s="135" t="s">
        <v>36</v>
      </c>
      <c r="G64" s="135"/>
      <c r="H64" s="203"/>
      <c r="I64" s="203"/>
      <c r="J64" s="203"/>
    </row>
    <row r="65" spans="1:10" ht="15.95" customHeight="1">
      <c r="A65" s="202"/>
      <c r="B65" s="202"/>
      <c r="C65" s="135"/>
      <c r="D65" s="135"/>
      <c r="E65" s="135"/>
      <c r="F65" s="135" t="s">
        <v>37</v>
      </c>
      <c r="G65" s="135"/>
      <c r="H65" s="135" t="s">
        <v>108</v>
      </c>
      <c r="I65" s="135"/>
      <c r="J65" s="135"/>
    </row>
    <row r="66" spans="1:10" ht="50.25" customHeight="1">
      <c r="A66" s="202"/>
      <c r="B66" s="202"/>
      <c r="C66" s="135"/>
      <c r="D66" s="135"/>
      <c r="E66" s="135"/>
      <c r="F66" s="135" t="s">
        <v>38</v>
      </c>
      <c r="G66" s="135"/>
      <c r="H66" s="135" t="s">
        <v>128</v>
      </c>
      <c r="I66" s="135"/>
      <c r="J66" s="135"/>
    </row>
    <row r="67" spans="1:10" ht="68.25" customHeight="1">
      <c r="A67" s="202"/>
      <c r="B67" s="202"/>
      <c r="C67" s="153" t="s">
        <v>39</v>
      </c>
      <c r="D67" s="154"/>
      <c r="E67" s="154"/>
      <c r="F67" s="154"/>
      <c r="G67" s="155"/>
      <c r="H67" s="136" t="s">
        <v>126</v>
      </c>
      <c r="I67" s="136"/>
      <c r="J67" s="136"/>
    </row>
    <row r="68" spans="1:10" ht="15.95" customHeight="1">
      <c r="A68" s="202"/>
      <c r="B68" s="202"/>
      <c r="C68" s="153" t="s">
        <v>40</v>
      </c>
      <c r="D68" s="154"/>
      <c r="E68" s="154"/>
      <c r="F68" s="154"/>
      <c r="G68" s="155"/>
      <c r="H68" s="136" t="s">
        <v>108</v>
      </c>
      <c r="I68" s="136"/>
      <c r="J68" s="136"/>
    </row>
    <row r="69" spans="1:10" ht="255.75" customHeight="1">
      <c r="A69" s="202"/>
      <c r="B69" s="202"/>
      <c r="C69" s="153" t="s">
        <v>41</v>
      </c>
      <c r="D69" s="154"/>
      <c r="E69" s="154"/>
      <c r="F69" s="154"/>
      <c r="G69" s="155"/>
      <c r="H69" s="135" t="s">
        <v>140</v>
      </c>
      <c r="I69" s="135"/>
      <c r="J69" s="135"/>
    </row>
    <row r="70" spans="1:10" ht="14.45" customHeight="1">
      <c r="A70" s="202"/>
      <c r="B70" s="202"/>
      <c r="C70" s="153" t="s">
        <v>42</v>
      </c>
      <c r="D70" s="154"/>
      <c r="E70" s="154"/>
      <c r="F70" s="154"/>
      <c r="G70" s="155"/>
      <c r="H70" s="144" t="s">
        <v>6</v>
      </c>
      <c r="I70" s="144"/>
      <c r="J70" s="144"/>
    </row>
    <row r="71" spans="1:10" ht="30">
      <c r="A71" s="24" t="s">
        <v>44</v>
      </c>
      <c r="B71" s="20" t="s">
        <v>83</v>
      </c>
      <c r="C71" s="150" t="s">
        <v>157</v>
      </c>
      <c r="D71" s="151"/>
      <c r="E71" s="151"/>
      <c r="F71" s="151"/>
      <c r="G71" s="151"/>
      <c r="H71" s="151"/>
      <c r="I71" s="151"/>
      <c r="J71" s="152"/>
    </row>
    <row r="72" spans="1:10" ht="31.5" customHeight="1">
      <c r="A72" s="20" t="s">
        <v>84</v>
      </c>
      <c r="B72" s="20" t="s">
        <v>91</v>
      </c>
      <c r="C72" s="156"/>
      <c r="D72" s="157"/>
      <c r="E72" s="157"/>
      <c r="F72" s="157"/>
      <c r="G72" s="157"/>
      <c r="H72" s="157"/>
      <c r="I72" s="157"/>
      <c r="J72" s="158"/>
    </row>
    <row r="73" spans="1:10" ht="15.75" customHeight="1">
      <c r="A73" s="140" t="s">
        <v>85</v>
      </c>
      <c r="B73" s="140" t="s">
        <v>45</v>
      </c>
      <c r="C73" s="150" t="s">
        <v>46</v>
      </c>
      <c r="D73" s="151"/>
      <c r="E73" s="151"/>
      <c r="F73" s="151"/>
      <c r="G73" s="151"/>
      <c r="H73" s="151"/>
      <c r="I73" s="151"/>
      <c r="J73" s="152"/>
    </row>
    <row r="74" spans="1:10" ht="28.5" customHeight="1">
      <c r="A74" s="140"/>
      <c r="B74" s="140"/>
      <c r="C74" s="150" t="s">
        <v>47</v>
      </c>
      <c r="D74" s="151"/>
      <c r="E74" s="151"/>
      <c r="F74" s="151"/>
      <c r="G74" s="151"/>
      <c r="H74" s="151"/>
      <c r="I74" s="151"/>
      <c r="J74" s="152"/>
    </row>
    <row r="75" spans="1:10">
      <c r="A75" s="27"/>
      <c r="B75" s="28"/>
      <c r="C75" s="28"/>
      <c r="D75" s="28"/>
      <c r="E75" s="28"/>
      <c r="F75" s="28"/>
      <c r="G75" s="28"/>
      <c r="H75" s="28"/>
      <c r="I75" s="28"/>
      <c r="J75" s="29"/>
    </row>
    <row r="76" spans="1:10">
      <c r="A76" s="25"/>
      <c r="J76" s="30"/>
    </row>
    <row r="77" spans="1:10">
      <c r="A77" s="36"/>
      <c r="B77" s="123"/>
      <c r="C77" s="123"/>
      <c r="D77" s="123"/>
      <c r="E77" s="123"/>
      <c r="F77" s="123"/>
      <c r="G77" s="37"/>
      <c r="H77" s="37"/>
      <c r="I77" s="123"/>
      <c r="J77" s="124"/>
    </row>
    <row r="78" spans="1:10">
      <c r="A78" s="26"/>
      <c r="B78" s="125" t="s">
        <v>141</v>
      </c>
      <c r="C78" s="125"/>
      <c r="D78" s="125"/>
      <c r="E78" s="125" t="s">
        <v>142</v>
      </c>
      <c r="F78" s="125"/>
      <c r="G78" s="125" t="s">
        <v>142</v>
      </c>
      <c r="H78" s="125"/>
      <c r="I78" s="125" t="s">
        <v>143</v>
      </c>
      <c r="J78" s="129"/>
    </row>
    <row r="79" spans="1:10" ht="30" customHeight="1">
      <c r="A79" s="26"/>
      <c r="B79" s="128"/>
      <c r="C79" s="128"/>
      <c r="D79" s="128"/>
      <c r="E79" s="128"/>
      <c r="F79" s="128"/>
      <c r="G79" s="128"/>
      <c r="H79" s="128"/>
      <c r="I79" s="128"/>
      <c r="J79" s="130"/>
    </row>
    <row r="80" spans="1:10" ht="33" customHeight="1">
      <c r="A80" s="26"/>
      <c r="B80" s="128"/>
      <c r="C80" s="128"/>
      <c r="D80" s="128"/>
      <c r="E80" s="128"/>
      <c r="F80" s="128"/>
      <c r="G80" s="128"/>
      <c r="H80" s="128"/>
      <c r="I80" s="128"/>
      <c r="J80" s="130"/>
    </row>
    <row r="81" spans="1:10">
      <c r="A81" s="26"/>
      <c r="B81" s="128"/>
      <c r="C81" s="128"/>
      <c r="D81" s="128"/>
      <c r="E81" s="128"/>
      <c r="F81" s="128"/>
      <c r="G81" s="128"/>
      <c r="H81" s="128"/>
      <c r="I81" s="128"/>
      <c r="J81" s="130"/>
    </row>
    <row r="82" spans="1:10" s="16" customFormat="1" ht="29.1" customHeight="1">
      <c r="A82" s="31"/>
      <c r="B82" s="120" t="s">
        <v>129</v>
      </c>
      <c r="C82" s="120"/>
      <c r="D82" s="120"/>
      <c r="E82" s="121" t="s">
        <v>120</v>
      </c>
      <c r="F82" s="121"/>
      <c r="G82" s="121" t="s">
        <v>121</v>
      </c>
      <c r="H82" s="121"/>
      <c r="I82" s="121" t="s">
        <v>144</v>
      </c>
      <c r="J82" s="126"/>
    </row>
    <row r="83" spans="1:10" ht="50.25" customHeight="1">
      <c r="A83" s="26"/>
      <c r="B83" s="122" t="s">
        <v>147</v>
      </c>
      <c r="C83" s="122"/>
      <c r="D83" s="122"/>
      <c r="E83" s="122" t="s">
        <v>145</v>
      </c>
      <c r="F83" s="122"/>
      <c r="G83" s="122" t="s">
        <v>137</v>
      </c>
      <c r="H83" s="122"/>
      <c r="I83" s="122" t="s">
        <v>146</v>
      </c>
      <c r="J83" s="127"/>
    </row>
    <row r="84" spans="1:10">
      <c r="A84" s="117"/>
      <c r="B84" s="118"/>
      <c r="C84" s="118"/>
      <c r="D84" s="118"/>
      <c r="E84" s="118"/>
      <c r="F84" s="118"/>
      <c r="G84" s="118"/>
      <c r="H84" s="118"/>
      <c r="I84" s="118"/>
      <c r="J84" s="119"/>
    </row>
    <row r="85" spans="1:10">
      <c r="A85" s="27"/>
      <c r="B85" s="123"/>
      <c r="C85" s="123"/>
      <c r="D85" s="123"/>
      <c r="E85" s="123"/>
      <c r="F85" s="123"/>
      <c r="G85" s="123"/>
      <c r="H85" s="123"/>
      <c r="I85" s="123"/>
      <c r="J85" s="124"/>
    </row>
    <row r="86" spans="1:10">
      <c r="A86" s="32"/>
      <c r="B86" s="125" t="s">
        <v>119</v>
      </c>
      <c r="C86" s="125"/>
      <c r="D86" s="125"/>
      <c r="E86" s="125"/>
      <c r="F86" s="125"/>
      <c r="G86" s="125" t="s">
        <v>119</v>
      </c>
      <c r="H86" s="125"/>
      <c r="I86" s="125"/>
      <c r="J86" s="129"/>
    </row>
    <row r="87" spans="1:10">
      <c r="A87" s="32"/>
      <c r="B87" s="128"/>
      <c r="C87" s="128"/>
      <c r="D87" s="128"/>
      <c r="E87" s="128"/>
      <c r="F87" s="128"/>
      <c r="G87" s="128"/>
      <c r="H87" s="128"/>
      <c r="I87" s="128"/>
      <c r="J87" s="130"/>
    </row>
    <row r="88" spans="1:10">
      <c r="A88" s="32"/>
      <c r="B88" s="128"/>
      <c r="C88" s="128"/>
      <c r="D88" s="128"/>
      <c r="E88" s="128"/>
      <c r="F88" s="128"/>
      <c r="G88" s="128"/>
      <c r="H88" s="128"/>
      <c r="I88" s="128"/>
      <c r="J88" s="130"/>
    </row>
    <row r="89" spans="1:10">
      <c r="A89" s="32"/>
      <c r="B89" s="128"/>
      <c r="C89" s="128"/>
      <c r="D89" s="128"/>
      <c r="E89" s="128"/>
      <c r="F89" s="128"/>
      <c r="G89" s="128"/>
      <c r="H89" s="128"/>
      <c r="I89" s="128"/>
      <c r="J89" s="130"/>
    </row>
    <row r="90" spans="1:10" ht="15" customHeight="1">
      <c r="A90" s="32"/>
      <c r="B90" s="121" t="s">
        <v>122</v>
      </c>
      <c r="C90" s="121"/>
      <c r="D90" s="121"/>
      <c r="E90" s="121"/>
      <c r="F90" s="121"/>
      <c r="G90" s="120" t="s">
        <v>123</v>
      </c>
      <c r="H90" s="120"/>
      <c r="I90" s="120"/>
      <c r="J90" s="131"/>
    </row>
    <row r="91" spans="1:10">
      <c r="A91" s="32"/>
      <c r="B91" s="128" t="s">
        <v>138</v>
      </c>
      <c r="C91" s="128"/>
      <c r="D91" s="128"/>
      <c r="E91" s="128"/>
      <c r="F91" s="128"/>
      <c r="G91" s="128" t="s">
        <v>139</v>
      </c>
      <c r="H91" s="128"/>
      <c r="I91" s="128"/>
      <c r="J91" s="130"/>
    </row>
    <row r="92" spans="1:10">
      <c r="A92" s="117"/>
      <c r="B92" s="118"/>
      <c r="C92" s="118"/>
      <c r="D92" s="118"/>
      <c r="E92" s="118"/>
      <c r="F92" s="118"/>
      <c r="G92" s="118"/>
      <c r="H92" s="118"/>
      <c r="I92" s="118"/>
      <c r="J92" s="119"/>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3"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5" sqref="D5"/>
    </sheetView>
  </sheetViews>
  <sheetFormatPr defaultRowHeight="12.75"/>
  <cols>
    <col min="2" max="2" width="25" bestFit="1" customWidth="1"/>
    <col min="3" max="3" width="12.85546875" bestFit="1" customWidth="1"/>
  </cols>
  <sheetData>
    <row r="1" spans="1:3">
      <c r="A1" s="109"/>
      <c r="B1" s="109"/>
      <c r="C1" s="109"/>
    </row>
    <row r="2" spans="1:3">
      <c r="A2" s="110" t="s">
        <v>212</v>
      </c>
      <c r="B2" s="110" t="s">
        <v>213</v>
      </c>
      <c r="C2" s="110" t="s">
        <v>214</v>
      </c>
    </row>
    <row r="3" spans="1:3">
      <c r="A3" s="109">
        <v>1</v>
      </c>
      <c r="B3" s="109" t="s">
        <v>215</v>
      </c>
      <c r="C3" s="111" t="e">
        <f>#REF!</f>
        <v>#REF!</v>
      </c>
    </row>
    <row r="4" spans="1:3">
      <c r="A4" s="109">
        <v>2</v>
      </c>
      <c r="B4" s="109" t="s">
        <v>216</v>
      </c>
      <c r="C4" s="112">
        <f>'Shawarma Variation Statement'!L47</f>
        <v>244895</v>
      </c>
    </row>
    <row r="5" spans="1:3">
      <c r="A5" s="109">
        <v>4</v>
      </c>
      <c r="B5" s="109" t="s">
        <v>217</v>
      </c>
      <c r="C5" s="109" t="e">
        <f>#REF!</f>
        <v>#REF!</v>
      </c>
    </row>
    <row r="6" spans="1:3">
      <c r="A6" s="109">
        <v>5</v>
      </c>
      <c r="B6" s="109" t="s">
        <v>218</v>
      </c>
      <c r="C6" s="109" t="e">
        <f>#REF!</f>
        <v>#REF!</v>
      </c>
    </row>
    <row r="7" spans="1:3">
      <c r="A7" s="109"/>
      <c r="B7" s="109"/>
      <c r="C7" s="109"/>
    </row>
    <row r="8" spans="1:3">
      <c r="A8" s="110"/>
      <c r="B8" s="110" t="s">
        <v>219</v>
      </c>
      <c r="C8" s="113" t="e">
        <f>C3+C4+C5+C6</f>
        <v>#REF!</v>
      </c>
    </row>
    <row r="9" spans="1:3">
      <c r="A9" s="103"/>
      <c r="B9" s="103"/>
      <c r="C9" s="103"/>
    </row>
    <row r="10" spans="1:3">
      <c r="A10" s="103"/>
      <c r="B10" s="109" t="s">
        <v>210</v>
      </c>
      <c r="C10" s="108" t="e">
        <f>C8*18%</f>
        <v>#REF!</v>
      </c>
    </row>
    <row r="11" spans="1:3">
      <c r="A11" s="114"/>
      <c r="B11" s="114" t="s">
        <v>220</v>
      </c>
      <c r="C11" s="115" t="e">
        <f>SUM(C8:C10)</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zoomScale="70" zoomScaleNormal="70" workbookViewId="0">
      <selection activeCell="N12" sqref="N12"/>
    </sheetView>
  </sheetViews>
  <sheetFormatPr defaultRowHeight="12.75"/>
  <cols>
    <col min="1" max="1" width="9.42578125" bestFit="1" customWidth="1"/>
    <col min="3" max="3" width="80" customWidth="1"/>
    <col min="5" max="5" width="15" customWidth="1"/>
    <col min="6" max="6" width="9.42578125" bestFit="1" customWidth="1"/>
    <col min="7" max="7" width="11.7109375" bestFit="1" customWidth="1"/>
    <col min="8" max="8" width="9.28515625" bestFit="1" customWidth="1"/>
    <col min="9" max="9" width="10.85546875" bestFit="1" customWidth="1"/>
    <col min="10" max="10" width="11.140625" bestFit="1" customWidth="1"/>
    <col min="11" max="11" width="9.42578125" bestFit="1" customWidth="1"/>
    <col min="12" max="12" width="13.140625" bestFit="1" customWidth="1"/>
    <col min="14" max="14" width="19.140625" customWidth="1"/>
  </cols>
  <sheetData>
    <row r="1" spans="1:14" ht="18">
      <c r="A1" s="205" t="s">
        <v>173</v>
      </c>
      <c r="B1" s="205"/>
      <c r="C1" s="206" t="s">
        <v>222</v>
      </c>
      <c r="D1" s="206"/>
      <c r="E1" s="206"/>
      <c r="F1" s="206"/>
      <c r="G1" s="206"/>
      <c r="H1" s="206"/>
      <c r="I1" s="206"/>
      <c r="J1" s="206"/>
      <c r="K1" s="206"/>
      <c r="L1" s="206"/>
      <c r="M1" s="206"/>
      <c r="N1" s="206"/>
    </row>
    <row r="2" spans="1:14" ht="18">
      <c r="A2" s="207" t="s">
        <v>175</v>
      </c>
      <c r="B2" s="207"/>
      <c r="C2" s="208"/>
      <c r="D2" s="208"/>
      <c r="E2" s="208"/>
      <c r="F2" s="208"/>
      <c r="G2" s="208"/>
      <c r="H2" s="208"/>
      <c r="I2" s="208"/>
      <c r="J2" s="208"/>
      <c r="K2" s="208"/>
      <c r="L2" s="208"/>
      <c r="M2" s="208"/>
      <c r="N2" s="208"/>
    </row>
    <row r="3" spans="1:14" ht="18">
      <c r="A3" s="207" t="s">
        <v>174</v>
      </c>
      <c r="B3" s="207"/>
      <c r="C3" s="208"/>
      <c r="D3" s="208"/>
      <c r="E3" s="208"/>
      <c r="F3" s="208"/>
      <c r="G3" s="208"/>
      <c r="H3" s="208"/>
      <c r="I3" s="208"/>
      <c r="J3" s="208"/>
      <c r="K3" s="208"/>
      <c r="L3" s="208"/>
      <c r="M3" s="208"/>
      <c r="N3" s="208"/>
    </row>
    <row r="4" spans="1:14" ht="18">
      <c r="A4" s="212" t="s">
        <v>176</v>
      </c>
      <c r="B4" s="212"/>
      <c r="C4" s="213"/>
      <c r="D4" s="213"/>
      <c r="E4" s="213"/>
      <c r="F4" s="213"/>
      <c r="G4" s="213"/>
      <c r="H4" s="213"/>
      <c r="I4" s="213"/>
      <c r="J4" s="213"/>
      <c r="K4" s="213"/>
      <c r="L4" s="213"/>
      <c r="M4" s="213"/>
      <c r="N4" s="213"/>
    </row>
    <row r="5" spans="1:14" ht="18">
      <c r="A5" s="214" t="s">
        <v>162</v>
      </c>
      <c r="B5" s="214" t="s">
        <v>163</v>
      </c>
      <c r="C5" s="215" t="s">
        <v>164</v>
      </c>
      <c r="D5" s="214" t="s">
        <v>165</v>
      </c>
      <c r="E5" s="216" t="s">
        <v>166</v>
      </c>
      <c r="F5" s="211" t="s">
        <v>171</v>
      </c>
      <c r="G5" s="211"/>
      <c r="H5" s="211" t="s">
        <v>161</v>
      </c>
      <c r="I5" s="211"/>
      <c r="J5" s="211"/>
      <c r="K5" s="211" t="s">
        <v>172</v>
      </c>
      <c r="L5" s="211"/>
      <c r="M5" s="209" t="s">
        <v>170</v>
      </c>
      <c r="N5" s="211" t="s">
        <v>167</v>
      </c>
    </row>
    <row r="6" spans="1:14" ht="15.75">
      <c r="A6" s="214"/>
      <c r="B6" s="214"/>
      <c r="C6" s="215"/>
      <c r="D6" s="214"/>
      <c r="E6" s="216"/>
      <c r="F6" s="52" t="s">
        <v>168</v>
      </c>
      <c r="G6" s="52" t="s">
        <v>169</v>
      </c>
      <c r="H6" s="52" t="s">
        <v>168</v>
      </c>
      <c r="I6" s="52" t="s">
        <v>178</v>
      </c>
      <c r="J6" s="52" t="s">
        <v>169</v>
      </c>
      <c r="K6" s="52" t="s">
        <v>168</v>
      </c>
      <c r="L6" s="52" t="s">
        <v>169</v>
      </c>
      <c r="M6" s="210"/>
      <c r="N6" s="211"/>
    </row>
    <row r="7" spans="1:14" ht="15">
      <c r="A7" s="41"/>
      <c r="B7" s="41"/>
      <c r="C7" s="40"/>
      <c r="D7" s="41"/>
      <c r="E7" s="42"/>
      <c r="F7" s="41"/>
      <c r="G7" s="43"/>
      <c r="H7" s="43"/>
      <c r="I7" s="43"/>
      <c r="J7" s="43"/>
      <c r="K7" s="41"/>
      <c r="L7" s="43"/>
      <c r="M7" s="50"/>
      <c r="N7" s="41"/>
    </row>
    <row r="8" spans="1:14" ht="15">
      <c r="A8" s="66"/>
      <c r="B8" s="41"/>
      <c r="C8" s="53"/>
      <c r="D8" s="54"/>
      <c r="E8" s="56"/>
      <c r="F8" s="58"/>
      <c r="G8" s="43"/>
      <c r="H8" s="43"/>
      <c r="I8" s="57"/>
      <c r="J8" s="43"/>
      <c r="K8" s="41"/>
      <c r="L8" s="43"/>
      <c r="M8" s="50"/>
      <c r="N8" s="41"/>
    </row>
    <row r="9" spans="1:14" ht="15">
      <c r="A9" s="67" t="s">
        <v>179</v>
      </c>
      <c r="B9" s="69"/>
      <c r="C9" s="101" t="s">
        <v>207</v>
      </c>
      <c r="D9" s="97"/>
      <c r="E9" s="99"/>
      <c r="F9" s="99"/>
      <c r="G9" s="70"/>
      <c r="H9" s="70"/>
      <c r="I9" s="63"/>
      <c r="J9" s="70"/>
      <c r="K9" s="69"/>
      <c r="L9" s="70"/>
      <c r="M9" s="71"/>
      <c r="N9" s="69"/>
    </row>
    <row r="10" spans="1:14" ht="15">
      <c r="A10" s="68">
        <v>1</v>
      </c>
      <c r="B10" s="72"/>
      <c r="C10" s="73"/>
      <c r="D10" s="55"/>
      <c r="E10" s="61"/>
      <c r="F10" s="59"/>
      <c r="G10" s="59"/>
      <c r="H10" s="74"/>
      <c r="I10" s="75"/>
      <c r="J10" s="74"/>
      <c r="K10" s="72"/>
      <c r="L10" s="74"/>
      <c r="M10" s="76"/>
      <c r="N10" s="72"/>
    </row>
    <row r="11" spans="1:14" ht="105">
      <c r="A11" s="68">
        <f>A10+0.01</f>
        <v>1.01</v>
      </c>
      <c r="B11" s="72">
        <v>1</v>
      </c>
      <c r="C11" s="85" t="s">
        <v>223</v>
      </c>
      <c r="D11" s="86" t="s">
        <v>177</v>
      </c>
      <c r="E11" s="60"/>
      <c r="F11" s="60"/>
      <c r="G11" s="74"/>
      <c r="H11" s="87">
        <v>3</v>
      </c>
      <c r="I11" s="65">
        <v>25000</v>
      </c>
      <c r="J11" s="74">
        <f t="shared" ref="J11:J17" si="0">I11*H11</f>
        <v>75000</v>
      </c>
      <c r="K11" s="77">
        <f>H11+F11</f>
        <v>3</v>
      </c>
      <c r="L11" s="74">
        <f>J11+G11</f>
        <v>75000</v>
      </c>
      <c r="M11" s="76"/>
      <c r="N11" s="116" t="s">
        <v>224</v>
      </c>
    </row>
    <row r="12" spans="1:14" ht="15">
      <c r="A12" s="68">
        <f>A11+0.01</f>
        <v>1.02</v>
      </c>
      <c r="B12" s="72"/>
      <c r="C12" s="78"/>
      <c r="D12" s="55"/>
      <c r="E12" s="60"/>
      <c r="F12" s="60"/>
      <c r="G12" s="74"/>
      <c r="H12" s="74"/>
      <c r="I12" s="65"/>
      <c r="J12" s="74"/>
      <c r="K12" s="77"/>
      <c r="L12" s="74"/>
      <c r="M12" s="76"/>
      <c r="N12" s="72"/>
    </row>
    <row r="13" spans="1:14" ht="15">
      <c r="A13" s="68"/>
      <c r="B13" s="69"/>
      <c r="C13" s="102" t="s">
        <v>208</v>
      </c>
      <c r="D13" s="97"/>
      <c r="E13" s="99"/>
      <c r="F13" s="99"/>
      <c r="G13" s="70"/>
      <c r="H13" s="70"/>
      <c r="I13" s="98"/>
      <c r="J13" s="70"/>
      <c r="K13" s="100"/>
      <c r="L13" s="70"/>
      <c r="M13" s="71"/>
      <c r="N13" s="69"/>
    </row>
    <row r="14" spans="1:14" ht="75">
      <c r="A14" s="68"/>
      <c r="B14" s="91">
        <v>1</v>
      </c>
      <c r="C14" s="89" t="s">
        <v>185</v>
      </c>
      <c r="D14" s="92"/>
      <c r="E14" s="60"/>
      <c r="F14" s="60"/>
      <c r="G14" s="74"/>
      <c r="H14" s="60"/>
      <c r="I14" s="65"/>
      <c r="J14" s="74"/>
      <c r="K14" s="77"/>
      <c r="L14" s="74"/>
      <c r="M14" s="76"/>
      <c r="N14" s="116" t="s">
        <v>221</v>
      </c>
    </row>
    <row r="15" spans="1:14" ht="15">
      <c r="A15" s="68">
        <v>2</v>
      </c>
      <c r="B15" s="92" t="s">
        <v>62</v>
      </c>
      <c r="C15" s="88" t="s">
        <v>186</v>
      </c>
      <c r="D15" s="92" t="s">
        <v>206</v>
      </c>
      <c r="E15" s="61"/>
      <c r="F15" s="59"/>
      <c r="G15" s="59"/>
      <c r="H15" s="93">
        <v>101</v>
      </c>
      <c r="I15" s="94">
        <v>395</v>
      </c>
      <c r="J15" s="74">
        <f t="shared" si="0"/>
        <v>39895</v>
      </c>
      <c r="K15" s="77">
        <f t="shared" ref="K15:K44" si="1">H15+F15</f>
        <v>101</v>
      </c>
      <c r="L15" s="74">
        <f t="shared" ref="L15:L44" si="2">J15+G15</f>
        <v>39895</v>
      </c>
      <c r="M15" s="76"/>
      <c r="N15" s="72"/>
    </row>
    <row r="16" spans="1:14" ht="15">
      <c r="A16" s="68">
        <f>A15+0.01</f>
        <v>2.0099999999999998</v>
      </c>
      <c r="B16" s="92" t="s">
        <v>64</v>
      </c>
      <c r="C16" s="88" t="s">
        <v>187</v>
      </c>
      <c r="D16" s="92" t="s">
        <v>206</v>
      </c>
      <c r="E16" s="59"/>
      <c r="F16" s="59"/>
      <c r="G16" s="74"/>
      <c r="H16" s="93">
        <v>45</v>
      </c>
      <c r="I16" s="94">
        <v>495</v>
      </c>
      <c r="J16" s="74">
        <f t="shared" si="0"/>
        <v>22275</v>
      </c>
      <c r="K16" s="77">
        <f t="shared" si="1"/>
        <v>45</v>
      </c>
      <c r="L16" s="74">
        <f t="shared" si="2"/>
        <v>22275</v>
      </c>
      <c r="M16" s="76"/>
      <c r="N16" s="72"/>
    </row>
    <row r="17" spans="1:14" ht="15">
      <c r="A17" s="68" t="s">
        <v>180</v>
      </c>
      <c r="B17" s="92" t="s">
        <v>66</v>
      </c>
      <c r="C17" s="88" t="s">
        <v>189</v>
      </c>
      <c r="D17" s="92" t="s">
        <v>206</v>
      </c>
      <c r="E17" s="59"/>
      <c r="F17" s="59"/>
      <c r="G17" s="74"/>
      <c r="H17" s="93">
        <v>11</v>
      </c>
      <c r="I17" s="94"/>
      <c r="J17" s="74">
        <f t="shared" si="0"/>
        <v>0</v>
      </c>
      <c r="K17" s="77">
        <f t="shared" si="1"/>
        <v>11</v>
      </c>
      <c r="L17" s="74">
        <f t="shared" si="2"/>
        <v>0</v>
      </c>
      <c r="M17" s="76"/>
      <c r="N17" s="72"/>
    </row>
    <row r="18" spans="1:14" ht="15">
      <c r="A18" s="68" t="s">
        <v>181</v>
      </c>
      <c r="B18" s="92"/>
      <c r="C18" s="88"/>
      <c r="D18" s="92"/>
      <c r="E18" s="59"/>
      <c r="F18" s="59"/>
      <c r="G18" s="74"/>
      <c r="H18" s="93"/>
      <c r="I18" s="94"/>
      <c r="J18" s="74"/>
      <c r="K18" s="77">
        <f t="shared" si="1"/>
        <v>0</v>
      </c>
      <c r="L18" s="74">
        <f t="shared" si="2"/>
        <v>0</v>
      </c>
      <c r="M18" s="76"/>
      <c r="N18" s="72"/>
    </row>
    <row r="19" spans="1:14" ht="15">
      <c r="A19" s="68">
        <v>2.0299999999999998</v>
      </c>
      <c r="B19" s="91">
        <v>2</v>
      </c>
      <c r="C19" s="89" t="s">
        <v>190</v>
      </c>
      <c r="D19" s="92"/>
      <c r="E19" s="61"/>
      <c r="F19" s="59"/>
      <c r="G19" s="74"/>
      <c r="H19" s="93"/>
      <c r="I19" s="94"/>
      <c r="J19" s="74"/>
      <c r="K19" s="77">
        <f t="shared" si="1"/>
        <v>0</v>
      </c>
      <c r="L19" s="74">
        <f t="shared" si="2"/>
        <v>0</v>
      </c>
      <c r="M19" s="76"/>
      <c r="N19" s="72"/>
    </row>
    <row r="20" spans="1:14" ht="15">
      <c r="A20" s="68">
        <f t="shared" ref="A20" si="3">A19+0.01</f>
        <v>2.0399999999999996</v>
      </c>
      <c r="B20" s="92" t="s">
        <v>62</v>
      </c>
      <c r="C20" s="88" t="s">
        <v>186</v>
      </c>
      <c r="D20" s="92" t="s">
        <v>206</v>
      </c>
      <c r="E20" s="60"/>
      <c r="F20" s="59"/>
      <c r="G20" s="74"/>
      <c r="H20" s="93">
        <v>101</v>
      </c>
      <c r="I20" s="95">
        <v>55</v>
      </c>
      <c r="J20" s="74">
        <f t="shared" ref="J20:J23" si="4">I20*H20</f>
        <v>5555</v>
      </c>
      <c r="K20" s="77">
        <f t="shared" si="1"/>
        <v>101</v>
      </c>
      <c r="L20" s="74">
        <f t="shared" si="2"/>
        <v>5555</v>
      </c>
      <c r="M20" s="76"/>
      <c r="N20" s="72"/>
    </row>
    <row r="21" spans="1:14" ht="15">
      <c r="A21" s="68" t="e">
        <f>#REF!+0.01</f>
        <v>#REF!</v>
      </c>
      <c r="B21" s="92" t="s">
        <v>64</v>
      </c>
      <c r="C21" s="88" t="s">
        <v>187</v>
      </c>
      <c r="D21" s="92" t="s">
        <v>206</v>
      </c>
      <c r="E21" s="60"/>
      <c r="F21" s="59"/>
      <c r="G21" s="74"/>
      <c r="H21" s="93">
        <v>45</v>
      </c>
      <c r="I21" s="94">
        <v>65</v>
      </c>
      <c r="J21" s="74">
        <f t="shared" si="4"/>
        <v>2925</v>
      </c>
      <c r="K21" s="77">
        <f t="shared" si="1"/>
        <v>45</v>
      </c>
      <c r="L21" s="74">
        <f t="shared" si="2"/>
        <v>2925</v>
      </c>
      <c r="M21" s="76"/>
      <c r="N21" s="72"/>
    </row>
    <row r="22" spans="1:14" ht="15">
      <c r="A22" s="68"/>
      <c r="B22" s="92" t="s">
        <v>65</v>
      </c>
      <c r="C22" s="88" t="s">
        <v>188</v>
      </c>
      <c r="D22" s="92" t="s">
        <v>206</v>
      </c>
      <c r="E22" s="60"/>
      <c r="F22" s="59"/>
      <c r="G22" s="59"/>
      <c r="H22" s="93">
        <v>0</v>
      </c>
      <c r="I22" s="94"/>
      <c r="J22" s="74">
        <f t="shared" si="4"/>
        <v>0</v>
      </c>
      <c r="K22" s="77">
        <f t="shared" si="1"/>
        <v>0</v>
      </c>
      <c r="L22" s="74">
        <f t="shared" si="2"/>
        <v>0</v>
      </c>
      <c r="M22" s="76"/>
      <c r="N22" s="72"/>
    </row>
    <row r="23" spans="1:14" ht="15">
      <c r="A23" s="68">
        <v>3</v>
      </c>
      <c r="B23" s="92" t="s">
        <v>66</v>
      </c>
      <c r="C23" s="88" t="s">
        <v>189</v>
      </c>
      <c r="D23" s="92" t="s">
        <v>206</v>
      </c>
      <c r="E23" s="60"/>
      <c r="F23" s="59"/>
      <c r="G23" s="59"/>
      <c r="H23" s="93">
        <v>11</v>
      </c>
      <c r="I23" s="94">
        <v>95</v>
      </c>
      <c r="J23" s="74">
        <f t="shared" si="4"/>
        <v>1045</v>
      </c>
      <c r="K23" s="77">
        <f t="shared" si="1"/>
        <v>11</v>
      </c>
      <c r="L23" s="74">
        <f t="shared" si="2"/>
        <v>1045</v>
      </c>
      <c r="M23" s="76"/>
      <c r="N23" s="72"/>
    </row>
    <row r="24" spans="1:14" ht="15">
      <c r="A24" s="68">
        <f>A23+0.01</f>
        <v>3.01</v>
      </c>
      <c r="B24" s="92"/>
      <c r="C24" s="89"/>
      <c r="D24" s="92"/>
      <c r="E24" s="61"/>
      <c r="F24" s="60"/>
      <c r="G24" s="74"/>
      <c r="H24" s="93"/>
      <c r="I24" s="94"/>
      <c r="J24" s="74"/>
      <c r="K24" s="77">
        <f t="shared" si="1"/>
        <v>0</v>
      </c>
      <c r="L24" s="74">
        <f t="shared" si="2"/>
        <v>0</v>
      </c>
      <c r="M24" s="76"/>
      <c r="N24" s="72"/>
    </row>
    <row r="25" spans="1:14" ht="15">
      <c r="A25" s="68"/>
      <c r="B25" s="91">
        <v>3</v>
      </c>
      <c r="C25" s="89" t="s">
        <v>191</v>
      </c>
      <c r="D25" s="92"/>
      <c r="E25" s="61"/>
      <c r="F25" s="60"/>
      <c r="G25" s="74"/>
      <c r="H25" s="93"/>
      <c r="I25" s="94"/>
      <c r="J25" s="74"/>
      <c r="K25" s="77">
        <f t="shared" si="1"/>
        <v>0</v>
      </c>
      <c r="L25" s="74">
        <f t="shared" si="2"/>
        <v>0</v>
      </c>
      <c r="M25" s="76"/>
      <c r="N25" s="72"/>
    </row>
    <row r="26" spans="1:14" ht="15">
      <c r="A26" s="68">
        <v>4</v>
      </c>
      <c r="B26" s="92" t="s">
        <v>62</v>
      </c>
      <c r="C26" s="88" t="s">
        <v>188</v>
      </c>
      <c r="D26" s="92" t="s">
        <v>97</v>
      </c>
      <c r="E26" s="61"/>
      <c r="F26" s="59"/>
      <c r="G26" s="74"/>
      <c r="H26" s="93"/>
      <c r="I26" s="94"/>
      <c r="J26" s="74"/>
      <c r="K26" s="77">
        <f t="shared" si="1"/>
        <v>0</v>
      </c>
      <c r="L26" s="74">
        <f t="shared" si="2"/>
        <v>0</v>
      </c>
      <c r="M26" s="76"/>
      <c r="N26" s="72"/>
    </row>
    <row r="27" spans="1:14" ht="15">
      <c r="A27" s="67" t="s">
        <v>182</v>
      </c>
      <c r="B27" s="92" t="s">
        <v>63</v>
      </c>
      <c r="C27" s="88" t="s">
        <v>192</v>
      </c>
      <c r="D27" s="92" t="s">
        <v>97</v>
      </c>
      <c r="E27" s="61"/>
      <c r="F27" s="59"/>
      <c r="G27" s="74"/>
      <c r="H27" s="93">
        <v>1</v>
      </c>
      <c r="I27" s="94">
        <v>8500</v>
      </c>
      <c r="J27" s="74">
        <f t="shared" ref="J27" si="5">I27*H27</f>
        <v>8500</v>
      </c>
      <c r="K27" s="77">
        <f t="shared" si="1"/>
        <v>1</v>
      </c>
      <c r="L27" s="74">
        <f t="shared" si="2"/>
        <v>8500</v>
      </c>
      <c r="M27" s="76"/>
      <c r="N27" s="72"/>
    </row>
    <row r="28" spans="1:14" ht="15">
      <c r="A28" s="68">
        <v>4.01</v>
      </c>
      <c r="B28" s="92"/>
      <c r="C28" s="88"/>
      <c r="D28" s="92"/>
      <c r="E28" s="61"/>
      <c r="F28" s="59"/>
      <c r="G28" s="74"/>
      <c r="H28" s="93"/>
      <c r="I28" s="94"/>
      <c r="J28" s="74"/>
      <c r="K28" s="77">
        <f t="shared" si="1"/>
        <v>0</v>
      </c>
      <c r="L28" s="74">
        <f t="shared" si="2"/>
        <v>0</v>
      </c>
      <c r="M28" s="76"/>
      <c r="N28" s="72"/>
    </row>
    <row r="29" spans="1:14" ht="15">
      <c r="A29" s="68">
        <v>4.0199999999999996</v>
      </c>
      <c r="B29" s="91">
        <v>4</v>
      </c>
      <c r="C29" s="89" t="s">
        <v>193</v>
      </c>
      <c r="D29" s="92"/>
      <c r="E29" s="61"/>
      <c r="F29" s="79"/>
      <c r="G29" s="74"/>
      <c r="H29" s="93"/>
      <c r="I29" s="94"/>
      <c r="J29" s="74"/>
      <c r="K29" s="77">
        <f t="shared" si="1"/>
        <v>0</v>
      </c>
      <c r="L29" s="74">
        <f t="shared" si="2"/>
        <v>0</v>
      </c>
      <c r="M29" s="76"/>
      <c r="N29" s="72"/>
    </row>
    <row r="30" spans="1:14" ht="15">
      <c r="A30" s="67" t="s">
        <v>183</v>
      </c>
      <c r="B30" s="92" t="s">
        <v>66</v>
      </c>
      <c r="C30" s="88" t="s">
        <v>192</v>
      </c>
      <c r="D30" s="92" t="s">
        <v>97</v>
      </c>
      <c r="E30" s="62"/>
      <c r="F30" s="59"/>
      <c r="G30" s="74"/>
      <c r="H30" s="93">
        <v>1</v>
      </c>
      <c r="I30" s="94">
        <v>4500</v>
      </c>
      <c r="J30" s="74">
        <f t="shared" ref="J30:J44" si="6">I30*H30</f>
        <v>4500</v>
      </c>
      <c r="K30" s="77">
        <f t="shared" si="1"/>
        <v>1</v>
      </c>
      <c r="L30" s="74">
        <f t="shared" si="2"/>
        <v>4500</v>
      </c>
      <c r="M30" s="76"/>
      <c r="N30" s="72"/>
    </row>
    <row r="31" spans="1:14" ht="15">
      <c r="A31" s="68">
        <v>4.0599999999999996</v>
      </c>
      <c r="B31" s="92"/>
      <c r="C31" s="88"/>
      <c r="D31" s="92"/>
      <c r="E31" s="62"/>
      <c r="F31" s="59"/>
      <c r="G31" s="74"/>
      <c r="H31" s="93"/>
      <c r="I31" s="94"/>
      <c r="J31" s="74">
        <f t="shared" si="6"/>
        <v>0</v>
      </c>
      <c r="K31" s="77">
        <f t="shared" si="1"/>
        <v>0</v>
      </c>
      <c r="L31" s="74">
        <f t="shared" si="2"/>
        <v>0</v>
      </c>
      <c r="M31" s="76"/>
      <c r="N31" s="72"/>
    </row>
    <row r="32" spans="1:14" ht="15">
      <c r="A32" s="68">
        <v>4.07</v>
      </c>
      <c r="B32" s="91">
        <v>5</v>
      </c>
      <c r="C32" s="90" t="s">
        <v>194</v>
      </c>
      <c r="D32" s="92"/>
      <c r="E32" s="62"/>
      <c r="F32" s="59"/>
      <c r="G32" s="74"/>
      <c r="H32" s="93"/>
      <c r="I32" s="94"/>
      <c r="J32" s="74">
        <f t="shared" si="6"/>
        <v>0</v>
      </c>
      <c r="K32" s="77">
        <f t="shared" si="1"/>
        <v>0</v>
      </c>
      <c r="L32" s="74">
        <f t="shared" si="2"/>
        <v>0</v>
      </c>
      <c r="M32" s="76"/>
      <c r="N32" s="72"/>
    </row>
    <row r="33" spans="1:14" ht="15">
      <c r="A33" s="68"/>
      <c r="B33" s="92" t="s">
        <v>62</v>
      </c>
      <c r="C33" s="90" t="s">
        <v>195</v>
      </c>
      <c r="D33" s="92" t="s">
        <v>97</v>
      </c>
      <c r="E33" s="62"/>
      <c r="F33" s="59"/>
      <c r="G33" s="59"/>
      <c r="H33" s="93">
        <v>1</v>
      </c>
      <c r="I33" s="94">
        <v>4500</v>
      </c>
      <c r="J33" s="74">
        <f t="shared" si="6"/>
        <v>4500</v>
      </c>
      <c r="K33" s="77">
        <f t="shared" si="1"/>
        <v>1</v>
      </c>
      <c r="L33" s="74">
        <f t="shared" si="2"/>
        <v>4500</v>
      </c>
      <c r="M33" s="76"/>
      <c r="N33" s="72"/>
    </row>
    <row r="34" spans="1:14" ht="15">
      <c r="A34" s="68">
        <v>5</v>
      </c>
      <c r="B34" s="92" t="s">
        <v>204</v>
      </c>
      <c r="C34" s="90" t="s">
        <v>196</v>
      </c>
      <c r="D34" s="92" t="s">
        <v>97</v>
      </c>
      <c r="E34" s="62"/>
      <c r="F34" s="64"/>
      <c r="G34" s="74"/>
      <c r="H34" s="93">
        <v>1</v>
      </c>
      <c r="I34" s="94">
        <v>8500</v>
      </c>
      <c r="J34" s="74">
        <f t="shared" si="6"/>
        <v>8500</v>
      </c>
      <c r="K34" s="77">
        <f t="shared" si="1"/>
        <v>1</v>
      </c>
      <c r="L34" s="74">
        <f t="shared" si="2"/>
        <v>8500</v>
      </c>
      <c r="M34" s="76"/>
      <c r="N34" s="72"/>
    </row>
    <row r="35" spans="1:14" ht="15">
      <c r="A35" s="68" t="s">
        <v>184</v>
      </c>
      <c r="B35" s="92" t="s">
        <v>205</v>
      </c>
      <c r="C35" s="90" t="s">
        <v>197</v>
      </c>
      <c r="D35" s="92" t="s">
        <v>97</v>
      </c>
      <c r="E35" s="62"/>
      <c r="F35" s="64"/>
      <c r="G35" s="74"/>
      <c r="H35" s="93">
        <v>1</v>
      </c>
      <c r="I35" s="94">
        <v>6500</v>
      </c>
      <c r="J35" s="74">
        <f t="shared" si="6"/>
        <v>6500</v>
      </c>
      <c r="K35" s="77">
        <f t="shared" si="1"/>
        <v>1</v>
      </c>
      <c r="L35" s="74">
        <f t="shared" si="2"/>
        <v>6500</v>
      </c>
      <c r="M35" s="76"/>
      <c r="N35" s="72"/>
    </row>
    <row r="36" spans="1:14" ht="15">
      <c r="A36" s="68"/>
      <c r="B36" s="92"/>
      <c r="C36" s="90"/>
      <c r="D36" s="92"/>
      <c r="E36" s="62"/>
      <c r="F36" s="64"/>
      <c r="G36" s="74"/>
      <c r="H36" s="93"/>
      <c r="I36" s="94"/>
      <c r="J36" s="74">
        <f t="shared" si="6"/>
        <v>0</v>
      </c>
      <c r="K36" s="77">
        <f t="shared" si="1"/>
        <v>0</v>
      </c>
      <c r="L36" s="74">
        <f t="shared" si="2"/>
        <v>0</v>
      </c>
      <c r="M36" s="76"/>
      <c r="N36" s="72"/>
    </row>
    <row r="37" spans="1:14" ht="25.5">
      <c r="A37" s="68"/>
      <c r="B37" s="91">
        <v>6</v>
      </c>
      <c r="C37" s="89" t="s">
        <v>198</v>
      </c>
      <c r="D37" s="92"/>
      <c r="E37" s="62"/>
      <c r="F37" s="64"/>
      <c r="G37" s="74"/>
      <c r="H37" s="93"/>
      <c r="I37" s="94"/>
      <c r="J37" s="74">
        <f t="shared" si="6"/>
        <v>0</v>
      </c>
      <c r="K37" s="77">
        <f t="shared" si="1"/>
        <v>0</v>
      </c>
      <c r="L37" s="74">
        <f t="shared" si="2"/>
        <v>0</v>
      </c>
      <c r="M37" s="76"/>
      <c r="N37" s="72"/>
    </row>
    <row r="38" spans="1:14" ht="15">
      <c r="A38" s="68">
        <v>6</v>
      </c>
      <c r="B38" s="92" t="s">
        <v>62</v>
      </c>
      <c r="C38" s="88" t="s">
        <v>199</v>
      </c>
      <c r="D38" s="92" t="s">
        <v>97</v>
      </c>
      <c r="E38" s="62"/>
      <c r="F38" s="64"/>
      <c r="G38" s="74"/>
      <c r="H38" s="93">
        <v>11</v>
      </c>
      <c r="I38" s="94">
        <v>850</v>
      </c>
      <c r="J38" s="74">
        <f t="shared" si="6"/>
        <v>9350</v>
      </c>
      <c r="K38" s="77">
        <f t="shared" si="1"/>
        <v>11</v>
      </c>
      <c r="L38" s="74">
        <f t="shared" si="2"/>
        <v>9350</v>
      </c>
      <c r="M38" s="76"/>
      <c r="N38" s="72"/>
    </row>
    <row r="39" spans="1:14" ht="15">
      <c r="A39" s="68">
        <f>A38+0.01</f>
        <v>6.01</v>
      </c>
      <c r="B39" s="92" t="s">
        <v>63</v>
      </c>
      <c r="C39" s="88" t="s">
        <v>200</v>
      </c>
      <c r="D39" s="92" t="s">
        <v>97</v>
      </c>
      <c r="E39" s="62"/>
      <c r="F39" s="59"/>
      <c r="G39" s="74"/>
      <c r="H39" s="93">
        <v>17</v>
      </c>
      <c r="I39" s="94">
        <v>850</v>
      </c>
      <c r="J39" s="74">
        <f t="shared" si="6"/>
        <v>14450</v>
      </c>
      <c r="K39" s="77">
        <f t="shared" si="1"/>
        <v>17</v>
      </c>
      <c r="L39" s="74">
        <f t="shared" si="2"/>
        <v>14450</v>
      </c>
      <c r="M39" s="76"/>
      <c r="N39" s="72"/>
    </row>
    <row r="40" spans="1:14" ht="38.25">
      <c r="A40" s="68">
        <f>A39+0.01</f>
        <v>6.02</v>
      </c>
      <c r="B40" s="91">
        <v>7</v>
      </c>
      <c r="C40" s="89" t="s">
        <v>201</v>
      </c>
      <c r="D40" s="92"/>
      <c r="E40" s="62"/>
      <c r="F40" s="59"/>
      <c r="G40" s="74"/>
      <c r="H40" s="93"/>
      <c r="I40" s="94"/>
      <c r="J40" s="74">
        <f t="shared" si="6"/>
        <v>0</v>
      </c>
      <c r="K40" s="77">
        <f t="shared" si="1"/>
        <v>0</v>
      </c>
      <c r="L40" s="74">
        <f t="shared" si="2"/>
        <v>0</v>
      </c>
      <c r="M40" s="76"/>
      <c r="N40" s="72"/>
    </row>
    <row r="41" spans="1:14" ht="15">
      <c r="A41" s="68">
        <f t="shared" ref="A41" si="7">A40+0.01</f>
        <v>6.0299999999999994</v>
      </c>
      <c r="B41" s="92" t="s">
        <v>62</v>
      </c>
      <c r="C41" s="88" t="s">
        <v>199</v>
      </c>
      <c r="D41" s="92" t="s">
        <v>97</v>
      </c>
      <c r="E41" s="62"/>
      <c r="F41" s="59"/>
      <c r="G41" s="74"/>
      <c r="H41" s="93">
        <v>6</v>
      </c>
      <c r="I41" s="94">
        <v>750</v>
      </c>
      <c r="J41" s="74">
        <f t="shared" si="6"/>
        <v>4500</v>
      </c>
      <c r="K41" s="77">
        <f t="shared" si="1"/>
        <v>6</v>
      </c>
      <c r="L41" s="74">
        <f t="shared" si="2"/>
        <v>4500</v>
      </c>
      <c r="M41" s="76"/>
      <c r="N41" s="72"/>
    </row>
    <row r="42" spans="1:14" ht="15">
      <c r="A42" s="68"/>
      <c r="B42" s="92"/>
      <c r="C42" s="89"/>
      <c r="D42" s="92"/>
      <c r="E42" s="62"/>
      <c r="F42" s="59"/>
      <c r="G42" s="74"/>
      <c r="H42" s="93"/>
      <c r="I42" s="94"/>
      <c r="J42" s="74">
        <f t="shared" si="6"/>
        <v>0</v>
      </c>
      <c r="K42" s="77">
        <f t="shared" si="1"/>
        <v>0</v>
      </c>
      <c r="L42" s="74">
        <f t="shared" si="2"/>
        <v>0</v>
      </c>
      <c r="M42" s="76"/>
      <c r="N42" s="72"/>
    </row>
    <row r="43" spans="1:14" ht="15">
      <c r="A43" s="68">
        <v>7</v>
      </c>
      <c r="B43" s="91">
        <v>8</v>
      </c>
      <c r="C43" s="89" t="s">
        <v>202</v>
      </c>
      <c r="D43" s="92"/>
      <c r="E43" s="62"/>
      <c r="F43" s="80"/>
      <c r="G43" s="74"/>
      <c r="H43" s="93"/>
      <c r="I43" s="94"/>
      <c r="J43" s="74">
        <f t="shared" si="6"/>
        <v>0</v>
      </c>
      <c r="K43" s="77">
        <f t="shared" si="1"/>
        <v>0</v>
      </c>
      <c r="L43" s="74">
        <f t="shared" si="2"/>
        <v>0</v>
      </c>
      <c r="M43" s="76"/>
      <c r="N43" s="72"/>
    </row>
    <row r="44" spans="1:14" ht="15">
      <c r="A44" s="68">
        <f>A43+0.01</f>
        <v>7.01</v>
      </c>
      <c r="B44" s="92" t="s">
        <v>62</v>
      </c>
      <c r="C44" s="88" t="s">
        <v>203</v>
      </c>
      <c r="D44" s="92" t="s">
        <v>97</v>
      </c>
      <c r="E44" s="62"/>
      <c r="F44" s="80"/>
      <c r="G44" s="74"/>
      <c r="H44" s="93">
        <v>17</v>
      </c>
      <c r="I44" s="96">
        <v>2200</v>
      </c>
      <c r="J44" s="74">
        <f t="shared" si="6"/>
        <v>37400</v>
      </c>
      <c r="K44" s="77">
        <f t="shared" si="1"/>
        <v>17</v>
      </c>
      <c r="L44" s="74">
        <f t="shared" si="2"/>
        <v>37400</v>
      </c>
      <c r="M44" s="76"/>
      <c r="N44" s="72"/>
    </row>
    <row r="45" spans="1:14" ht="15">
      <c r="A45" s="72"/>
      <c r="B45" s="72"/>
      <c r="C45" s="81"/>
      <c r="D45" s="72"/>
      <c r="E45" s="83"/>
      <c r="F45" s="72"/>
      <c r="G45" s="74"/>
      <c r="H45" s="74"/>
      <c r="I45" s="74"/>
      <c r="J45" s="74"/>
      <c r="K45" s="72"/>
      <c r="L45" s="74"/>
      <c r="M45" s="76"/>
      <c r="N45" s="72"/>
    </row>
    <row r="46" spans="1:14" ht="15.75">
      <c r="A46" s="84"/>
      <c r="B46" s="84"/>
      <c r="C46" s="82"/>
      <c r="D46" s="72"/>
      <c r="E46" s="83"/>
      <c r="F46" s="72"/>
      <c r="G46" s="74"/>
      <c r="H46" s="74"/>
      <c r="I46" s="74"/>
      <c r="J46" s="74"/>
      <c r="K46" s="72"/>
      <c r="L46" s="74"/>
      <c r="M46" s="76"/>
      <c r="N46" s="72"/>
    </row>
    <row r="47" spans="1:14" ht="15.75">
      <c r="A47" s="44"/>
      <c r="B47" s="44"/>
      <c r="C47" s="45" t="s">
        <v>209</v>
      </c>
      <c r="D47" s="45"/>
      <c r="E47" s="46"/>
      <c r="F47" s="45"/>
      <c r="G47" s="47">
        <f>SUM(G7:G46)</f>
        <v>0</v>
      </c>
      <c r="H47" s="47"/>
      <c r="I47" s="47"/>
      <c r="J47" s="47">
        <f>SUM(J7:J46)</f>
        <v>244895</v>
      </c>
      <c r="K47" s="48"/>
      <c r="L47" s="47">
        <f>SUM(L7:L46)</f>
        <v>244895</v>
      </c>
      <c r="M47" s="51"/>
      <c r="N47" s="49"/>
    </row>
    <row r="48" spans="1:14">
      <c r="A48" s="103"/>
      <c r="B48" s="103"/>
      <c r="C48" s="103"/>
      <c r="D48" s="103"/>
      <c r="E48" s="103"/>
      <c r="F48" s="103"/>
      <c r="G48" s="103"/>
      <c r="H48" s="103"/>
      <c r="I48" s="103"/>
      <c r="J48" s="103"/>
      <c r="K48" s="103"/>
      <c r="L48" s="103"/>
      <c r="M48" s="103"/>
      <c r="N48" s="103"/>
    </row>
    <row r="49" spans="1:14">
      <c r="A49" s="103"/>
      <c r="B49" s="103"/>
      <c r="C49" s="105" t="s">
        <v>210</v>
      </c>
      <c r="D49" s="103"/>
      <c r="E49" s="103"/>
      <c r="F49" s="103"/>
      <c r="G49" s="103"/>
      <c r="H49" s="103"/>
      <c r="I49" s="103"/>
      <c r="J49" s="108">
        <f>J47*18%</f>
        <v>44081.1</v>
      </c>
      <c r="K49" s="103"/>
      <c r="L49" s="108">
        <f>L47*18%</f>
        <v>44081.1</v>
      </c>
      <c r="M49" s="103"/>
      <c r="N49" s="103"/>
    </row>
    <row r="50" spans="1:14">
      <c r="A50" s="104"/>
      <c r="B50" s="104"/>
      <c r="C50" s="107" t="s">
        <v>211</v>
      </c>
      <c r="D50" s="104"/>
      <c r="E50" s="104"/>
      <c r="F50" s="104"/>
      <c r="G50" s="104"/>
      <c r="H50" s="104"/>
      <c r="I50" s="104"/>
      <c r="J50" s="106">
        <f>SUM(J47:J49)</f>
        <v>288976.09999999998</v>
      </c>
      <c r="K50" s="104"/>
      <c r="L50" s="106">
        <f>SUM(L47:L49)</f>
        <v>288976.09999999998</v>
      </c>
      <c r="M50" s="104"/>
      <c r="N50" s="104"/>
    </row>
  </sheetData>
  <mergeCells count="18">
    <mergeCell ref="M5:M6"/>
    <mergeCell ref="N5:N6"/>
    <mergeCell ref="A4:B4"/>
    <mergeCell ref="C4:N4"/>
    <mergeCell ref="A5:A6"/>
    <mergeCell ref="B5:B6"/>
    <mergeCell ref="C5:C6"/>
    <mergeCell ref="D5:D6"/>
    <mergeCell ref="E5:E6"/>
    <mergeCell ref="F5:G5"/>
    <mergeCell ref="H5:J5"/>
    <mergeCell ref="K5:L5"/>
    <mergeCell ref="A1:B1"/>
    <mergeCell ref="C1:N1"/>
    <mergeCell ref="A2:B2"/>
    <mergeCell ref="C2:N2"/>
    <mergeCell ref="A3:B3"/>
    <mergeCell ref="C3:N3"/>
  </mergeCells>
  <conditionalFormatting sqref="C8:C15 E12:F15 G15 I15 C39:C40 C30:C37 F16:F44 C42:C44 D42:E43">
    <cfRule type="cellIs" dxfId="20" priority="33" stopIfTrue="1" operator="equal">
      <formula>0</formula>
    </cfRule>
  </conditionalFormatting>
  <conditionalFormatting sqref="C17:C20">
    <cfRule type="cellIs" dxfId="19" priority="29" stopIfTrue="1" operator="equal">
      <formula>0</formula>
    </cfRule>
  </conditionalFormatting>
  <conditionalFormatting sqref="D12:D14">
    <cfRule type="cellIs" dxfId="18" priority="27" stopIfTrue="1" operator="equal">
      <formula>0</formula>
    </cfRule>
  </conditionalFormatting>
  <conditionalFormatting sqref="D25:E29 D36:E36">
    <cfRule type="cellIs" dxfId="17" priority="25" stopIfTrue="1" operator="equal">
      <formula>0</formula>
    </cfRule>
  </conditionalFormatting>
  <conditionalFormatting sqref="E9:E11 E17:E20">
    <cfRule type="cellIs" dxfId="16" priority="26" stopIfTrue="1" operator="equal">
      <formula>0</formula>
    </cfRule>
  </conditionalFormatting>
  <conditionalFormatting sqref="F8:F13">
    <cfRule type="cellIs" dxfId="15" priority="23" stopIfTrue="1" operator="equal">
      <formula>0</formula>
    </cfRule>
  </conditionalFormatting>
  <conditionalFormatting sqref="G10">
    <cfRule type="cellIs" dxfId="14" priority="18" stopIfTrue="1" operator="equal">
      <formula>0</formula>
    </cfRule>
  </conditionalFormatting>
  <conditionalFormatting sqref="G22:G23">
    <cfRule type="cellIs" dxfId="13" priority="17" stopIfTrue="1" operator="equal">
      <formula>0</formula>
    </cfRule>
  </conditionalFormatting>
  <conditionalFormatting sqref="G33:H33">
    <cfRule type="cellIs" dxfId="12" priority="3" stopIfTrue="1" operator="equal">
      <formula>0</formula>
    </cfRule>
  </conditionalFormatting>
  <conditionalFormatting sqref="H14">
    <cfRule type="cellIs" dxfId="11" priority="9" stopIfTrue="1" operator="equal">
      <formula>0</formula>
    </cfRule>
  </conditionalFormatting>
  <conditionalFormatting sqref="H20">
    <cfRule type="cellIs" dxfId="10" priority="8" stopIfTrue="1" operator="equal">
      <formula>0</formula>
    </cfRule>
  </conditionalFormatting>
  <conditionalFormatting sqref="H21:H23">
    <cfRule type="cellIs" dxfId="9" priority="5" stopIfTrue="1" operator="equal">
      <formula>0</formula>
    </cfRule>
  </conditionalFormatting>
  <conditionalFormatting sqref="H28">
    <cfRule type="cellIs" dxfId="8" priority="4" stopIfTrue="1" operator="equal">
      <formula>0</formula>
    </cfRule>
  </conditionalFormatting>
  <conditionalFormatting sqref="H39">
    <cfRule type="cellIs" dxfId="7" priority="2" stopIfTrue="1" operator="equal">
      <formula>0</formula>
    </cfRule>
  </conditionalFormatting>
  <conditionalFormatting sqref="H41">
    <cfRule type="cellIs" dxfId="6" priority="1" stopIfTrue="1" operator="equal">
      <formula>0</formula>
    </cfRule>
  </conditionalFormatting>
  <conditionalFormatting sqref="I10">
    <cfRule type="cellIs" dxfId="5" priority="16" stopIfTrue="1" operator="equal">
      <formula>0</formula>
    </cfRule>
  </conditionalFormatting>
  <conditionalFormatting sqref="I22:I23">
    <cfRule type="cellIs" dxfId="4" priority="10" stopIfTrue="1" operator="equal">
      <formula>0</formula>
    </cfRule>
  </conditionalFormatting>
  <conditionalFormatting sqref="I25:I26">
    <cfRule type="cellIs" dxfId="3" priority="11" stopIfTrue="1" operator="equal">
      <formula>0</formula>
    </cfRule>
  </conditionalFormatting>
  <conditionalFormatting sqref="I33:I34">
    <cfRule type="cellIs" dxfId="2" priority="12" stopIfTrue="1" operator="equal">
      <formula>0</formula>
    </cfRule>
  </conditionalFormatting>
  <conditionalFormatting sqref="I36:I38">
    <cfRule type="cellIs" dxfId="1" priority="15" stopIfTrue="1" operator="equal">
      <formula>0</formula>
    </cfRule>
  </conditionalFormatting>
  <conditionalFormatting sqref="I42:I43">
    <cfRule type="cellIs" dxfId="0" priority="13"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NFA-SO</vt:lpstr>
      <vt:lpstr>Summary</vt:lpstr>
      <vt:lpstr>Shawarma Variation Statement</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2024-01-18T06:16:13Z</dcterms:modified>
</cp:coreProperties>
</file>