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https://muffindesign-my.sharepoint.com/personal/srikantha_muffin-d_com/Documents/Noida/"/>
    </mc:Choice>
  </mc:AlternateContent>
  <xr:revisionPtr revIDLastSave="584" documentId="8_{2F20B064-FD88-4BF1-9EE5-BD7DA1B31F38}" xr6:coauthVersionLast="47" xr6:coauthVersionMax="47" xr10:uidLastSave="{5E8F8CCC-FA6A-448C-969F-C5E8E93429F0}"/>
  <bookViews>
    <workbookView xWindow="-108" yWindow="-108" windowWidth="23256" windowHeight="13896" tabRatio="831" activeTab="1" xr2:uid="{714BA868-6E5A-4B80-B40D-768AB635D575}"/>
  </bookViews>
  <sheets>
    <sheet name="Summary" sheetId="2" r:id="rId1"/>
    <sheet name="BOQ" sheetId="1" r:id="rId2"/>
  </sheets>
  <definedNames>
    <definedName name="_xlnm.Print_Titles" localSheetId="1">BOQ!$1:$4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7" i="1" l="1"/>
  <c r="F47" i="1" s="1"/>
  <c r="D46" i="1"/>
  <c r="F46" i="1" s="1"/>
  <c r="D45" i="1"/>
  <c r="F45" i="1" s="1"/>
  <c r="D44" i="1"/>
  <c r="F44" i="1" s="1"/>
  <c r="D33" i="1"/>
  <c r="F33" i="1" s="1"/>
  <c r="F72" i="1"/>
  <c r="F71" i="1"/>
  <c r="F70" i="1"/>
  <c r="F69" i="1"/>
  <c r="F68" i="1"/>
  <c r="F67" i="1"/>
  <c r="F66" i="1"/>
  <c r="F65" i="1"/>
  <c r="F64" i="1"/>
  <c r="F58" i="1"/>
  <c r="F57" i="1"/>
  <c r="F56" i="1"/>
  <c r="F55" i="1"/>
  <c r="F54" i="1"/>
  <c r="F53" i="1"/>
  <c r="F42" i="1"/>
  <c r="F41" i="1"/>
  <c r="F36" i="1"/>
  <c r="F35" i="1"/>
  <c r="F34" i="1"/>
  <c r="F32" i="1"/>
  <c r="F31" i="1"/>
  <c r="F30" i="1"/>
  <c r="F29" i="1"/>
  <c r="F28" i="1"/>
  <c r="F27" i="1"/>
  <c r="F26" i="1"/>
  <c r="F8" i="1"/>
  <c r="F9" i="1"/>
  <c r="F10" i="1"/>
  <c r="F11" i="1"/>
  <c r="F12" i="1"/>
  <c r="F13" i="1"/>
  <c r="F14" i="1"/>
  <c r="F15" i="1"/>
  <c r="F16" i="1"/>
  <c r="F17" i="1"/>
  <c r="F18" i="1"/>
  <c r="F19" i="1"/>
  <c r="F20" i="1"/>
  <c r="F21" i="1"/>
  <c r="F7" i="1"/>
  <c r="A65" i="1"/>
  <c r="A66" i="1" s="1"/>
  <c r="A67" i="1" s="1"/>
  <c r="A68" i="1" s="1"/>
  <c r="A69" i="1" s="1"/>
  <c r="A70" i="1" s="1"/>
  <c r="A71" i="1" s="1"/>
  <c r="A72" i="1" s="1"/>
  <c r="A54" i="1"/>
  <c r="A55" i="1" s="1"/>
  <c r="A56" i="1" s="1"/>
  <c r="A57" i="1" s="1"/>
  <c r="A58" i="1" s="1"/>
  <c r="A42" i="1"/>
  <c r="A43" i="1" s="1"/>
  <c r="A8" i="1"/>
  <c r="A9" i="1" s="1"/>
  <c r="A10" i="1" s="1"/>
  <c r="A11" i="1" s="1"/>
  <c r="A12" i="1" s="1"/>
  <c r="A13" i="1" s="1"/>
  <c r="A14" i="1" s="1"/>
  <c r="A15" i="1" s="1"/>
  <c r="A16" i="1" s="1"/>
  <c r="A17" i="1" s="1"/>
  <c r="A18" i="1" s="1"/>
  <c r="A19" i="1" s="1"/>
  <c r="A20" i="1" s="1"/>
  <c r="A21" i="1" s="1"/>
  <c r="A27" i="1"/>
  <c r="A28" i="1" s="1"/>
  <c r="A29" i="1" s="1"/>
  <c r="A30" i="1" s="1"/>
  <c r="A31" i="1" s="1"/>
  <c r="F60" i="1" l="1"/>
  <c r="F49" i="1"/>
  <c r="C9" i="2" s="1"/>
  <c r="F74" i="1"/>
  <c r="C11" i="2" s="1"/>
  <c r="C10" i="2"/>
  <c r="F38" i="1"/>
  <c r="C8" i="2" s="1"/>
  <c r="F23" i="1"/>
  <c r="C7" i="2" s="1"/>
  <c r="A32" i="1"/>
  <c r="A33" i="1" s="1"/>
  <c r="A34" i="1" s="1"/>
  <c r="A35" i="1" s="1"/>
  <c r="A36" i="1" s="1"/>
</calcChain>
</file>

<file path=xl/sharedStrings.xml><?xml version="1.0" encoding="utf-8"?>
<sst xmlns="http://schemas.openxmlformats.org/spreadsheetml/2006/main" count="129" uniqueCount="80">
  <si>
    <t>ItemCode</t>
  </si>
  <si>
    <t>Item Name</t>
  </si>
  <si>
    <t>UOM</t>
  </si>
  <si>
    <t>Qty</t>
  </si>
  <si>
    <t>Unit Price</t>
  </si>
  <si>
    <t>Remarks</t>
  </si>
  <si>
    <t>SECTION 1 - PRELIMINARIES</t>
  </si>
  <si>
    <t>1.01</t>
  </si>
  <si>
    <t>Insurance (EC &amp; CAR)</t>
  </si>
  <si>
    <t>Sum</t>
  </si>
  <si>
    <t>Site setting-out</t>
  </si>
  <si>
    <t>Supervision and Coordination with Other trades</t>
  </si>
  <si>
    <t xml:space="preserve">Supply, install and demolish the hoarding </t>
  </si>
  <si>
    <t>General protection works to the existing finishes</t>
  </si>
  <si>
    <t>Make good the all affected surround area</t>
  </si>
  <si>
    <t>Daily cleaning and waste disposal</t>
  </si>
  <si>
    <t>Final cleaning and waste disposal</t>
  </si>
  <si>
    <t>Statutory Obligations, Regulations and Specification</t>
  </si>
  <si>
    <t>Provision of as-built drawings upon completion of works</t>
  </si>
  <si>
    <t>To comply with the fitting-out house rules</t>
  </si>
  <si>
    <t>India Construction Sites (Safety) Regulations</t>
  </si>
  <si>
    <t>Safety Precautions</t>
  </si>
  <si>
    <t>Samples, finishes, drawings submission to relevant parties</t>
  </si>
  <si>
    <t>Others (Please list the items in details):</t>
  </si>
  <si>
    <t>Sqm</t>
  </si>
  <si>
    <t>Nos</t>
  </si>
  <si>
    <t>Set</t>
  </si>
  <si>
    <t>Project</t>
  </si>
  <si>
    <t>F11-14 SEATING AREA NOIDA INTERNATIONAL AIRPORT LIMITED</t>
  </si>
  <si>
    <t>Item</t>
  </si>
  <si>
    <t>SECTION 2 - JOINERY</t>
  </si>
  <si>
    <r>
      <t xml:space="preserve">Supply and installation of </t>
    </r>
    <r>
      <rPr>
        <b/>
        <sz val="11"/>
        <color theme="1"/>
        <rFont val="Calibri"/>
        <family val="2"/>
        <scheme val="minor"/>
      </rPr>
      <t>divider</t>
    </r>
    <r>
      <rPr>
        <sz val="11"/>
        <color theme="1"/>
        <rFont val="Calibri"/>
        <family val="2"/>
        <scheme val="minor"/>
      </rPr>
      <t xml:space="preserve"> using 8mm thick  metal plate with 2mm stainless steel rosegold sheet ,
8mm thick etched frosted glass shall be fixed to the 8mm thick metal plate with 2mm thick stainless steel rosegold sheet  as per drawings including scaffolding, all necessary consumables, supports and fittings, all complete in all aspects in accordance with instructions of the Architect and the Employer's requirements.
Dwg ref: 04DE-406,04DE-406A</t>
    </r>
  </si>
  <si>
    <r>
      <t xml:space="preserve">Supply and installation of </t>
    </r>
    <r>
      <rPr>
        <b/>
        <sz val="11"/>
        <color theme="1"/>
        <rFont val="Calibri"/>
        <family val="2"/>
        <scheme val="minor"/>
      </rPr>
      <t xml:space="preserve">planter box 2
</t>
    </r>
    <r>
      <rPr>
        <sz val="11"/>
        <color theme="1"/>
        <rFont val="Calibri"/>
        <family val="2"/>
        <scheme val="minor"/>
      </rPr>
      <t>Carcass shall be made up of required thickness plywood and laminate,
Front side of the planter box shall be laminated with rosegold effect laminate,
Interior of the carcass shall be lamintaed with ash grey colour greenlam laminate,   planter box top finish with rose gold effect laminate.
Skirting -100mm high 2mm thick stainless steel rosegold sheet
as per drawings including scaffolding, all necessary consumables, supports and fittings, and cut out provison for electrical fittings, all complete in all aspects in accordance with instructions of the Architect and the Employer's requirements.
Dwg ref:04DE-408</t>
    </r>
  </si>
  <si>
    <r>
      <t xml:space="preserve">Supply and installation of </t>
    </r>
    <r>
      <rPr>
        <b/>
        <sz val="11"/>
        <color theme="1"/>
        <rFont val="Calibri"/>
        <family val="2"/>
        <scheme val="minor"/>
      </rPr>
      <t xml:space="preserve">planter box 1 
</t>
    </r>
    <r>
      <rPr>
        <sz val="11"/>
        <color theme="1"/>
        <rFont val="Calibri"/>
        <family val="2"/>
        <scheme val="minor"/>
      </rPr>
      <t>Carcass shall be made up of required thickness plywood and laminate,
Front side of the planter box shall be laminated with rosegold effect laminate,
Interior of the carcass shall be lamintaed with ash grey colour greenlam laminate,   planter box top finish with rose gold effect laminate.
Skirting -100mm high 2mm thick stainless steel rosegold sheet
as per drawings including scaffolding, all necessary consumables, supports and fittings, and cut out provison for electrical fittings, all complete in all aspects in accordance with instructions of the Architect and the Employer's requirements.
Dwg ref:04DE-407</t>
    </r>
  </si>
  <si>
    <r>
      <t xml:space="preserve">Supply and installation of </t>
    </r>
    <r>
      <rPr>
        <b/>
        <sz val="11"/>
        <color theme="1"/>
        <rFont val="Calibri"/>
        <family val="2"/>
        <scheme val="minor"/>
      </rPr>
      <t>wall feature</t>
    </r>
    <r>
      <rPr>
        <sz val="11"/>
        <color theme="1"/>
        <rFont val="Calibri"/>
        <family val="2"/>
        <scheme val="minor"/>
      </rPr>
      <t xml:space="preserve"> using metal frame of required thickness, and size indicated in the drawing with 2mm thick stainless steel rosegold sheet over this frame members. Within this frame work  IPS PANEL of 240x270MM size at required poistion shall be provided, as per drawings including scaffolding, all necessary consumables, supports and fittings, all complete in all aspects in accordance with instructions of the Architect and the Employer's requirements.
Dwg ref: 04DE-401, 04DE-401A</t>
    </r>
  </si>
  <si>
    <r>
      <t xml:space="preserve">Supply and installation of </t>
    </r>
    <r>
      <rPr>
        <b/>
        <sz val="11"/>
        <color theme="1"/>
        <rFont val="Calibri"/>
        <family val="2"/>
        <scheme val="minor"/>
      </rPr>
      <t>metal feature</t>
    </r>
    <r>
      <rPr>
        <sz val="11"/>
        <color theme="1"/>
        <rFont val="Calibri"/>
        <family val="2"/>
        <scheme val="minor"/>
      </rPr>
      <t xml:space="preserve"> using metal framework of required thickness, and size as indicated in the drawing with 2mm thick stainless steel rosegold sheet over this frame work members. Within this frame  5mm thick metal plates of required size at required position shall be provided, as per drawings including scaffolding, all necessary consumables, supports and fittings, all complete in all aspects in accordance with instructions of the Architect and the Employer's requirements.
Dwg ref: 04DE-402,04DE-402A,04DE-402B,04DE-402C</t>
    </r>
  </si>
  <si>
    <r>
      <t xml:space="preserve">Supply and installation of </t>
    </r>
    <r>
      <rPr>
        <b/>
        <sz val="11"/>
        <color theme="1"/>
        <rFont val="Calibri"/>
        <family val="2"/>
        <scheme val="minor"/>
      </rPr>
      <t>ceiling element-01</t>
    </r>
    <r>
      <rPr>
        <sz val="11"/>
        <color theme="1"/>
        <rFont val="Calibri"/>
        <family val="2"/>
        <scheme val="minor"/>
      </rPr>
      <t xml:space="preserve"> using metal frame of required thickness,and size as indicated in the drawing , metal frame shall be fixed to the ceiling using 20mm dia metal rod the framework and the metal rod shall be powder coated with rosegold finish , as per drawings including scaffolding, all necessary consumables, supports and fittings, all complete in all aspects in accordance with instructions of the Architect and the Employer's requirements.
Dwg ref: 04DE-403,04DE-403A,04DE-403B,04DE-403C</t>
    </r>
  </si>
  <si>
    <r>
      <t xml:space="preserve">Supply and installation of </t>
    </r>
    <r>
      <rPr>
        <b/>
        <sz val="11"/>
        <color theme="1"/>
        <rFont val="Calibri"/>
        <family val="2"/>
        <scheme val="minor"/>
      </rPr>
      <t>ceiling element-02</t>
    </r>
    <r>
      <rPr>
        <sz val="11"/>
        <color theme="1"/>
        <rFont val="Calibri"/>
        <family val="2"/>
        <scheme val="minor"/>
      </rPr>
      <t xml:space="preserve"> using metal frame of required thickness, and size as indicated in the drawing ,the framework shall be powdercoated with rosegold finish.Within this frame  5mm thick metal plates of required size at required position shall be provided as per drawings including scaffolding, all necessary consumables, supports and fittings, all complete in all aspects in accordance with instructions of the Architect and the Employer's requirements.
Dwg ref: 04DE-404,04DE-404A</t>
    </r>
  </si>
  <si>
    <r>
      <t xml:space="preserve">Supply and installation of </t>
    </r>
    <r>
      <rPr>
        <b/>
        <sz val="11"/>
        <color theme="1"/>
        <rFont val="Calibri"/>
        <family val="2"/>
        <scheme val="minor"/>
      </rPr>
      <t>ceiling element-03</t>
    </r>
    <r>
      <rPr>
        <sz val="11"/>
        <color theme="1"/>
        <rFont val="Calibri"/>
        <family val="2"/>
        <scheme val="minor"/>
      </rPr>
      <t xml:space="preserve"> using metal frame of required thickness,and size as indicated in the drawing with 2mm thick  stainless steel rosegold sheet over the framework , as per drawings including scaffolding, all necessary consumables, supports and fittings, all complete in all aspects in accordance with instructions of the Architect and the Employer's requirements.
Dwg ref: 04DE-405,04DE-405A,04DE-405B,04DE-405C</t>
    </r>
  </si>
  <si>
    <r>
      <t xml:space="preserve">Supply and installation of </t>
    </r>
    <r>
      <rPr>
        <b/>
        <sz val="11"/>
        <color theme="1"/>
        <rFont val="Calibri"/>
        <family val="2"/>
        <scheme val="minor"/>
      </rPr>
      <t xml:space="preserve">leaner table
</t>
    </r>
    <r>
      <rPr>
        <sz val="11"/>
        <color theme="1"/>
        <rFont val="Calibri"/>
        <family val="2"/>
        <scheme val="minor"/>
      </rPr>
      <t>Carcass shall be made up of required thickness plywood and laminate,
table top  shall be finish withTAHITI SAMOA TEAK WOOD EFFECT MERINO laminate,Box finish with ASH GREY COLOR GREENLAM LAMINATE.
Metal guard rail with rosegold powder coating
as per drawings including scaffolding, all necessary consumables, supports and fittings,nd cut out provison for electrical fittings all complete in all aspects in accordance with instructions of the Architect and the Employer's requirements.
Dwg ref: 04DE-409</t>
    </r>
  </si>
  <si>
    <t xml:space="preserve">Supplying and fixing the wall paper on metal feature </t>
  </si>
  <si>
    <t>WP1 A</t>
  </si>
  <si>
    <t>WP1 B</t>
  </si>
  <si>
    <t>WP1 C</t>
  </si>
  <si>
    <t>WP1 D</t>
  </si>
  <si>
    <t xml:space="preserve">LIT SIGNAGE TOTEM-01- Size 1020MM X 2350MM
Supplying, fabricating and installtion of  Signage totem-01 using metal frame of size as per drawing and cladded with 2mm thick rosegold sheet
50mm thk front lit fret cut letters finish with sulfur yellow(ral:1016) color vinyl sticker over transparent acrylic sheet on front side.back &amp; side finish with rose gold powdercoat .as per brand standards..
50mm thk front lit fret cut letters finish with luminous bright red (ral:3026) color vinyl sticker over acrylic sheet on front side.back &amp; side finish with rose gold powdercoat. as per brand standards.
50mm thk front lit fret cut letters finish with colza yellow color (ral:1021)  &amp; pure green color(ral:6037)  vinyl stickers over acrylic sheet on front side.back &amp; side finish with rose gold powdercoat. as per brand standards
Dwg ref 02GA-106,02GA-107,02GA-108
</t>
  </si>
  <si>
    <t>LIT SIGNAGE -02- Size 1050MM X 265MM
50mm thk front lit fret cut letters finish with white color acrylic sheet on front side. white color powder coated aluminium sheet on sides &amp; aluminium back panel. 
Dwg ref 02GA-106,02GA-107,02GA-108</t>
  </si>
  <si>
    <t>Supplyind Fixing of Light fixtures</t>
  </si>
  <si>
    <t xml:space="preserve">PENDANT LIGHT-LT01
Watt- 12W
Color Temparature:3000K
OCTAGONAL SHAPE LEAF LAMP PENDANT LIGHT 
COLOR:WHITE
METAL MEMBER :WHITE COLOR POWDERCOATE
</t>
  </si>
  <si>
    <t xml:space="preserve">PENDANT LIGHT-LT02
Watt-18W
Color Temparture-3000K
5 DROP CEILING PENDANT LIGHT
COLOR:GREY
LENGTH:900MM
HEIGHT: 500 MM
</t>
  </si>
  <si>
    <t xml:space="preserve">MAGNETIC SLIM LIGHT
Watt: 6W
Color Temparature: 4000K
MAGNETIC TRACK LIGHT-01
360° TILTABLE COB WALL WASHER MAGNETIC TRACK LIGHT 
COLOR:BLACK
WIDTH: 22 MM
LENGTH:110 MM
HEIGHT: 80 MM
</t>
  </si>
  <si>
    <t>MAGNETIC SLIM LIGHT
Watt: 12W
Color Temparature: 4000K
MAGNETIC TRACK LIGHT-02
COB LINEAR GRILL MAGNETIC TRACK LIGHT WITH OSRAM LED 
COLOR:BLACK
WIDTH: 22 MM
LENGTH:223 MM
HEIGHT: 25 MM</t>
  </si>
  <si>
    <t>ULTRA THIN SLIM SURFACE MAGNETIC TRACK CHANNEL 
MODEL:MG TR01
COLOR:BLACK
WIDTH: 24 MM
LENGTH:1000 MM
THICKNESS: 5 MM</t>
  </si>
  <si>
    <t>Mtr</t>
  </si>
  <si>
    <t>SELF ADHESIVE FLEXIBLE  LED SRTIP LIGHT WITH DIFFUSER
Watt: 10W
Color tempararture: 3500K</t>
  </si>
  <si>
    <t>Supplying and assemblying of furniture</t>
  </si>
  <si>
    <t>Ref IMAGE</t>
  </si>
  <si>
    <t>Amount</t>
  </si>
  <si>
    <t>Summary of BOQ</t>
  </si>
  <si>
    <t>Item Description</t>
  </si>
  <si>
    <t>SUBTOTAL FOR SECTION 1</t>
  </si>
  <si>
    <t>SUBTOTAL FOR SECTION 2</t>
  </si>
  <si>
    <t>SUBTOTAL FOR SECTION 3</t>
  </si>
  <si>
    <t>SUBTOTAL FOR SECTION 4</t>
  </si>
  <si>
    <t>SUBTOTAL FOR SECTION 6</t>
  </si>
  <si>
    <t>SL No</t>
  </si>
  <si>
    <t>DINING CHAIR-01(CH1)</t>
  </si>
  <si>
    <t>DINING CHAIR-02(CH2)</t>
  </si>
  <si>
    <t>DINING CHAIR-03(CH3)</t>
  </si>
  <si>
    <t>DINING CHAIR-04(CH4)</t>
  </si>
  <si>
    <t>DINING CHAIR-05(CH5)</t>
  </si>
  <si>
    <t>DINING TABLE-01(TB1)</t>
  </si>
  <si>
    <t>DINING TABLE-02(TB2)</t>
  </si>
  <si>
    <t>DINING TABLE-03(TB3)</t>
  </si>
  <si>
    <t>DINING TABLE-04(TB4)</t>
  </si>
  <si>
    <t>SECTION 3 - SIGNAGE AND WALLPAPER</t>
  </si>
  <si>
    <t>SECTION 4 - LIGHTING</t>
  </si>
  <si>
    <t>SECTION 5 - FURNITURE</t>
  </si>
  <si>
    <r>
      <t xml:space="preserve">Supply and installation of </t>
    </r>
    <r>
      <rPr>
        <b/>
        <sz val="11"/>
        <color theme="1"/>
        <rFont val="Calibri"/>
        <family val="2"/>
        <scheme val="minor"/>
      </rPr>
      <t xml:space="preserve">community table 1 
</t>
    </r>
    <r>
      <rPr>
        <sz val="11"/>
        <color theme="1"/>
        <rFont val="Calibri"/>
        <family val="2"/>
        <scheme val="minor"/>
      </rPr>
      <t>Carcass shall be made up of required thickness plywood and laminate,
Front side of the carcass shall be laminated with polished concrete effect laminate,
Planter box shall be lamintated with ash grey colour Greenlam laminate, table top shall be of 20mm thick CORIAN DOMINO TERAZZO, planter box top finish with 2mm thick stainless steel rose gold sheet.
Metal guard rail with rosegold powder coating
Skirting -100mm high 2mm thick stainless steel rosegold sheet
as per drawings including scaffolding, all necessary consumables, supports and fittings, and cut out provison for electrical fittings, all complete in all aspects in accordance with instructions of the Architect and the Employer's requirements.
Dwg ref: 04DE-400</t>
    </r>
  </si>
  <si>
    <r>
      <t xml:space="preserve">Supply and installation of </t>
    </r>
    <r>
      <rPr>
        <b/>
        <sz val="11"/>
        <color theme="1"/>
        <rFont val="Calibri"/>
        <family val="2"/>
        <scheme val="minor"/>
      </rPr>
      <t xml:space="preserve">community table2
</t>
    </r>
    <r>
      <rPr>
        <sz val="11"/>
        <color theme="1"/>
        <rFont val="Calibri"/>
        <family val="2"/>
        <scheme val="minor"/>
      </rPr>
      <t>Carcass shall be made up of required thickness plywood and laminate,
Front side of the carcass shall be laminated with polished concrete effect laminate,
Planter box shall be lamintaed with ash grey colour Greenlam laminate, table top shall be of 20mm thick CORIAN DOMINO TERAZZO, planter box top finish with 2mm thick stainless steel rose gold sheet.
Metal guard rail with rosegold powder coating
Skirting -100mm high 2mm thick stainless steel rosegold sheet
as per drawings including scaffolding, all necessary consumables, supports and fittings,nd cut out provison for electrical fittings all complete in all aspects in accordance with instructions of the Architect and the Employer's requirements.
Dwg ref: 04DE-400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</si>
</sst>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8" x14ac:knownFonts="1">
    <font>
      <sz val="11"/>
      <color theme="1"/>
      <name val="Calibri"/>
      <family val="2"/>
      <scheme val="minor"/>
    </font>
    <font>
      <b/>
      <sz val="11"/>
      <color theme="1"/>
      <name val="Cambria"/>
      <family val="1"/>
    </font>
    <font>
      <sz val="11"/>
      <color theme="1"/>
      <name val="Calibri"/>
      <family val="2"/>
      <scheme val="minor"/>
    </font>
    <font>
      <b/>
      <sz val="11"/>
      <color theme="1"/>
      <name val="Calibri"/>
      <family val="2"/>
      <scheme val="minor"/>
    </font>
    <font>
      <u/>
      <sz val="11"/>
      <color theme="10"/>
      <name val="Calibri"/>
      <family val="2"/>
      <scheme val="minor"/>
    </font>
    <font>
      <sz val="12"/>
      <name val="新細明體"/>
      <family val="1"/>
      <charset val="136"/>
    </font>
    <font>
      <sz val="8"/>
      <name val="Calibri"/>
      <family val="2"/>
      <scheme val="minor"/>
    </font>
    <font>
      <b/>
      <sz val="11"/>
      <name val="Cambria"/>
      <family val="1"/>
    </font>
  </fonts>
  <fills count="4">
    <fill>
      <patternFill patternType="none"/>
    </fill>
    <fill>
      <patternFill patternType="gray125"/>
    </fill>
    <fill>
      <patternFill patternType="solid">
        <fgColor rgb="FFFFFFFF"/>
        <bgColor rgb="FF000000"/>
      </patternFill>
    </fill>
    <fill>
      <patternFill patternType="solid">
        <fgColor theme="2" tint="-9.9978637043366805E-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43" fontId="2" fillId="0" borderId="0" applyFont="0" applyFill="0" applyBorder="0" applyAlignment="0" applyProtection="0"/>
    <xf numFmtId="0" fontId="5" fillId="0" borderId="0"/>
    <xf numFmtId="0" fontId="4" fillId="0" borderId="0" applyNumberFormat="0" applyFill="0" applyBorder="0" applyAlignment="0" applyProtection="0"/>
    <xf numFmtId="43" fontId="2" fillId="0" borderId="0" applyFont="0" applyFill="0" applyBorder="0" applyAlignment="0" applyProtection="0"/>
  </cellStyleXfs>
  <cellXfs count="71">
    <xf numFmtId="0" fontId="0" fillId="0" borderId="0" xfId="0"/>
    <xf numFmtId="2" fontId="0" fillId="0" borderId="0" xfId="0" applyNumberFormat="1"/>
    <xf numFmtId="0" fontId="0" fillId="0" borderId="0" xfId="0" applyAlignment="1">
      <alignment vertical="top" wrapText="1"/>
    </xf>
    <xf numFmtId="2" fontId="0" fillId="0" borderId="0" xfId="0" applyNumberFormat="1" applyAlignment="1">
      <alignment vertical="center"/>
    </xf>
    <xf numFmtId="0" fontId="0" fillId="0" borderId="0" xfId="0" applyAlignment="1">
      <alignment vertical="center"/>
    </xf>
    <xf numFmtId="0" fontId="3" fillId="0" borderId="0" xfId="0" applyFont="1"/>
    <xf numFmtId="2" fontId="1" fillId="2" borderId="2" xfId="0" applyNumberFormat="1" applyFont="1" applyFill="1" applyBorder="1" applyAlignment="1">
      <alignment vertical="center"/>
    </xf>
    <xf numFmtId="49" fontId="1" fillId="2" borderId="3" xfId="0" applyNumberFormat="1" applyFont="1" applyFill="1" applyBorder="1" applyAlignment="1">
      <alignment vertical="center"/>
    </xf>
    <xf numFmtId="0" fontId="1" fillId="2" borderId="3" xfId="0" applyFont="1" applyFill="1" applyBorder="1" applyAlignment="1">
      <alignment vertical="center"/>
    </xf>
    <xf numFmtId="0" fontId="1" fillId="2" borderId="4" xfId="0" applyFont="1" applyFill="1" applyBorder="1" applyAlignment="1">
      <alignment vertical="center"/>
    </xf>
    <xf numFmtId="0" fontId="0" fillId="0" borderId="6" xfId="0" applyBorder="1" applyAlignment="1">
      <alignment vertical="top" wrapText="1"/>
    </xf>
    <xf numFmtId="0" fontId="0" fillId="0" borderId="6" xfId="0" applyBorder="1"/>
    <xf numFmtId="0" fontId="0" fillId="0" borderId="7" xfId="0" applyBorder="1"/>
    <xf numFmtId="0" fontId="0" fillId="0" borderId="6" xfId="0" applyBorder="1" applyAlignment="1">
      <alignment vertical="center"/>
    </xf>
    <xf numFmtId="43" fontId="0" fillId="0" borderId="6" xfId="4" applyFont="1" applyBorder="1"/>
    <xf numFmtId="0" fontId="0" fillId="0" borderId="6" xfId="0" applyBorder="1" applyAlignment="1">
      <alignment vertical="center" wrapText="1"/>
    </xf>
    <xf numFmtId="0" fontId="0" fillId="0" borderId="7" xfId="0" applyBorder="1" applyAlignment="1">
      <alignment vertical="center"/>
    </xf>
    <xf numFmtId="2" fontId="0" fillId="0" borderId="8" xfId="0" applyNumberFormat="1" applyBorder="1"/>
    <xf numFmtId="0" fontId="0" fillId="0" borderId="9" xfId="0" applyBorder="1" applyAlignment="1">
      <alignment vertical="top" wrapText="1"/>
    </xf>
    <xf numFmtId="0" fontId="0" fillId="0" borderId="9" xfId="0" applyBorder="1"/>
    <xf numFmtId="0" fontId="0" fillId="0" borderId="10" xfId="0" applyBorder="1"/>
    <xf numFmtId="0" fontId="0" fillId="0" borderId="12" xfId="0" applyBorder="1" applyAlignment="1">
      <alignment vertical="top" wrapText="1"/>
    </xf>
    <xf numFmtId="0" fontId="0" fillId="0" borderId="12" xfId="0" applyBorder="1"/>
    <xf numFmtId="0" fontId="0" fillId="0" borderId="13" xfId="0" applyBorder="1"/>
    <xf numFmtId="0" fontId="0" fillId="0" borderId="18" xfId="0" applyBorder="1" applyAlignment="1">
      <alignment vertical="top" wrapText="1"/>
    </xf>
    <xf numFmtId="0" fontId="0" fillId="0" borderId="18" xfId="0" applyBorder="1"/>
    <xf numFmtId="0" fontId="0" fillId="0" borderId="19" xfId="0" applyBorder="1"/>
    <xf numFmtId="0" fontId="0" fillId="0" borderId="9" xfId="0" applyBorder="1" applyAlignment="1">
      <alignment vertical="center"/>
    </xf>
    <xf numFmtId="0" fontId="0" fillId="0" borderId="12" xfId="0" applyBorder="1" applyAlignment="1">
      <alignment vertical="center"/>
    </xf>
    <xf numFmtId="43" fontId="0" fillId="0" borderId="9" xfId="4" applyFont="1" applyBorder="1"/>
    <xf numFmtId="0" fontId="3" fillId="0" borderId="20" xfId="0" applyFont="1" applyBorder="1" applyAlignment="1">
      <alignment vertical="top" wrapText="1"/>
    </xf>
    <xf numFmtId="0" fontId="3" fillId="0" borderId="20" xfId="0" applyFont="1" applyBorder="1"/>
    <xf numFmtId="0" fontId="3" fillId="3" borderId="15" xfId="0" applyFont="1" applyFill="1" applyBorder="1" applyAlignment="1">
      <alignment vertical="top" wrapText="1"/>
    </xf>
    <xf numFmtId="0" fontId="3" fillId="3" borderId="15" xfId="0" applyFont="1" applyFill="1" applyBorder="1"/>
    <xf numFmtId="0" fontId="3" fillId="3" borderId="16" xfId="0" applyFont="1" applyFill="1" applyBorder="1"/>
    <xf numFmtId="2" fontId="0" fillId="3" borderId="14" xfId="0" applyNumberFormat="1" applyFill="1" applyBorder="1"/>
    <xf numFmtId="0" fontId="0" fillId="3" borderId="15" xfId="0" applyFill="1" applyBorder="1"/>
    <xf numFmtId="0" fontId="0" fillId="3" borderId="16" xfId="0" applyFill="1" applyBorder="1"/>
    <xf numFmtId="2" fontId="3" fillId="3" borderId="14" xfId="0" applyNumberFormat="1" applyFont="1" applyFill="1" applyBorder="1"/>
    <xf numFmtId="43" fontId="3" fillId="3" borderId="15" xfId="4" applyFont="1" applyFill="1" applyBorder="1"/>
    <xf numFmtId="0" fontId="0" fillId="0" borderId="20" xfId="0" applyBorder="1" applyAlignment="1">
      <alignment vertical="top" wrapText="1"/>
    </xf>
    <xf numFmtId="0" fontId="0" fillId="0" borderId="20" xfId="0" applyBorder="1"/>
    <xf numFmtId="0" fontId="3" fillId="3" borderId="15" xfId="0" applyFont="1" applyFill="1" applyBorder="1" applyAlignment="1">
      <alignment vertical="center"/>
    </xf>
    <xf numFmtId="0" fontId="0" fillId="0" borderId="1" xfId="0" applyBorder="1"/>
    <xf numFmtId="0" fontId="3" fillId="0" borderId="1" xfId="0" applyFont="1" applyBorder="1" applyAlignment="1">
      <alignment vertical="top" wrapText="1"/>
    </xf>
    <xf numFmtId="43" fontId="0" fillId="0" borderId="1" xfId="4" applyFont="1" applyBorder="1"/>
    <xf numFmtId="49" fontId="7" fillId="2" borderId="3" xfId="0" applyNumberFormat="1" applyFont="1" applyFill="1" applyBorder="1" applyAlignment="1">
      <alignment vertical="top" wrapText="1"/>
    </xf>
    <xf numFmtId="43" fontId="0" fillId="0" borderId="12" xfId="4" applyFont="1" applyBorder="1"/>
    <xf numFmtId="43" fontId="0" fillId="0" borderId="18" xfId="4" applyFont="1" applyBorder="1"/>
    <xf numFmtId="43" fontId="3" fillId="0" borderId="20" xfId="4" applyFont="1" applyBorder="1"/>
    <xf numFmtId="43" fontId="0" fillId="3" borderId="15" xfId="4" applyFont="1" applyFill="1" applyBorder="1"/>
    <xf numFmtId="43" fontId="0" fillId="0" borderId="12" xfId="4" applyFont="1" applyBorder="1" applyAlignment="1">
      <alignment vertical="center"/>
    </xf>
    <xf numFmtId="43" fontId="0" fillId="0" borderId="6" xfId="4" applyFont="1" applyBorder="1" applyAlignment="1">
      <alignment vertical="center"/>
    </xf>
    <xf numFmtId="43" fontId="0" fillId="0" borderId="20" xfId="4" applyFont="1" applyBorder="1"/>
    <xf numFmtId="43" fontId="3" fillId="3" borderId="15" xfId="4" applyFont="1" applyFill="1" applyBorder="1" applyAlignment="1">
      <alignment vertical="center"/>
    </xf>
    <xf numFmtId="0" fontId="3" fillId="0" borderId="21" xfId="0" applyFont="1" applyBorder="1" applyAlignment="1">
      <alignment horizontal="centerContinuous"/>
    </xf>
    <xf numFmtId="0" fontId="3" fillId="0" borderId="20" xfId="0" applyFont="1" applyBorder="1" applyAlignment="1">
      <alignment horizontal="centerContinuous"/>
    </xf>
    <xf numFmtId="0" fontId="3" fillId="0" borderId="22" xfId="0" applyFont="1" applyBorder="1" applyAlignment="1">
      <alignment horizontal="centerContinuous"/>
    </xf>
    <xf numFmtId="43" fontId="0" fillId="0" borderId="9" xfId="4" applyFont="1" applyBorder="1" applyAlignment="1">
      <alignment vertical="center"/>
    </xf>
    <xf numFmtId="2" fontId="0" fillId="0" borderId="11" xfId="0" applyNumberFormat="1" applyBorder="1" applyAlignment="1">
      <alignment horizontal="center"/>
    </xf>
    <xf numFmtId="2" fontId="0" fillId="0" borderId="5" xfId="0" applyNumberFormat="1" applyBorder="1" applyAlignment="1">
      <alignment horizontal="center"/>
    </xf>
    <xf numFmtId="2" fontId="0" fillId="0" borderId="8" xfId="0" applyNumberFormat="1" applyBorder="1" applyAlignment="1">
      <alignment horizontal="center"/>
    </xf>
    <xf numFmtId="2" fontId="0" fillId="0" borderId="17" xfId="0" applyNumberFormat="1" applyBorder="1" applyAlignment="1">
      <alignment horizontal="center"/>
    </xf>
    <xf numFmtId="2" fontId="3" fillId="3" borderId="14" xfId="0" applyNumberFormat="1" applyFont="1" applyFill="1" applyBorder="1" applyAlignment="1">
      <alignment horizontal="center"/>
    </xf>
    <xf numFmtId="2" fontId="3" fillId="0" borderId="20" xfId="0" applyNumberFormat="1" applyFont="1" applyBorder="1" applyAlignment="1">
      <alignment horizontal="center"/>
    </xf>
    <xf numFmtId="2" fontId="0" fillId="3" borderId="14" xfId="0" applyNumberFormat="1" applyFill="1" applyBorder="1" applyAlignment="1">
      <alignment horizontal="center"/>
    </xf>
    <xf numFmtId="2" fontId="0" fillId="0" borderId="11" xfId="0" applyNumberFormat="1" applyBorder="1" applyAlignment="1">
      <alignment horizontal="center" vertical="center"/>
    </xf>
    <xf numFmtId="2" fontId="0" fillId="0" borderId="5" xfId="0" applyNumberFormat="1" applyBorder="1" applyAlignment="1">
      <alignment horizontal="center" vertical="center"/>
    </xf>
    <xf numFmtId="2" fontId="0" fillId="0" borderId="8" xfId="0" applyNumberFormat="1" applyBorder="1" applyAlignment="1">
      <alignment horizontal="center" vertical="center"/>
    </xf>
    <xf numFmtId="2" fontId="3" fillId="3" borderId="14" xfId="0" applyNumberFormat="1" applyFont="1" applyFill="1" applyBorder="1" applyAlignment="1">
      <alignment horizontal="center" vertical="center"/>
    </xf>
    <xf numFmtId="2" fontId="0" fillId="0" borderId="20" xfId="0" applyNumberFormat="1" applyBorder="1" applyAlignment="1">
      <alignment horizontal="center"/>
    </xf>
  </cellXfs>
  <cellStyles count="5">
    <cellStyle name="Comma" xfId="4" builtinId="3"/>
    <cellStyle name="Comma 2" xfId="1" xr:uid="{10B5CBCB-2431-489D-8A2E-4A3A3838E205}"/>
    <cellStyle name="Hyperlink 2" xfId="3" xr:uid="{9578BB62-00D0-4846-95B2-0032F3EBEDF5}"/>
    <cellStyle name="Normal" xfId="0" builtinId="0"/>
    <cellStyle name="一般_Bill-1" xfId="2" xr:uid="{1C56A022-4DD7-4B5A-B2E3-FF50805719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microsoft.com/office/2007/relationships/hdphoto" Target="../media/hdphoto3.wdp"/><Relationship Id="rId13" Type="http://schemas.openxmlformats.org/officeDocument/2006/relationships/image" Target="../media/image10.png"/><Relationship Id="rId3" Type="http://schemas.openxmlformats.org/officeDocument/2006/relationships/image" Target="../media/image3.png"/><Relationship Id="rId7" Type="http://schemas.openxmlformats.org/officeDocument/2006/relationships/image" Target="../media/image5.png"/><Relationship Id="rId12" Type="http://schemas.openxmlformats.org/officeDocument/2006/relationships/image" Target="../media/image9.png"/><Relationship Id="rId17" Type="http://schemas.openxmlformats.org/officeDocument/2006/relationships/image" Target="../media/image14.png"/><Relationship Id="rId2" Type="http://schemas.openxmlformats.org/officeDocument/2006/relationships/image" Target="../media/image2.png"/><Relationship Id="rId16" Type="http://schemas.openxmlformats.org/officeDocument/2006/relationships/image" Target="../media/image13.png"/><Relationship Id="rId1" Type="http://schemas.openxmlformats.org/officeDocument/2006/relationships/image" Target="../media/image1.png"/><Relationship Id="rId6" Type="http://schemas.microsoft.com/office/2007/relationships/hdphoto" Target="../media/hdphoto2.wdp"/><Relationship Id="rId11" Type="http://schemas.openxmlformats.org/officeDocument/2006/relationships/image" Target="../media/image8.png"/><Relationship Id="rId5" Type="http://schemas.openxmlformats.org/officeDocument/2006/relationships/image" Target="../media/image4.png"/><Relationship Id="rId15" Type="http://schemas.openxmlformats.org/officeDocument/2006/relationships/image" Target="../media/image12.png"/><Relationship Id="rId10" Type="http://schemas.openxmlformats.org/officeDocument/2006/relationships/image" Target="../media/image7.png"/><Relationship Id="rId4" Type="http://schemas.microsoft.com/office/2007/relationships/hdphoto" Target="../media/hdphoto1.wdp"/><Relationship Id="rId9" Type="http://schemas.openxmlformats.org/officeDocument/2006/relationships/image" Target="../media/image6.png"/><Relationship Id="rId1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7</xdr:col>
      <xdr:colOff>55757</xdr:colOff>
      <xdr:row>52</xdr:row>
      <xdr:rowOff>167268</xdr:rowOff>
    </xdr:from>
    <xdr:to>
      <xdr:col>7</xdr:col>
      <xdr:colOff>1297217</xdr:colOff>
      <xdr:row>52</xdr:row>
      <xdr:rowOff>1085467</xdr:rowOff>
    </xdr:to>
    <xdr:pic>
      <xdr:nvPicPr>
        <xdr:cNvPr id="2" name="Picture 1">
          <a:extLst>
            <a:ext uri="{FF2B5EF4-FFF2-40B4-BE49-F238E27FC236}">
              <a16:creationId xmlns:a16="http://schemas.microsoft.com/office/drawing/2014/main" id="{F2C83FE9-834C-46B1-8F0E-F463B3F65BD0}"/>
            </a:ext>
          </a:extLst>
        </xdr:cNvPr>
        <xdr:cNvPicPr>
          <a:picLocks noChangeAspect="1"/>
        </xdr:cNvPicPr>
      </xdr:nvPicPr>
      <xdr:blipFill>
        <a:blip xmlns:r="http://schemas.openxmlformats.org/officeDocument/2006/relationships" r:embed="rId1"/>
        <a:stretch>
          <a:fillRect/>
        </a:stretch>
      </xdr:blipFill>
      <xdr:spPr>
        <a:xfrm flipH="1">
          <a:off x="8549269" y="31409268"/>
          <a:ext cx="1241460" cy="918199"/>
        </a:xfrm>
        <a:prstGeom prst="rect">
          <a:avLst/>
        </a:prstGeom>
      </xdr:spPr>
    </xdr:pic>
    <xdr:clientData/>
  </xdr:twoCellAnchor>
  <xdr:twoCellAnchor editAs="oneCell">
    <xdr:from>
      <xdr:col>7</xdr:col>
      <xdr:colOff>65050</xdr:colOff>
      <xdr:row>53</xdr:row>
      <xdr:rowOff>297366</xdr:rowOff>
    </xdr:from>
    <xdr:to>
      <xdr:col>7</xdr:col>
      <xdr:colOff>1334143</xdr:colOff>
      <xdr:row>53</xdr:row>
      <xdr:rowOff>1265597</xdr:rowOff>
    </xdr:to>
    <xdr:pic>
      <xdr:nvPicPr>
        <xdr:cNvPr id="3" name="Picture 2">
          <a:extLst>
            <a:ext uri="{FF2B5EF4-FFF2-40B4-BE49-F238E27FC236}">
              <a16:creationId xmlns:a16="http://schemas.microsoft.com/office/drawing/2014/main" id="{EB48C5DB-1742-4206-8B75-07D6C6B5CC67}"/>
            </a:ext>
          </a:extLst>
        </xdr:cNvPr>
        <xdr:cNvPicPr>
          <a:picLocks noChangeAspect="1"/>
        </xdr:cNvPicPr>
      </xdr:nvPicPr>
      <xdr:blipFill>
        <a:blip xmlns:r="http://schemas.openxmlformats.org/officeDocument/2006/relationships" r:embed="rId2"/>
        <a:stretch>
          <a:fillRect/>
        </a:stretch>
      </xdr:blipFill>
      <xdr:spPr>
        <a:xfrm>
          <a:off x="8558562" y="33007610"/>
          <a:ext cx="1269093" cy="968231"/>
        </a:xfrm>
        <a:prstGeom prst="rect">
          <a:avLst/>
        </a:prstGeom>
      </xdr:spPr>
    </xdr:pic>
    <xdr:clientData/>
  </xdr:twoCellAnchor>
  <xdr:twoCellAnchor editAs="oneCell">
    <xdr:from>
      <xdr:col>7</xdr:col>
      <xdr:colOff>65049</xdr:colOff>
      <xdr:row>54</xdr:row>
      <xdr:rowOff>548269</xdr:rowOff>
    </xdr:from>
    <xdr:to>
      <xdr:col>7</xdr:col>
      <xdr:colOff>1306507</xdr:colOff>
      <xdr:row>54</xdr:row>
      <xdr:rowOff>1569024</xdr:rowOff>
    </xdr:to>
    <xdr:pic>
      <xdr:nvPicPr>
        <xdr:cNvPr id="4" name="Picture 3">
          <a:extLst>
            <a:ext uri="{FF2B5EF4-FFF2-40B4-BE49-F238E27FC236}">
              <a16:creationId xmlns:a16="http://schemas.microsoft.com/office/drawing/2014/main" id="{2E3D7F07-9B05-45AE-88D8-740AC40CDD0B}"/>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9910" b="99550" l="3704" r="92963">
                      <a14:foregroundMark x1="85383" y1="63287" x2="77407" y2="75225"/>
                      <a14:foregroundMark x1="91852" y1="53604" x2="85436" y2="63207"/>
                      <a14:foregroundMark x1="77407" y1="75225" x2="74999" y2="77421"/>
                      <a14:foregroundMark x1="27154" y1="94280" x2="12963" y2="98649"/>
                      <a14:foregroundMark x1="40987" y1="90021" x2="40908" y2="90045"/>
                      <a14:foregroundMark x1="12963" y1="98649" x2="6667" y2="93243"/>
                      <a14:foregroundMark x1="6667" y1="93243" x2="3704" y2="84685"/>
                      <a14:foregroundMark x1="3704" y1="84685" x2="3704" y2="75676"/>
                      <a14:foregroundMark x1="3704" y1="75676" x2="25926" y2="48649"/>
                      <a14:foregroundMark x1="25926" y1="48649" x2="27778" y2="30631"/>
                      <a14:foregroundMark x1="27778" y1="30631" x2="26667" y2="28829"/>
                      <a14:foregroundMark x1="26667" y1="29279" x2="30370" y2="22072"/>
                      <a14:foregroundMark x1="30370" y1="22072" x2="31481" y2="12613"/>
                      <a14:foregroundMark x1="31481" y1="12613" x2="35926" y2="5405"/>
                      <a14:foregroundMark x1="35926" y1="5405" x2="45185" y2="4505"/>
                      <a14:foregroundMark x1="45185" y1="4505" x2="68519" y2="4955"/>
                      <a14:foregroundMark x1="68519" y1="4955" x2="84074" y2="3604"/>
                      <a14:foregroundMark x1="84074" y1="3604" x2="91481" y2="4054"/>
                      <a14:foregroundMark x1="91481" y1="4054" x2="92963" y2="22523"/>
                      <a14:foregroundMark x1="92963" y1="22523" x2="91852" y2="54505"/>
                      <a14:foregroundMark x1="5185" y1="93694" x2="10741" y2="98198"/>
                      <a14:foregroundMark x1="10741" y1="98198" x2="18889" y2="99099"/>
                      <a14:foregroundMark x1="18889" y1="99099" x2="25552" y2="97890"/>
                      <a14:foregroundMark x1="22222" y1="99550" x2="25348" y2="98349"/>
                      <a14:foregroundMark x1="74704" y1="85875" x2="74630" y2="85896"/>
                      <a14:foregroundMark x1="82222" y1="83784" x2="80369" y2="84300"/>
                      <a14:backgroundMark x1="24815" y1="99550" x2="38889" y2="94595"/>
                      <a14:backgroundMark x1="38889" y1="94595" x2="75185" y2="84685"/>
                      <a14:backgroundMark x1="75185" y1="84685" x2="81852" y2="80631"/>
                      <a14:backgroundMark x1="81852" y1="80631" x2="82963" y2="72072"/>
                      <a14:backgroundMark x1="82963" y1="72072" x2="91852" y2="61261"/>
                    </a14:backgroundRemoval>
                  </a14:imgEffect>
                </a14:imgLayer>
              </a14:imgProps>
            </a:ext>
            <a:ext uri="{28A0092B-C50C-407E-A947-70E740481C1C}">
              <a14:useLocalDpi xmlns:a14="http://schemas.microsoft.com/office/drawing/2010/main" val="0"/>
            </a:ext>
          </a:extLst>
        </a:blip>
        <a:stretch>
          <a:fillRect/>
        </a:stretch>
      </xdr:blipFill>
      <xdr:spPr>
        <a:xfrm>
          <a:off x="8558561" y="35275025"/>
          <a:ext cx="1241458" cy="1020755"/>
        </a:xfrm>
        <a:prstGeom prst="rect">
          <a:avLst/>
        </a:prstGeom>
      </xdr:spPr>
    </xdr:pic>
    <xdr:clientData/>
  </xdr:twoCellAnchor>
  <xdr:twoCellAnchor editAs="oneCell">
    <xdr:from>
      <xdr:col>7</xdr:col>
      <xdr:colOff>18586</xdr:colOff>
      <xdr:row>55</xdr:row>
      <xdr:rowOff>483219</xdr:rowOff>
    </xdr:from>
    <xdr:to>
      <xdr:col>8</xdr:col>
      <xdr:colOff>11486</xdr:colOff>
      <xdr:row>55</xdr:row>
      <xdr:rowOff>1099669</xdr:rowOff>
    </xdr:to>
    <xdr:pic>
      <xdr:nvPicPr>
        <xdr:cNvPr id="6" name="Picture 5">
          <a:extLst>
            <a:ext uri="{FF2B5EF4-FFF2-40B4-BE49-F238E27FC236}">
              <a16:creationId xmlns:a16="http://schemas.microsoft.com/office/drawing/2014/main" id="{383ED804-78CA-4E8F-9CDB-70A1E9C1FD14}"/>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9796" b="94286" l="4610" r="95390">
                      <a14:foregroundMark x1="12560" y1="5714" x2="3021" y2="18367"/>
                      <a14:foregroundMark x1="3021" y1="18367" x2="6995" y2="42449"/>
                      <a14:foregroundMark x1="6995" y1="42449" x2="13196" y2="47347"/>
                      <a14:foregroundMark x1="12719" y1="5714" x2="3657" y2="15510"/>
                      <a14:foregroundMark x1="3657" y1="15510" x2="4769" y2="40816"/>
                      <a14:foregroundMark x1="4769" y1="40816" x2="7154" y2="42041"/>
                      <a14:foregroundMark x1="88871" y1="50612" x2="95390" y2="70204"/>
                      <a14:foregroundMark x1="95390" y1="70204" x2="88712" y2="94286"/>
                    </a14:backgroundRemoval>
                  </a14:imgEffect>
                </a14:imgLayer>
              </a14:imgProps>
            </a:ext>
            <a:ext uri="{28A0092B-C50C-407E-A947-70E740481C1C}">
              <a14:useLocalDpi xmlns:a14="http://schemas.microsoft.com/office/drawing/2010/main" val="0"/>
            </a:ext>
          </a:extLst>
        </a:blip>
        <a:stretch>
          <a:fillRect/>
        </a:stretch>
      </xdr:blipFill>
      <xdr:spPr>
        <a:xfrm>
          <a:off x="8512098" y="37403048"/>
          <a:ext cx="1498314" cy="616450"/>
        </a:xfrm>
        <a:prstGeom prst="rect">
          <a:avLst/>
        </a:prstGeom>
      </xdr:spPr>
    </xdr:pic>
    <xdr:clientData/>
  </xdr:twoCellAnchor>
  <xdr:twoCellAnchor editAs="oneCell">
    <xdr:from>
      <xdr:col>7</xdr:col>
      <xdr:colOff>501806</xdr:colOff>
      <xdr:row>56</xdr:row>
      <xdr:rowOff>111510</xdr:rowOff>
    </xdr:from>
    <xdr:to>
      <xdr:col>7</xdr:col>
      <xdr:colOff>1185253</xdr:colOff>
      <xdr:row>56</xdr:row>
      <xdr:rowOff>1296863</xdr:rowOff>
    </xdr:to>
    <xdr:pic>
      <xdr:nvPicPr>
        <xdr:cNvPr id="8" name="Picture 7">
          <a:extLst>
            <a:ext uri="{FF2B5EF4-FFF2-40B4-BE49-F238E27FC236}">
              <a16:creationId xmlns:a16="http://schemas.microsoft.com/office/drawing/2014/main" id="{F86BA482-EB54-4CC4-8E20-FB84B493F6BB}"/>
            </a:ext>
          </a:extLst>
        </xdr:cNvPr>
        <xdr:cNvPicPr>
          <a:picLocks noChangeAspect="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ackgroundRemoval t="10000" b="90000" l="10000" r="90000"/>
                  </a14:imgEffect>
                </a14:imgLayer>
              </a14:imgProps>
            </a:ext>
            <a:ext uri="{28A0092B-C50C-407E-A947-70E740481C1C}">
              <a14:useLocalDpi xmlns:a14="http://schemas.microsoft.com/office/drawing/2010/main" val="0"/>
            </a:ext>
          </a:extLst>
        </a:blip>
        <a:srcRect l="30146" t="11098" r="22353" b="13641"/>
        <a:stretch/>
      </xdr:blipFill>
      <xdr:spPr>
        <a:xfrm rot="19481167">
          <a:off x="8995318" y="38861998"/>
          <a:ext cx="683447" cy="1185353"/>
        </a:xfrm>
        <a:prstGeom prst="rect">
          <a:avLst/>
        </a:prstGeom>
      </xdr:spPr>
    </xdr:pic>
    <xdr:clientData/>
  </xdr:twoCellAnchor>
  <xdr:twoCellAnchor editAs="oneCell">
    <xdr:from>
      <xdr:col>7</xdr:col>
      <xdr:colOff>343830</xdr:colOff>
      <xdr:row>63</xdr:row>
      <xdr:rowOff>408878</xdr:rowOff>
    </xdr:from>
    <xdr:to>
      <xdr:col>7</xdr:col>
      <xdr:colOff>1093553</xdr:colOff>
      <xdr:row>63</xdr:row>
      <xdr:rowOff>1561853</xdr:rowOff>
    </xdr:to>
    <xdr:pic>
      <xdr:nvPicPr>
        <xdr:cNvPr id="5" name="Picture 4">
          <a:extLst>
            <a:ext uri="{FF2B5EF4-FFF2-40B4-BE49-F238E27FC236}">
              <a16:creationId xmlns:a16="http://schemas.microsoft.com/office/drawing/2014/main" id="{473A7799-2C3F-4B2A-B54E-B8539B4546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37342" y="42040098"/>
          <a:ext cx="749723" cy="1152975"/>
        </a:xfrm>
        <a:prstGeom prst="rect">
          <a:avLst/>
        </a:prstGeom>
      </xdr:spPr>
    </xdr:pic>
    <xdr:clientData/>
  </xdr:twoCellAnchor>
  <xdr:twoCellAnchor editAs="oneCell">
    <xdr:from>
      <xdr:col>7</xdr:col>
      <xdr:colOff>102219</xdr:colOff>
      <xdr:row>64</xdr:row>
      <xdr:rowOff>408878</xdr:rowOff>
    </xdr:from>
    <xdr:to>
      <xdr:col>7</xdr:col>
      <xdr:colOff>1298558</xdr:colOff>
      <xdr:row>64</xdr:row>
      <xdr:rowOff>1626083</xdr:rowOff>
    </xdr:to>
    <xdr:pic>
      <xdr:nvPicPr>
        <xdr:cNvPr id="7" name="Picture 6">
          <a:extLst>
            <a:ext uri="{FF2B5EF4-FFF2-40B4-BE49-F238E27FC236}">
              <a16:creationId xmlns:a16="http://schemas.microsoft.com/office/drawing/2014/main" id="{64DFFBAC-A1B9-488C-A872-1A1DD6E661E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595731" y="44075195"/>
          <a:ext cx="1196339" cy="1217205"/>
        </a:xfrm>
        <a:prstGeom prst="rect">
          <a:avLst/>
        </a:prstGeom>
      </xdr:spPr>
    </xdr:pic>
    <xdr:clientData/>
  </xdr:twoCellAnchor>
  <xdr:twoCellAnchor editAs="oneCell">
    <xdr:from>
      <xdr:col>7</xdr:col>
      <xdr:colOff>260195</xdr:colOff>
      <xdr:row>65</xdr:row>
      <xdr:rowOff>464635</xdr:rowOff>
    </xdr:from>
    <xdr:to>
      <xdr:col>7</xdr:col>
      <xdr:colOff>1220315</xdr:colOff>
      <xdr:row>65</xdr:row>
      <xdr:rowOff>1647463</xdr:rowOff>
    </xdr:to>
    <xdr:pic>
      <xdr:nvPicPr>
        <xdr:cNvPr id="9" name="Picture 8">
          <a:extLst>
            <a:ext uri="{FF2B5EF4-FFF2-40B4-BE49-F238E27FC236}">
              <a16:creationId xmlns:a16="http://schemas.microsoft.com/office/drawing/2014/main" id="{62AB305C-2971-4FD8-A4EC-E62BCA10DC0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53707" y="46166050"/>
          <a:ext cx="960120" cy="1182828"/>
        </a:xfrm>
        <a:prstGeom prst="rect">
          <a:avLst/>
        </a:prstGeom>
      </xdr:spPr>
    </xdr:pic>
    <xdr:clientData/>
  </xdr:twoCellAnchor>
  <xdr:twoCellAnchor editAs="oneCell">
    <xdr:from>
      <xdr:col>7</xdr:col>
      <xdr:colOff>315951</xdr:colOff>
      <xdr:row>66</xdr:row>
      <xdr:rowOff>418170</xdr:rowOff>
    </xdr:from>
    <xdr:to>
      <xdr:col>7</xdr:col>
      <xdr:colOff>1253836</xdr:colOff>
      <xdr:row>66</xdr:row>
      <xdr:rowOff>1625206</xdr:rowOff>
    </xdr:to>
    <xdr:pic>
      <xdr:nvPicPr>
        <xdr:cNvPr id="10" name="Picture 9">
          <a:extLst>
            <a:ext uri="{FF2B5EF4-FFF2-40B4-BE49-F238E27FC236}">
              <a16:creationId xmlns:a16="http://schemas.microsoft.com/office/drawing/2014/main" id="{24F9B7FD-57B2-4C4C-83BD-6A2E2EA5CD1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09463" y="48154682"/>
          <a:ext cx="937885" cy="1207036"/>
        </a:xfrm>
        <a:prstGeom prst="rect">
          <a:avLst/>
        </a:prstGeom>
      </xdr:spPr>
    </xdr:pic>
    <xdr:clientData/>
  </xdr:twoCellAnchor>
  <xdr:twoCellAnchor editAs="oneCell">
    <xdr:from>
      <xdr:col>7</xdr:col>
      <xdr:colOff>325244</xdr:colOff>
      <xdr:row>67</xdr:row>
      <xdr:rowOff>343829</xdr:rowOff>
    </xdr:from>
    <xdr:to>
      <xdr:col>7</xdr:col>
      <xdr:colOff>1318199</xdr:colOff>
      <xdr:row>67</xdr:row>
      <xdr:rowOff>1557442</xdr:rowOff>
    </xdr:to>
    <xdr:pic>
      <xdr:nvPicPr>
        <xdr:cNvPr id="11" name="Picture 10">
          <a:extLst>
            <a:ext uri="{FF2B5EF4-FFF2-40B4-BE49-F238E27FC236}">
              <a16:creationId xmlns:a16="http://schemas.microsoft.com/office/drawing/2014/main" id="{5E6E6D0A-BC86-4140-9428-5BDA1AEDAF3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818756" y="50115439"/>
          <a:ext cx="992955" cy="1213613"/>
        </a:xfrm>
        <a:prstGeom prst="rect">
          <a:avLst/>
        </a:prstGeom>
      </xdr:spPr>
    </xdr:pic>
    <xdr:clientData/>
  </xdr:twoCellAnchor>
  <xdr:twoCellAnchor editAs="oneCell">
    <xdr:from>
      <xdr:col>7</xdr:col>
      <xdr:colOff>325244</xdr:colOff>
      <xdr:row>68</xdr:row>
      <xdr:rowOff>371707</xdr:rowOff>
    </xdr:from>
    <xdr:to>
      <xdr:col>7</xdr:col>
      <xdr:colOff>1335822</xdr:colOff>
      <xdr:row>68</xdr:row>
      <xdr:rowOff>1518324</xdr:rowOff>
    </xdr:to>
    <xdr:pic>
      <xdr:nvPicPr>
        <xdr:cNvPr id="12" name="Picture 11">
          <a:extLst>
            <a:ext uri="{FF2B5EF4-FFF2-40B4-BE49-F238E27FC236}">
              <a16:creationId xmlns:a16="http://schemas.microsoft.com/office/drawing/2014/main" id="{8B9C4A37-D681-47B8-9F87-60FA0F9B7B9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18756" y="52178414"/>
          <a:ext cx="1010578" cy="1146617"/>
        </a:xfrm>
        <a:prstGeom prst="rect">
          <a:avLst/>
        </a:prstGeom>
      </xdr:spPr>
    </xdr:pic>
    <xdr:clientData/>
  </xdr:twoCellAnchor>
  <xdr:twoCellAnchor editAs="oneCell">
    <xdr:from>
      <xdr:col>7</xdr:col>
      <xdr:colOff>278780</xdr:colOff>
      <xdr:row>69</xdr:row>
      <xdr:rowOff>250903</xdr:rowOff>
    </xdr:from>
    <xdr:to>
      <xdr:col>7</xdr:col>
      <xdr:colOff>1383679</xdr:colOff>
      <xdr:row>69</xdr:row>
      <xdr:rowOff>1495916</xdr:rowOff>
    </xdr:to>
    <xdr:pic>
      <xdr:nvPicPr>
        <xdr:cNvPr id="13" name="Picture 12">
          <a:extLst>
            <a:ext uri="{FF2B5EF4-FFF2-40B4-BE49-F238E27FC236}">
              <a16:creationId xmlns:a16="http://schemas.microsoft.com/office/drawing/2014/main" id="{42090C0A-96D7-463F-93BF-450987843C1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772292" y="54092708"/>
          <a:ext cx="1104899" cy="1245013"/>
        </a:xfrm>
        <a:prstGeom prst="rect">
          <a:avLst/>
        </a:prstGeom>
      </xdr:spPr>
    </xdr:pic>
    <xdr:clientData/>
  </xdr:twoCellAnchor>
  <xdr:twoCellAnchor editAs="oneCell">
    <xdr:from>
      <xdr:col>7</xdr:col>
      <xdr:colOff>362415</xdr:colOff>
      <xdr:row>70</xdr:row>
      <xdr:rowOff>399586</xdr:rowOff>
    </xdr:from>
    <xdr:to>
      <xdr:col>7</xdr:col>
      <xdr:colOff>1368255</xdr:colOff>
      <xdr:row>70</xdr:row>
      <xdr:rowOff>1585393</xdr:rowOff>
    </xdr:to>
    <xdr:pic>
      <xdr:nvPicPr>
        <xdr:cNvPr id="14" name="Picture 13">
          <a:extLst>
            <a:ext uri="{FF2B5EF4-FFF2-40B4-BE49-F238E27FC236}">
              <a16:creationId xmlns:a16="http://schemas.microsoft.com/office/drawing/2014/main" id="{3014CC1A-9958-4B41-979C-E849584F1E9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55927" y="56276488"/>
          <a:ext cx="1005840" cy="1185807"/>
        </a:xfrm>
        <a:prstGeom prst="rect">
          <a:avLst/>
        </a:prstGeom>
      </xdr:spPr>
    </xdr:pic>
    <xdr:clientData/>
  </xdr:twoCellAnchor>
  <xdr:twoCellAnchor editAs="oneCell">
    <xdr:from>
      <xdr:col>7</xdr:col>
      <xdr:colOff>250902</xdr:colOff>
      <xdr:row>71</xdr:row>
      <xdr:rowOff>446049</xdr:rowOff>
    </xdr:from>
    <xdr:to>
      <xdr:col>7</xdr:col>
      <xdr:colOff>1462993</xdr:colOff>
      <xdr:row>71</xdr:row>
      <xdr:rowOff>1570473</xdr:rowOff>
    </xdr:to>
    <xdr:pic>
      <xdr:nvPicPr>
        <xdr:cNvPr id="15" name="Picture 14">
          <a:extLst>
            <a:ext uri="{FF2B5EF4-FFF2-40B4-BE49-F238E27FC236}">
              <a16:creationId xmlns:a16="http://schemas.microsoft.com/office/drawing/2014/main" id="{B26A170C-A8B2-49F8-92C7-DBE369E78A2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744414" y="58358049"/>
          <a:ext cx="1212091" cy="1124424"/>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37FD4-68F4-4DF4-A897-DBE8040F7816}">
  <dimension ref="A3:C11"/>
  <sheetViews>
    <sheetView workbookViewId="0">
      <selection activeCell="B10" sqref="B10"/>
    </sheetView>
  </sheetViews>
  <sheetFormatPr defaultRowHeight="14.4" x14ac:dyDescent="0.3"/>
  <cols>
    <col min="2" max="2" width="37.5546875" customWidth="1"/>
    <col min="3" max="3" width="21.33203125" customWidth="1"/>
  </cols>
  <sheetData>
    <row r="3" spans="1:3" ht="28.8" x14ac:dyDescent="0.3">
      <c r="A3" s="3" t="s">
        <v>27</v>
      </c>
      <c r="B3" s="2" t="s">
        <v>28</v>
      </c>
    </row>
    <row r="5" spans="1:3" x14ac:dyDescent="0.3">
      <c r="A5" s="55" t="s">
        <v>58</v>
      </c>
      <c r="B5" s="56"/>
      <c r="C5" s="57"/>
    </row>
    <row r="6" spans="1:3" x14ac:dyDescent="0.3">
      <c r="A6" s="43" t="s">
        <v>65</v>
      </c>
      <c r="B6" s="43" t="s">
        <v>59</v>
      </c>
      <c r="C6" s="43" t="s">
        <v>57</v>
      </c>
    </row>
    <row r="7" spans="1:3" x14ac:dyDescent="0.3">
      <c r="A7" s="43">
        <v>1</v>
      </c>
      <c r="B7" s="44" t="s">
        <v>6</v>
      </c>
      <c r="C7" s="45">
        <f>+BOQ!F23</f>
        <v>0</v>
      </c>
    </row>
    <row r="8" spans="1:3" x14ac:dyDescent="0.3">
      <c r="A8" s="43">
        <v>2</v>
      </c>
      <c r="B8" s="44" t="s">
        <v>30</v>
      </c>
      <c r="C8" s="45">
        <f>+BOQ!F38</f>
        <v>0</v>
      </c>
    </row>
    <row r="9" spans="1:3" x14ac:dyDescent="0.3">
      <c r="A9" s="43">
        <v>3</v>
      </c>
      <c r="B9" s="44" t="s">
        <v>75</v>
      </c>
      <c r="C9" s="45">
        <f>+BOQ!F49</f>
        <v>0</v>
      </c>
    </row>
    <row r="10" spans="1:3" x14ac:dyDescent="0.3">
      <c r="A10" s="43">
        <v>4</v>
      </c>
      <c r="B10" s="44" t="s">
        <v>76</v>
      </c>
      <c r="C10" s="45">
        <f>+BOQ!F60</f>
        <v>0</v>
      </c>
    </row>
    <row r="11" spans="1:3" x14ac:dyDescent="0.3">
      <c r="A11" s="43">
        <v>5</v>
      </c>
      <c r="B11" s="44" t="s">
        <v>77</v>
      </c>
      <c r="C11" s="45">
        <f>+BOQ!F74</f>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39F98-7AF7-4065-8563-61990946E9D5}">
  <sheetPr>
    <pageSetUpPr fitToPage="1"/>
  </sheetPr>
  <dimension ref="A1:H74"/>
  <sheetViews>
    <sheetView tabSelected="1" zoomScale="82" zoomScaleNormal="100" workbookViewId="0">
      <pane xSplit="1" ySplit="4" topLeftCell="B5" activePane="bottomRight" state="frozen"/>
      <selection pane="topRight" activeCell="B1" sqref="B1"/>
      <selection pane="bottomLeft" activeCell="A5" sqref="A5"/>
      <selection pane="bottomRight" activeCell="B15" sqref="B15"/>
    </sheetView>
  </sheetViews>
  <sheetFormatPr defaultRowHeight="14.4" x14ac:dyDescent="0.3"/>
  <cols>
    <col min="1" max="1" width="12.6640625" style="1" customWidth="1"/>
    <col min="2" max="2" width="68.21875" style="2" customWidth="1"/>
    <col min="5" max="7" width="12.6640625" customWidth="1"/>
    <col min="8" max="8" width="21.88671875" customWidth="1"/>
  </cols>
  <sheetData>
    <row r="1" spans="1:8" x14ac:dyDescent="0.3">
      <c r="A1" s="1" t="s">
        <v>27</v>
      </c>
      <c r="B1" s="2" t="s">
        <v>28</v>
      </c>
    </row>
    <row r="4" spans="1:8" x14ac:dyDescent="0.3">
      <c r="A4" s="6" t="s">
        <v>0</v>
      </c>
      <c r="B4" s="46" t="s">
        <v>1</v>
      </c>
      <c r="C4" s="7" t="s">
        <v>2</v>
      </c>
      <c r="D4" s="8" t="s">
        <v>3</v>
      </c>
      <c r="E4" s="8" t="s">
        <v>4</v>
      </c>
      <c r="F4" s="8" t="s">
        <v>57</v>
      </c>
      <c r="G4" s="8" t="s">
        <v>5</v>
      </c>
      <c r="H4" s="9" t="s">
        <v>56</v>
      </c>
    </row>
    <row r="5" spans="1:8" x14ac:dyDescent="0.3">
      <c r="A5" s="17"/>
      <c r="B5" s="18"/>
      <c r="C5" s="19"/>
      <c r="D5" s="19"/>
      <c r="E5" s="19"/>
      <c r="F5" s="19"/>
      <c r="G5" s="19"/>
      <c r="H5" s="20"/>
    </row>
    <row r="6" spans="1:8" x14ac:dyDescent="0.3">
      <c r="A6" s="35"/>
      <c r="B6" s="32" t="s">
        <v>6</v>
      </c>
      <c r="C6" s="36"/>
      <c r="D6" s="36"/>
      <c r="E6" s="36"/>
      <c r="F6" s="39"/>
      <c r="G6" s="36"/>
      <c r="H6" s="37"/>
    </row>
    <row r="7" spans="1:8" x14ac:dyDescent="0.3">
      <c r="A7" s="59" t="s">
        <v>7</v>
      </c>
      <c r="B7" s="21" t="s">
        <v>8</v>
      </c>
      <c r="C7" s="22" t="s">
        <v>9</v>
      </c>
      <c r="D7" s="22">
        <v>1</v>
      </c>
      <c r="E7" s="22"/>
      <c r="F7" s="47">
        <f>+D7*E7</f>
        <v>0</v>
      </c>
      <c r="G7" s="22"/>
      <c r="H7" s="23"/>
    </row>
    <row r="8" spans="1:8" x14ac:dyDescent="0.3">
      <c r="A8" s="60">
        <f>+A7+0.01</f>
        <v>1.02</v>
      </c>
      <c r="B8" s="10" t="s">
        <v>10</v>
      </c>
      <c r="C8" s="11" t="s">
        <v>9</v>
      </c>
      <c r="D8" s="11">
        <v>1</v>
      </c>
      <c r="E8" s="11"/>
      <c r="F8" s="14">
        <f t="shared" ref="F8:F36" si="0">+D8*E8</f>
        <v>0</v>
      </c>
      <c r="G8" s="11"/>
      <c r="H8" s="12"/>
    </row>
    <row r="9" spans="1:8" x14ac:dyDescent="0.3">
      <c r="A9" s="60">
        <f t="shared" ref="A9:A21" si="1">+A8+0.01</f>
        <v>1.03</v>
      </c>
      <c r="B9" s="10" t="s">
        <v>11</v>
      </c>
      <c r="C9" s="11" t="s">
        <v>9</v>
      </c>
      <c r="D9" s="11">
        <v>1</v>
      </c>
      <c r="E9" s="11"/>
      <c r="F9" s="14">
        <f t="shared" si="0"/>
        <v>0</v>
      </c>
      <c r="G9" s="11"/>
      <c r="H9" s="12"/>
    </row>
    <row r="10" spans="1:8" x14ac:dyDescent="0.3">
      <c r="A10" s="60">
        <f t="shared" si="1"/>
        <v>1.04</v>
      </c>
      <c r="B10" s="10" t="s">
        <v>12</v>
      </c>
      <c r="C10" s="11" t="s">
        <v>9</v>
      </c>
      <c r="D10" s="11">
        <v>1</v>
      </c>
      <c r="E10" s="11"/>
      <c r="F10" s="14">
        <f t="shared" si="0"/>
        <v>0</v>
      </c>
      <c r="G10" s="11"/>
      <c r="H10" s="12"/>
    </row>
    <row r="11" spans="1:8" x14ac:dyDescent="0.3">
      <c r="A11" s="60">
        <f t="shared" si="1"/>
        <v>1.05</v>
      </c>
      <c r="B11" s="10" t="s">
        <v>13</v>
      </c>
      <c r="C11" s="11" t="s">
        <v>9</v>
      </c>
      <c r="D11" s="11">
        <v>1</v>
      </c>
      <c r="E11" s="11"/>
      <c r="F11" s="14">
        <f t="shared" si="0"/>
        <v>0</v>
      </c>
      <c r="G11" s="11"/>
      <c r="H11" s="12"/>
    </row>
    <row r="12" spans="1:8" x14ac:dyDescent="0.3">
      <c r="A12" s="60">
        <f t="shared" si="1"/>
        <v>1.06</v>
      </c>
      <c r="B12" s="10" t="s">
        <v>14</v>
      </c>
      <c r="C12" s="11" t="s">
        <v>9</v>
      </c>
      <c r="D12" s="11">
        <v>1</v>
      </c>
      <c r="E12" s="11"/>
      <c r="F12" s="14">
        <f t="shared" si="0"/>
        <v>0</v>
      </c>
      <c r="G12" s="11"/>
      <c r="H12" s="12"/>
    </row>
    <row r="13" spans="1:8" x14ac:dyDescent="0.3">
      <c r="A13" s="60">
        <f t="shared" si="1"/>
        <v>1.07</v>
      </c>
      <c r="B13" s="10" t="s">
        <v>15</v>
      </c>
      <c r="C13" s="11" t="s">
        <v>9</v>
      </c>
      <c r="D13" s="11">
        <v>1</v>
      </c>
      <c r="E13" s="11"/>
      <c r="F13" s="14">
        <f t="shared" si="0"/>
        <v>0</v>
      </c>
      <c r="G13" s="11"/>
      <c r="H13" s="12"/>
    </row>
    <row r="14" spans="1:8" x14ac:dyDescent="0.3">
      <c r="A14" s="60">
        <f t="shared" si="1"/>
        <v>1.08</v>
      </c>
      <c r="B14" s="10" t="s">
        <v>16</v>
      </c>
      <c r="C14" s="11" t="s">
        <v>9</v>
      </c>
      <c r="D14" s="11">
        <v>1</v>
      </c>
      <c r="E14" s="11"/>
      <c r="F14" s="14">
        <f t="shared" si="0"/>
        <v>0</v>
      </c>
      <c r="G14" s="11"/>
      <c r="H14" s="12"/>
    </row>
    <row r="15" spans="1:8" x14ac:dyDescent="0.3">
      <c r="A15" s="60">
        <f t="shared" si="1"/>
        <v>1.0900000000000001</v>
      </c>
      <c r="B15" s="10" t="s">
        <v>17</v>
      </c>
      <c r="C15" s="11" t="s">
        <v>9</v>
      </c>
      <c r="D15" s="11">
        <v>1</v>
      </c>
      <c r="E15" s="11"/>
      <c r="F15" s="14">
        <f t="shared" si="0"/>
        <v>0</v>
      </c>
      <c r="G15" s="11"/>
      <c r="H15" s="12"/>
    </row>
    <row r="16" spans="1:8" x14ac:dyDescent="0.3">
      <c r="A16" s="60">
        <f t="shared" si="1"/>
        <v>1.1000000000000001</v>
      </c>
      <c r="B16" s="10" t="s">
        <v>18</v>
      </c>
      <c r="C16" s="11" t="s">
        <v>9</v>
      </c>
      <c r="D16" s="11">
        <v>1</v>
      </c>
      <c r="E16" s="11"/>
      <c r="F16" s="14">
        <f t="shared" si="0"/>
        <v>0</v>
      </c>
      <c r="G16" s="11"/>
      <c r="H16" s="12"/>
    </row>
    <row r="17" spans="1:8" x14ac:dyDescent="0.3">
      <c r="A17" s="60">
        <f t="shared" si="1"/>
        <v>1.1100000000000001</v>
      </c>
      <c r="B17" s="10" t="s">
        <v>19</v>
      </c>
      <c r="C17" s="11" t="s">
        <v>9</v>
      </c>
      <c r="D17" s="11">
        <v>1</v>
      </c>
      <c r="E17" s="11"/>
      <c r="F17" s="14">
        <f t="shared" si="0"/>
        <v>0</v>
      </c>
      <c r="G17" s="11"/>
      <c r="H17" s="12"/>
    </row>
    <row r="18" spans="1:8" x14ac:dyDescent="0.3">
      <c r="A18" s="60">
        <f t="shared" si="1"/>
        <v>1.1200000000000001</v>
      </c>
      <c r="B18" s="10" t="s">
        <v>20</v>
      </c>
      <c r="C18" s="11" t="s">
        <v>9</v>
      </c>
      <c r="D18" s="11">
        <v>1</v>
      </c>
      <c r="E18" s="11"/>
      <c r="F18" s="14">
        <f t="shared" si="0"/>
        <v>0</v>
      </c>
      <c r="G18" s="11"/>
      <c r="H18" s="12"/>
    </row>
    <row r="19" spans="1:8" x14ac:dyDescent="0.3">
      <c r="A19" s="60">
        <f t="shared" si="1"/>
        <v>1.1300000000000001</v>
      </c>
      <c r="B19" s="10" t="s">
        <v>21</v>
      </c>
      <c r="C19" s="11" t="s">
        <v>9</v>
      </c>
      <c r="D19" s="11">
        <v>1</v>
      </c>
      <c r="E19" s="11"/>
      <c r="F19" s="14">
        <f t="shared" si="0"/>
        <v>0</v>
      </c>
      <c r="G19" s="11"/>
      <c r="H19" s="12"/>
    </row>
    <row r="20" spans="1:8" x14ac:dyDescent="0.3">
      <c r="A20" s="60">
        <f t="shared" si="1"/>
        <v>1.1400000000000001</v>
      </c>
      <c r="B20" s="10" t="s">
        <v>22</v>
      </c>
      <c r="C20" s="11" t="s">
        <v>9</v>
      </c>
      <c r="D20" s="11">
        <v>1</v>
      </c>
      <c r="E20" s="11"/>
      <c r="F20" s="14">
        <f t="shared" si="0"/>
        <v>0</v>
      </c>
      <c r="G20" s="11"/>
      <c r="H20" s="12"/>
    </row>
    <row r="21" spans="1:8" x14ac:dyDescent="0.3">
      <c r="A21" s="61">
        <f t="shared" si="1"/>
        <v>1.1500000000000001</v>
      </c>
      <c r="B21" s="18" t="s">
        <v>23</v>
      </c>
      <c r="C21" s="19" t="s">
        <v>9</v>
      </c>
      <c r="D21" s="19">
        <v>1</v>
      </c>
      <c r="E21" s="19"/>
      <c r="F21" s="29">
        <f t="shared" si="0"/>
        <v>0</v>
      </c>
      <c r="G21" s="19"/>
      <c r="H21" s="20"/>
    </row>
    <row r="22" spans="1:8" x14ac:dyDescent="0.3">
      <c r="A22" s="62"/>
      <c r="B22" s="24"/>
      <c r="C22" s="25"/>
      <c r="D22" s="25"/>
      <c r="E22" s="25"/>
      <c r="F22" s="48"/>
      <c r="G22" s="25"/>
      <c r="H22" s="26"/>
    </row>
    <row r="23" spans="1:8" s="5" customFormat="1" x14ac:dyDescent="0.3">
      <c r="A23" s="63"/>
      <c r="B23" s="32" t="s">
        <v>60</v>
      </c>
      <c r="C23" s="33"/>
      <c r="D23" s="33"/>
      <c r="E23" s="33"/>
      <c r="F23" s="39">
        <f>SUM(F7:F21)</f>
        <v>0</v>
      </c>
      <c r="G23" s="33"/>
      <c r="H23" s="34"/>
    </row>
    <row r="24" spans="1:8" s="5" customFormat="1" x14ac:dyDescent="0.3">
      <c r="A24" s="64"/>
      <c r="B24" s="30"/>
      <c r="C24" s="31"/>
      <c r="D24" s="31"/>
      <c r="E24" s="31"/>
      <c r="F24" s="49"/>
      <c r="G24" s="31"/>
      <c r="H24" s="31"/>
    </row>
    <row r="25" spans="1:8" x14ac:dyDescent="0.3">
      <c r="A25" s="65"/>
      <c r="B25" s="32" t="s">
        <v>30</v>
      </c>
      <c r="C25" s="36"/>
      <c r="D25" s="36"/>
      <c r="E25" s="36"/>
      <c r="F25" s="50"/>
      <c r="G25" s="36"/>
      <c r="H25" s="37"/>
    </row>
    <row r="26" spans="1:8" ht="197.4" customHeight="1" x14ac:dyDescent="0.3">
      <c r="A26" s="66">
        <v>2.0099999999999998</v>
      </c>
      <c r="B26" s="21" t="s">
        <v>78</v>
      </c>
      <c r="C26" s="28" t="s">
        <v>29</v>
      </c>
      <c r="D26" s="28">
        <v>1</v>
      </c>
      <c r="E26" s="22"/>
      <c r="F26" s="51">
        <f t="shared" si="0"/>
        <v>0</v>
      </c>
      <c r="G26" s="22"/>
      <c r="H26" s="23"/>
    </row>
    <row r="27" spans="1:8" ht="197.4" customHeight="1" x14ac:dyDescent="0.3">
      <c r="A27" s="67">
        <f t="shared" ref="A27:A36" si="2">+A26+0.01</f>
        <v>2.0199999999999996</v>
      </c>
      <c r="B27" s="10" t="s">
        <v>79</v>
      </c>
      <c r="C27" s="13" t="s">
        <v>29</v>
      </c>
      <c r="D27" s="13">
        <v>1</v>
      </c>
      <c r="E27" s="11"/>
      <c r="F27" s="52">
        <f t="shared" si="0"/>
        <v>0</v>
      </c>
      <c r="G27" s="11"/>
      <c r="H27" s="12"/>
    </row>
    <row r="28" spans="1:8" ht="100.8" x14ac:dyDescent="0.3">
      <c r="A28" s="67">
        <f t="shared" si="2"/>
        <v>2.0299999999999994</v>
      </c>
      <c r="B28" s="10" t="s">
        <v>34</v>
      </c>
      <c r="C28" s="13" t="s">
        <v>29</v>
      </c>
      <c r="D28" s="13">
        <v>1</v>
      </c>
      <c r="E28" s="11"/>
      <c r="F28" s="52">
        <f t="shared" si="0"/>
        <v>0</v>
      </c>
      <c r="G28" s="11"/>
      <c r="H28" s="12"/>
    </row>
    <row r="29" spans="1:8" ht="124.2" customHeight="1" x14ac:dyDescent="0.3">
      <c r="A29" s="67">
        <f t="shared" si="2"/>
        <v>2.0399999999999991</v>
      </c>
      <c r="B29" s="10" t="s">
        <v>35</v>
      </c>
      <c r="C29" s="13" t="s">
        <v>29</v>
      </c>
      <c r="D29" s="13">
        <v>1</v>
      </c>
      <c r="E29" s="11"/>
      <c r="F29" s="52">
        <f t="shared" si="0"/>
        <v>0</v>
      </c>
      <c r="G29" s="11"/>
      <c r="H29" s="12"/>
    </row>
    <row r="30" spans="1:8" ht="102" customHeight="1" x14ac:dyDescent="0.3">
      <c r="A30" s="67">
        <f t="shared" si="2"/>
        <v>2.0499999999999989</v>
      </c>
      <c r="B30" s="10" t="s">
        <v>36</v>
      </c>
      <c r="C30" s="13" t="s">
        <v>29</v>
      </c>
      <c r="D30" s="13">
        <v>1</v>
      </c>
      <c r="E30" s="11"/>
      <c r="F30" s="52">
        <f t="shared" si="0"/>
        <v>0</v>
      </c>
      <c r="G30" s="11"/>
      <c r="H30" s="12"/>
    </row>
    <row r="31" spans="1:8" ht="124.8" customHeight="1" x14ac:dyDescent="0.3">
      <c r="A31" s="67">
        <f t="shared" si="2"/>
        <v>2.0599999999999987</v>
      </c>
      <c r="B31" s="10" t="s">
        <v>37</v>
      </c>
      <c r="C31" s="13" t="s">
        <v>29</v>
      </c>
      <c r="D31" s="13">
        <v>1</v>
      </c>
      <c r="E31" s="11"/>
      <c r="F31" s="52">
        <f t="shared" si="0"/>
        <v>0</v>
      </c>
      <c r="G31" s="11"/>
      <c r="H31" s="12"/>
    </row>
    <row r="32" spans="1:8" ht="102" customHeight="1" x14ac:dyDescent="0.3">
      <c r="A32" s="67">
        <f t="shared" si="2"/>
        <v>2.0699999999999985</v>
      </c>
      <c r="B32" s="10" t="s">
        <v>38</v>
      </c>
      <c r="C32" s="13" t="s">
        <v>29</v>
      </c>
      <c r="D32" s="13">
        <v>1</v>
      </c>
      <c r="E32" s="11"/>
      <c r="F32" s="52">
        <f t="shared" si="0"/>
        <v>0</v>
      </c>
      <c r="G32" s="11"/>
      <c r="H32" s="12"/>
    </row>
    <row r="33" spans="1:8" ht="114" customHeight="1" x14ac:dyDescent="0.3">
      <c r="A33" s="67">
        <f t="shared" si="2"/>
        <v>2.0799999999999983</v>
      </c>
      <c r="B33" s="10" t="s">
        <v>31</v>
      </c>
      <c r="C33" s="13" t="s">
        <v>53</v>
      </c>
      <c r="D33" s="13">
        <f>4.83+2.235+2.41+1.555+1.275</f>
        <v>12.305</v>
      </c>
      <c r="E33" s="11"/>
      <c r="F33" s="52">
        <f t="shared" si="0"/>
        <v>0</v>
      </c>
      <c r="G33" s="11"/>
      <c r="H33" s="12"/>
    </row>
    <row r="34" spans="1:8" ht="162" customHeight="1" x14ac:dyDescent="0.3">
      <c r="A34" s="67">
        <f t="shared" si="2"/>
        <v>2.0899999999999981</v>
      </c>
      <c r="B34" s="10" t="s">
        <v>33</v>
      </c>
      <c r="C34" s="13" t="s">
        <v>29</v>
      </c>
      <c r="D34" s="13">
        <v>1</v>
      </c>
      <c r="E34" s="11"/>
      <c r="F34" s="52">
        <f t="shared" si="0"/>
        <v>0</v>
      </c>
      <c r="G34" s="11"/>
      <c r="H34" s="12"/>
    </row>
    <row r="35" spans="1:8" ht="150.6" customHeight="1" x14ac:dyDescent="0.3">
      <c r="A35" s="67">
        <f t="shared" si="2"/>
        <v>2.0999999999999979</v>
      </c>
      <c r="B35" s="10" t="s">
        <v>32</v>
      </c>
      <c r="C35" s="13" t="s">
        <v>29</v>
      </c>
      <c r="D35" s="13">
        <v>1</v>
      </c>
      <c r="E35" s="11"/>
      <c r="F35" s="52">
        <f t="shared" si="0"/>
        <v>0</v>
      </c>
      <c r="G35" s="11"/>
      <c r="H35" s="12"/>
    </row>
    <row r="36" spans="1:8" ht="141.6" customHeight="1" x14ac:dyDescent="0.3">
      <c r="A36" s="67">
        <f t="shared" si="2"/>
        <v>2.1099999999999977</v>
      </c>
      <c r="B36" s="10" t="s">
        <v>39</v>
      </c>
      <c r="C36" s="13" t="s">
        <v>29</v>
      </c>
      <c r="D36" s="13">
        <v>1</v>
      </c>
      <c r="E36" s="11"/>
      <c r="F36" s="52">
        <f t="shared" si="0"/>
        <v>0</v>
      </c>
      <c r="G36" s="11"/>
      <c r="H36" s="12"/>
    </row>
    <row r="37" spans="1:8" x14ac:dyDescent="0.3">
      <c r="A37" s="68"/>
      <c r="B37" s="18"/>
      <c r="C37" s="27"/>
      <c r="D37" s="27"/>
      <c r="E37" s="19"/>
      <c r="F37" s="29"/>
      <c r="G37" s="19"/>
      <c r="H37" s="20"/>
    </row>
    <row r="38" spans="1:8" s="5" customFormat="1" x14ac:dyDescent="0.3">
      <c r="A38" s="63"/>
      <c r="B38" s="32" t="s">
        <v>61</v>
      </c>
      <c r="C38" s="33"/>
      <c r="D38" s="33"/>
      <c r="E38" s="33"/>
      <c r="F38" s="39">
        <f>SUM(F26:F37)</f>
        <v>0</v>
      </c>
      <c r="G38" s="33"/>
      <c r="H38" s="34"/>
    </row>
    <row r="39" spans="1:8" s="5" customFormat="1" x14ac:dyDescent="0.3">
      <c r="A39" s="64"/>
      <c r="B39" s="30"/>
      <c r="C39" s="31"/>
      <c r="D39" s="31"/>
      <c r="E39" s="31"/>
      <c r="F39" s="49"/>
      <c r="G39" s="31"/>
      <c r="H39" s="31"/>
    </row>
    <row r="40" spans="1:8" x14ac:dyDescent="0.3">
      <c r="A40" s="65"/>
      <c r="B40" s="32" t="s">
        <v>75</v>
      </c>
      <c r="C40" s="36"/>
      <c r="D40" s="36"/>
      <c r="E40" s="36"/>
      <c r="F40" s="50"/>
      <c r="G40" s="36"/>
      <c r="H40" s="37"/>
    </row>
    <row r="41" spans="1:8" ht="243.6" customHeight="1" x14ac:dyDescent="0.3">
      <c r="A41" s="66">
        <v>3.01</v>
      </c>
      <c r="B41" s="21" t="s">
        <v>45</v>
      </c>
      <c r="C41" s="28" t="s">
        <v>26</v>
      </c>
      <c r="D41" s="28">
        <v>2</v>
      </c>
      <c r="E41" s="22"/>
      <c r="F41" s="51">
        <f t="shared" ref="F41:F47" si="3">+D41*E41</f>
        <v>0</v>
      </c>
      <c r="G41" s="22"/>
      <c r="H41" s="23"/>
    </row>
    <row r="42" spans="1:8" ht="91.8" customHeight="1" x14ac:dyDescent="0.3">
      <c r="A42" s="67">
        <f>+A41+0.01</f>
        <v>3.0199999999999996</v>
      </c>
      <c r="B42" s="10" t="s">
        <v>46</v>
      </c>
      <c r="C42" s="13" t="s">
        <v>25</v>
      </c>
      <c r="D42" s="13">
        <v>1</v>
      </c>
      <c r="E42" s="11"/>
      <c r="F42" s="52">
        <f t="shared" si="3"/>
        <v>0</v>
      </c>
      <c r="G42" s="11"/>
      <c r="H42" s="12"/>
    </row>
    <row r="43" spans="1:8" x14ac:dyDescent="0.3">
      <c r="A43" s="67">
        <f>+A42+0.01</f>
        <v>3.0299999999999994</v>
      </c>
      <c r="B43" s="21" t="s">
        <v>40</v>
      </c>
      <c r="C43" s="22"/>
      <c r="D43" s="22"/>
      <c r="E43" s="19"/>
      <c r="F43" s="58"/>
      <c r="G43" s="19"/>
      <c r="H43" s="20"/>
    </row>
    <row r="44" spans="1:8" x14ac:dyDescent="0.3">
      <c r="A44" s="68"/>
      <c r="B44" s="10" t="s">
        <v>41</v>
      </c>
      <c r="C44" s="11" t="s">
        <v>24</v>
      </c>
      <c r="D44" s="14">
        <f>1.22*2.46*2</f>
        <v>6.0023999999999997</v>
      </c>
      <c r="E44" s="19"/>
      <c r="F44" s="52">
        <f t="shared" si="3"/>
        <v>0</v>
      </c>
      <c r="G44" s="19"/>
      <c r="H44" s="20"/>
    </row>
    <row r="45" spans="1:8" x14ac:dyDescent="0.3">
      <c r="A45" s="68"/>
      <c r="B45" s="10" t="s">
        <v>42</v>
      </c>
      <c r="C45" s="11" t="s">
        <v>24</v>
      </c>
      <c r="D45" s="14">
        <f>1.4*2.41*2</f>
        <v>6.7480000000000002</v>
      </c>
      <c r="E45" s="19"/>
      <c r="F45" s="52">
        <f t="shared" si="3"/>
        <v>0</v>
      </c>
      <c r="G45" s="19"/>
      <c r="H45" s="20"/>
    </row>
    <row r="46" spans="1:8" x14ac:dyDescent="0.3">
      <c r="A46" s="68"/>
      <c r="B46" s="10" t="s">
        <v>43</v>
      </c>
      <c r="C46" s="11" t="s">
        <v>24</v>
      </c>
      <c r="D46" s="14">
        <f>(0.36*3.675+0.36*3.06)*2</f>
        <v>4.8491999999999997</v>
      </c>
      <c r="E46" s="19"/>
      <c r="F46" s="52">
        <f t="shared" si="3"/>
        <v>0</v>
      </c>
      <c r="G46" s="19"/>
      <c r="H46" s="20"/>
    </row>
    <row r="47" spans="1:8" x14ac:dyDescent="0.3">
      <c r="A47" s="68"/>
      <c r="B47" s="10" t="s">
        <v>44</v>
      </c>
      <c r="C47" s="11" t="s">
        <v>24</v>
      </c>
      <c r="D47" s="14">
        <f>0.36*3.5*2</f>
        <v>2.52</v>
      </c>
      <c r="E47" s="19"/>
      <c r="F47" s="52">
        <f t="shared" si="3"/>
        <v>0</v>
      </c>
      <c r="G47" s="19"/>
      <c r="H47" s="20"/>
    </row>
    <row r="48" spans="1:8" x14ac:dyDescent="0.3">
      <c r="A48" s="68"/>
      <c r="B48" s="18"/>
      <c r="C48" s="27"/>
      <c r="D48" s="27"/>
      <c r="E48" s="19"/>
      <c r="F48" s="29"/>
      <c r="G48" s="19"/>
      <c r="H48" s="20"/>
    </row>
    <row r="49" spans="1:8" s="5" customFormat="1" x14ac:dyDescent="0.3">
      <c r="A49" s="69"/>
      <c r="B49" s="32" t="s">
        <v>62</v>
      </c>
      <c r="C49" s="42"/>
      <c r="D49" s="42"/>
      <c r="E49" s="33"/>
      <c r="F49" s="39">
        <f>SUM(F41:F48)</f>
        <v>0</v>
      </c>
      <c r="G49" s="33"/>
      <c r="H49" s="34"/>
    </row>
    <row r="50" spans="1:8" x14ac:dyDescent="0.3">
      <c r="A50" s="70"/>
      <c r="B50" s="40"/>
      <c r="C50" s="41"/>
      <c r="D50" s="41"/>
      <c r="E50" s="41"/>
      <c r="F50" s="53"/>
      <c r="G50" s="41"/>
      <c r="H50" s="41"/>
    </row>
    <row r="51" spans="1:8" x14ac:dyDescent="0.3">
      <c r="A51" s="65"/>
      <c r="B51" s="32" t="s">
        <v>76</v>
      </c>
      <c r="C51" s="36"/>
      <c r="D51" s="36"/>
      <c r="E51" s="36"/>
      <c r="F51" s="50"/>
      <c r="G51" s="36"/>
      <c r="H51" s="37"/>
    </row>
    <row r="52" spans="1:8" x14ac:dyDescent="0.3">
      <c r="A52" s="59"/>
      <c r="B52" s="21" t="s">
        <v>47</v>
      </c>
      <c r="C52" s="22"/>
      <c r="D52" s="22"/>
      <c r="E52" s="22"/>
      <c r="F52" s="47"/>
      <c r="G52" s="22"/>
      <c r="H52" s="23"/>
    </row>
    <row r="53" spans="1:8" ht="100.8" x14ac:dyDescent="0.3">
      <c r="A53" s="67">
        <v>4.01</v>
      </c>
      <c r="B53" s="10" t="s">
        <v>48</v>
      </c>
      <c r="C53" s="13" t="s">
        <v>25</v>
      </c>
      <c r="D53" s="13">
        <v>18</v>
      </c>
      <c r="E53" s="11"/>
      <c r="F53" s="52">
        <f t="shared" ref="F53:F58" si="4">+D53*E53</f>
        <v>0</v>
      </c>
      <c r="G53" s="11"/>
      <c r="H53" s="12"/>
    </row>
    <row r="54" spans="1:8" ht="144" x14ac:dyDescent="0.3">
      <c r="A54" s="67">
        <f>+A53+0.01</f>
        <v>4.0199999999999996</v>
      </c>
      <c r="B54" s="10" t="s">
        <v>49</v>
      </c>
      <c r="C54" s="13" t="s">
        <v>25</v>
      </c>
      <c r="D54" s="13">
        <v>4</v>
      </c>
      <c r="E54" s="11"/>
      <c r="F54" s="52">
        <f t="shared" si="4"/>
        <v>0</v>
      </c>
      <c r="G54" s="11"/>
      <c r="H54" s="12"/>
    </row>
    <row r="55" spans="1:8" ht="158.4" x14ac:dyDescent="0.3">
      <c r="A55" s="67">
        <f>+A54+0.01</f>
        <v>4.0299999999999994</v>
      </c>
      <c r="B55" s="10" t="s">
        <v>50</v>
      </c>
      <c r="C55" s="13" t="s">
        <v>25</v>
      </c>
      <c r="D55" s="13">
        <v>6</v>
      </c>
      <c r="E55" s="11"/>
      <c r="F55" s="52">
        <f t="shared" si="4"/>
        <v>0</v>
      </c>
      <c r="G55" s="11"/>
      <c r="H55" s="12"/>
    </row>
    <row r="56" spans="1:8" ht="129.6" x14ac:dyDescent="0.3">
      <c r="A56" s="67">
        <f>+A55+0.01</f>
        <v>4.0399999999999991</v>
      </c>
      <c r="B56" s="10" t="s">
        <v>51</v>
      </c>
      <c r="C56" s="13" t="s">
        <v>25</v>
      </c>
      <c r="D56" s="13">
        <v>12</v>
      </c>
      <c r="E56" s="11"/>
      <c r="F56" s="52">
        <f t="shared" si="4"/>
        <v>0</v>
      </c>
      <c r="G56" s="11"/>
      <c r="H56" s="12"/>
    </row>
    <row r="57" spans="1:8" ht="124.8" customHeight="1" x14ac:dyDescent="0.3">
      <c r="A57" s="67">
        <f>+A56+0.01</f>
        <v>4.0499999999999989</v>
      </c>
      <c r="B57" s="10" t="s">
        <v>52</v>
      </c>
      <c r="C57" s="13" t="s">
        <v>53</v>
      </c>
      <c r="D57" s="13">
        <v>2</v>
      </c>
      <c r="E57" s="11"/>
      <c r="F57" s="52">
        <f t="shared" si="4"/>
        <v>0</v>
      </c>
      <c r="G57" s="11"/>
      <c r="H57" s="12"/>
    </row>
    <row r="58" spans="1:8" ht="43.2" x14ac:dyDescent="0.3">
      <c r="A58" s="67">
        <f>+A57+0.01</f>
        <v>4.0599999999999987</v>
      </c>
      <c r="B58" s="10" t="s">
        <v>54</v>
      </c>
      <c r="C58" s="13" t="s">
        <v>53</v>
      </c>
      <c r="D58" s="13">
        <v>72</v>
      </c>
      <c r="E58" s="11"/>
      <c r="F58" s="52">
        <f t="shared" si="4"/>
        <v>0</v>
      </c>
      <c r="G58" s="11"/>
      <c r="H58" s="12"/>
    </row>
    <row r="59" spans="1:8" x14ac:dyDescent="0.3">
      <c r="A59" s="68"/>
      <c r="B59" s="18"/>
      <c r="C59" s="19"/>
      <c r="D59" s="19"/>
      <c r="E59" s="19"/>
      <c r="F59" s="29"/>
      <c r="G59" s="19"/>
      <c r="H59" s="20"/>
    </row>
    <row r="60" spans="1:8" s="5" customFormat="1" x14ac:dyDescent="0.3">
      <c r="A60" s="69"/>
      <c r="B60" s="32" t="s">
        <v>63</v>
      </c>
      <c r="C60" s="33"/>
      <c r="D60" s="33"/>
      <c r="E60" s="33"/>
      <c r="F60" s="39">
        <f>SUM(F53:F59)</f>
        <v>0</v>
      </c>
      <c r="G60" s="33"/>
      <c r="H60" s="34"/>
    </row>
    <row r="61" spans="1:8" x14ac:dyDescent="0.3">
      <c r="A61" s="70"/>
      <c r="B61" s="40"/>
      <c r="C61" s="41"/>
      <c r="D61" s="41"/>
      <c r="E61" s="41"/>
      <c r="F61" s="53"/>
      <c r="G61" s="41"/>
      <c r="H61" s="41"/>
    </row>
    <row r="62" spans="1:8" x14ac:dyDescent="0.3">
      <c r="A62" s="65"/>
      <c r="B62" s="32" t="s">
        <v>77</v>
      </c>
      <c r="C62" s="36"/>
      <c r="D62" s="36"/>
      <c r="E62" s="36"/>
      <c r="F62" s="50"/>
      <c r="G62" s="36"/>
      <c r="H62" s="37"/>
    </row>
    <row r="63" spans="1:8" x14ac:dyDescent="0.3">
      <c r="A63" s="59"/>
      <c r="B63" s="21" t="s">
        <v>55</v>
      </c>
      <c r="C63" s="22"/>
      <c r="D63" s="22"/>
      <c r="E63" s="22"/>
      <c r="F63" s="47"/>
      <c r="G63" s="22"/>
      <c r="H63" s="23"/>
    </row>
    <row r="64" spans="1:8" s="4" customFormat="1" ht="160.19999999999999" customHeight="1" x14ac:dyDescent="0.3">
      <c r="A64" s="67">
        <v>5.01</v>
      </c>
      <c r="B64" s="15" t="s">
        <v>66</v>
      </c>
      <c r="C64" s="13" t="s">
        <v>25</v>
      </c>
      <c r="D64" s="13">
        <v>17</v>
      </c>
      <c r="E64" s="11"/>
      <c r="F64" s="52">
        <f t="shared" ref="F64:F72" si="5">+D64*E64</f>
        <v>0</v>
      </c>
      <c r="G64" s="13"/>
      <c r="H64" s="16"/>
    </row>
    <row r="65" spans="1:8" s="4" customFormat="1" ht="160.19999999999999" customHeight="1" x14ac:dyDescent="0.3">
      <c r="A65" s="67">
        <f>+A64+0.01</f>
        <v>5.0199999999999996</v>
      </c>
      <c r="B65" s="15" t="s">
        <v>67</v>
      </c>
      <c r="C65" s="13" t="s">
        <v>25</v>
      </c>
      <c r="D65" s="13">
        <v>24</v>
      </c>
      <c r="E65" s="11"/>
      <c r="F65" s="52">
        <f t="shared" si="5"/>
        <v>0</v>
      </c>
      <c r="G65" s="13"/>
      <c r="H65" s="16"/>
    </row>
    <row r="66" spans="1:8" s="4" customFormat="1" ht="160.19999999999999" customHeight="1" x14ac:dyDescent="0.3">
      <c r="A66" s="67">
        <f t="shared" ref="A66:A72" si="6">+A65+0.01</f>
        <v>5.0299999999999994</v>
      </c>
      <c r="B66" s="15" t="s">
        <v>68</v>
      </c>
      <c r="C66" s="13" t="s">
        <v>25</v>
      </c>
      <c r="D66" s="13">
        <v>28</v>
      </c>
      <c r="E66" s="11"/>
      <c r="F66" s="52">
        <f t="shared" si="5"/>
        <v>0</v>
      </c>
      <c r="G66" s="13"/>
      <c r="H66" s="16"/>
    </row>
    <row r="67" spans="1:8" s="4" customFormat="1" ht="160.19999999999999" customHeight="1" x14ac:dyDescent="0.3">
      <c r="A67" s="67">
        <f t="shared" si="6"/>
        <v>5.0399999999999991</v>
      </c>
      <c r="B67" s="15" t="s">
        <v>69</v>
      </c>
      <c r="C67" s="13" t="s">
        <v>25</v>
      </c>
      <c r="D67" s="13">
        <v>28</v>
      </c>
      <c r="E67" s="11"/>
      <c r="F67" s="52">
        <f t="shared" si="5"/>
        <v>0</v>
      </c>
      <c r="G67" s="13"/>
      <c r="H67" s="16"/>
    </row>
    <row r="68" spans="1:8" s="4" customFormat="1" ht="160.19999999999999" customHeight="1" x14ac:dyDescent="0.3">
      <c r="A68" s="67">
        <f t="shared" si="6"/>
        <v>5.0499999999999989</v>
      </c>
      <c r="B68" s="15" t="s">
        <v>70</v>
      </c>
      <c r="C68" s="13" t="s">
        <v>25</v>
      </c>
      <c r="D68" s="13">
        <v>12</v>
      </c>
      <c r="E68" s="11"/>
      <c r="F68" s="52">
        <f t="shared" si="5"/>
        <v>0</v>
      </c>
      <c r="G68" s="13"/>
      <c r="H68" s="16"/>
    </row>
    <row r="69" spans="1:8" s="4" customFormat="1" ht="160.19999999999999" customHeight="1" x14ac:dyDescent="0.3">
      <c r="A69" s="67">
        <f t="shared" si="6"/>
        <v>5.0599999999999987</v>
      </c>
      <c r="B69" s="15" t="s">
        <v>71</v>
      </c>
      <c r="C69" s="13" t="s">
        <v>25</v>
      </c>
      <c r="D69" s="13">
        <v>18</v>
      </c>
      <c r="E69" s="11"/>
      <c r="F69" s="52">
        <f t="shared" si="5"/>
        <v>0</v>
      </c>
      <c r="G69" s="13"/>
      <c r="H69" s="16"/>
    </row>
    <row r="70" spans="1:8" s="4" customFormat="1" ht="160.19999999999999" customHeight="1" x14ac:dyDescent="0.3">
      <c r="A70" s="67">
        <f t="shared" si="6"/>
        <v>5.0699999999999985</v>
      </c>
      <c r="B70" s="15" t="s">
        <v>72</v>
      </c>
      <c r="C70" s="13" t="s">
        <v>25</v>
      </c>
      <c r="D70" s="13">
        <v>17</v>
      </c>
      <c r="E70" s="11"/>
      <c r="F70" s="52">
        <f t="shared" si="5"/>
        <v>0</v>
      </c>
      <c r="G70" s="13"/>
      <c r="H70" s="16"/>
    </row>
    <row r="71" spans="1:8" s="4" customFormat="1" ht="160.19999999999999" customHeight="1" x14ac:dyDescent="0.3">
      <c r="A71" s="67">
        <f t="shared" si="6"/>
        <v>5.0799999999999983</v>
      </c>
      <c r="B71" s="15" t="s">
        <v>73</v>
      </c>
      <c r="C71" s="13" t="s">
        <v>25</v>
      </c>
      <c r="D71" s="13">
        <v>4</v>
      </c>
      <c r="E71" s="11"/>
      <c r="F71" s="52">
        <f t="shared" si="5"/>
        <v>0</v>
      </c>
      <c r="G71" s="13"/>
      <c r="H71" s="16"/>
    </row>
    <row r="72" spans="1:8" s="4" customFormat="1" ht="160.19999999999999" customHeight="1" x14ac:dyDescent="0.3">
      <c r="A72" s="67">
        <f t="shared" si="6"/>
        <v>5.0899999999999981</v>
      </c>
      <c r="B72" s="15" t="s">
        <v>74</v>
      </c>
      <c r="C72" s="13" t="s">
        <v>25</v>
      </c>
      <c r="D72" s="13">
        <v>3</v>
      </c>
      <c r="E72" s="11"/>
      <c r="F72" s="52">
        <f t="shared" si="5"/>
        <v>0</v>
      </c>
      <c r="G72" s="13"/>
      <c r="H72" s="16"/>
    </row>
    <row r="73" spans="1:8" x14ac:dyDescent="0.3">
      <c r="A73" s="61"/>
      <c r="B73" s="18"/>
      <c r="C73" s="19"/>
      <c r="D73" s="19"/>
      <c r="E73" s="19"/>
      <c r="F73" s="29"/>
      <c r="G73" s="19"/>
      <c r="H73" s="20"/>
    </row>
    <row r="74" spans="1:8" s="5" customFormat="1" x14ac:dyDescent="0.3">
      <c r="A74" s="38"/>
      <c r="B74" s="32" t="s">
        <v>64</v>
      </c>
      <c r="C74" s="33"/>
      <c r="D74" s="33"/>
      <c r="E74" s="33"/>
      <c r="F74" s="54">
        <f>SUM(F64:F73)</f>
        <v>0</v>
      </c>
      <c r="G74" s="33"/>
      <c r="H74" s="34"/>
    </row>
  </sheetData>
  <phoneticPr fontId="6" type="noConversion"/>
  <pageMargins left="0.70866141732283472" right="0.70866141732283472" top="0.74803149606299213" bottom="0.74803149606299213" header="0.31496062992125984" footer="0.31496062992125984"/>
  <pageSetup paperSize="9" scale="52" fitToHeight="10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e7d839aa-c23b-4934-a4a8-ca367beccc2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0060221E104084C852F3082BEFC13B6" ma:contentTypeVersion="16" ma:contentTypeDescription="Create a new document." ma:contentTypeScope="" ma:versionID="c9d529656e38887e153cc61e24d81002">
  <xsd:schema xmlns:xsd="http://www.w3.org/2001/XMLSchema" xmlns:xs="http://www.w3.org/2001/XMLSchema" xmlns:p="http://schemas.microsoft.com/office/2006/metadata/properties" xmlns:ns3="e7d839aa-c23b-4934-a4a8-ca367beccc21" xmlns:ns4="c301490e-2117-4c75-973a-1b9c72131256" targetNamespace="http://schemas.microsoft.com/office/2006/metadata/properties" ma:root="true" ma:fieldsID="722b1bf2455a6085e64e341603a45836" ns3:_="" ns4:_="">
    <xsd:import namespace="e7d839aa-c23b-4934-a4a8-ca367beccc21"/>
    <xsd:import namespace="c301490e-2117-4c75-973a-1b9c72131256"/>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_activity" minOccurs="0"/>
                <xsd:element ref="ns4:SharedWithUsers" minOccurs="0"/>
                <xsd:element ref="ns4:SharedWithDetails" minOccurs="0"/>
                <xsd:element ref="ns4:SharingHintHash" minOccurs="0"/>
                <xsd:element ref="ns3:MediaServiceObjectDetectorVersions" minOccurs="0"/>
                <xsd:element ref="ns3:MediaLengthInSeconds"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d839aa-c23b-4934-a4a8-ca367beccc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_activity" ma:index="15" nillable="true" ma:displayName="_activity" ma:hidden="true" ma:internalName="_activity">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301490e-2117-4c75-973a-1b9c72131256"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94C3556-F257-41D7-895B-1DC6DCFE6012}">
  <ds:schemaRefs>
    <ds:schemaRef ds:uri="http://schemas.microsoft.com/sharepoint/v3/contenttype/forms"/>
  </ds:schemaRefs>
</ds:datastoreItem>
</file>

<file path=customXml/itemProps2.xml><?xml version="1.0" encoding="utf-8"?>
<ds:datastoreItem xmlns:ds="http://schemas.openxmlformats.org/officeDocument/2006/customXml" ds:itemID="{F7CF0068-FF38-4EC7-8C53-8FD576D5D557}">
  <ds:schemaRefs>
    <ds:schemaRef ds:uri="http://schemas.microsoft.com/office/2006/metadata/properties"/>
    <ds:schemaRef ds:uri="http://schemas.microsoft.com/office/infopath/2007/PartnerControls"/>
    <ds:schemaRef ds:uri="e7d839aa-c23b-4934-a4a8-ca367beccc21"/>
  </ds:schemaRefs>
</ds:datastoreItem>
</file>

<file path=customXml/itemProps3.xml><?xml version="1.0" encoding="utf-8"?>
<ds:datastoreItem xmlns:ds="http://schemas.openxmlformats.org/officeDocument/2006/customXml" ds:itemID="{156B2BAA-9977-4837-8C47-4ABE0F9319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d839aa-c23b-4934-a4a8-ca367beccc21"/>
    <ds:schemaRef ds:uri="c301490e-2117-4c75-973a-1b9c721312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Summary</vt:lpstr>
      <vt:lpstr>BOQ</vt:lpstr>
      <vt:lpstr>BOQ!Print_Titles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SAFALSOFT13</dc:creator>
  <cp:keywords/>
  <dc:description/>
  <cp:lastModifiedBy>Srikantha Bekal</cp:lastModifiedBy>
  <cp:revision/>
  <cp:lastPrinted>2024-11-13T12:49:21Z</cp:lastPrinted>
  <dcterms:created xsi:type="dcterms:W3CDTF">2023-11-06T09:38:50Z</dcterms:created>
  <dcterms:modified xsi:type="dcterms:W3CDTF">2024-11-13T13:08:19Z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0x01010020060221E104084C852F3082BEFC13B6</vt:lpwstr>
  </property>
</Properties>
</file>