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INVENTECH SOLUTIONS\TFS\Guwahati\Masala Kitchen\T\"/>
    </mc:Choice>
  </mc:AlternateContent>
  <xr:revisionPtr revIDLastSave="0" documentId="13_ncr:1_{9ED40185-42C9-495B-B7FB-BE542171AE14}" xr6:coauthVersionLast="47" xr6:coauthVersionMax="47" xr10:uidLastSave="{00000000-0000-0000-0000-000000000000}"/>
  <bookViews>
    <workbookView xWindow="-108" yWindow="-108" windowWidth="23256" windowHeight="12456" xr2:uid="{00000000-000D-0000-FFFF-FFFF00000000}"/>
  </bookViews>
  <sheets>
    <sheet name="Table 1" sheetId="1" r:id="rId1"/>
    <sheet name="Brickbat Coba" sheetId="2" r:id="rId2"/>
    <sheet name="PCC" sheetId="3" r:id="rId3"/>
    <sheet name="Glass work"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dVVF1PwOrYn3PnLnVbzb96EAqrA=="/>
    </ext>
  </extLst>
</workbook>
</file>

<file path=xl/calcChain.xml><?xml version="1.0" encoding="utf-8"?>
<calcChain xmlns="http://schemas.openxmlformats.org/spreadsheetml/2006/main">
  <c r="D2" i="3" l="1"/>
  <c r="B4" i="4" l="1"/>
  <c r="B28" i="3"/>
  <c r="B3" i="3"/>
  <c r="D3" i="3" s="1"/>
  <c r="B20" i="3" s="1"/>
  <c r="B6" i="3"/>
  <c r="C4" i="3"/>
  <c r="B33" i="2"/>
  <c r="B16" i="2"/>
  <c r="B7" i="2"/>
  <c r="B5" i="2"/>
  <c r="B4" i="3" l="1"/>
  <c r="D4" i="3" s="1"/>
  <c r="B8" i="3" s="1"/>
  <c r="D8" i="3" s="1"/>
  <c r="B10" i="3"/>
  <c r="B12" i="3" s="1"/>
  <c r="B13" i="3" s="1"/>
  <c r="B15" i="3" s="1"/>
  <c r="B21" i="3"/>
  <c r="B23" i="3" s="1"/>
  <c r="B8" i="2"/>
  <c r="B14" i="2" s="1"/>
  <c r="B17" i="2" s="1"/>
  <c r="B18" i="2" s="1"/>
  <c r="B19" i="2" s="1"/>
  <c r="B21" i="2" s="1"/>
  <c r="B36" i="2"/>
  <c r="B10" i="2"/>
  <c r="B18" i="3" l="1"/>
  <c r="B25" i="3" s="1"/>
  <c r="B11" i="2"/>
  <c r="B13" i="2" s="1"/>
  <c r="B26" i="2"/>
  <c r="B27" i="2" s="1"/>
  <c r="B29" i="2" s="1"/>
  <c r="B22" i="2"/>
  <c r="B23" i="2" s="1"/>
  <c r="B25" i="2" s="1"/>
  <c r="B30" i="3" l="1"/>
  <c r="B31" i="3" s="1"/>
  <c r="B32" i="3" s="1"/>
  <c r="B35" i="3" s="1"/>
  <c r="B36" i="3" s="1"/>
  <c r="B30" i="2"/>
  <c r="B31" i="2" s="1"/>
  <c r="B37" i="2" s="1"/>
  <c r="B38" i="2" l="1"/>
  <c r="B41" i="2" s="1"/>
  <c r="B42" i="2" s="1"/>
  <c r="G16" i="1" l="1"/>
  <c r="G23" i="1"/>
  <c r="G20" i="1"/>
  <c r="G22" i="1"/>
  <c r="G19" i="1"/>
  <c r="G21" i="1"/>
  <c r="G18" i="1"/>
  <c r="G17" i="1"/>
  <c r="G15" i="1"/>
  <c r="G25" i="1" l="1"/>
</calcChain>
</file>

<file path=xl/sharedStrings.xml><?xml version="1.0" encoding="utf-8"?>
<sst xmlns="http://schemas.openxmlformats.org/spreadsheetml/2006/main" count="176" uniqueCount="159">
  <si>
    <r>
      <rPr>
        <b/>
        <sz val="12"/>
        <color theme="1"/>
        <rFont val="Arial"/>
        <family val="2"/>
      </rPr>
      <t>Inventech Solutions</t>
    </r>
  </si>
  <si>
    <t>B502,Sun Orion,Near Hotel Dawat</t>
  </si>
  <si>
    <t>Mumbai Bangalore Highway, Vadgaon(BK), Dist.-Pune.</t>
  </si>
  <si>
    <r>
      <rPr>
        <sz val="10"/>
        <color theme="1"/>
        <rFont val="Arial"/>
        <family val="2"/>
      </rPr>
      <t>Pin Code - 411041. Contact: +91 9923294855 / 9923201054</t>
    </r>
  </si>
  <si>
    <r>
      <rPr>
        <sz val="10"/>
        <rFont val="Arial"/>
        <family val="2"/>
      </rPr>
      <t>Email: inventechsolutionspune@gmail.com</t>
    </r>
  </si>
  <si>
    <r>
      <rPr>
        <sz val="9"/>
        <color theme="1"/>
        <rFont val="Arial"/>
        <family val="2"/>
      </rPr>
      <t>Quotation No.:</t>
    </r>
  </si>
  <si>
    <t>Enquiry Ref:</t>
  </si>
  <si>
    <r>
      <rPr>
        <sz val="9"/>
        <color theme="1"/>
        <rFont val="Arial"/>
        <family val="2"/>
      </rPr>
      <t>N/A</t>
    </r>
  </si>
  <si>
    <r>
      <rPr>
        <sz val="9"/>
        <color theme="1"/>
        <rFont val="Arial"/>
        <family val="2"/>
      </rPr>
      <t>Date:</t>
    </r>
  </si>
  <si>
    <r>
      <rPr>
        <sz val="9"/>
        <color theme="1"/>
        <rFont val="Arial"/>
        <family val="2"/>
      </rPr>
      <t>Date:</t>
    </r>
  </si>
  <si>
    <r>
      <rPr>
        <sz val="9"/>
        <color theme="1"/>
        <rFont val="Arial"/>
        <family val="2"/>
      </rPr>
      <t>N/A</t>
    </r>
  </si>
  <si>
    <r>
      <rPr>
        <sz val="9"/>
        <color theme="1"/>
        <rFont val="Arial"/>
        <family val="2"/>
      </rPr>
      <t>To ,</t>
    </r>
  </si>
  <si>
    <r>
      <rPr>
        <sz val="9"/>
        <color theme="1"/>
        <rFont val="Arial"/>
        <family val="2"/>
      </rPr>
      <t>Travel and Food Services</t>
    </r>
  </si>
  <si>
    <r>
      <rPr>
        <b/>
        <sz val="9"/>
        <color theme="1"/>
        <rFont val="Arial"/>
        <family val="2"/>
      </rPr>
      <t>No.</t>
    </r>
  </si>
  <si>
    <r>
      <rPr>
        <b/>
        <sz val="9"/>
        <color theme="1"/>
        <rFont val="Arial"/>
        <family val="2"/>
      </rPr>
      <t>Item</t>
    </r>
  </si>
  <si>
    <r>
      <rPr>
        <b/>
        <sz val="9"/>
        <color theme="1"/>
        <rFont val="Arial"/>
        <family val="2"/>
      </rPr>
      <t>Item Description</t>
    </r>
  </si>
  <si>
    <r>
      <rPr>
        <b/>
        <sz val="9"/>
        <color theme="1"/>
        <rFont val="Arial"/>
        <family val="2"/>
      </rPr>
      <t>Qty</t>
    </r>
  </si>
  <si>
    <r>
      <rPr>
        <b/>
        <sz val="9"/>
        <color theme="1"/>
        <rFont val="Arial"/>
        <family val="2"/>
      </rPr>
      <t>Unit</t>
    </r>
  </si>
  <si>
    <r>
      <rPr>
        <b/>
        <sz val="9"/>
        <color theme="1"/>
        <rFont val="Arial"/>
        <family val="2"/>
      </rPr>
      <t>Rate</t>
    </r>
  </si>
  <si>
    <r>
      <rPr>
        <b/>
        <sz val="9"/>
        <color theme="1"/>
        <rFont val="Arial"/>
        <family val="2"/>
      </rPr>
      <t>Amount</t>
    </r>
  </si>
  <si>
    <t>No</t>
  </si>
  <si>
    <t xml:space="preserve">Total
</t>
  </si>
  <si>
    <r>
      <rPr>
        <b/>
        <sz val="10"/>
        <color theme="1"/>
        <rFont val="Times New Roman"/>
        <family val="1"/>
      </rPr>
      <t xml:space="preserve">Note: </t>
    </r>
    <r>
      <rPr>
        <sz val="10"/>
        <color rgb="FF000000"/>
        <rFont val="Times New Roman"/>
        <family val="1"/>
      </rPr>
      <t xml:space="preserve">
 If there are any other changes in the scope mentioned in our offer then price will change with respect to same
</t>
    </r>
  </si>
  <si>
    <r>
      <rPr>
        <b/>
        <sz val="9"/>
        <color theme="1"/>
        <rFont val="Arial"/>
        <family val="2"/>
      </rPr>
      <t>Commercial terms &amp; conditions:-</t>
    </r>
  </si>
  <si>
    <r>
      <rPr>
        <sz val="9"/>
        <color theme="1"/>
        <rFont val="Arial"/>
        <family val="2"/>
      </rPr>
      <t>Taxes:</t>
    </r>
  </si>
  <si>
    <r>
      <rPr>
        <sz val="9"/>
        <color theme="1"/>
        <rFont val="Arial"/>
        <family val="2"/>
      </rPr>
      <t>GST will be charged extra as applicable</t>
    </r>
  </si>
  <si>
    <r>
      <rPr>
        <sz val="9"/>
        <color theme="1"/>
        <rFont val="Arial"/>
        <family val="2"/>
      </rPr>
      <t>Completion of work:</t>
    </r>
  </si>
  <si>
    <r>
      <rPr>
        <sz val="9"/>
        <color theme="1"/>
        <rFont val="Arial"/>
        <family val="2"/>
      </rPr>
      <t>As per Contract/Agreed Schedule</t>
    </r>
  </si>
  <si>
    <r>
      <rPr>
        <sz val="9"/>
        <color theme="1"/>
        <rFont val="Arial"/>
        <family val="2"/>
      </rPr>
      <t>As per Contract</t>
    </r>
  </si>
  <si>
    <r>
      <rPr>
        <sz val="9"/>
        <color theme="1"/>
        <rFont val="Arial"/>
        <family val="2"/>
      </rPr>
      <t>Payment terms:</t>
    </r>
  </si>
  <si>
    <t>70% payment to be made in advance.</t>
  </si>
  <si>
    <t xml:space="preserve">              </t>
  </si>
  <si>
    <t>Balance payment to be made in stages while work in process as per agreed schedule.</t>
  </si>
  <si>
    <r>
      <rPr>
        <sz val="9"/>
        <color theme="1"/>
        <rFont val="Arial"/>
        <family val="2"/>
      </rPr>
      <t>Offer validity:</t>
    </r>
  </si>
  <si>
    <r>
      <rPr>
        <sz val="9"/>
        <color theme="1"/>
        <rFont val="Arial"/>
        <family val="2"/>
      </rPr>
      <t>Offer will be valid for 15 days and rates are applicable only for the quoted bill of quantity (BOQ). We reserve the right to change the rates with the change in BOQ</t>
    </r>
  </si>
  <si>
    <r>
      <rPr>
        <sz val="9"/>
        <color rgb="FF000000"/>
        <rFont val="Arial"/>
        <family val="2"/>
      </rPr>
      <t xml:space="preserve">Warrantee
</t>
    </r>
    <r>
      <rPr>
        <sz val="9"/>
        <color rgb="FF000000"/>
        <rFont val="Arial"/>
        <family val="2"/>
      </rPr>
      <t>/Guarantee:</t>
    </r>
  </si>
  <si>
    <r>
      <rPr>
        <sz val="9"/>
        <color theme="1"/>
        <rFont val="Arial"/>
        <family val="2"/>
      </rPr>
      <t>Defect Liability Period as per contract</t>
    </r>
  </si>
  <si>
    <r>
      <rPr>
        <sz val="9"/>
        <color theme="1"/>
        <rFont val="Arial"/>
        <family val="2"/>
      </rPr>
      <t>We trust our offer will meet your requirement &amp; we look forward to receive your valuable order soon.</t>
    </r>
  </si>
  <si>
    <t>Thanking you &amp; assuring you to provide our best possible services</t>
  </si>
  <si>
    <r>
      <rPr>
        <sz val="9"/>
        <color theme="1"/>
        <rFont val="Arial"/>
        <family val="2"/>
      </rPr>
      <t>For any query, please feel free to contact us.</t>
    </r>
  </si>
  <si>
    <r>
      <rPr>
        <sz val="9"/>
        <color theme="1"/>
        <rFont val="Arial"/>
        <family val="2"/>
      </rPr>
      <t>Yours truly,</t>
    </r>
  </si>
  <si>
    <r>
      <rPr>
        <b/>
        <sz val="9"/>
        <color theme="1"/>
        <rFont val="Arial"/>
        <family val="2"/>
      </rPr>
      <t>for Inventech Solutions</t>
    </r>
  </si>
  <si>
    <r>
      <rPr>
        <b/>
        <sz val="9"/>
        <color theme="1"/>
        <rFont val="Arial"/>
        <family val="2"/>
      </rPr>
      <t>Authorized Signatory</t>
    </r>
  </si>
  <si>
    <t>Plumbing work</t>
  </si>
  <si>
    <t>Quotation</t>
  </si>
  <si>
    <t>Civil work</t>
  </si>
  <si>
    <t>Gypsum work</t>
  </si>
  <si>
    <t>supply and installation of sink tap mixer for sink.</t>
  </si>
  <si>
    <t>Grease tap fixing below the sink with all required plumbing material.</t>
  </si>
  <si>
    <t>Grease tap fixing</t>
  </si>
  <si>
    <t>SqMt</t>
  </si>
  <si>
    <t>Material Shifting</t>
  </si>
  <si>
    <t>Storage Unit</t>
  </si>
  <si>
    <t>Providing and fixing of storage unit made out of plywood finished with laminate and granite on top.</t>
  </si>
  <si>
    <t xml:space="preserve">Glass work </t>
  </si>
  <si>
    <t xml:space="preserve">Providing and fixing of Gypsum ceiling for bulkhead . </t>
  </si>
  <si>
    <t>Quotation for additional work at Masala Kitchen.</t>
  </si>
  <si>
    <t>Shifting of chairs and table material.</t>
  </si>
  <si>
    <t>IS-2223-1030</t>
  </si>
  <si>
    <t>Kind Attn.: Amol Dandekar</t>
  </si>
  <si>
    <t>Demolition</t>
  </si>
  <si>
    <t>Demolition of existing glass partition and brick work</t>
  </si>
  <si>
    <t>Additional  brick bat Coba to raise the flooring up to 12" (306 mm) height.</t>
  </si>
  <si>
    <t>PCC work up to 3"</t>
  </si>
  <si>
    <t>Providing and fixing of toughened glass partition for front counter with cut out and patch fittings.</t>
  </si>
  <si>
    <t>Remark</t>
  </si>
  <si>
    <t>WO  item no A-1 not included shifting of debris</t>
  </si>
  <si>
    <t xml:space="preserve">Wo  item no A-4 </t>
  </si>
  <si>
    <t>Length</t>
  </si>
  <si>
    <t>Width</t>
  </si>
  <si>
    <t>Height</t>
  </si>
  <si>
    <t>Total cost of the blocks</t>
  </si>
  <si>
    <t>Total cost of material</t>
  </si>
  <si>
    <t>Total labour cost</t>
  </si>
  <si>
    <t>Cost of MS bar per meter in Rs</t>
  </si>
  <si>
    <t>Total length of bar required in 1 SQM wall construction (M)</t>
  </si>
  <si>
    <t>Total cost of bar per SQM</t>
  </si>
  <si>
    <t>Adding 20% Overheads</t>
  </si>
  <si>
    <t>Area of brick bat coba SQM</t>
  </si>
  <si>
    <t>Thickness of bedding</t>
  </si>
  <si>
    <t>Volume of brick bat coba (m3)</t>
  </si>
  <si>
    <t>Ratio of mortar</t>
  </si>
  <si>
    <t>Sum of ratio</t>
  </si>
  <si>
    <t>Volume of bricks (m3)</t>
  </si>
  <si>
    <t>Size of brick</t>
  </si>
  <si>
    <t>24 cm x 11.2 cm x 7 cm</t>
  </si>
  <si>
    <t>Number of bricks required</t>
  </si>
  <si>
    <t>Size of 1 brick in m3</t>
  </si>
  <si>
    <t>Cost of the 1 brick in Rs.</t>
  </si>
  <si>
    <t>Volume of Mortar</t>
  </si>
  <si>
    <t>Ratio of cement:sand:agrregrate</t>
  </si>
  <si>
    <t>Volume of cement (m3)</t>
  </si>
  <si>
    <t>Cement required (Kg)</t>
  </si>
  <si>
    <t>Number of cement bags required</t>
  </si>
  <si>
    <t>Cost of each bag of cement (Rs)</t>
  </si>
  <si>
    <t>Total cost of cement</t>
  </si>
  <si>
    <t>Volume of sand (m3)</t>
  </si>
  <si>
    <t>Volume of sand in brass</t>
  </si>
  <si>
    <t>Cost of 1 brass of sand</t>
  </si>
  <si>
    <t>Total cost of sand</t>
  </si>
  <si>
    <t>Volume of agrregrate (m3)</t>
  </si>
  <si>
    <t>Volume of agrregrate in brass</t>
  </si>
  <si>
    <t>Cost of 1 brass of agrregrate</t>
  </si>
  <si>
    <t>Total cost of  agrregrate</t>
  </si>
  <si>
    <t>Labour rate per square meter in Rs.</t>
  </si>
  <si>
    <t>Adding 10% wastage</t>
  </si>
  <si>
    <t xml:space="preserve">Total cost </t>
  </si>
  <si>
    <t>Transportation</t>
  </si>
  <si>
    <t>Waterproofing Chemical</t>
  </si>
  <si>
    <t>Final cost</t>
  </si>
  <si>
    <t xml:space="preserve">Volume of work </t>
  </si>
  <si>
    <t>Wet volum of work</t>
  </si>
  <si>
    <t xml:space="preserve">Volume of Sand  </t>
  </si>
  <si>
    <t xml:space="preserve">Ratio </t>
  </si>
  <si>
    <t>Calculation of sand – volume of mortar x sand ratio / sum of ratio</t>
  </si>
  <si>
    <t>Calculation of cement - volume of mortar x cement ratio / sum of ratio</t>
  </si>
  <si>
    <t xml:space="preserve">Density of cement – </t>
  </si>
  <si>
    <t xml:space="preserve">Volume of cement = Calculation of cement x Density of cement </t>
  </si>
  <si>
    <t>Number of bags = Volume of cement / weight of 1 bag</t>
  </si>
  <si>
    <t xml:space="preserve">Cost of 1 cement bag </t>
  </si>
  <si>
    <t>Cost of cement</t>
  </si>
  <si>
    <t>Cost of required sand</t>
  </si>
  <si>
    <t>Course Aggregate (Kaadi)</t>
  </si>
  <si>
    <t>Volume of aggregate</t>
  </si>
  <si>
    <t>Cost of 1 brass aggregate</t>
  </si>
  <si>
    <t>Cost of Aggregate</t>
  </si>
  <si>
    <t>Total Cost of Material</t>
  </si>
  <si>
    <t xml:space="preserve">Cost of Labour and Mason </t>
  </si>
  <si>
    <t>Total Cost of labour</t>
  </si>
  <si>
    <t>Cost of scaffolding per sq.ft. – 20/- take 1000 sq.ft scaffolding cost</t>
  </si>
  <si>
    <t xml:space="preserve">Total Cost </t>
  </si>
  <si>
    <t>Add 20% overheads</t>
  </si>
  <si>
    <t>m3</t>
  </si>
  <si>
    <t>kg/m3</t>
  </si>
  <si>
    <t>kg</t>
  </si>
  <si>
    <t>Rs.</t>
  </si>
  <si>
    <t>Calculation of material required for particular PCC if the area 29.7 sqm and thickness of PCC is 75 mm and ratio of cement sand 1:2:4
1836 Sq.mt.</t>
  </si>
  <si>
    <t xml:space="preserve">Number of mandays </t>
  </si>
  <si>
    <t xml:space="preserve">Adding 10 % wastage </t>
  </si>
  <si>
    <t>Refer to next tab rate analysis</t>
  </si>
  <si>
    <t>Toughned glass partition size</t>
  </si>
  <si>
    <t>Sqft</t>
  </si>
  <si>
    <t>Area (Sqft)</t>
  </si>
  <si>
    <t>Width (ft)</t>
  </si>
  <si>
    <t>Length (ft)</t>
  </si>
  <si>
    <t>Rate of Toughned glass per sqft</t>
  </si>
  <si>
    <t>Rate (Rs)</t>
  </si>
  <si>
    <t>Cost of Toughned glass</t>
  </si>
  <si>
    <t>Cost of making holes (12 Nos.)</t>
  </si>
  <si>
    <t>Cost of making cutouts (4 Nos)</t>
  </si>
  <si>
    <t>Cost of bracket (8 Nos)</t>
  </si>
  <si>
    <t>Silicon (1 Nos)</t>
  </si>
  <si>
    <t>Instalaltion charges</t>
  </si>
  <si>
    <t>Cost of glass film</t>
  </si>
  <si>
    <t>Labour and Material charges</t>
  </si>
  <si>
    <t>Labour charges</t>
  </si>
  <si>
    <t>CMT</t>
  </si>
  <si>
    <t>Final derived rate per Cubic meter</t>
  </si>
  <si>
    <t>Rate per 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</si>
</sst>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0"/>
      <color rgb="FF000000"/>
      <name val="Times New Roman"/>
      <scheme val="minor"/>
    </font>
    <font>
      <sz val="11"/>
      <color theme="1"/>
      <name val="Times New Roman"/>
      <family val="2"/>
      <scheme val="minor"/>
    </font>
    <font>
      <b/>
      <sz val="12"/>
      <color theme="1"/>
      <name val="Arial"/>
      <family val="2"/>
    </font>
    <font>
      <sz val="10"/>
      <name val="Times New Roman"/>
      <family val="1"/>
    </font>
    <font>
      <sz val="10"/>
      <color theme="1"/>
      <name val="Arial"/>
      <family val="2"/>
    </font>
    <font>
      <u/>
      <sz val="10"/>
      <color rgb="FF0000FF"/>
      <name val="Arial"/>
      <family val="2"/>
    </font>
    <font>
      <sz val="9"/>
      <color theme="1"/>
      <name val="Arial"/>
      <family val="2"/>
    </font>
    <font>
      <sz val="10"/>
      <color rgb="FF000000"/>
      <name val="Times New Roman"/>
      <family val="1"/>
    </font>
    <font>
      <sz val="10"/>
      <color rgb="FF000000"/>
      <name val="Arial"/>
      <family val="2"/>
    </font>
    <font>
      <b/>
      <sz val="9"/>
      <color theme="1"/>
      <name val="Arial"/>
      <family val="2"/>
    </font>
    <font>
      <sz val="9"/>
      <color rgb="FF000000"/>
      <name val="Arial"/>
      <family val="2"/>
    </font>
    <font>
      <b/>
      <sz val="9"/>
      <color rgb="FF000000"/>
      <name val="Arial"/>
      <family val="2"/>
    </font>
    <font>
      <sz val="10"/>
      <color theme="1"/>
      <name val="Times New Roman"/>
      <family val="1"/>
    </font>
    <font>
      <sz val="10"/>
      <name val="Arial"/>
      <family val="2"/>
    </font>
    <font>
      <b/>
      <sz val="10"/>
      <color theme="1"/>
      <name val="Times New Roman"/>
      <family val="1"/>
    </font>
    <font>
      <b/>
      <sz val="10"/>
      <color rgb="FF000000"/>
      <name val="Times New Roman"/>
      <family val="1"/>
      <scheme val="minor"/>
    </font>
    <font>
      <sz val="10"/>
      <color rgb="FF000000"/>
      <name val="Times New Roman"/>
      <family val="1"/>
      <scheme val="minor"/>
    </font>
    <font>
      <sz val="11"/>
      <color theme="1"/>
      <name val="Calibri"/>
      <family val="2"/>
    </font>
    <font>
      <b/>
      <sz val="11"/>
      <color theme="1"/>
      <name val="Calibri"/>
      <family val="2"/>
    </font>
    <font>
      <b/>
      <sz val="11"/>
      <color rgb="FFBF9000"/>
      <name val="Calibri"/>
      <family val="2"/>
    </font>
    <font>
      <b/>
      <sz val="11"/>
      <color rgb="FF00B050"/>
      <name val="Calibri"/>
      <family val="2"/>
    </font>
    <font>
      <b/>
      <sz val="12"/>
      <color theme="1"/>
      <name val="Calibri"/>
      <family val="2"/>
    </font>
  </fonts>
  <fills count="3">
    <fill>
      <patternFill patternType="none"/>
    </fill>
    <fill>
      <patternFill patternType="gray125"/>
    </fill>
    <fill>
      <patternFill patternType="solid">
        <fgColor rgb="FF9CC2E5"/>
        <bgColor rgb="FF9CC2E5"/>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5">
    <xf numFmtId="0" fontId="0" fillId="0" borderId="0" xfId="0" applyAlignment="1">
      <alignment horizontal="left" vertical="top"/>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7" fillId="0" borderId="5" xfId="0" applyFont="1" applyBorder="1" applyAlignment="1">
      <alignment horizontal="left" wrapText="1"/>
    </xf>
    <xf numFmtId="0" fontId="6" fillId="0" borderId="5" xfId="0" applyFont="1" applyBorder="1" applyAlignment="1">
      <alignment horizontal="left" vertical="top" wrapText="1"/>
    </xf>
    <xf numFmtId="0" fontId="7" fillId="0" borderId="6" xfId="0" applyFont="1" applyBorder="1" applyAlignment="1">
      <alignment horizontal="left" wrapText="1"/>
    </xf>
    <xf numFmtId="0" fontId="6" fillId="0" borderId="9" xfId="0" applyFont="1" applyBorder="1" applyAlignment="1">
      <alignment horizontal="left" vertical="top" wrapText="1"/>
    </xf>
    <xf numFmtId="0" fontId="7" fillId="0" borderId="10" xfId="0" applyFont="1" applyBorder="1" applyAlignment="1">
      <alignment horizontal="left" wrapText="1"/>
    </xf>
    <xf numFmtId="0" fontId="6" fillId="0" borderId="10" xfId="0" applyFont="1" applyBorder="1" applyAlignment="1">
      <alignment horizontal="left" vertical="top" wrapText="1"/>
    </xf>
    <xf numFmtId="0" fontId="7" fillId="0" borderId="11" xfId="0" applyFont="1" applyBorder="1" applyAlignment="1">
      <alignment horizontal="left" wrapText="1"/>
    </xf>
    <xf numFmtId="0" fontId="6" fillId="0" borderId="4"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top" wrapText="1"/>
    </xf>
    <xf numFmtId="0" fontId="9" fillId="0" borderId="12" xfId="0" applyFont="1" applyBorder="1" applyAlignment="1">
      <alignment horizontal="center" vertical="top" wrapText="1"/>
    </xf>
    <xf numFmtId="0" fontId="9" fillId="0" borderId="12" xfId="0" applyFont="1" applyBorder="1" applyAlignment="1">
      <alignment horizontal="left" vertical="top" wrapText="1"/>
    </xf>
    <xf numFmtId="1" fontId="10" fillId="0" borderId="12" xfId="0" applyNumberFormat="1" applyFont="1" applyBorder="1" applyAlignment="1">
      <alignment horizontal="center" vertical="top" shrinkToFit="1"/>
    </xf>
    <xf numFmtId="0" fontId="7" fillId="0" borderId="5" xfId="0" applyFont="1" applyBorder="1" applyAlignment="1">
      <alignment horizontal="center" wrapText="1"/>
    </xf>
    <xf numFmtId="0" fontId="6" fillId="0" borderId="7"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center" wrapText="1"/>
    </xf>
    <xf numFmtId="0" fontId="7" fillId="0" borderId="0" xfId="0" applyFont="1" applyAlignment="1">
      <alignment horizontal="left" wrapText="1"/>
    </xf>
    <xf numFmtId="0" fontId="7" fillId="0" borderId="8" xfId="0" applyFont="1" applyBorder="1" applyAlignment="1">
      <alignment horizontal="left" wrapText="1"/>
    </xf>
    <xf numFmtId="0" fontId="12" fillId="0" borderId="0" xfId="0" applyFont="1" applyAlignment="1">
      <alignment horizontal="center" vertical="top"/>
    </xf>
    <xf numFmtId="0" fontId="12" fillId="0" borderId="0" xfId="0" applyFont="1" applyAlignment="1">
      <alignment horizontal="left" vertical="top"/>
    </xf>
    <xf numFmtId="3" fontId="11" fillId="0" borderId="13" xfId="0" applyNumberFormat="1" applyFont="1" applyBorder="1" applyAlignment="1">
      <alignment horizontal="right" vertical="top" shrinkToFit="1"/>
    </xf>
    <xf numFmtId="0" fontId="6" fillId="0" borderId="14" xfId="0" applyFont="1" applyBorder="1" applyAlignment="1">
      <alignment horizontal="center" vertical="center" wrapText="1"/>
    </xf>
    <xf numFmtId="0" fontId="3" fillId="0" borderId="14" xfId="0" applyFont="1" applyBorder="1" applyAlignment="1">
      <alignment horizontal="center" vertical="top"/>
    </xf>
    <xf numFmtId="1" fontId="10" fillId="0" borderId="14" xfId="0" applyNumberFormat="1" applyFont="1" applyBorder="1" applyAlignment="1">
      <alignment horizontal="center" vertical="center" shrinkToFit="1"/>
    </xf>
    <xf numFmtId="3" fontId="10" fillId="0" borderId="14" xfId="0" applyNumberFormat="1" applyFont="1" applyBorder="1" applyAlignment="1">
      <alignment horizontal="center" vertical="center" shrinkToFit="1"/>
    </xf>
    <xf numFmtId="3" fontId="10" fillId="0" borderId="14" xfId="0" applyNumberFormat="1" applyFont="1" applyBorder="1" applyAlignment="1">
      <alignment horizontal="right" vertical="center" shrinkToFit="1"/>
    </xf>
    <xf numFmtId="14" fontId="8" fillId="0" borderId="11" xfId="0" applyNumberFormat="1" applyFont="1" applyBorder="1" applyAlignment="1">
      <alignment horizontal="left" vertical="top" shrinkToFit="1"/>
    </xf>
    <xf numFmtId="3" fontId="0" fillId="0" borderId="0" xfId="0" applyNumberFormat="1" applyAlignment="1">
      <alignment horizontal="left" vertical="top"/>
    </xf>
    <xf numFmtId="0" fontId="6" fillId="0" borderId="1" xfId="0" applyFont="1" applyBorder="1" applyAlignment="1">
      <alignment vertical="top" wrapText="1"/>
    </xf>
    <xf numFmtId="0" fontId="10" fillId="0" borderId="9" xfId="0" applyFont="1" applyBorder="1" applyAlignment="1">
      <alignment vertical="top"/>
    </xf>
    <xf numFmtId="0" fontId="10" fillId="0" borderId="9" xfId="0" applyFont="1" applyBorder="1" applyAlignment="1">
      <alignment vertical="top" wrapText="1"/>
    </xf>
    <xf numFmtId="0" fontId="6" fillId="0" borderId="12" xfId="0" applyFont="1" applyBorder="1" applyAlignment="1">
      <alignment horizontal="center" vertical="top" wrapText="1"/>
    </xf>
    <xf numFmtId="164" fontId="10" fillId="0" borderId="14" xfId="0" applyNumberFormat="1" applyFont="1" applyBorder="1" applyAlignment="1">
      <alignment horizontal="center" vertical="center" shrinkToFit="1"/>
    </xf>
    <xf numFmtId="165" fontId="10" fillId="0" borderId="14" xfId="0" applyNumberFormat="1" applyFont="1" applyBorder="1" applyAlignment="1">
      <alignment horizontal="center" vertical="center" shrinkToFit="1"/>
    </xf>
    <xf numFmtId="3" fontId="10" fillId="0" borderId="14" xfId="0" applyNumberFormat="1" applyFont="1" applyBorder="1" applyAlignment="1">
      <alignment vertical="center" shrinkToFit="1"/>
    </xf>
    <xf numFmtId="0" fontId="3" fillId="0" borderId="14" xfId="0" applyFont="1" applyBorder="1" applyAlignment="1">
      <alignment horizontal="center" vertical="center"/>
    </xf>
    <xf numFmtId="0" fontId="0" fillId="0" borderId="0" xfId="0" applyAlignment="1">
      <alignment horizontal="left" vertical="top" wrapText="1"/>
    </xf>
    <xf numFmtId="0" fontId="0" fillId="0" borderId="0" xfId="0"/>
    <xf numFmtId="1" fontId="0" fillId="0" borderId="0" xfId="0" applyNumberFormat="1"/>
    <xf numFmtId="1" fontId="15" fillId="0" borderId="0" xfId="0" applyNumberFormat="1" applyFont="1" applyAlignment="1">
      <alignment horizontal="right" vertical="top"/>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wrapText="1"/>
    </xf>
    <xf numFmtId="0" fontId="1" fillId="0" borderId="0" xfId="0" applyFont="1"/>
    <xf numFmtId="0" fontId="18" fillId="0" borderId="0" xfId="0" applyFont="1"/>
    <xf numFmtId="0" fontId="17" fillId="0" borderId="0" xfId="0" applyFont="1"/>
    <xf numFmtId="0" fontId="19" fillId="0" borderId="0" xfId="0" applyFont="1"/>
    <xf numFmtId="0" fontId="20" fillId="0" borderId="0" xfId="0" applyFont="1"/>
    <xf numFmtId="0" fontId="21" fillId="2" borderId="0" xfId="0" applyFont="1" applyFill="1"/>
    <xf numFmtId="0" fontId="16" fillId="0" borderId="0" xfId="0" applyFont="1"/>
    <xf numFmtId="0" fontId="2" fillId="0" borderId="1" xfId="0" applyFont="1" applyBorder="1" applyAlignment="1">
      <alignment horizontal="center"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2" fillId="0" borderId="4" xfId="0" applyFont="1" applyBorder="1" applyAlignment="1">
      <alignment horizontal="center" vertical="top"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4" fillId="0" borderId="7" xfId="0" applyFont="1" applyBorder="1" applyAlignment="1">
      <alignment horizontal="center" vertical="top" wrapText="1"/>
    </xf>
    <xf numFmtId="0" fontId="0" fillId="0" borderId="0" xfId="0" applyAlignment="1">
      <alignment horizontal="left" vertical="top"/>
    </xf>
    <xf numFmtId="0" fontId="3" fillId="0" borderId="8" xfId="0" applyFont="1" applyBorder="1" applyAlignment="1">
      <alignment horizontal="left" vertical="top"/>
    </xf>
    <xf numFmtId="0" fontId="5" fillId="0" borderId="9" xfId="0" applyFont="1" applyBorder="1" applyAlignment="1">
      <alignment horizontal="center"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center" wrapText="1"/>
    </xf>
    <xf numFmtId="0" fontId="9" fillId="0" borderId="1" xfId="0" applyFont="1" applyBorder="1" applyAlignment="1">
      <alignment horizontal="left" vertical="top" wrapText="1"/>
    </xf>
    <xf numFmtId="0" fontId="7" fillId="0" borderId="9" xfId="0" applyFont="1" applyBorder="1" applyAlignment="1">
      <alignment horizontal="left" vertical="top"/>
    </xf>
    <xf numFmtId="0" fontId="9" fillId="0" borderId="1" xfId="0" applyFont="1" applyBorder="1" applyAlignment="1">
      <alignment horizontal="center" vertical="top" wrapText="1"/>
    </xf>
    <xf numFmtId="0" fontId="6" fillId="0" borderId="7" xfId="0" applyFont="1" applyBorder="1" applyAlignment="1">
      <alignment horizontal="left" vertical="center" wrapText="1"/>
    </xf>
    <xf numFmtId="0" fontId="7" fillId="0" borderId="7" xfId="0" applyFont="1" applyBorder="1" applyAlignment="1">
      <alignment horizontal="center" wrapText="1"/>
    </xf>
    <xf numFmtId="0" fontId="9" fillId="0" borderId="9" xfId="0" applyFont="1" applyBorder="1" applyAlignment="1">
      <alignment horizontal="right" wrapText="1"/>
    </xf>
    <xf numFmtId="0" fontId="11" fillId="0" borderId="1" xfId="0" applyFont="1" applyBorder="1" applyAlignment="1">
      <alignment horizontal="right" vertical="top" wrapText="1"/>
    </xf>
    <xf numFmtId="0" fontId="6" fillId="0" borderId="1" xfId="0" applyFont="1" applyBorder="1" applyAlignment="1">
      <alignment horizontal="left" vertical="top" wrapText="1"/>
    </xf>
    <xf numFmtId="0" fontId="6" fillId="0" borderId="7" xfId="0" applyFont="1" applyBorder="1" applyAlignment="1">
      <alignment horizontal="center" vertical="top" wrapText="1"/>
    </xf>
    <xf numFmtId="0" fontId="6" fillId="0" borderId="7" xfId="0" applyFont="1" applyBorder="1" applyAlignment="1">
      <alignment horizontal="right" vertical="top" wrapText="1"/>
    </xf>
    <xf numFmtId="0" fontId="9" fillId="0" borderId="7" xfId="0" applyFont="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1"/>
  <sheetViews>
    <sheetView tabSelected="1" topLeftCell="A7" zoomScale="115" zoomScaleNormal="115" workbookViewId="0">
      <selection activeCell="F19" sqref="F19"/>
    </sheetView>
  </sheetViews>
  <sheetFormatPr defaultColWidth="14.44140625" defaultRowHeight="15" customHeight="1" x14ac:dyDescent="0.25"/>
  <cols>
    <col min="1" max="1" width="4.33203125" customWidth="1"/>
    <col min="2" max="2" width="17.6640625" customWidth="1"/>
    <col min="3" max="3" width="46.88671875" customWidth="1"/>
    <col min="4" max="4" width="8.6640625" customWidth="1"/>
    <col min="5" max="5" width="6.44140625" customWidth="1"/>
    <col min="6" max="6" width="7.109375" customWidth="1"/>
    <col min="7" max="7" width="9" customWidth="1"/>
    <col min="8" max="8" width="23.77734375" bestFit="1" customWidth="1"/>
  </cols>
  <sheetData>
    <row r="1" spans="1:8" ht="17.25" customHeight="1" x14ac:dyDescent="0.25">
      <c r="A1" s="58" t="s">
        <v>44</v>
      </c>
      <c r="B1" s="59"/>
      <c r="C1" s="59"/>
      <c r="D1" s="59"/>
      <c r="E1" s="59"/>
      <c r="F1" s="59"/>
      <c r="G1" s="60"/>
    </row>
    <row r="2" spans="1:8" ht="17.25" customHeight="1" x14ac:dyDescent="0.25">
      <c r="A2" s="61" t="s">
        <v>0</v>
      </c>
      <c r="B2" s="62"/>
      <c r="C2" s="62"/>
      <c r="D2" s="62"/>
      <c r="E2" s="62"/>
      <c r="F2" s="62"/>
      <c r="G2" s="63"/>
    </row>
    <row r="3" spans="1:8" ht="14.25" customHeight="1" x14ac:dyDescent="0.25">
      <c r="A3" s="64" t="s">
        <v>1</v>
      </c>
      <c r="B3" s="65"/>
      <c r="C3" s="65"/>
      <c r="D3" s="65"/>
      <c r="E3" s="65"/>
      <c r="F3" s="65"/>
      <c r="G3" s="66"/>
    </row>
    <row r="4" spans="1:8" ht="14.25" customHeight="1" x14ac:dyDescent="0.25">
      <c r="A4" s="64" t="s">
        <v>2</v>
      </c>
      <c r="B4" s="65"/>
      <c r="C4" s="65"/>
      <c r="D4" s="65"/>
      <c r="E4" s="65"/>
      <c r="F4" s="65"/>
      <c r="G4" s="66"/>
    </row>
    <row r="5" spans="1:8" ht="14.25" customHeight="1" x14ac:dyDescent="0.25">
      <c r="A5" s="64" t="s">
        <v>3</v>
      </c>
      <c r="B5" s="65"/>
      <c r="C5" s="65"/>
      <c r="D5" s="65"/>
      <c r="E5" s="65"/>
      <c r="F5" s="65"/>
      <c r="G5" s="66"/>
    </row>
    <row r="6" spans="1:8" ht="14.25" customHeight="1" x14ac:dyDescent="0.25">
      <c r="A6" s="67" t="s">
        <v>4</v>
      </c>
      <c r="B6" s="68"/>
      <c r="C6" s="68"/>
      <c r="D6" s="68"/>
      <c r="E6" s="68"/>
      <c r="F6" s="68"/>
      <c r="G6" s="69"/>
    </row>
    <row r="7" spans="1:8" ht="14.25" customHeight="1" x14ac:dyDescent="0.25">
      <c r="A7" s="70" t="s">
        <v>5</v>
      </c>
      <c r="B7" s="62"/>
      <c r="C7" s="2" t="s">
        <v>58</v>
      </c>
      <c r="D7" s="1" t="s">
        <v>6</v>
      </c>
      <c r="E7" s="3"/>
      <c r="F7" s="4" t="s">
        <v>7</v>
      </c>
      <c r="G7" s="5"/>
    </row>
    <row r="8" spans="1:8" ht="14.25" customHeight="1" x14ac:dyDescent="0.25">
      <c r="A8" s="71" t="s">
        <v>8</v>
      </c>
      <c r="B8" s="68"/>
      <c r="C8" s="34">
        <v>45122</v>
      </c>
      <c r="D8" s="6" t="s">
        <v>9</v>
      </c>
      <c r="E8" s="7"/>
      <c r="F8" s="8" t="s">
        <v>10</v>
      </c>
      <c r="G8" s="9"/>
    </row>
    <row r="9" spans="1:8" ht="13.2" x14ac:dyDescent="0.25">
      <c r="A9" s="10" t="s">
        <v>11</v>
      </c>
      <c r="B9" s="11"/>
      <c r="C9" s="11"/>
      <c r="D9" s="12"/>
      <c r="E9" s="11"/>
      <c r="F9" s="11"/>
      <c r="G9" s="13"/>
    </row>
    <row r="10" spans="1:8" ht="13.2" x14ac:dyDescent="0.25">
      <c r="A10" s="72" t="s">
        <v>12</v>
      </c>
      <c r="B10" s="65"/>
      <c r="C10" s="65"/>
      <c r="D10" s="65"/>
      <c r="E10" s="65"/>
      <c r="F10" s="65"/>
      <c r="G10" s="66"/>
    </row>
    <row r="11" spans="1:8" ht="13.2" x14ac:dyDescent="0.25">
      <c r="A11" s="73" t="s">
        <v>59</v>
      </c>
      <c r="B11" s="68"/>
      <c r="C11" s="68"/>
      <c r="D11" s="68"/>
      <c r="E11" s="68"/>
      <c r="F11" s="68"/>
      <c r="G11" s="69"/>
    </row>
    <row r="12" spans="1:8" ht="24" customHeight="1" x14ac:dyDescent="0.25">
      <c r="A12" s="74" t="s">
        <v>56</v>
      </c>
      <c r="B12" s="59"/>
      <c r="C12" s="59"/>
      <c r="D12" s="59"/>
      <c r="E12" s="59"/>
      <c r="F12" s="59"/>
      <c r="G12" s="60"/>
    </row>
    <row r="13" spans="1:8" ht="24" customHeight="1" x14ac:dyDescent="0.25">
      <c r="A13" s="15" t="s">
        <v>13</v>
      </c>
      <c r="B13" s="15" t="s">
        <v>14</v>
      </c>
      <c r="C13" s="15" t="s">
        <v>15</v>
      </c>
      <c r="D13" s="15" t="s">
        <v>16</v>
      </c>
      <c r="E13" s="15" t="s">
        <v>17</v>
      </c>
      <c r="F13" s="15" t="s">
        <v>18</v>
      </c>
      <c r="G13" s="15" t="s">
        <v>19</v>
      </c>
      <c r="H13" t="s">
        <v>65</v>
      </c>
    </row>
    <row r="14" spans="1:8" ht="12.75" customHeight="1" x14ac:dyDescent="0.25">
      <c r="A14" s="76"/>
      <c r="B14" s="59"/>
      <c r="C14" s="59"/>
      <c r="D14" s="62"/>
      <c r="E14" s="62"/>
      <c r="F14" s="62"/>
      <c r="G14" s="63"/>
    </row>
    <row r="15" spans="1:8" ht="22.8" x14ac:dyDescent="0.25">
      <c r="A15" s="17">
        <v>1</v>
      </c>
      <c r="B15" s="16" t="s">
        <v>45</v>
      </c>
      <c r="C15" s="36" t="s">
        <v>62</v>
      </c>
      <c r="D15" s="40">
        <v>10.646179999999999</v>
      </c>
      <c r="E15" s="29" t="s">
        <v>156</v>
      </c>
      <c r="F15" s="32">
        <v>9500</v>
      </c>
      <c r="G15" s="33">
        <f t="shared" ref="G15:G18" si="0">D15*F15</f>
        <v>101138.70999999999</v>
      </c>
      <c r="H15" s="49" t="s">
        <v>139</v>
      </c>
    </row>
    <row r="16" spans="1:8" ht="13.2" x14ac:dyDescent="0.25">
      <c r="A16" s="17"/>
      <c r="B16" s="16"/>
      <c r="C16" s="36" t="s">
        <v>63</v>
      </c>
      <c r="D16" s="40">
        <v>2.2275</v>
      </c>
      <c r="E16" s="29" t="s">
        <v>156</v>
      </c>
      <c r="F16" s="32">
        <v>8500</v>
      </c>
      <c r="G16" s="33">
        <f t="shared" si="0"/>
        <v>18933.75</v>
      </c>
      <c r="H16" s="49" t="s">
        <v>139</v>
      </c>
    </row>
    <row r="17" spans="1:11" ht="15.6" customHeight="1" x14ac:dyDescent="0.25">
      <c r="A17" s="17">
        <v>2</v>
      </c>
      <c r="B17" s="16" t="s">
        <v>46</v>
      </c>
      <c r="C17" s="36" t="s">
        <v>55</v>
      </c>
      <c r="D17" s="31">
        <v>3.9</v>
      </c>
      <c r="E17" s="29" t="s">
        <v>50</v>
      </c>
      <c r="F17" s="41">
        <v>1650</v>
      </c>
      <c r="G17" s="33">
        <f t="shared" si="0"/>
        <v>6435</v>
      </c>
      <c r="H17" s="49" t="s">
        <v>154</v>
      </c>
    </row>
    <row r="18" spans="1:11" ht="22.8" x14ac:dyDescent="0.25">
      <c r="A18" s="39">
        <v>3</v>
      </c>
      <c r="B18" s="16" t="s">
        <v>54</v>
      </c>
      <c r="C18" s="38" t="s">
        <v>64</v>
      </c>
      <c r="D18" s="43">
        <v>32</v>
      </c>
      <c r="E18" s="43" t="s">
        <v>141</v>
      </c>
      <c r="F18" s="32">
        <v>1300</v>
      </c>
      <c r="G18" s="42">
        <f t="shared" si="0"/>
        <v>41600</v>
      </c>
      <c r="H18" s="49" t="s">
        <v>139</v>
      </c>
    </row>
    <row r="19" spans="1:11" ht="22.8" x14ac:dyDescent="0.25">
      <c r="A19" s="39">
        <v>4</v>
      </c>
      <c r="B19" s="16" t="s">
        <v>49</v>
      </c>
      <c r="C19" s="38" t="s">
        <v>48</v>
      </c>
      <c r="D19" s="43">
        <v>2</v>
      </c>
      <c r="E19" s="43" t="s">
        <v>20</v>
      </c>
      <c r="F19" s="32">
        <v>3500</v>
      </c>
      <c r="G19" s="33">
        <f t="shared" ref="G19:G20" si="1">D19*F19</f>
        <v>7000</v>
      </c>
      <c r="H19" s="49" t="s">
        <v>154</v>
      </c>
    </row>
    <row r="20" spans="1:11" ht="15.75" customHeight="1" x14ac:dyDescent="0.25">
      <c r="A20" s="39">
        <v>5</v>
      </c>
      <c r="B20" s="16" t="s">
        <v>51</v>
      </c>
      <c r="C20" s="37" t="s">
        <v>57</v>
      </c>
      <c r="D20" s="30">
        <v>1</v>
      </c>
      <c r="E20" s="30" t="s">
        <v>20</v>
      </c>
      <c r="F20" s="32">
        <v>4000</v>
      </c>
      <c r="G20" s="33">
        <f t="shared" si="1"/>
        <v>4000</v>
      </c>
      <c r="H20" s="49" t="s">
        <v>155</v>
      </c>
    </row>
    <row r="21" spans="1:11" ht="15.75" customHeight="1" x14ac:dyDescent="0.25">
      <c r="A21" s="39">
        <v>6</v>
      </c>
      <c r="B21" s="16" t="s">
        <v>43</v>
      </c>
      <c r="C21" s="37" t="s">
        <v>47</v>
      </c>
      <c r="D21" s="30">
        <v>1</v>
      </c>
      <c r="E21" s="30" t="s">
        <v>20</v>
      </c>
      <c r="F21" s="32">
        <v>6500</v>
      </c>
      <c r="G21" s="33">
        <f t="shared" ref="G21:G23" si="2">D21*F21</f>
        <v>6500</v>
      </c>
      <c r="H21" s="49" t="s">
        <v>154</v>
      </c>
    </row>
    <row r="22" spans="1:11" ht="22.8" x14ac:dyDescent="0.25">
      <c r="A22" s="39">
        <v>7</v>
      </c>
      <c r="B22" s="16" t="s">
        <v>52</v>
      </c>
      <c r="C22" s="38" t="s">
        <v>53</v>
      </c>
      <c r="D22" s="30">
        <v>1</v>
      </c>
      <c r="E22" s="30" t="s">
        <v>20</v>
      </c>
      <c r="F22" s="32">
        <v>9800</v>
      </c>
      <c r="G22" s="33">
        <f t="shared" si="2"/>
        <v>9800</v>
      </c>
      <c r="H22" t="s">
        <v>67</v>
      </c>
    </row>
    <row r="23" spans="1:11" ht="26.4" x14ac:dyDescent="0.25">
      <c r="A23" s="39">
        <v>8</v>
      </c>
      <c r="B23" s="16" t="s">
        <v>60</v>
      </c>
      <c r="C23" s="38" t="s">
        <v>61</v>
      </c>
      <c r="D23" s="43">
        <v>25</v>
      </c>
      <c r="E23" s="43" t="s">
        <v>50</v>
      </c>
      <c r="F23" s="32">
        <v>347</v>
      </c>
      <c r="G23" s="33">
        <f t="shared" si="2"/>
        <v>8675</v>
      </c>
      <c r="H23" s="44" t="s">
        <v>66</v>
      </c>
    </row>
    <row r="24" spans="1:11" ht="13.2" x14ac:dyDescent="0.25">
      <c r="A24" s="39"/>
      <c r="B24" s="16"/>
      <c r="C24" s="38"/>
      <c r="D24" s="30"/>
      <c r="E24" s="30"/>
      <c r="F24" s="32"/>
      <c r="G24" s="33"/>
    </row>
    <row r="25" spans="1:11" ht="25.5" customHeight="1" x14ac:dyDescent="0.25">
      <c r="A25" s="80" t="s">
        <v>21</v>
      </c>
      <c r="B25" s="59"/>
      <c r="C25" s="59"/>
      <c r="D25" s="68"/>
      <c r="E25" s="68"/>
      <c r="F25" s="69"/>
      <c r="G25" s="28">
        <f>SUM(G15:G24)</f>
        <v>204082.46</v>
      </c>
      <c r="K25" s="35"/>
    </row>
    <row r="26" spans="1:11" ht="36" customHeight="1" x14ac:dyDescent="0.25">
      <c r="A26" s="81" t="s">
        <v>22</v>
      </c>
      <c r="B26" s="59"/>
      <c r="C26" s="59"/>
      <c r="D26" s="59"/>
      <c r="E26" s="59"/>
      <c r="F26" s="59"/>
      <c r="G26" s="60"/>
    </row>
    <row r="27" spans="1:11" ht="12.75" customHeight="1" x14ac:dyDescent="0.25">
      <c r="A27" s="76" t="s">
        <v>23</v>
      </c>
      <c r="B27" s="59"/>
      <c r="C27" s="59"/>
      <c r="D27" s="59"/>
      <c r="E27" s="59"/>
      <c r="F27" s="59"/>
      <c r="G27" s="60"/>
    </row>
    <row r="28" spans="1:11" ht="15.75" customHeight="1" x14ac:dyDescent="0.25">
      <c r="A28" s="70" t="s">
        <v>24</v>
      </c>
      <c r="B28" s="63"/>
      <c r="C28" s="1" t="s">
        <v>25</v>
      </c>
      <c r="D28" s="18"/>
      <c r="E28" s="3"/>
      <c r="F28" s="3"/>
      <c r="G28" s="5"/>
    </row>
    <row r="29" spans="1:11" ht="15.75" customHeight="1" x14ac:dyDescent="0.25">
      <c r="A29" s="77" t="s">
        <v>26</v>
      </c>
      <c r="B29" s="66"/>
      <c r="C29" s="14" t="s">
        <v>27</v>
      </c>
      <c r="D29" s="20"/>
      <c r="E29" s="21"/>
      <c r="F29" s="21"/>
      <c r="G29" s="22"/>
    </row>
    <row r="30" spans="1:11" ht="18" customHeight="1" x14ac:dyDescent="0.25">
      <c r="A30" s="78"/>
      <c r="B30" s="66"/>
      <c r="C30" s="14" t="s">
        <v>28</v>
      </c>
      <c r="D30" s="23"/>
      <c r="E30" s="24"/>
      <c r="F30" s="24"/>
      <c r="G30" s="25"/>
    </row>
    <row r="31" spans="1:11" ht="15.75" customHeight="1" x14ac:dyDescent="0.25">
      <c r="A31" s="72" t="s">
        <v>29</v>
      </c>
      <c r="B31" s="66"/>
      <c r="C31" s="19" t="s">
        <v>30</v>
      </c>
      <c r="D31" s="20"/>
      <c r="E31" s="21"/>
      <c r="F31" s="21"/>
      <c r="G31" s="22"/>
    </row>
    <row r="32" spans="1:11" ht="17.25" customHeight="1" x14ac:dyDescent="0.25">
      <c r="A32" s="82" t="s">
        <v>31</v>
      </c>
      <c r="B32" s="66"/>
      <c r="C32" s="72" t="s">
        <v>32</v>
      </c>
      <c r="D32" s="65"/>
      <c r="E32" s="65"/>
      <c r="F32" s="65"/>
      <c r="G32" s="66"/>
    </row>
    <row r="33" spans="1:7" ht="25.5" customHeight="1" x14ac:dyDescent="0.25">
      <c r="A33" s="72" t="s">
        <v>33</v>
      </c>
      <c r="B33" s="66"/>
      <c r="C33" s="72" t="s">
        <v>34</v>
      </c>
      <c r="D33" s="65"/>
      <c r="E33" s="65"/>
      <c r="F33" s="65"/>
      <c r="G33" s="66"/>
    </row>
    <row r="34" spans="1:7" ht="30" customHeight="1" x14ac:dyDescent="0.25">
      <c r="A34" s="75" t="s">
        <v>35</v>
      </c>
      <c r="B34" s="69"/>
      <c r="C34" s="71" t="s">
        <v>36</v>
      </c>
      <c r="D34" s="68"/>
      <c r="E34" s="68"/>
      <c r="F34" s="68"/>
      <c r="G34" s="69"/>
    </row>
    <row r="35" spans="1:7" ht="29.25" customHeight="1" x14ac:dyDescent="0.25">
      <c r="A35" s="77" t="s">
        <v>37</v>
      </c>
      <c r="B35" s="65"/>
      <c r="C35" s="65"/>
      <c r="D35" s="65"/>
      <c r="E35" s="65"/>
      <c r="F35" s="65"/>
      <c r="G35" s="66"/>
    </row>
    <row r="36" spans="1:7" ht="19.5" customHeight="1" x14ac:dyDescent="0.25">
      <c r="A36" s="72" t="s">
        <v>38</v>
      </c>
      <c r="B36" s="65"/>
      <c r="C36" s="65"/>
      <c r="D36" s="65"/>
      <c r="E36" s="65"/>
      <c r="F36" s="65"/>
      <c r="G36" s="66"/>
    </row>
    <row r="37" spans="1:7" ht="21" customHeight="1" x14ac:dyDescent="0.25">
      <c r="A37" s="72" t="s">
        <v>39</v>
      </c>
      <c r="B37" s="65"/>
      <c r="C37" s="65"/>
      <c r="D37" s="65"/>
      <c r="E37" s="65"/>
      <c r="F37" s="65"/>
      <c r="G37" s="66"/>
    </row>
    <row r="38" spans="1:7" ht="18" customHeight="1" x14ac:dyDescent="0.25">
      <c r="A38" s="83" t="s">
        <v>40</v>
      </c>
      <c r="B38" s="65"/>
      <c r="C38" s="65"/>
      <c r="D38" s="65"/>
      <c r="E38" s="65"/>
      <c r="F38" s="65"/>
      <c r="G38" s="66"/>
    </row>
    <row r="39" spans="1:7" ht="15.75" customHeight="1" x14ac:dyDescent="0.25">
      <c r="A39" s="84" t="s">
        <v>41</v>
      </c>
      <c r="B39" s="65"/>
      <c r="C39" s="65"/>
      <c r="D39" s="65"/>
      <c r="E39" s="65"/>
      <c r="F39" s="65"/>
      <c r="G39" s="66"/>
    </row>
    <row r="40" spans="1:7" ht="24.75" customHeight="1" x14ac:dyDescent="0.25">
      <c r="A40" s="79" t="s">
        <v>42</v>
      </c>
      <c r="B40" s="68"/>
      <c r="C40" s="68"/>
      <c r="D40" s="68"/>
      <c r="E40" s="68"/>
      <c r="F40" s="68"/>
      <c r="G40" s="69"/>
    </row>
    <row r="41" spans="1:7" ht="15.75" customHeight="1" x14ac:dyDescent="0.25">
      <c r="A41" s="26"/>
      <c r="D41" s="26"/>
      <c r="F41" s="27"/>
    </row>
    <row r="42" spans="1:7" ht="15.75" customHeight="1" x14ac:dyDescent="0.25">
      <c r="A42" s="26"/>
      <c r="D42" s="26"/>
      <c r="F42" s="27"/>
    </row>
    <row r="43" spans="1:7" ht="15.75" customHeight="1" x14ac:dyDescent="0.25">
      <c r="A43" s="26"/>
      <c r="D43" s="26"/>
      <c r="F43" s="27"/>
    </row>
    <row r="44" spans="1:7" ht="15.75" customHeight="1" x14ac:dyDescent="0.25">
      <c r="A44" s="26"/>
      <c r="D44" s="26"/>
      <c r="F44" s="27"/>
    </row>
    <row r="45" spans="1:7" ht="15.75" customHeight="1" x14ac:dyDescent="0.25">
      <c r="A45" s="26"/>
      <c r="D45" s="26"/>
      <c r="F45" s="27"/>
    </row>
    <row r="46" spans="1:7" ht="15.75" customHeight="1" x14ac:dyDescent="0.25">
      <c r="A46" s="26"/>
      <c r="D46" s="26"/>
      <c r="F46" s="27"/>
    </row>
    <row r="47" spans="1:7" ht="15.75" customHeight="1" x14ac:dyDescent="0.25">
      <c r="A47" s="26"/>
      <c r="D47" s="26"/>
      <c r="F47" s="27"/>
    </row>
    <row r="48" spans="1:7" ht="15.75" customHeight="1" x14ac:dyDescent="0.25">
      <c r="A48" s="26"/>
      <c r="D48" s="26"/>
      <c r="F48" s="27"/>
    </row>
    <row r="49" spans="1:6" ht="15.75" customHeight="1" x14ac:dyDescent="0.25">
      <c r="A49" s="26"/>
      <c r="D49" s="26"/>
      <c r="F49" s="27"/>
    </row>
    <row r="50" spans="1:6" ht="15.75" customHeight="1" x14ac:dyDescent="0.25">
      <c r="A50" s="26"/>
      <c r="D50" s="26"/>
      <c r="F50" s="27"/>
    </row>
    <row r="51" spans="1:6" ht="15.75" customHeight="1" x14ac:dyDescent="0.25">
      <c r="A51" s="26"/>
      <c r="D51" s="26"/>
      <c r="F51" s="27"/>
    </row>
    <row r="52" spans="1:6" ht="15.75" customHeight="1" x14ac:dyDescent="0.25">
      <c r="A52" s="26"/>
      <c r="D52" s="26"/>
      <c r="F52" s="27"/>
    </row>
    <row r="53" spans="1:6" ht="15.75" customHeight="1" x14ac:dyDescent="0.25">
      <c r="A53" s="26"/>
      <c r="D53" s="26"/>
      <c r="F53" s="27"/>
    </row>
    <row r="54" spans="1:6" ht="15.75" customHeight="1" x14ac:dyDescent="0.25">
      <c r="A54" s="26"/>
      <c r="D54" s="26"/>
      <c r="F54" s="27"/>
    </row>
    <row r="55" spans="1:6" ht="15.75" customHeight="1" x14ac:dyDescent="0.25">
      <c r="A55" s="26"/>
      <c r="D55" s="26"/>
      <c r="F55" s="27"/>
    </row>
    <row r="56" spans="1:6" ht="15.75" customHeight="1" x14ac:dyDescent="0.25">
      <c r="A56" s="26"/>
      <c r="D56" s="26"/>
      <c r="F56" s="27"/>
    </row>
    <row r="57" spans="1:6" ht="15.75" customHeight="1" x14ac:dyDescent="0.25">
      <c r="A57" s="26"/>
      <c r="D57" s="26"/>
      <c r="F57" s="27"/>
    </row>
    <row r="58" spans="1:6" ht="15.75" customHeight="1" x14ac:dyDescent="0.25">
      <c r="A58" s="26"/>
      <c r="D58" s="26"/>
      <c r="F58" s="27"/>
    </row>
    <row r="59" spans="1:6" ht="15.75" customHeight="1" x14ac:dyDescent="0.25">
      <c r="A59" s="26"/>
      <c r="D59" s="26"/>
      <c r="F59" s="27"/>
    </row>
    <row r="60" spans="1:6" ht="15.75" customHeight="1" x14ac:dyDescent="0.25">
      <c r="A60" s="26"/>
      <c r="D60" s="26"/>
      <c r="F60" s="27"/>
    </row>
    <row r="61" spans="1:6" ht="15.75" customHeight="1" x14ac:dyDescent="0.25">
      <c r="A61" s="26"/>
      <c r="D61" s="26"/>
      <c r="F61" s="27"/>
    </row>
    <row r="62" spans="1:6" ht="15.75" customHeight="1" x14ac:dyDescent="0.25">
      <c r="A62" s="26"/>
      <c r="D62" s="26"/>
      <c r="F62" s="27"/>
    </row>
    <row r="63" spans="1:6" ht="15.75" customHeight="1" x14ac:dyDescent="0.25">
      <c r="A63" s="26"/>
      <c r="D63" s="26"/>
      <c r="F63" s="27"/>
    </row>
    <row r="64" spans="1:6" ht="15.75" customHeight="1" x14ac:dyDescent="0.25">
      <c r="A64" s="26"/>
      <c r="D64" s="26"/>
      <c r="F64" s="27"/>
    </row>
    <row r="65" spans="1:6" ht="15.75" customHeight="1" x14ac:dyDescent="0.25">
      <c r="A65" s="26"/>
      <c r="D65" s="26"/>
      <c r="F65" s="27"/>
    </row>
    <row r="66" spans="1:6" ht="15.75" customHeight="1" x14ac:dyDescent="0.25">
      <c r="A66" s="26"/>
      <c r="D66" s="26"/>
      <c r="F66" s="27"/>
    </row>
    <row r="67" spans="1:6" ht="15.75" customHeight="1" x14ac:dyDescent="0.25">
      <c r="A67" s="26"/>
      <c r="D67" s="26"/>
      <c r="F67" s="27"/>
    </row>
    <row r="68" spans="1:6" ht="15.75" customHeight="1" x14ac:dyDescent="0.25">
      <c r="A68" s="26"/>
      <c r="D68" s="26"/>
      <c r="F68" s="27"/>
    </row>
    <row r="69" spans="1:6" ht="15.75" customHeight="1" x14ac:dyDescent="0.25">
      <c r="A69" s="26"/>
      <c r="D69" s="26"/>
      <c r="F69" s="27"/>
    </row>
    <row r="70" spans="1:6" ht="15.75" customHeight="1" x14ac:dyDescent="0.25">
      <c r="A70" s="26"/>
      <c r="D70" s="26"/>
      <c r="F70" s="27"/>
    </row>
    <row r="71" spans="1:6" ht="15.75" customHeight="1" x14ac:dyDescent="0.25">
      <c r="A71" s="26"/>
      <c r="D71" s="26"/>
      <c r="F71" s="27"/>
    </row>
    <row r="72" spans="1:6" ht="15.75" customHeight="1" x14ac:dyDescent="0.25">
      <c r="A72" s="26"/>
      <c r="D72" s="26"/>
      <c r="F72" s="27"/>
    </row>
    <row r="73" spans="1:6" ht="15.75" customHeight="1" x14ac:dyDescent="0.25">
      <c r="A73" s="26"/>
      <c r="D73" s="26"/>
      <c r="F73" s="27"/>
    </row>
    <row r="74" spans="1:6" ht="15.75" customHeight="1" x14ac:dyDescent="0.25">
      <c r="A74" s="26"/>
      <c r="D74" s="26"/>
      <c r="F74" s="27"/>
    </row>
    <row r="75" spans="1:6" ht="15.75" customHeight="1" x14ac:dyDescent="0.25">
      <c r="A75" s="26"/>
      <c r="D75" s="26"/>
      <c r="F75" s="27"/>
    </row>
    <row r="76" spans="1:6" ht="15.75" customHeight="1" x14ac:dyDescent="0.25">
      <c r="A76" s="26"/>
      <c r="D76" s="26"/>
      <c r="F76" s="27"/>
    </row>
    <row r="77" spans="1:6" ht="15.75" customHeight="1" x14ac:dyDescent="0.25">
      <c r="A77" s="26"/>
      <c r="D77" s="26"/>
      <c r="F77" s="27"/>
    </row>
    <row r="78" spans="1:6" ht="15.75" customHeight="1" x14ac:dyDescent="0.25">
      <c r="A78" s="26"/>
      <c r="D78" s="26"/>
      <c r="F78" s="27"/>
    </row>
    <row r="79" spans="1:6" ht="15.75" customHeight="1" x14ac:dyDescent="0.25">
      <c r="A79" s="26"/>
      <c r="D79" s="26"/>
      <c r="F79" s="27"/>
    </row>
    <row r="80" spans="1:6" ht="15.75" customHeight="1" x14ac:dyDescent="0.25">
      <c r="A80" s="26"/>
      <c r="D80" s="26"/>
      <c r="F80" s="27"/>
    </row>
    <row r="81" spans="1:6" ht="15.75" customHeight="1" x14ac:dyDescent="0.25">
      <c r="A81" s="26"/>
      <c r="D81" s="26"/>
      <c r="F81" s="27"/>
    </row>
    <row r="82" spans="1:6" ht="15.75" customHeight="1" x14ac:dyDescent="0.25">
      <c r="A82" s="26"/>
      <c r="D82" s="26"/>
      <c r="F82" s="27"/>
    </row>
    <row r="83" spans="1:6" ht="15.75" customHeight="1" x14ac:dyDescent="0.25">
      <c r="A83" s="26"/>
      <c r="D83" s="26"/>
      <c r="F83" s="27"/>
    </row>
    <row r="84" spans="1:6" ht="15.75" customHeight="1" x14ac:dyDescent="0.25">
      <c r="A84" s="26"/>
      <c r="D84" s="26"/>
      <c r="F84" s="27"/>
    </row>
    <row r="85" spans="1:6" ht="15.75" customHeight="1" x14ac:dyDescent="0.25">
      <c r="A85" s="26"/>
      <c r="D85" s="26"/>
      <c r="F85" s="27"/>
    </row>
    <row r="86" spans="1:6" ht="15.75" customHeight="1" x14ac:dyDescent="0.25">
      <c r="A86" s="26"/>
      <c r="D86" s="26"/>
      <c r="F86" s="27"/>
    </row>
    <row r="87" spans="1:6" ht="15.75" customHeight="1" x14ac:dyDescent="0.25">
      <c r="A87" s="26"/>
      <c r="D87" s="26"/>
      <c r="F87" s="27"/>
    </row>
    <row r="88" spans="1:6" ht="15.75" customHeight="1" x14ac:dyDescent="0.25">
      <c r="A88" s="26"/>
      <c r="D88" s="26"/>
      <c r="F88" s="27"/>
    </row>
    <row r="89" spans="1:6" ht="15.75" customHeight="1" x14ac:dyDescent="0.25">
      <c r="A89" s="26"/>
      <c r="D89" s="26"/>
      <c r="F89" s="27"/>
    </row>
    <row r="90" spans="1:6" ht="15.75" customHeight="1" x14ac:dyDescent="0.25">
      <c r="A90" s="26"/>
      <c r="D90" s="26"/>
      <c r="F90" s="27"/>
    </row>
    <row r="91" spans="1:6" ht="15.75" customHeight="1" x14ac:dyDescent="0.25">
      <c r="A91" s="26"/>
      <c r="D91" s="26"/>
      <c r="F91" s="27"/>
    </row>
    <row r="92" spans="1:6" ht="15.75" customHeight="1" x14ac:dyDescent="0.25">
      <c r="A92" s="26"/>
      <c r="D92" s="26"/>
      <c r="F92" s="27"/>
    </row>
    <row r="93" spans="1:6" ht="15.75" customHeight="1" x14ac:dyDescent="0.25">
      <c r="A93" s="26"/>
      <c r="D93" s="26"/>
      <c r="F93" s="27"/>
    </row>
    <row r="94" spans="1:6" ht="15.75" customHeight="1" x14ac:dyDescent="0.25">
      <c r="A94" s="26"/>
      <c r="D94" s="26"/>
      <c r="F94" s="27"/>
    </row>
    <row r="95" spans="1:6" ht="15.75" customHeight="1" x14ac:dyDescent="0.25">
      <c r="A95" s="26"/>
      <c r="D95" s="26"/>
      <c r="F95" s="27"/>
    </row>
    <row r="96" spans="1:6" ht="15.75" customHeight="1" x14ac:dyDescent="0.25">
      <c r="A96" s="26"/>
      <c r="D96" s="26"/>
      <c r="F96" s="27"/>
    </row>
    <row r="97" spans="1:6" ht="15.75" customHeight="1" x14ac:dyDescent="0.25">
      <c r="A97" s="26"/>
      <c r="D97" s="26"/>
      <c r="F97" s="27"/>
    </row>
    <row r="98" spans="1:6" ht="15.75" customHeight="1" x14ac:dyDescent="0.25">
      <c r="A98" s="26"/>
      <c r="D98" s="26"/>
      <c r="F98" s="27"/>
    </row>
    <row r="99" spans="1:6" ht="15.75" customHeight="1" x14ac:dyDescent="0.25">
      <c r="A99" s="26"/>
      <c r="D99" s="26"/>
      <c r="F99" s="27"/>
    </row>
    <row r="100" spans="1:6" ht="15.75" customHeight="1" x14ac:dyDescent="0.25">
      <c r="A100" s="26"/>
      <c r="D100" s="26"/>
      <c r="F100" s="27"/>
    </row>
    <row r="101" spans="1:6" ht="15.75" customHeight="1" x14ac:dyDescent="0.25">
      <c r="A101" s="26"/>
      <c r="D101" s="26"/>
      <c r="F101" s="27"/>
    </row>
    <row r="102" spans="1:6" ht="15.75" customHeight="1" x14ac:dyDescent="0.25">
      <c r="A102" s="26"/>
      <c r="D102" s="26"/>
      <c r="F102" s="27"/>
    </row>
    <row r="103" spans="1:6" ht="15.75" customHeight="1" x14ac:dyDescent="0.25">
      <c r="A103" s="26"/>
      <c r="D103" s="26"/>
      <c r="F103" s="27"/>
    </row>
    <row r="104" spans="1:6" ht="15.75" customHeight="1" x14ac:dyDescent="0.25">
      <c r="A104" s="26"/>
      <c r="D104" s="26"/>
      <c r="F104" s="27"/>
    </row>
    <row r="105" spans="1:6" ht="15.75" customHeight="1" x14ac:dyDescent="0.25">
      <c r="A105" s="26"/>
      <c r="D105" s="26"/>
      <c r="F105" s="27"/>
    </row>
    <row r="106" spans="1:6" ht="15.75" customHeight="1" x14ac:dyDescent="0.25">
      <c r="A106" s="26"/>
      <c r="D106" s="26"/>
      <c r="F106" s="27"/>
    </row>
    <row r="107" spans="1:6" ht="15.75" customHeight="1" x14ac:dyDescent="0.25">
      <c r="A107" s="26"/>
      <c r="D107" s="26"/>
      <c r="F107" s="27"/>
    </row>
    <row r="108" spans="1:6" ht="15.75" customHeight="1" x14ac:dyDescent="0.25">
      <c r="A108" s="26"/>
      <c r="D108" s="26"/>
      <c r="F108" s="27"/>
    </row>
    <row r="109" spans="1:6" ht="15.75" customHeight="1" x14ac:dyDescent="0.25">
      <c r="A109" s="26"/>
      <c r="D109" s="26"/>
      <c r="F109" s="27"/>
    </row>
    <row r="110" spans="1:6" ht="15.75" customHeight="1" x14ac:dyDescent="0.25">
      <c r="A110" s="26"/>
      <c r="D110" s="26"/>
      <c r="F110" s="27"/>
    </row>
    <row r="111" spans="1:6" ht="15.75" customHeight="1" x14ac:dyDescent="0.25">
      <c r="A111" s="26"/>
      <c r="D111" s="26"/>
      <c r="F111" s="27"/>
    </row>
    <row r="112" spans="1:6" ht="15.75" customHeight="1" x14ac:dyDescent="0.25">
      <c r="A112" s="26"/>
      <c r="D112" s="26"/>
      <c r="F112" s="27"/>
    </row>
    <row r="113" spans="1:6" ht="15.75" customHeight="1" x14ac:dyDescent="0.25">
      <c r="A113" s="26"/>
      <c r="D113" s="26"/>
      <c r="F113" s="27"/>
    </row>
    <row r="114" spans="1:6" ht="15.75" customHeight="1" x14ac:dyDescent="0.25">
      <c r="A114" s="26"/>
      <c r="D114" s="26"/>
      <c r="F114" s="27"/>
    </row>
    <row r="115" spans="1:6" ht="15.75" customHeight="1" x14ac:dyDescent="0.25">
      <c r="A115" s="26"/>
      <c r="D115" s="26"/>
      <c r="F115" s="27"/>
    </row>
    <row r="116" spans="1:6" ht="15.75" customHeight="1" x14ac:dyDescent="0.25">
      <c r="A116" s="26"/>
      <c r="D116" s="26"/>
      <c r="F116" s="27"/>
    </row>
    <row r="117" spans="1:6" ht="15.75" customHeight="1" x14ac:dyDescent="0.25">
      <c r="A117" s="26"/>
      <c r="D117" s="26"/>
      <c r="F117" s="27"/>
    </row>
    <row r="118" spans="1:6" ht="15.75" customHeight="1" x14ac:dyDescent="0.25">
      <c r="A118" s="26"/>
      <c r="D118" s="26"/>
      <c r="F118" s="27"/>
    </row>
    <row r="119" spans="1:6" ht="15.75" customHeight="1" x14ac:dyDescent="0.25">
      <c r="A119" s="26"/>
      <c r="D119" s="26"/>
      <c r="F119" s="27"/>
    </row>
    <row r="120" spans="1:6" ht="15.75" customHeight="1" x14ac:dyDescent="0.25">
      <c r="A120" s="26"/>
      <c r="D120" s="26"/>
      <c r="F120" s="27"/>
    </row>
    <row r="121" spans="1:6" ht="15.75" customHeight="1" x14ac:dyDescent="0.25">
      <c r="A121" s="26"/>
      <c r="D121" s="26"/>
      <c r="F121" s="27"/>
    </row>
    <row r="122" spans="1:6" ht="15.75" customHeight="1" x14ac:dyDescent="0.25">
      <c r="A122" s="26"/>
      <c r="D122" s="26"/>
      <c r="F122" s="27"/>
    </row>
    <row r="123" spans="1:6" ht="15.75" customHeight="1" x14ac:dyDescent="0.25">
      <c r="A123" s="26"/>
      <c r="D123" s="26"/>
      <c r="F123" s="27"/>
    </row>
    <row r="124" spans="1:6" ht="15.75" customHeight="1" x14ac:dyDescent="0.25">
      <c r="A124" s="26"/>
      <c r="D124" s="26"/>
      <c r="F124" s="27"/>
    </row>
    <row r="125" spans="1:6" ht="15.75" customHeight="1" x14ac:dyDescent="0.25">
      <c r="A125" s="26"/>
      <c r="D125" s="26"/>
      <c r="F125" s="27"/>
    </row>
    <row r="126" spans="1:6" ht="15.75" customHeight="1" x14ac:dyDescent="0.25">
      <c r="A126" s="26"/>
      <c r="D126" s="26"/>
      <c r="F126" s="27"/>
    </row>
    <row r="127" spans="1:6" ht="15.75" customHeight="1" x14ac:dyDescent="0.25">
      <c r="A127" s="26"/>
      <c r="D127" s="26"/>
      <c r="F127" s="27"/>
    </row>
    <row r="128" spans="1:6" ht="15.75" customHeight="1" x14ac:dyDescent="0.25">
      <c r="A128" s="26"/>
      <c r="D128" s="26"/>
      <c r="F128" s="27"/>
    </row>
    <row r="129" spans="1:6" ht="15.75" customHeight="1" x14ac:dyDescent="0.25">
      <c r="A129" s="26"/>
      <c r="D129" s="26"/>
      <c r="F129" s="27"/>
    </row>
    <row r="130" spans="1:6" ht="15.75" customHeight="1" x14ac:dyDescent="0.25">
      <c r="A130" s="26"/>
      <c r="D130" s="26"/>
      <c r="F130" s="27"/>
    </row>
    <row r="131" spans="1:6" ht="15.75" customHeight="1" x14ac:dyDescent="0.25">
      <c r="A131" s="26"/>
      <c r="D131" s="26"/>
      <c r="F131" s="27"/>
    </row>
    <row r="132" spans="1:6" ht="15.75" customHeight="1" x14ac:dyDescent="0.25">
      <c r="A132" s="26"/>
      <c r="D132" s="26"/>
      <c r="F132" s="27"/>
    </row>
    <row r="133" spans="1:6" ht="15.75" customHeight="1" x14ac:dyDescent="0.25">
      <c r="A133" s="26"/>
      <c r="D133" s="26"/>
      <c r="F133" s="27"/>
    </row>
    <row r="134" spans="1:6" ht="15.75" customHeight="1" x14ac:dyDescent="0.25">
      <c r="A134" s="26"/>
      <c r="D134" s="26"/>
      <c r="F134" s="27"/>
    </row>
    <row r="135" spans="1:6" ht="15.75" customHeight="1" x14ac:dyDescent="0.25">
      <c r="A135" s="26"/>
      <c r="D135" s="26"/>
      <c r="F135" s="27"/>
    </row>
    <row r="136" spans="1:6" ht="15.75" customHeight="1" x14ac:dyDescent="0.25">
      <c r="A136" s="26"/>
      <c r="D136" s="26"/>
      <c r="F136" s="27"/>
    </row>
    <row r="137" spans="1:6" ht="15.75" customHeight="1" x14ac:dyDescent="0.25">
      <c r="A137" s="26"/>
      <c r="D137" s="26"/>
      <c r="F137" s="27"/>
    </row>
    <row r="138" spans="1:6" ht="15.75" customHeight="1" x14ac:dyDescent="0.25">
      <c r="A138" s="26"/>
      <c r="D138" s="26"/>
      <c r="F138" s="27"/>
    </row>
    <row r="139" spans="1:6" ht="15.75" customHeight="1" x14ac:dyDescent="0.25">
      <c r="A139" s="26"/>
      <c r="D139" s="26"/>
      <c r="F139" s="27"/>
    </row>
    <row r="140" spans="1:6" ht="15.75" customHeight="1" x14ac:dyDescent="0.25">
      <c r="A140" s="26"/>
      <c r="D140" s="26"/>
      <c r="F140" s="27"/>
    </row>
    <row r="141" spans="1:6" ht="15.75" customHeight="1" x14ac:dyDescent="0.25">
      <c r="A141" s="26"/>
      <c r="D141" s="26"/>
      <c r="F141" s="27"/>
    </row>
    <row r="142" spans="1:6" ht="15.75" customHeight="1" x14ac:dyDescent="0.25">
      <c r="A142" s="26"/>
      <c r="D142" s="26"/>
      <c r="F142" s="27"/>
    </row>
    <row r="143" spans="1:6" ht="15.75" customHeight="1" x14ac:dyDescent="0.25">
      <c r="A143" s="26"/>
      <c r="D143" s="26"/>
      <c r="F143" s="27"/>
    </row>
    <row r="144" spans="1:6" ht="15.75" customHeight="1" x14ac:dyDescent="0.25">
      <c r="A144" s="26"/>
      <c r="D144" s="26"/>
      <c r="F144" s="27"/>
    </row>
    <row r="145" spans="1:6" ht="15.75" customHeight="1" x14ac:dyDescent="0.25">
      <c r="A145" s="26"/>
      <c r="D145" s="26"/>
      <c r="F145" s="27"/>
    </row>
    <row r="146" spans="1:6" ht="15.75" customHeight="1" x14ac:dyDescent="0.25">
      <c r="A146" s="26"/>
      <c r="D146" s="26"/>
      <c r="F146" s="27"/>
    </row>
    <row r="147" spans="1:6" ht="15.75" customHeight="1" x14ac:dyDescent="0.25">
      <c r="A147" s="26"/>
      <c r="D147" s="26"/>
      <c r="F147" s="27"/>
    </row>
    <row r="148" spans="1:6" ht="15.75" customHeight="1" x14ac:dyDescent="0.25">
      <c r="A148" s="26"/>
      <c r="D148" s="26"/>
      <c r="F148" s="27"/>
    </row>
    <row r="149" spans="1:6" ht="15.75" customHeight="1" x14ac:dyDescent="0.25">
      <c r="A149" s="26"/>
      <c r="D149" s="26"/>
      <c r="F149" s="27"/>
    </row>
    <row r="150" spans="1:6" ht="15.75" customHeight="1" x14ac:dyDescent="0.25">
      <c r="A150" s="26"/>
      <c r="D150" s="26"/>
      <c r="F150" s="27"/>
    </row>
    <row r="151" spans="1:6" ht="15.75" customHeight="1" x14ac:dyDescent="0.25">
      <c r="A151" s="26"/>
      <c r="D151" s="26"/>
      <c r="F151" s="27"/>
    </row>
    <row r="152" spans="1:6" ht="15.75" customHeight="1" x14ac:dyDescent="0.25">
      <c r="A152" s="26"/>
      <c r="D152" s="26"/>
      <c r="F152" s="27"/>
    </row>
    <row r="153" spans="1:6" ht="15.75" customHeight="1" x14ac:dyDescent="0.25">
      <c r="A153" s="26"/>
      <c r="D153" s="26"/>
      <c r="F153" s="27"/>
    </row>
    <row r="154" spans="1:6" ht="15.75" customHeight="1" x14ac:dyDescent="0.25">
      <c r="A154" s="26"/>
      <c r="D154" s="26"/>
      <c r="F154" s="27"/>
    </row>
    <row r="155" spans="1:6" ht="15.75" customHeight="1" x14ac:dyDescent="0.25">
      <c r="A155" s="26"/>
      <c r="D155" s="26"/>
      <c r="F155" s="27"/>
    </row>
    <row r="156" spans="1:6" ht="15.75" customHeight="1" x14ac:dyDescent="0.25">
      <c r="A156" s="26"/>
      <c r="D156" s="26"/>
      <c r="F156" s="27"/>
    </row>
    <row r="157" spans="1:6" ht="15.75" customHeight="1" x14ac:dyDescent="0.25">
      <c r="A157" s="26"/>
      <c r="D157" s="26"/>
      <c r="F157" s="27"/>
    </row>
    <row r="158" spans="1:6" ht="15.75" customHeight="1" x14ac:dyDescent="0.25">
      <c r="A158" s="26"/>
      <c r="D158" s="26"/>
      <c r="F158" s="27"/>
    </row>
    <row r="159" spans="1:6" ht="15.75" customHeight="1" x14ac:dyDescent="0.25">
      <c r="A159" s="26"/>
      <c r="D159" s="26"/>
      <c r="F159" s="27"/>
    </row>
    <row r="160" spans="1:6" ht="15.75" customHeight="1" x14ac:dyDescent="0.25">
      <c r="A160" s="26"/>
      <c r="D160" s="26"/>
      <c r="F160" s="27"/>
    </row>
    <row r="161" spans="1:6" ht="15.75" customHeight="1" x14ac:dyDescent="0.25">
      <c r="A161" s="26"/>
      <c r="D161" s="26"/>
      <c r="F161" s="27"/>
    </row>
    <row r="162" spans="1:6" ht="15.75" customHeight="1" x14ac:dyDescent="0.25">
      <c r="A162" s="26"/>
      <c r="D162" s="26"/>
      <c r="F162" s="27"/>
    </row>
    <row r="163" spans="1:6" ht="15.75" customHeight="1" x14ac:dyDescent="0.25">
      <c r="A163" s="26"/>
      <c r="D163" s="26"/>
      <c r="F163" s="27"/>
    </row>
    <row r="164" spans="1:6" ht="15.75" customHeight="1" x14ac:dyDescent="0.25">
      <c r="A164" s="26"/>
      <c r="D164" s="26"/>
      <c r="F164" s="27"/>
    </row>
    <row r="165" spans="1:6" ht="15.75" customHeight="1" x14ac:dyDescent="0.25">
      <c r="A165" s="26"/>
      <c r="D165" s="26"/>
      <c r="F165" s="27"/>
    </row>
    <row r="166" spans="1:6" ht="15.75" customHeight="1" x14ac:dyDescent="0.25">
      <c r="A166" s="26"/>
      <c r="D166" s="26"/>
      <c r="F166" s="27"/>
    </row>
    <row r="167" spans="1:6" ht="15.75" customHeight="1" x14ac:dyDescent="0.25">
      <c r="A167" s="26"/>
      <c r="D167" s="26"/>
      <c r="F167" s="27"/>
    </row>
    <row r="168" spans="1:6" ht="15.75" customHeight="1" x14ac:dyDescent="0.25">
      <c r="A168" s="26"/>
      <c r="D168" s="26"/>
      <c r="F168" s="27"/>
    </row>
    <row r="169" spans="1:6" ht="15.75" customHeight="1" x14ac:dyDescent="0.25">
      <c r="A169" s="26"/>
      <c r="D169" s="26"/>
      <c r="F169" s="27"/>
    </row>
    <row r="170" spans="1:6" ht="15.75" customHeight="1" x14ac:dyDescent="0.25">
      <c r="A170" s="26"/>
      <c r="D170" s="26"/>
      <c r="F170" s="27"/>
    </row>
    <row r="171" spans="1:6" ht="15.75" customHeight="1" x14ac:dyDescent="0.25">
      <c r="A171" s="26"/>
      <c r="D171" s="26"/>
      <c r="F171" s="27"/>
    </row>
    <row r="172" spans="1:6" ht="15.75" customHeight="1" x14ac:dyDescent="0.25">
      <c r="A172" s="26"/>
      <c r="D172" s="26"/>
      <c r="F172" s="27"/>
    </row>
    <row r="173" spans="1:6" ht="15.75" customHeight="1" x14ac:dyDescent="0.25">
      <c r="A173" s="26"/>
      <c r="D173" s="26"/>
      <c r="F173" s="27"/>
    </row>
    <row r="174" spans="1:6" ht="15.75" customHeight="1" x14ac:dyDescent="0.25">
      <c r="A174" s="26"/>
      <c r="D174" s="26"/>
      <c r="F174" s="27"/>
    </row>
    <row r="175" spans="1:6" ht="15.75" customHeight="1" x14ac:dyDescent="0.25">
      <c r="A175" s="26"/>
      <c r="D175" s="26"/>
      <c r="F175" s="27"/>
    </row>
    <row r="176" spans="1:6" ht="15.75" customHeight="1" x14ac:dyDescent="0.25">
      <c r="A176" s="26"/>
      <c r="D176" s="26"/>
      <c r="F176" s="27"/>
    </row>
    <row r="177" spans="1:6" ht="15.75" customHeight="1" x14ac:dyDescent="0.25">
      <c r="A177" s="26"/>
      <c r="D177" s="26"/>
      <c r="F177" s="27"/>
    </row>
    <row r="178" spans="1:6" ht="15.75" customHeight="1" x14ac:dyDescent="0.25">
      <c r="A178" s="26"/>
      <c r="D178" s="26"/>
      <c r="F178" s="27"/>
    </row>
    <row r="179" spans="1:6" ht="15.75" customHeight="1" x14ac:dyDescent="0.25">
      <c r="A179" s="26"/>
      <c r="D179" s="26"/>
      <c r="F179" s="27"/>
    </row>
    <row r="180" spans="1:6" ht="15.75" customHeight="1" x14ac:dyDescent="0.25">
      <c r="A180" s="26"/>
      <c r="D180" s="26"/>
      <c r="F180" s="27"/>
    </row>
    <row r="181" spans="1:6" ht="15.75" customHeight="1" x14ac:dyDescent="0.25">
      <c r="A181" s="26"/>
      <c r="D181" s="26"/>
      <c r="F181" s="27"/>
    </row>
    <row r="182" spans="1:6" ht="15.75" customHeight="1" x14ac:dyDescent="0.25">
      <c r="A182" s="26"/>
      <c r="D182" s="26"/>
      <c r="F182" s="27"/>
    </row>
    <row r="183" spans="1:6" ht="15.75" customHeight="1" x14ac:dyDescent="0.25">
      <c r="A183" s="26"/>
      <c r="D183" s="26"/>
      <c r="F183" s="27"/>
    </row>
    <row r="184" spans="1:6" ht="15.75" customHeight="1" x14ac:dyDescent="0.25">
      <c r="A184" s="26"/>
      <c r="D184" s="26"/>
      <c r="F184" s="27"/>
    </row>
    <row r="185" spans="1:6" ht="15.75" customHeight="1" x14ac:dyDescent="0.25">
      <c r="A185" s="26"/>
      <c r="D185" s="26"/>
      <c r="F185" s="27"/>
    </row>
    <row r="186" spans="1:6" ht="15.75" customHeight="1" x14ac:dyDescent="0.25">
      <c r="A186" s="26"/>
      <c r="D186" s="26"/>
      <c r="F186" s="27"/>
    </row>
    <row r="187" spans="1:6" ht="15.75" customHeight="1" x14ac:dyDescent="0.25">
      <c r="A187" s="26"/>
      <c r="D187" s="26"/>
      <c r="F187" s="27"/>
    </row>
    <row r="188" spans="1:6" ht="15.75" customHeight="1" x14ac:dyDescent="0.25">
      <c r="A188" s="26"/>
      <c r="D188" s="26"/>
      <c r="F188" s="27"/>
    </row>
    <row r="189" spans="1:6" ht="15.75" customHeight="1" x14ac:dyDescent="0.25">
      <c r="A189" s="26"/>
      <c r="D189" s="26"/>
      <c r="F189" s="27"/>
    </row>
    <row r="190" spans="1:6" ht="15.75" customHeight="1" x14ac:dyDescent="0.25">
      <c r="A190" s="26"/>
      <c r="D190" s="26"/>
      <c r="F190" s="27"/>
    </row>
    <row r="191" spans="1:6" ht="15.75" customHeight="1" x14ac:dyDescent="0.25">
      <c r="A191" s="26"/>
      <c r="D191" s="26"/>
      <c r="F191" s="27"/>
    </row>
    <row r="192" spans="1:6" ht="15.75" customHeight="1" x14ac:dyDescent="0.25">
      <c r="A192" s="26"/>
      <c r="D192" s="26"/>
      <c r="F192" s="27"/>
    </row>
    <row r="193" spans="1:6" ht="15.75" customHeight="1" x14ac:dyDescent="0.25">
      <c r="A193" s="26"/>
      <c r="D193" s="26"/>
      <c r="F193" s="27"/>
    </row>
    <row r="194" spans="1:6" ht="15.75" customHeight="1" x14ac:dyDescent="0.25">
      <c r="A194" s="26"/>
      <c r="D194" s="26"/>
      <c r="F194" s="27"/>
    </row>
    <row r="195" spans="1:6" ht="15.75" customHeight="1" x14ac:dyDescent="0.25">
      <c r="A195" s="26"/>
      <c r="D195" s="26"/>
      <c r="F195" s="27"/>
    </row>
    <row r="196" spans="1:6" ht="15.75" customHeight="1" x14ac:dyDescent="0.25">
      <c r="A196" s="26"/>
      <c r="D196" s="26"/>
      <c r="F196" s="27"/>
    </row>
    <row r="197" spans="1:6" ht="15.75" customHeight="1" x14ac:dyDescent="0.25">
      <c r="A197" s="26"/>
      <c r="D197" s="26"/>
      <c r="F197" s="27"/>
    </row>
    <row r="198" spans="1:6" ht="15.75" customHeight="1" x14ac:dyDescent="0.25">
      <c r="A198" s="26"/>
      <c r="D198" s="26"/>
      <c r="F198" s="27"/>
    </row>
    <row r="199" spans="1:6" ht="15.75" customHeight="1" x14ac:dyDescent="0.25">
      <c r="A199" s="26"/>
      <c r="D199" s="26"/>
      <c r="F199" s="27"/>
    </row>
    <row r="200" spans="1:6" ht="15.75" customHeight="1" x14ac:dyDescent="0.25">
      <c r="A200" s="26"/>
      <c r="D200" s="26"/>
      <c r="F200" s="27"/>
    </row>
    <row r="201" spans="1:6" ht="15.75" customHeight="1" x14ac:dyDescent="0.25">
      <c r="A201" s="26"/>
      <c r="D201" s="26"/>
      <c r="F201" s="27"/>
    </row>
    <row r="202" spans="1:6" ht="15.75" customHeight="1" x14ac:dyDescent="0.25">
      <c r="A202" s="26"/>
      <c r="D202" s="26"/>
      <c r="F202" s="27"/>
    </row>
    <row r="203" spans="1:6" ht="15.75" customHeight="1" x14ac:dyDescent="0.25">
      <c r="A203" s="26"/>
      <c r="D203" s="26"/>
      <c r="F203" s="27"/>
    </row>
    <row r="204" spans="1:6" ht="15.75" customHeight="1" x14ac:dyDescent="0.25">
      <c r="A204" s="26"/>
      <c r="D204" s="26"/>
      <c r="F204" s="27"/>
    </row>
    <row r="205" spans="1:6" ht="15.75" customHeight="1" x14ac:dyDescent="0.25">
      <c r="A205" s="26"/>
      <c r="D205" s="26"/>
      <c r="F205" s="27"/>
    </row>
    <row r="206" spans="1:6" ht="15.75" customHeight="1" x14ac:dyDescent="0.25">
      <c r="A206" s="26"/>
      <c r="D206" s="26"/>
      <c r="F206" s="27"/>
    </row>
    <row r="207" spans="1:6" ht="15.75" customHeight="1" x14ac:dyDescent="0.25">
      <c r="A207" s="26"/>
      <c r="D207" s="26"/>
      <c r="F207" s="27"/>
    </row>
    <row r="208" spans="1:6" ht="15.75" customHeight="1" x14ac:dyDescent="0.25">
      <c r="A208" s="26"/>
      <c r="D208" s="26"/>
      <c r="F208" s="27"/>
    </row>
    <row r="209" spans="1:6" ht="15.75" customHeight="1" x14ac:dyDescent="0.25">
      <c r="A209" s="26"/>
      <c r="D209" s="26"/>
      <c r="F209" s="27"/>
    </row>
    <row r="210" spans="1:6" ht="15.75" customHeight="1" x14ac:dyDescent="0.25">
      <c r="A210" s="26"/>
      <c r="D210" s="26"/>
      <c r="F210" s="27"/>
    </row>
    <row r="211" spans="1:6" ht="15.75" customHeight="1" x14ac:dyDescent="0.25">
      <c r="A211" s="26"/>
      <c r="D211" s="26"/>
      <c r="F211" s="27"/>
    </row>
    <row r="212" spans="1:6" ht="15.75" customHeight="1" x14ac:dyDescent="0.25">
      <c r="A212" s="26"/>
      <c r="D212" s="26"/>
      <c r="F212" s="27"/>
    </row>
    <row r="213" spans="1:6" ht="15.75" customHeight="1" x14ac:dyDescent="0.25">
      <c r="A213" s="26"/>
      <c r="D213" s="26"/>
      <c r="F213" s="27"/>
    </row>
    <row r="214" spans="1:6" ht="15.75" customHeight="1" x14ac:dyDescent="0.25">
      <c r="A214" s="26"/>
      <c r="D214" s="26"/>
      <c r="F214" s="27"/>
    </row>
    <row r="215" spans="1:6" ht="15.75" customHeight="1" x14ac:dyDescent="0.25">
      <c r="A215" s="26"/>
      <c r="D215" s="26"/>
      <c r="F215" s="27"/>
    </row>
    <row r="216" spans="1:6" ht="15.75" customHeight="1" x14ac:dyDescent="0.25">
      <c r="A216" s="26"/>
      <c r="D216" s="26"/>
      <c r="F216" s="27"/>
    </row>
    <row r="217" spans="1:6" ht="15.75" customHeight="1" x14ac:dyDescent="0.25">
      <c r="A217" s="26"/>
      <c r="D217" s="26"/>
      <c r="F217" s="27"/>
    </row>
    <row r="218" spans="1:6" ht="15.75" customHeight="1" x14ac:dyDescent="0.25">
      <c r="A218" s="26"/>
      <c r="D218" s="26"/>
      <c r="F218" s="27"/>
    </row>
    <row r="219" spans="1:6" ht="15.75" customHeight="1" x14ac:dyDescent="0.25">
      <c r="A219" s="26"/>
      <c r="D219" s="26"/>
      <c r="F219" s="27"/>
    </row>
    <row r="220" spans="1:6" ht="15.75" customHeight="1" x14ac:dyDescent="0.25">
      <c r="A220" s="26"/>
      <c r="D220" s="26"/>
      <c r="F220" s="27"/>
    </row>
    <row r="221" spans="1:6" ht="15.75" customHeight="1" x14ac:dyDescent="0.25">
      <c r="A221" s="26"/>
      <c r="D221" s="26"/>
      <c r="F221" s="27"/>
    </row>
    <row r="222" spans="1:6" ht="15.75" customHeight="1" x14ac:dyDescent="0.25">
      <c r="A222" s="26"/>
      <c r="D222" s="26"/>
      <c r="F222" s="27"/>
    </row>
    <row r="223" spans="1:6" ht="15.75" customHeight="1" x14ac:dyDescent="0.25">
      <c r="A223" s="26"/>
      <c r="D223" s="26"/>
      <c r="F223" s="27"/>
    </row>
    <row r="224" spans="1:6" ht="15.75" customHeight="1" x14ac:dyDescent="0.25">
      <c r="A224" s="26"/>
      <c r="D224" s="26"/>
      <c r="F224" s="27"/>
    </row>
    <row r="225" spans="1:6" ht="15.75" customHeight="1" x14ac:dyDescent="0.25">
      <c r="A225" s="26"/>
      <c r="D225" s="26"/>
      <c r="F225" s="27"/>
    </row>
    <row r="226" spans="1:6" ht="15.75" customHeight="1" x14ac:dyDescent="0.25">
      <c r="A226" s="26"/>
      <c r="D226" s="26"/>
      <c r="F226" s="27"/>
    </row>
    <row r="227" spans="1:6" ht="15.75" customHeight="1" x14ac:dyDescent="0.25">
      <c r="A227" s="26"/>
      <c r="D227" s="26"/>
      <c r="F227" s="27"/>
    </row>
    <row r="228" spans="1:6" ht="15.75" customHeight="1" x14ac:dyDescent="0.25">
      <c r="A228" s="26"/>
      <c r="D228" s="26"/>
      <c r="F228" s="27"/>
    </row>
    <row r="229" spans="1:6" ht="15.75" customHeight="1" x14ac:dyDescent="0.25">
      <c r="A229" s="26"/>
      <c r="D229" s="26"/>
      <c r="F229" s="27"/>
    </row>
    <row r="230" spans="1:6" ht="15.75" customHeight="1" x14ac:dyDescent="0.25">
      <c r="A230" s="26"/>
      <c r="D230" s="26"/>
      <c r="F230" s="27"/>
    </row>
    <row r="231" spans="1:6" ht="15.75" customHeight="1" x14ac:dyDescent="0.25">
      <c r="A231" s="26"/>
      <c r="D231" s="26"/>
      <c r="F231" s="27"/>
    </row>
    <row r="232" spans="1:6" ht="15.75" customHeight="1" x14ac:dyDescent="0.25">
      <c r="A232" s="26"/>
      <c r="D232" s="26"/>
      <c r="F232" s="27"/>
    </row>
    <row r="233" spans="1:6" ht="15.75" customHeight="1" x14ac:dyDescent="0.25">
      <c r="A233" s="26"/>
      <c r="D233" s="26"/>
      <c r="F233" s="27"/>
    </row>
    <row r="234" spans="1:6" ht="15.75" customHeight="1" x14ac:dyDescent="0.25">
      <c r="A234" s="26"/>
      <c r="D234" s="26"/>
      <c r="F234" s="27"/>
    </row>
    <row r="235" spans="1:6" ht="15.75" customHeight="1" x14ac:dyDescent="0.25">
      <c r="A235" s="26"/>
      <c r="D235" s="26"/>
      <c r="F235" s="27"/>
    </row>
    <row r="236" spans="1:6" ht="15.75" customHeight="1" x14ac:dyDescent="0.25">
      <c r="A236" s="26"/>
      <c r="D236" s="26"/>
      <c r="F236" s="27"/>
    </row>
    <row r="237" spans="1:6" ht="15.75" customHeight="1" x14ac:dyDescent="0.25">
      <c r="A237" s="26"/>
      <c r="D237" s="26"/>
      <c r="F237" s="27"/>
    </row>
    <row r="238" spans="1:6" ht="15.75" customHeight="1" x14ac:dyDescent="0.25">
      <c r="A238" s="26"/>
      <c r="D238" s="26"/>
      <c r="F238" s="27"/>
    </row>
    <row r="239" spans="1:6" ht="15.75" customHeight="1" x14ac:dyDescent="0.25">
      <c r="A239" s="26"/>
      <c r="D239" s="26"/>
      <c r="F239" s="27"/>
    </row>
    <row r="240" spans="1:6" ht="15.75" customHeight="1" x14ac:dyDescent="0.25">
      <c r="A240" s="26"/>
      <c r="D240" s="26"/>
      <c r="F240" s="27"/>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mergeCells count="31">
    <mergeCell ref="A40:G40"/>
    <mergeCell ref="C34:G34"/>
    <mergeCell ref="A25:F25"/>
    <mergeCell ref="A26:G26"/>
    <mergeCell ref="C32:G32"/>
    <mergeCell ref="A32:B32"/>
    <mergeCell ref="A27:G27"/>
    <mergeCell ref="A28:B28"/>
    <mergeCell ref="A35:G35"/>
    <mergeCell ref="A36:G36"/>
    <mergeCell ref="A37:G37"/>
    <mergeCell ref="A38:G38"/>
    <mergeCell ref="A39:G39"/>
    <mergeCell ref="A12:G12"/>
    <mergeCell ref="A34:B34"/>
    <mergeCell ref="A14:G14"/>
    <mergeCell ref="A29:B29"/>
    <mergeCell ref="A31:B31"/>
    <mergeCell ref="A33:B33"/>
    <mergeCell ref="C33:G33"/>
    <mergeCell ref="A30:B30"/>
    <mergeCell ref="A6:G6"/>
    <mergeCell ref="A7:B7"/>
    <mergeCell ref="A8:B8"/>
    <mergeCell ref="A10:G10"/>
    <mergeCell ref="A11:G11"/>
    <mergeCell ref="A1:G1"/>
    <mergeCell ref="A2:G2"/>
    <mergeCell ref="A3:G3"/>
    <mergeCell ref="A4:G4"/>
    <mergeCell ref="A5:G5"/>
  </mergeCells>
  <hyperlinks>
    <hyperlink ref="A6" r:id="rId1" xr:uid="{00000000-0004-0000-0000-000000000000}"/>
  </hyperlinks>
  <pageMargins left="0.7" right="0.7" top="0.75" bottom="0.75"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4ABF-EE65-4CC6-AEC5-3F17A4D9322D}">
  <dimension ref="A2:E42"/>
  <sheetViews>
    <sheetView topLeftCell="A19" workbookViewId="0">
      <selection activeCell="D42" sqref="D42"/>
    </sheetView>
  </sheetViews>
  <sheetFormatPr defaultRowHeight="13.2" x14ac:dyDescent="0.25"/>
  <cols>
    <col min="1" max="1" width="47.44140625" bestFit="1" customWidth="1"/>
    <col min="2" max="2" width="20.5546875" bestFit="1" customWidth="1"/>
  </cols>
  <sheetData>
    <row r="2" spans="1:5" x14ac:dyDescent="0.25">
      <c r="A2" s="45"/>
      <c r="B2" s="45"/>
      <c r="C2" s="45" t="s">
        <v>68</v>
      </c>
      <c r="D2" s="45" t="s">
        <v>69</v>
      </c>
      <c r="E2" s="45" t="s">
        <v>70</v>
      </c>
    </row>
    <row r="3" spans="1:5" x14ac:dyDescent="0.25">
      <c r="A3" s="45" t="s">
        <v>78</v>
      </c>
      <c r="B3" s="45">
        <v>29.7</v>
      </c>
      <c r="C3" s="45"/>
      <c r="D3" s="45"/>
      <c r="E3" s="45"/>
    </row>
    <row r="4" spans="1:5" x14ac:dyDescent="0.25">
      <c r="A4" s="45" t="s">
        <v>79</v>
      </c>
      <c r="B4" s="45">
        <v>0.30599999999999999</v>
      </c>
      <c r="C4" s="45"/>
      <c r="D4" s="45"/>
      <c r="E4" s="45"/>
    </row>
    <row r="5" spans="1:5" x14ac:dyDescent="0.25">
      <c r="A5" s="45" t="s">
        <v>80</v>
      </c>
      <c r="B5" s="45">
        <f>B3*B4</f>
        <v>9.0881999999999987</v>
      </c>
      <c r="C5" s="45"/>
      <c r="D5" s="45"/>
      <c r="E5" s="45"/>
    </row>
    <row r="6" spans="1:5" x14ac:dyDescent="0.25">
      <c r="A6" s="45" t="s">
        <v>81</v>
      </c>
      <c r="B6" s="45">
        <v>1</v>
      </c>
      <c r="C6" s="45">
        <v>4</v>
      </c>
      <c r="D6" s="45"/>
      <c r="E6" s="45"/>
    </row>
    <row r="7" spans="1:5" x14ac:dyDescent="0.25">
      <c r="A7" s="45" t="s">
        <v>82</v>
      </c>
      <c r="B7" s="45">
        <f>B6+C6</f>
        <v>5</v>
      </c>
      <c r="C7" s="45"/>
      <c r="D7" s="45"/>
      <c r="E7" s="45"/>
    </row>
    <row r="8" spans="1:5" x14ac:dyDescent="0.25">
      <c r="A8" s="45" t="s">
        <v>83</v>
      </c>
      <c r="B8" s="45">
        <f>(C6/B7)*B5</f>
        <v>7.2705599999999997</v>
      </c>
      <c r="C8" s="45"/>
      <c r="D8" s="45"/>
      <c r="E8" s="45"/>
    </row>
    <row r="9" spans="1:5" x14ac:dyDescent="0.25">
      <c r="A9" s="45" t="s">
        <v>84</v>
      </c>
      <c r="B9" s="45" t="s">
        <v>85</v>
      </c>
      <c r="C9" s="45">
        <v>0.24</v>
      </c>
      <c r="D9" s="45">
        <v>0.112</v>
      </c>
      <c r="E9" s="45">
        <v>7.0000000000000007E-2</v>
      </c>
    </row>
    <row r="10" spans="1:5" x14ac:dyDescent="0.25">
      <c r="A10" s="45" t="s">
        <v>87</v>
      </c>
      <c r="B10" s="45">
        <f>C9*D9*E9</f>
        <v>1.8816000000000002E-3</v>
      </c>
      <c r="C10" s="45"/>
      <c r="D10" s="45"/>
      <c r="E10" s="45"/>
    </row>
    <row r="11" spans="1:5" x14ac:dyDescent="0.25">
      <c r="A11" s="45" t="s">
        <v>86</v>
      </c>
      <c r="B11" s="45">
        <f>B8/B10</f>
        <v>3864.0306122448974</v>
      </c>
      <c r="C11" s="45"/>
      <c r="D11" s="45"/>
      <c r="E11" s="45"/>
    </row>
    <row r="12" spans="1:5" x14ac:dyDescent="0.25">
      <c r="A12" s="45" t="s">
        <v>88</v>
      </c>
      <c r="B12" s="45">
        <v>15</v>
      </c>
      <c r="C12" s="45"/>
      <c r="D12" s="45"/>
      <c r="E12" s="45"/>
    </row>
    <row r="13" spans="1:5" x14ac:dyDescent="0.25">
      <c r="A13" s="45" t="s">
        <v>71</v>
      </c>
      <c r="B13" s="45">
        <f>B11*B12</f>
        <v>57960.459183673462</v>
      </c>
      <c r="C13" s="45"/>
      <c r="D13" s="45"/>
      <c r="E13" s="45"/>
    </row>
    <row r="14" spans="1:5" x14ac:dyDescent="0.25">
      <c r="A14" s="45" t="s">
        <v>89</v>
      </c>
      <c r="B14" s="45">
        <f>B5-B8</f>
        <v>1.817639999999999</v>
      </c>
      <c r="C14" s="45"/>
      <c r="D14" s="45"/>
      <c r="E14" s="45"/>
    </row>
    <row r="15" spans="1:5" x14ac:dyDescent="0.25">
      <c r="A15" s="45" t="s">
        <v>90</v>
      </c>
      <c r="B15" s="45">
        <v>1</v>
      </c>
      <c r="C15" s="45">
        <v>2</v>
      </c>
      <c r="D15" s="45">
        <v>4</v>
      </c>
      <c r="E15" s="45"/>
    </row>
    <row r="16" spans="1:5" x14ac:dyDescent="0.25">
      <c r="A16" s="45" t="s">
        <v>82</v>
      </c>
      <c r="B16" s="45">
        <f>B15+C15+D15</f>
        <v>7</v>
      </c>
      <c r="C16" s="45"/>
      <c r="D16" s="45"/>
      <c r="E16" s="45"/>
    </row>
    <row r="17" spans="1:5" x14ac:dyDescent="0.25">
      <c r="A17" s="45" t="s">
        <v>91</v>
      </c>
      <c r="B17" s="45">
        <f>(B15/B16)*B14</f>
        <v>0.25966285714285697</v>
      </c>
      <c r="C17" s="45"/>
      <c r="D17" s="45"/>
      <c r="E17" s="45"/>
    </row>
    <row r="18" spans="1:5" x14ac:dyDescent="0.25">
      <c r="A18" s="45" t="s">
        <v>92</v>
      </c>
      <c r="B18" s="45">
        <f>B17*1450</f>
        <v>376.5111428571426</v>
      </c>
      <c r="C18" s="45"/>
      <c r="D18" s="45"/>
      <c r="E18" s="45"/>
    </row>
    <row r="19" spans="1:5" x14ac:dyDescent="0.25">
      <c r="A19" s="45" t="s">
        <v>93</v>
      </c>
      <c r="B19" s="45">
        <f>B18/40</f>
        <v>9.4127785714285643</v>
      </c>
      <c r="C19" s="45"/>
      <c r="D19" s="45"/>
      <c r="E19" s="45"/>
    </row>
    <row r="20" spans="1:5" x14ac:dyDescent="0.25">
      <c r="A20" s="45" t="s">
        <v>94</v>
      </c>
      <c r="B20" s="45">
        <v>450</v>
      </c>
      <c r="C20" s="45"/>
      <c r="D20" s="45"/>
      <c r="E20" s="45"/>
    </row>
    <row r="21" spans="1:5" x14ac:dyDescent="0.25">
      <c r="A21" s="45" t="s">
        <v>95</v>
      </c>
      <c r="B21" s="45">
        <f>B20*B19</f>
        <v>4235.7503571428542</v>
      </c>
      <c r="C21" s="45"/>
      <c r="D21" s="45"/>
      <c r="E21" s="45"/>
    </row>
    <row r="22" spans="1:5" x14ac:dyDescent="0.25">
      <c r="A22" s="45" t="s">
        <v>96</v>
      </c>
      <c r="B22" s="45">
        <f>(C15/B16)*B14</f>
        <v>0.51932571428571395</v>
      </c>
      <c r="C22" s="45"/>
      <c r="D22" s="45"/>
      <c r="E22" s="45"/>
    </row>
    <row r="23" spans="1:5" x14ac:dyDescent="0.25">
      <c r="A23" s="45" t="s">
        <v>97</v>
      </c>
      <c r="B23" s="45">
        <f>B22/0.353</f>
        <v>1.4711776608660452</v>
      </c>
      <c r="C23" s="45"/>
      <c r="D23" s="45"/>
      <c r="E23" s="45"/>
    </row>
    <row r="24" spans="1:5" x14ac:dyDescent="0.25">
      <c r="A24" s="45" t="s">
        <v>98</v>
      </c>
      <c r="B24" s="45">
        <v>7500</v>
      </c>
      <c r="C24" s="45"/>
      <c r="D24" s="45"/>
      <c r="E24" s="45"/>
    </row>
    <row r="25" spans="1:5" x14ac:dyDescent="0.25">
      <c r="A25" s="45" t="s">
        <v>99</v>
      </c>
      <c r="B25" s="45">
        <f>B24*B23</f>
        <v>11033.832456495338</v>
      </c>
      <c r="C25" s="45"/>
      <c r="D25" s="45"/>
      <c r="E25" s="45"/>
    </row>
    <row r="26" spans="1:5" x14ac:dyDescent="0.25">
      <c r="A26" s="45" t="s">
        <v>100</v>
      </c>
      <c r="B26" s="45">
        <f>(D15/B16)*B14</f>
        <v>1.0386514285714279</v>
      </c>
      <c r="C26" s="45"/>
      <c r="D26" s="45"/>
      <c r="E26" s="45"/>
    </row>
    <row r="27" spans="1:5" x14ac:dyDescent="0.25">
      <c r="A27" s="45" t="s">
        <v>101</v>
      </c>
      <c r="B27" s="45">
        <f>B26/0.353</f>
        <v>2.9423553217320904</v>
      </c>
      <c r="C27" s="45"/>
      <c r="D27" s="45"/>
      <c r="E27" s="45"/>
    </row>
    <row r="28" spans="1:5" x14ac:dyDescent="0.25">
      <c r="A28" s="45" t="s">
        <v>102</v>
      </c>
      <c r="B28" s="45">
        <v>2500</v>
      </c>
      <c r="C28" s="45"/>
      <c r="D28" s="45"/>
      <c r="E28" s="45"/>
    </row>
    <row r="29" spans="1:5" x14ac:dyDescent="0.25">
      <c r="A29" s="45" t="s">
        <v>103</v>
      </c>
      <c r="B29" s="45">
        <f>B28*B27</f>
        <v>7355.8883043302258</v>
      </c>
      <c r="C29" s="45"/>
      <c r="D29" s="45"/>
      <c r="E29" s="45"/>
    </row>
    <row r="30" spans="1:5" x14ac:dyDescent="0.25">
      <c r="A30" s="45" t="s">
        <v>72</v>
      </c>
      <c r="B30" s="45">
        <f>B13+B21+B25+B29</f>
        <v>80585.930301641871</v>
      </c>
      <c r="C30" s="45"/>
      <c r="D30" s="45"/>
      <c r="E30" s="45"/>
    </row>
    <row r="31" spans="1:5" x14ac:dyDescent="0.25">
      <c r="A31" s="45" t="s">
        <v>105</v>
      </c>
      <c r="B31" s="45">
        <f>B30+B30*10%</f>
        <v>88644.523331806064</v>
      </c>
      <c r="C31" s="45"/>
      <c r="D31" s="45"/>
      <c r="E31" s="45"/>
    </row>
    <row r="32" spans="1:5" x14ac:dyDescent="0.25">
      <c r="A32" s="45" t="s">
        <v>104</v>
      </c>
      <c r="B32" s="45">
        <v>430</v>
      </c>
      <c r="C32" s="45"/>
      <c r="D32" s="45"/>
      <c r="E32" s="45"/>
    </row>
    <row r="33" spans="1:5" x14ac:dyDescent="0.25">
      <c r="A33" s="45" t="s">
        <v>73</v>
      </c>
      <c r="B33" s="45">
        <f>B32*B3</f>
        <v>12771</v>
      </c>
      <c r="C33" s="45"/>
      <c r="D33" s="45"/>
      <c r="E33" s="45"/>
    </row>
    <row r="34" spans="1:5" x14ac:dyDescent="0.25">
      <c r="A34" s="45" t="s">
        <v>74</v>
      </c>
      <c r="B34" s="45">
        <v>74</v>
      </c>
      <c r="C34" s="45"/>
      <c r="D34" s="45"/>
      <c r="E34" s="45"/>
    </row>
    <row r="35" spans="1:5" x14ac:dyDescent="0.25">
      <c r="A35" s="45" t="s">
        <v>75</v>
      </c>
      <c r="B35" s="45">
        <v>2</v>
      </c>
      <c r="C35" s="45"/>
      <c r="D35" s="45"/>
      <c r="E35" s="45"/>
    </row>
    <row r="36" spans="1:5" x14ac:dyDescent="0.25">
      <c r="A36" s="45" t="s">
        <v>76</v>
      </c>
      <c r="B36" s="45">
        <f>B34*B35</f>
        <v>148</v>
      </c>
      <c r="C36" s="45"/>
      <c r="D36" s="45"/>
      <c r="E36" s="45"/>
    </row>
    <row r="37" spans="1:5" x14ac:dyDescent="0.25">
      <c r="A37" s="45" t="s">
        <v>106</v>
      </c>
      <c r="B37" s="46">
        <f>B31+B33</f>
        <v>101415.52333180606</v>
      </c>
      <c r="C37" s="45"/>
      <c r="D37" s="45"/>
      <c r="E37" s="45"/>
    </row>
    <row r="38" spans="1:5" x14ac:dyDescent="0.25">
      <c r="A38" s="45" t="s">
        <v>77</v>
      </c>
      <c r="B38" s="46">
        <f>B37+B37*20%</f>
        <v>121698.62799816727</v>
      </c>
      <c r="C38" s="45"/>
      <c r="D38" s="45"/>
      <c r="E38" s="45"/>
    </row>
    <row r="39" spans="1:5" x14ac:dyDescent="0.25">
      <c r="A39" s="45" t="s">
        <v>107</v>
      </c>
      <c r="B39" s="46">
        <v>2000</v>
      </c>
      <c r="C39" s="45"/>
      <c r="D39" s="45"/>
      <c r="E39" s="45"/>
    </row>
    <row r="40" spans="1:5" x14ac:dyDescent="0.25">
      <c r="A40" s="57" t="s">
        <v>108</v>
      </c>
      <c r="B40" s="46">
        <v>4000</v>
      </c>
      <c r="C40" s="45"/>
      <c r="D40" s="45"/>
      <c r="E40" s="45"/>
    </row>
    <row r="41" spans="1:5" x14ac:dyDescent="0.25">
      <c r="A41" s="45" t="s">
        <v>109</v>
      </c>
      <c r="B41" s="46">
        <f>B38+B39+B40</f>
        <v>127698.62799816727</v>
      </c>
      <c r="C41" s="45"/>
      <c r="D41" s="45"/>
      <c r="E41" s="45"/>
    </row>
    <row r="42" spans="1:5" x14ac:dyDescent="0.25">
      <c r="A42" s="48" t="s">
        <v>158</v>
      </c>
      <c r="B42" s="47">
        <f>B41/B5</f>
        <v>14051.036288612408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B318A-C0B6-4BC3-B8C0-0B268BA4BDA6}">
  <dimension ref="A1:E1001"/>
  <sheetViews>
    <sheetView workbookViewId="0">
      <selection activeCell="A39" sqref="A39"/>
    </sheetView>
  </sheetViews>
  <sheetFormatPr defaultColWidth="14.44140625" defaultRowHeight="13.2" x14ac:dyDescent="0.25"/>
  <cols>
    <col min="1" max="1" width="87.109375" style="45" customWidth="1"/>
    <col min="2" max="2" width="13.33203125" style="45" customWidth="1"/>
    <col min="3" max="26" width="8.6640625" style="45" customWidth="1"/>
    <col min="27" max="16384" width="14.44140625" style="45"/>
  </cols>
  <sheetData>
    <row r="1" spans="1:5" ht="14.25" customHeight="1" x14ac:dyDescent="0.3">
      <c r="A1" s="50" t="s">
        <v>136</v>
      </c>
      <c r="D1" s="51" t="s">
        <v>132</v>
      </c>
      <c r="E1" s="51"/>
    </row>
    <row r="2" spans="1:5" ht="14.25" customHeight="1" x14ac:dyDescent="0.25">
      <c r="A2" s="51" t="s">
        <v>110</v>
      </c>
      <c r="B2" s="51">
        <v>29.7</v>
      </c>
      <c r="C2" s="51">
        <v>7.4999999999999997E-2</v>
      </c>
      <c r="D2" s="51">
        <f>B2*C2</f>
        <v>2.2275</v>
      </c>
      <c r="E2" s="51"/>
    </row>
    <row r="3" spans="1:5" ht="14.25" customHeight="1" x14ac:dyDescent="0.25">
      <c r="A3" s="51" t="s">
        <v>111</v>
      </c>
      <c r="B3" s="51">
        <f t="shared" ref="B3:B4" si="0">D2</f>
        <v>2.2275</v>
      </c>
      <c r="C3" s="51">
        <v>1.52</v>
      </c>
      <c r="D3" s="51">
        <f t="shared" ref="D3" si="1">B3*C3</f>
        <v>3.3858000000000001</v>
      </c>
    </row>
    <row r="4" spans="1:5" ht="14.25" customHeight="1" x14ac:dyDescent="0.25">
      <c r="A4" s="51" t="s">
        <v>112</v>
      </c>
      <c r="B4" s="51">
        <f t="shared" si="0"/>
        <v>3.3858000000000001</v>
      </c>
      <c r="C4" s="51">
        <f>D5</f>
        <v>4</v>
      </c>
      <c r="D4" s="51">
        <f>(B4*C4)/B6</f>
        <v>1.9347428571428573</v>
      </c>
    </row>
    <row r="5" spans="1:5" ht="14.25" customHeight="1" x14ac:dyDescent="0.25">
      <c r="A5" s="51" t="s">
        <v>113</v>
      </c>
      <c r="B5" s="51">
        <v>1</v>
      </c>
      <c r="C5" s="51">
        <v>2</v>
      </c>
      <c r="D5" s="51">
        <v>4</v>
      </c>
    </row>
    <row r="6" spans="1:5" ht="14.25" customHeight="1" x14ac:dyDescent="0.25">
      <c r="A6" s="51" t="s">
        <v>82</v>
      </c>
      <c r="B6" s="51">
        <f>B5+C5+D5</f>
        <v>7</v>
      </c>
    </row>
    <row r="7" spans="1:5" ht="14.25" customHeight="1" x14ac:dyDescent="0.25"/>
    <row r="8" spans="1:5" ht="14.25" customHeight="1" x14ac:dyDescent="0.25">
      <c r="A8" s="51" t="s">
        <v>114</v>
      </c>
      <c r="B8" s="51">
        <f>D4</f>
        <v>1.9347428571428573</v>
      </c>
      <c r="C8" s="51">
        <v>0.15</v>
      </c>
      <c r="D8" s="51">
        <f>B8*C8</f>
        <v>0.29021142857142856</v>
      </c>
    </row>
    <row r="9" spans="1:5" ht="14.25" customHeight="1" x14ac:dyDescent="0.25"/>
    <row r="10" spans="1:5" ht="14.25" customHeight="1" x14ac:dyDescent="0.25">
      <c r="A10" s="51" t="s">
        <v>115</v>
      </c>
      <c r="B10" s="51">
        <f>(D3*B5)/B6</f>
        <v>0.48368571428571433</v>
      </c>
    </row>
    <row r="11" spans="1:5" ht="14.25" customHeight="1" x14ac:dyDescent="0.25">
      <c r="A11" s="51" t="s">
        <v>116</v>
      </c>
      <c r="B11" s="51">
        <v>1440</v>
      </c>
      <c r="C11" s="51" t="s">
        <v>133</v>
      </c>
    </row>
    <row r="12" spans="1:5" ht="14.25" customHeight="1" x14ac:dyDescent="0.25">
      <c r="A12" s="51" t="s">
        <v>117</v>
      </c>
      <c r="B12" s="51">
        <f>B10*B11</f>
        <v>696.50742857142859</v>
      </c>
      <c r="C12" s="51" t="s">
        <v>134</v>
      </c>
    </row>
    <row r="13" spans="1:5" ht="14.25" customHeight="1" x14ac:dyDescent="0.25">
      <c r="A13" s="51" t="s">
        <v>118</v>
      </c>
      <c r="B13" s="51">
        <f>B12/50</f>
        <v>13.930148571428571</v>
      </c>
    </row>
    <row r="14" spans="1:5" ht="14.25" customHeight="1" x14ac:dyDescent="0.25">
      <c r="A14" s="51" t="s">
        <v>119</v>
      </c>
      <c r="B14" s="51">
        <v>450</v>
      </c>
      <c r="C14" s="51" t="s">
        <v>135</v>
      </c>
    </row>
    <row r="15" spans="1:5" ht="14.25" customHeight="1" x14ac:dyDescent="0.3">
      <c r="A15" s="52" t="s">
        <v>120</v>
      </c>
      <c r="B15" s="52">
        <f>B13*B14</f>
        <v>6268.5668571428569</v>
      </c>
    </row>
    <row r="16" spans="1:5" ht="14.4" x14ac:dyDescent="0.3">
      <c r="A16" s="52"/>
      <c r="B16" s="52"/>
    </row>
    <row r="17" spans="1:3" ht="14.25" customHeight="1" x14ac:dyDescent="0.25">
      <c r="A17" s="51" t="s">
        <v>98</v>
      </c>
      <c r="B17" s="51">
        <v>7500</v>
      </c>
      <c r="C17" s="51" t="s">
        <v>135</v>
      </c>
    </row>
    <row r="18" spans="1:3" ht="14.25" customHeight="1" x14ac:dyDescent="0.3">
      <c r="A18" s="52" t="s">
        <v>121</v>
      </c>
      <c r="B18" s="52">
        <f>D8*B17</f>
        <v>2176.5857142857144</v>
      </c>
    </row>
    <row r="19" spans="1:3" ht="14.25" customHeight="1" x14ac:dyDescent="0.3">
      <c r="A19" s="52"/>
      <c r="B19" s="52"/>
    </row>
    <row r="20" spans="1:3" ht="14.25" customHeight="1" x14ac:dyDescent="0.3">
      <c r="A20" s="51" t="s">
        <v>122</v>
      </c>
      <c r="B20" s="53">
        <f>D3*C5</f>
        <v>6.7716000000000003</v>
      </c>
    </row>
    <row r="21" spans="1:3" ht="14.25" customHeight="1" x14ac:dyDescent="0.3">
      <c r="A21" s="53" t="s">
        <v>123</v>
      </c>
      <c r="B21" s="53">
        <f>B20/B6</f>
        <v>0.96737142857142866</v>
      </c>
    </row>
    <row r="22" spans="1:3" ht="14.25" customHeight="1" x14ac:dyDescent="0.3">
      <c r="A22" s="53" t="s">
        <v>124</v>
      </c>
      <c r="B22" s="53">
        <v>2500</v>
      </c>
    </row>
    <row r="23" spans="1:3" ht="14.25" customHeight="1" x14ac:dyDescent="0.3">
      <c r="A23" s="52" t="s">
        <v>125</v>
      </c>
      <c r="B23" s="52">
        <f>B22*B21</f>
        <v>2418.4285714285716</v>
      </c>
    </row>
    <row r="24" spans="1:3" ht="14.25" customHeight="1" x14ac:dyDescent="0.3">
      <c r="A24" s="53"/>
      <c r="B24" s="53"/>
    </row>
    <row r="25" spans="1:3" ht="14.25" customHeight="1" x14ac:dyDescent="0.3">
      <c r="A25" s="54" t="s">
        <v>126</v>
      </c>
      <c r="B25" s="52">
        <f>B15+B18+B23</f>
        <v>10863.581142857143</v>
      </c>
    </row>
    <row r="26" spans="1:3" ht="14.25" customHeight="1" x14ac:dyDescent="0.3">
      <c r="A26" s="54" t="s">
        <v>127</v>
      </c>
      <c r="B26" s="52">
        <v>2100</v>
      </c>
    </row>
    <row r="27" spans="1:3" ht="14.25" customHeight="1" x14ac:dyDescent="0.25">
      <c r="A27" s="51" t="s">
        <v>137</v>
      </c>
      <c r="B27" s="51">
        <v>4</v>
      </c>
    </row>
    <row r="28" spans="1:3" ht="13.8" customHeight="1" x14ac:dyDescent="0.3">
      <c r="A28" s="55" t="s">
        <v>128</v>
      </c>
      <c r="B28" s="55">
        <f>B26*B27</f>
        <v>8400</v>
      </c>
    </row>
    <row r="29" spans="1:3" ht="14.25" customHeight="1" x14ac:dyDescent="0.3">
      <c r="A29" s="54" t="s">
        <v>129</v>
      </c>
      <c r="B29" s="52">
        <v>0</v>
      </c>
    </row>
    <row r="30" spans="1:3" ht="14.25" customHeight="1" x14ac:dyDescent="0.3">
      <c r="A30" s="54" t="s">
        <v>138</v>
      </c>
      <c r="B30" s="52">
        <f>B25*10%</f>
        <v>1086.3581142857145</v>
      </c>
    </row>
    <row r="31" spans="1:3" ht="14.25" customHeight="1" x14ac:dyDescent="0.3">
      <c r="A31" s="55" t="s">
        <v>130</v>
      </c>
      <c r="B31" s="55">
        <f>B30+B29+B28+B25</f>
        <v>20349.939257142858</v>
      </c>
    </row>
    <row r="32" spans="1:3" ht="14.25" customHeight="1" x14ac:dyDescent="0.25">
      <c r="A32" s="51" t="s">
        <v>131</v>
      </c>
      <c r="B32" s="51">
        <f>B31+B31*25%</f>
        <v>25437.424071428573</v>
      </c>
    </row>
    <row r="33" spans="1:2" ht="14.25" customHeight="1" x14ac:dyDescent="0.25">
      <c r="A33" s="51" t="s">
        <v>107</v>
      </c>
      <c r="B33" s="51">
        <v>2000</v>
      </c>
    </row>
    <row r="34" spans="1:2" ht="14.25" customHeight="1" x14ac:dyDescent="0.25">
      <c r="A34" s="51" t="s">
        <v>108</v>
      </c>
      <c r="B34" s="51">
        <v>2500</v>
      </c>
    </row>
    <row r="35" spans="1:2" ht="14.25" customHeight="1" x14ac:dyDescent="0.25">
      <c r="A35" s="51" t="s">
        <v>109</v>
      </c>
      <c r="B35" s="51">
        <f>B32+B33+B34</f>
        <v>29937.424071428573</v>
      </c>
    </row>
    <row r="36" spans="1:2" ht="14.25" customHeight="1" x14ac:dyDescent="0.3">
      <c r="A36" s="56" t="s">
        <v>157</v>
      </c>
      <c r="B36" s="56">
        <f>B35/D2</f>
        <v>13439.92101972102</v>
      </c>
    </row>
    <row r="37" spans="1:2" ht="14.25" customHeight="1" x14ac:dyDescent="0.25"/>
    <row r="38" spans="1:2" ht="14.25" customHeight="1" x14ac:dyDescent="0.25"/>
    <row r="39" spans="1:2" ht="14.25" customHeight="1" x14ac:dyDescent="0.25"/>
    <row r="40" spans="1:2" ht="14.25" customHeight="1" x14ac:dyDescent="0.25"/>
    <row r="41" spans="1:2" ht="14.25" customHeight="1" x14ac:dyDescent="0.25"/>
    <row r="42" spans="1:2" ht="14.25" customHeight="1" x14ac:dyDescent="0.25"/>
    <row r="43" spans="1:2" ht="14.25" customHeight="1" x14ac:dyDescent="0.25"/>
    <row r="44" spans="1:2" ht="14.25" customHeight="1" x14ac:dyDescent="0.25"/>
    <row r="45" spans="1:2" ht="14.25" customHeight="1" x14ac:dyDescent="0.25"/>
    <row r="46" spans="1:2" ht="14.25" customHeight="1" x14ac:dyDescent="0.25"/>
    <row r="47" spans="1:2" ht="14.25" customHeight="1" x14ac:dyDescent="0.25"/>
    <row r="48" spans="1:2" ht="14.25" customHeight="1" x14ac:dyDescent="0.25"/>
    <row r="49" s="45" customFormat="1" ht="14.25" customHeight="1" x14ac:dyDescent="0.25"/>
    <row r="50" s="45" customFormat="1" ht="14.25" customHeight="1" x14ac:dyDescent="0.25"/>
    <row r="51" s="45" customFormat="1" ht="14.25" customHeight="1" x14ac:dyDescent="0.25"/>
    <row r="52" s="45" customFormat="1" ht="14.25" customHeight="1" x14ac:dyDescent="0.25"/>
    <row r="53" s="45" customFormat="1" ht="14.25" customHeight="1" x14ac:dyDescent="0.25"/>
    <row r="54" s="45" customFormat="1" ht="14.25" customHeight="1" x14ac:dyDescent="0.25"/>
    <row r="55" s="45" customFormat="1" ht="14.25" customHeight="1" x14ac:dyDescent="0.25"/>
    <row r="56" s="45" customFormat="1" ht="14.25" customHeight="1" x14ac:dyDescent="0.25"/>
    <row r="57" s="45" customFormat="1" ht="14.25" customHeight="1" x14ac:dyDescent="0.25"/>
    <row r="58" s="45" customFormat="1" ht="14.25" customHeight="1" x14ac:dyDescent="0.25"/>
    <row r="59" s="45" customFormat="1" ht="14.25" customHeight="1" x14ac:dyDescent="0.25"/>
    <row r="60" s="45" customFormat="1" ht="14.25" customHeight="1" x14ac:dyDescent="0.25"/>
    <row r="61" s="45" customFormat="1" ht="14.25" customHeight="1" x14ac:dyDescent="0.25"/>
    <row r="62" s="45" customFormat="1" ht="14.25" customHeight="1" x14ac:dyDescent="0.25"/>
    <row r="63" s="45" customFormat="1" ht="14.25" customHeight="1" x14ac:dyDescent="0.25"/>
    <row r="64" s="45" customFormat="1" ht="14.25" customHeight="1" x14ac:dyDescent="0.25"/>
    <row r="65" s="45" customFormat="1" ht="14.25" customHeight="1" x14ac:dyDescent="0.25"/>
    <row r="66" s="45" customFormat="1" ht="14.25" customHeight="1" x14ac:dyDescent="0.25"/>
    <row r="67" s="45" customFormat="1" ht="14.25" customHeight="1" x14ac:dyDescent="0.25"/>
    <row r="68" s="45" customFormat="1" ht="14.25" customHeight="1" x14ac:dyDescent="0.25"/>
    <row r="69" s="45" customFormat="1" ht="14.25" customHeight="1" x14ac:dyDescent="0.25"/>
    <row r="70" s="45" customFormat="1" ht="14.25" customHeight="1" x14ac:dyDescent="0.25"/>
    <row r="71" s="45" customFormat="1" ht="14.25" customHeight="1" x14ac:dyDescent="0.25"/>
    <row r="72" s="45" customFormat="1" ht="14.25" customHeight="1" x14ac:dyDescent="0.25"/>
    <row r="73" s="45" customFormat="1" ht="14.25" customHeight="1" x14ac:dyDescent="0.25"/>
    <row r="74" s="45" customFormat="1" ht="14.25" customHeight="1" x14ac:dyDescent="0.25"/>
    <row r="75" s="45" customFormat="1" ht="14.25" customHeight="1" x14ac:dyDescent="0.25"/>
    <row r="76" s="45" customFormat="1" ht="14.25" customHeight="1" x14ac:dyDescent="0.25"/>
    <row r="77" s="45" customFormat="1" ht="14.25" customHeight="1" x14ac:dyDescent="0.25"/>
    <row r="78" s="45" customFormat="1" ht="14.25" customHeight="1" x14ac:dyDescent="0.25"/>
    <row r="79" s="45" customFormat="1" ht="14.25" customHeight="1" x14ac:dyDescent="0.25"/>
    <row r="80" s="45" customFormat="1" ht="14.25" customHeight="1" x14ac:dyDescent="0.25"/>
    <row r="81" s="45" customFormat="1" ht="14.25" customHeight="1" x14ac:dyDescent="0.25"/>
    <row r="82" s="45" customFormat="1" ht="14.25" customHeight="1" x14ac:dyDescent="0.25"/>
    <row r="83" s="45" customFormat="1" ht="14.25" customHeight="1" x14ac:dyDescent="0.25"/>
    <row r="84" s="45" customFormat="1" ht="14.25" customHeight="1" x14ac:dyDescent="0.25"/>
    <row r="85" s="45" customFormat="1" ht="14.25" customHeight="1" x14ac:dyDescent="0.25"/>
    <row r="86" s="45" customFormat="1" ht="14.25" customHeight="1" x14ac:dyDescent="0.25"/>
    <row r="87" s="45" customFormat="1" ht="14.25" customHeight="1" x14ac:dyDescent="0.25"/>
    <row r="88" s="45" customFormat="1" ht="14.25" customHeight="1" x14ac:dyDescent="0.25"/>
    <row r="89" s="45" customFormat="1" ht="14.25" customHeight="1" x14ac:dyDescent="0.25"/>
    <row r="90" s="45" customFormat="1" ht="14.25" customHeight="1" x14ac:dyDescent="0.25"/>
    <row r="91" s="45" customFormat="1" ht="14.25" customHeight="1" x14ac:dyDescent="0.25"/>
    <row r="92" s="45" customFormat="1" ht="14.25" customHeight="1" x14ac:dyDescent="0.25"/>
    <row r="93" s="45" customFormat="1" ht="14.25" customHeight="1" x14ac:dyDescent="0.25"/>
    <row r="94" s="45" customFormat="1" ht="14.25" customHeight="1" x14ac:dyDescent="0.25"/>
    <row r="95" s="45" customFormat="1" ht="14.25" customHeight="1" x14ac:dyDescent="0.25"/>
    <row r="96" s="45" customFormat="1" ht="14.25" customHeight="1" x14ac:dyDescent="0.25"/>
    <row r="97" s="45" customFormat="1" ht="14.25" customHeight="1" x14ac:dyDescent="0.25"/>
    <row r="98" s="45" customFormat="1" ht="14.25" customHeight="1" x14ac:dyDescent="0.25"/>
    <row r="99" s="45" customFormat="1" ht="14.25" customHeight="1" x14ac:dyDescent="0.25"/>
    <row r="100" s="45" customFormat="1" ht="14.25" customHeight="1" x14ac:dyDescent="0.25"/>
    <row r="101" s="45" customFormat="1" ht="14.25" customHeight="1" x14ac:dyDescent="0.25"/>
    <row r="102" s="45" customFormat="1" ht="14.25" customHeight="1" x14ac:dyDescent="0.25"/>
    <row r="103" s="45" customFormat="1" ht="14.25" customHeight="1" x14ac:dyDescent="0.25"/>
    <row r="104" s="45" customFormat="1" ht="14.25" customHeight="1" x14ac:dyDescent="0.25"/>
    <row r="105" s="45" customFormat="1" ht="14.25" customHeight="1" x14ac:dyDescent="0.25"/>
    <row r="106" s="45" customFormat="1" ht="14.25" customHeight="1" x14ac:dyDescent="0.25"/>
    <row r="107" s="45" customFormat="1" ht="14.25" customHeight="1" x14ac:dyDescent="0.25"/>
    <row r="108" s="45" customFormat="1" ht="14.25" customHeight="1" x14ac:dyDescent="0.25"/>
    <row r="109" s="45" customFormat="1" ht="14.25" customHeight="1" x14ac:dyDescent="0.25"/>
    <row r="110" s="45" customFormat="1" ht="14.25" customHeight="1" x14ac:dyDescent="0.25"/>
    <row r="111" s="45" customFormat="1" ht="14.25" customHeight="1" x14ac:dyDescent="0.25"/>
    <row r="112" s="45" customFormat="1" ht="14.25" customHeight="1" x14ac:dyDescent="0.25"/>
    <row r="113" s="45" customFormat="1" ht="14.25" customHeight="1" x14ac:dyDescent="0.25"/>
    <row r="114" s="45" customFormat="1" ht="14.25" customHeight="1" x14ac:dyDescent="0.25"/>
    <row r="115" s="45" customFormat="1" ht="14.25" customHeight="1" x14ac:dyDescent="0.25"/>
    <row r="116" s="45" customFormat="1" ht="14.25" customHeight="1" x14ac:dyDescent="0.25"/>
    <row r="117" s="45" customFormat="1" ht="14.25" customHeight="1" x14ac:dyDescent="0.25"/>
    <row r="118" s="45" customFormat="1" ht="14.25" customHeight="1" x14ac:dyDescent="0.25"/>
    <row r="119" s="45" customFormat="1" ht="14.25" customHeight="1" x14ac:dyDescent="0.25"/>
    <row r="120" s="45" customFormat="1" ht="14.25" customHeight="1" x14ac:dyDescent="0.25"/>
    <row r="121" s="45" customFormat="1" ht="14.25" customHeight="1" x14ac:dyDescent="0.25"/>
    <row r="122" s="45" customFormat="1" ht="14.25" customHeight="1" x14ac:dyDescent="0.25"/>
    <row r="123" s="45" customFormat="1" ht="14.25" customHeight="1" x14ac:dyDescent="0.25"/>
    <row r="124" s="45" customFormat="1" ht="14.25" customHeight="1" x14ac:dyDescent="0.25"/>
    <row r="125" s="45" customFormat="1" ht="14.25" customHeight="1" x14ac:dyDescent="0.25"/>
    <row r="126" s="45" customFormat="1" ht="14.25" customHeight="1" x14ac:dyDescent="0.25"/>
    <row r="127" s="45" customFormat="1" ht="14.25" customHeight="1" x14ac:dyDescent="0.25"/>
    <row r="128" s="45" customFormat="1" ht="14.25" customHeight="1" x14ac:dyDescent="0.25"/>
    <row r="129" s="45" customFormat="1" ht="14.25" customHeight="1" x14ac:dyDescent="0.25"/>
    <row r="130" s="45" customFormat="1" ht="14.25" customHeight="1" x14ac:dyDescent="0.25"/>
    <row r="131" s="45" customFormat="1" ht="14.25" customHeight="1" x14ac:dyDescent="0.25"/>
    <row r="132" s="45" customFormat="1" ht="14.25" customHeight="1" x14ac:dyDescent="0.25"/>
    <row r="133" s="45" customFormat="1" ht="14.25" customHeight="1" x14ac:dyDescent="0.25"/>
    <row r="134" s="45" customFormat="1" ht="14.25" customHeight="1" x14ac:dyDescent="0.25"/>
    <row r="135" s="45" customFormat="1" ht="14.25" customHeight="1" x14ac:dyDescent="0.25"/>
    <row r="136" s="45" customFormat="1" ht="14.25" customHeight="1" x14ac:dyDescent="0.25"/>
    <row r="137" s="45" customFormat="1" ht="14.25" customHeight="1" x14ac:dyDescent="0.25"/>
    <row r="138" s="45" customFormat="1" ht="14.25" customHeight="1" x14ac:dyDescent="0.25"/>
    <row r="139" s="45" customFormat="1" ht="14.25" customHeight="1" x14ac:dyDescent="0.25"/>
    <row r="140" s="45" customFormat="1" ht="14.25" customHeight="1" x14ac:dyDescent="0.25"/>
    <row r="141" s="45" customFormat="1" ht="14.25" customHeight="1" x14ac:dyDescent="0.25"/>
    <row r="142" s="45" customFormat="1" ht="14.25" customHeight="1" x14ac:dyDescent="0.25"/>
    <row r="143" s="45" customFormat="1" ht="14.25" customHeight="1" x14ac:dyDescent="0.25"/>
    <row r="144" s="45" customFormat="1" ht="14.25" customHeight="1" x14ac:dyDescent="0.25"/>
    <row r="145" s="45" customFormat="1" ht="14.25" customHeight="1" x14ac:dyDescent="0.25"/>
    <row r="146" s="45" customFormat="1" ht="14.25" customHeight="1" x14ac:dyDescent="0.25"/>
    <row r="147" s="45" customFormat="1" ht="14.25" customHeight="1" x14ac:dyDescent="0.25"/>
    <row r="148" s="45" customFormat="1" ht="14.25" customHeight="1" x14ac:dyDescent="0.25"/>
    <row r="149" s="45" customFormat="1" ht="14.25" customHeight="1" x14ac:dyDescent="0.25"/>
    <row r="150" s="45" customFormat="1" ht="14.25" customHeight="1" x14ac:dyDescent="0.25"/>
    <row r="151" s="45" customFormat="1" ht="14.25" customHeight="1" x14ac:dyDescent="0.25"/>
    <row r="152" s="45" customFormat="1" ht="14.25" customHeight="1" x14ac:dyDescent="0.25"/>
    <row r="153" s="45" customFormat="1" ht="14.25" customHeight="1" x14ac:dyDescent="0.25"/>
    <row r="154" s="45" customFormat="1" ht="14.25" customHeight="1" x14ac:dyDescent="0.25"/>
    <row r="155" s="45" customFormat="1" ht="14.25" customHeight="1" x14ac:dyDescent="0.25"/>
    <row r="156" s="45" customFormat="1" ht="14.25" customHeight="1" x14ac:dyDescent="0.25"/>
    <row r="157" s="45" customFormat="1" ht="14.25" customHeight="1" x14ac:dyDescent="0.25"/>
    <row r="158" s="45" customFormat="1" ht="14.25" customHeight="1" x14ac:dyDescent="0.25"/>
    <row r="159" s="45" customFormat="1" ht="14.25" customHeight="1" x14ac:dyDescent="0.25"/>
    <row r="160" s="45" customFormat="1" ht="14.25" customHeight="1" x14ac:dyDescent="0.25"/>
    <row r="161" s="45" customFormat="1" ht="14.25" customHeight="1" x14ac:dyDescent="0.25"/>
    <row r="162" s="45" customFormat="1" ht="14.25" customHeight="1" x14ac:dyDescent="0.25"/>
    <row r="163" s="45" customFormat="1" ht="14.25" customHeight="1" x14ac:dyDescent="0.25"/>
    <row r="164" s="45" customFormat="1" ht="14.25" customHeight="1" x14ac:dyDescent="0.25"/>
    <row r="165" s="45" customFormat="1" ht="14.25" customHeight="1" x14ac:dyDescent="0.25"/>
    <row r="166" s="45" customFormat="1" ht="14.25" customHeight="1" x14ac:dyDescent="0.25"/>
    <row r="167" s="45" customFormat="1" ht="14.25" customHeight="1" x14ac:dyDescent="0.25"/>
    <row r="168" s="45" customFormat="1" ht="14.25" customHeight="1" x14ac:dyDescent="0.25"/>
    <row r="169" s="45" customFormat="1" ht="14.25" customHeight="1" x14ac:dyDescent="0.25"/>
    <row r="170" s="45" customFormat="1" ht="14.25" customHeight="1" x14ac:dyDescent="0.25"/>
    <row r="171" s="45" customFormat="1" ht="14.25" customHeight="1" x14ac:dyDescent="0.25"/>
    <row r="172" s="45" customFormat="1" ht="14.25" customHeight="1" x14ac:dyDescent="0.25"/>
    <row r="173" s="45" customFormat="1" ht="14.25" customHeight="1" x14ac:dyDescent="0.25"/>
    <row r="174" s="45" customFormat="1" ht="14.25" customHeight="1" x14ac:dyDescent="0.25"/>
    <row r="175" s="45" customFormat="1" ht="14.25" customHeight="1" x14ac:dyDescent="0.25"/>
    <row r="176" s="45" customFormat="1" ht="14.25" customHeight="1" x14ac:dyDescent="0.25"/>
    <row r="177" s="45" customFormat="1" ht="14.25" customHeight="1" x14ac:dyDescent="0.25"/>
    <row r="178" s="45" customFormat="1" ht="14.25" customHeight="1" x14ac:dyDescent="0.25"/>
    <row r="179" s="45" customFormat="1" ht="14.25" customHeight="1" x14ac:dyDescent="0.25"/>
    <row r="180" s="45" customFormat="1" ht="14.25" customHeight="1" x14ac:dyDescent="0.25"/>
    <row r="181" s="45" customFormat="1" ht="14.25" customHeight="1" x14ac:dyDescent="0.25"/>
    <row r="182" s="45" customFormat="1" ht="14.25" customHeight="1" x14ac:dyDescent="0.25"/>
    <row r="183" s="45" customFormat="1" ht="14.25" customHeight="1" x14ac:dyDescent="0.25"/>
    <row r="184" s="45" customFormat="1" ht="14.25" customHeight="1" x14ac:dyDescent="0.25"/>
    <row r="185" s="45" customFormat="1" ht="14.25" customHeight="1" x14ac:dyDescent="0.25"/>
    <row r="186" s="45" customFormat="1" ht="14.25" customHeight="1" x14ac:dyDescent="0.25"/>
    <row r="187" s="45" customFormat="1" ht="14.25" customHeight="1" x14ac:dyDescent="0.25"/>
    <row r="188" s="45" customFormat="1" ht="14.25" customHeight="1" x14ac:dyDescent="0.25"/>
    <row r="189" s="45" customFormat="1" ht="14.25" customHeight="1" x14ac:dyDescent="0.25"/>
    <row r="190" s="45" customFormat="1" ht="14.25" customHeight="1" x14ac:dyDescent="0.25"/>
    <row r="191" s="45" customFormat="1" ht="14.25" customHeight="1" x14ac:dyDescent="0.25"/>
    <row r="192" s="45" customFormat="1" ht="14.25" customHeight="1" x14ac:dyDescent="0.25"/>
    <row r="193" s="45" customFormat="1" ht="14.25" customHeight="1" x14ac:dyDescent="0.25"/>
    <row r="194" s="45" customFormat="1" ht="14.25" customHeight="1" x14ac:dyDescent="0.25"/>
    <row r="195" s="45" customFormat="1" ht="14.25" customHeight="1" x14ac:dyDescent="0.25"/>
    <row r="196" s="45" customFormat="1" ht="14.25" customHeight="1" x14ac:dyDescent="0.25"/>
    <row r="197" s="45" customFormat="1" ht="14.25" customHeight="1" x14ac:dyDescent="0.25"/>
    <row r="198" s="45" customFormat="1" ht="14.25" customHeight="1" x14ac:dyDescent="0.25"/>
    <row r="199" s="45" customFormat="1" ht="14.25" customHeight="1" x14ac:dyDescent="0.25"/>
    <row r="200" s="45" customFormat="1" ht="14.25" customHeight="1" x14ac:dyDescent="0.25"/>
    <row r="201" s="45" customFormat="1" ht="14.25" customHeight="1" x14ac:dyDescent="0.25"/>
    <row r="202" s="45" customFormat="1" ht="14.25" customHeight="1" x14ac:dyDescent="0.25"/>
    <row r="203" s="45" customFormat="1" ht="14.25" customHeight="1" x14ac:dyDescent="0.25"/>
    <row r="204" s="45" customFormat="1" ht="14.25" customHeight="1" x14ac:dyDescent="0.25"/>
    <row r="205" s="45" customFormat="1" ht="14.25" customHeight="1" x14ac:dyDescent="0.25"/>
    <row r="206" s="45" customFormat="1" ht="14.25" customHeight="1" x14ac:dyDescent="0.25"/>
    <row r="207" s="45" customFormat="1" ht="14.25" customHeight="1" x14ac:dyDescent="0.25"/>
    <row r="208" s="45" customFormat="1" ht="14.25" customHeight="1" x14ac:dyDescent="0.25"/>
    <row r="209" s="45" customFormat="1" ht="14.25" customHeight="1" x14ac:dyDescent="0.25"/>
    <row r="210" s="45" customFormat="1" ht="14.25" customHeight="1" x14ac:dyDescent="0.25"/>
    <row r="211" s="45" customFormat="1" ht="14.25" customHeight="1" x14ac:dyDescent="0.25"/>
    <row r="212" s="45" customFormat="1" ht="14.25" customHeight="1" x14ac:dyDescent="0.25"/>
    <row r="213" s="45" customFormat="1" ht="14.25" customHeight="1" x14ac:dyDescent="0.25"/>
    <row r="214" s="45" customFormat="1" ht="14.25" customHeight="1" x14ac:dyDescent="0.25"/>
    <row r="215" s="45" customFormat="1" ht="14.25" customHeight="1" x14ac:dyDescent="0.25"/>
    <row r="216" s="45" customFormat="1" ht="14.25" customHeight="1" x14ac:dyDescent="0.25"/>
    <row r="217" s="45" customFormat="1" ht="14.25" customHeight="1" x14ac:dyDescent="0.25"/>
    <row r="218" s="45" customFormat="1" ht="14.25" customHeight="1" x14ac:dyDescent="0.25"/>
    <row r="219" s="45" customFormat="1" ht="14.25" customHeight="1" x14ac:dyDescent="0.25"/>
    <row r="220" s="45" customFormat="1" ht="14.25" customHeight="1" x14ac:dyDescent="0.25"/>
    <row r="221" s="45" customFormat="1" ht="14.25" customHeight="1" x14ac:dyDescent="0.25"/>
    <row r="222" s="45" customFormat="1" ht="14.25" customHeight="1" x14ac:dyDescent="0.25"/>
    <row r="223" s="45" customFormat="1" ht="14.25" customHeight="1" x14ac:dyDescent="0.25"/>
    <row r="224" s="45" customFormat="1" ht="14.25" customHeight="1" x14ac:dyDescent="0.25"/>
    <row r="225" s="45" customFormat="1" ht="14.25" customHeight="1" x14ac:dyDescent="0.25"/>
    <row r="226" s="45" customFormat="1" ht="14.25" customHeight="1" x14ac:dyDescent="0.25"/>
    <row r="227" s="45" customFormat="1" ht="14.25" customHeight="1" x14ac:dyDescent="0.25"/>
    <row r="228" s="45" customFormat="1" ht="14.25" customHeight="1" x14ac:dyDescent="0.25"/>
    <row r="229" s="45" customFormat="1" ht="14.25" customHeight="1" x14ac:dyDescent="0.25"/>
    <row r="230" s="45" customFormat="1" ht="14.25" customHeight="1" x14ac:dyDescent="0.25"/>
    <row r="231" s="45" customFormat="1" ht="14.25" customHeight="1" x14ac:dyDescent="0.25"/>
    <row r="232" s="45" customFormat="1" ht="14.25" customHeight="1" x14ac:dyDescent="0.25"/>
    <row r="233" s="45" customFormat="1" ht="14.25" customHeight="1" x14ac:dyDescent="0.25"/>
    <row r="234" s="45" customFormat="1" ht="14.25" customHeight="1" x14ac:dyDescent="0.25"/>
    <row r="235" s="45" customFormat="1" ht="14.25" customHeight="1" x14ac:dyDescent="0.25"/>
    <row r="236" s="45" customFormat="1" ht="14.25" customHeight="1" x14ac:dyDescent="0.25"/>
    <row r="237" s="45" customFormat="1" ht="14.25" customHeight="1" x14ac:dyDescent="0.25"/>
    <row r="238" s="45" customFormat="1" ht="14.25" customHeight="1" x14ac:dyDescent="0.25"/>
    <row r="239" s="45" customFormat="1" ht="14.25" customHeight="1" x14ac:dyDescent="0.25"/>
    <row r="240" s="45" customFormat="1" ht="14.25" customHeight="1" x14ac:dyDescent="0.25"/>
    <row r="241" s="45" customFormat="1" ht="14.25" customHeight="1" x14ac:dyDescent="0.25"/>
    <row r="242" s="45" customFormat="1" ht="14.25" customHeight="1" x14ac:dyDescent="0.25"/>
    <row r="243" s="45" customFormat="1" ht="14.25" customHeight="1" x14ac:dyDescent="0.25"/>
    <row r="244" s="45" customFormat="1" ht="14.25" customHeight="1" x14ac:dyDescent="0.25"/>
    <row r="245" s="45" customFormat="1" ht="14.25" customHeight="1" x14ac:dyDescent="0.25"/>
    <row r="246" s="45" customFormat="1" ht="14.25" customHeight="1" x14ac:dyDescent="0.25"/>
    <row r="247" s="45" customFormat="1" ht="14.25" customHeight="1" x14ac:dyDescent="0.25"/>
    <row r="248" s="45" customFormat="1" ht="14.25" customHeight="1" x14ac:dyDescent="0.25"/>
    <row r="249" s="45" customFormat="1" ht="14.25" customHeight="1" x14ac:dyDescent="0.25"/>
    <row r="250" s="45" customFormat="1" ht="14.25" customHeight="1" x14ac:dyDescent="0.25"/>
    <row r="251" s="45" customFormat="1" ht="14.25" customHeight="1" x14ac:dyDescent="0.25"/>
    <row r="252" s="45" customFormat="1" ht="14.25" customHeight="1" x14ac:dyDescent="0.25"/>
    <row r="253" s="45" customFormat="1" ht="14.25" customHeight="1" x14ac:dyDescent="0.25"/>
    <row r="254" s="45" customFormat="1" ht="14.25" customHeight="1" x14ac:dyDescent="0.25"/>
    <row r="255" s="45" customFormat="1" ht="14.25" customHeight="1" x14ac:dyDescent="0.25"/>
    <row r="256" s="45" customFormat="1" ht="14.25" customHeight="1" x14ac:dyDescent="0.25"/>
    <row r="257" s="45" customFormat="1" ht="14.25" customHeight="1" x14ac:dyDescent="0.25"/>
    <row r="258" s="45" customFormat="1" ht="14.25" customHeight="1" x14ac:dyDescent="0.25"/>
    <row r="259" s="45" customFormat="1" ht="14.25" customHeight="1" x14ac:dyDescent="0.25"/>
    <row r="260" s="45" customFormat="1" ht="14.25" customHeight="1" x14ac:dyDescent="0.25"/>
    <row r="261" s="45" customFormat="1" ht="14.25" customHeight="1" x14ac:dyDescent="0.25"/>
    <row r="262" s="45" customFormat="1" ht="14.25" customHeight="1" x14ac:dyDescent="0.25"/>
    <row r="263" s="45" customFormat="1" ht="14.25" customHeight="1" x14ac:dyDescent="0.25"/>
    <row r="264" s="45" customFormat="1" ht="14.25" customHeight="1" x14ac:dyDescent="0.25"/>
    <row r="265" s="45" customFormat="1" ht="14.25" customHeight="1" x14ac:dyDescent="0.25"/>
    <row r="266" s="45" customFormat="1" ht="14.25" customHeight="1" x14ac:dyDescent="0.25"/>
    <row r="267" s="45" customFormat="1" ht="14.25" customHeight="1" x14ac:dyDescent="0.25"/>
    <row r="268" s="45" customFormat="1" ht="14.25" customHeight="1" x14ac:dyDescent="0.25"/>
    <row r="269" s="45" customFormat="1" ht="14.25" customHeight="1" x14ac:dyDescent="0.25"/>
    <row r="270" s="45" customFormat="1" ht="14.25" customHeight="1" x14ac:dyDescent="0.25"/>
    <row r="271" s="45" customFormat="1" ht="14.25" customHeight="1" x14ac:dyDescent="0.25"/>
    <row r="272" s="45" customFormat="1" ht="14.25" customHeight="1" x14ac:dyDescent="0.25"/>
    <row r="273" s="45" customFormat="1" ht="14.25" customHeight="1" x14ac:dyDescent="0.25"/>
    <row r="274" s="45" customFormat="1" ht="14.25" customHeight="1" x14ac:dyDescent="0.25"/>
    <row r="275" s="45" customFormat="1" ht="14.25" customHeight="1" x14ac:dyDescent="0.25"/>
    <row r="276" s="45" customFormat="1" ht="14.25" customHeight="1" x14ac:dyDescent="0.25"/>
    <row r="277" s="45" customFormat="1" ht="14.25" customHeight="1" x14ac:dyDescent="0.25"/>
    <row r="278" s="45" customFormat="1" ht="14.25" customHeight="1" x14ac:dyDescent="0.25"/>
    <row r="279" s="45" customFormat="1" ht="14.25" customHeight="1" x14ac:dyDescent="0.25"/>
    <row r="280" s="45" customFormat="1" ht="14.25" customHeight="1" x14ac:dyDescent="0.25"/>
    <row r="281" s="45" customFormat="1" ht="14.25" customHeight="1" x14ac:dyDescent="0.25"/>
    <row r="282" s="45" customFormat="1" ht="14.25" customHeight="1" x14ac:dyDescent="0.25"/>
    <row r="283" s="45" customFormat="1" ht="14.25" customHeight="1" x14ac:dyDescent="0.25"/>
    <row r="284" s="45" customFormat="1" ht="14.25" customHeight="1" x14ac:dyDescent="0.25"/>
    <row r="285" s="45" customFormat="1" ht="14.25" customHeight="1" x14ac:dyDescent="0.25"/>
    <row r="286" s="45" customFormat="1" ht="14.25" customHeight="1" x14ac:dyDescent="0.25"/>
    <row r="287" s="45" customFormat="1" ht="14.25" customHeight="1" x14ac:dyDescent="0.25"/>
    <row r="288" s="45" customFormat="1" ht="14.25" customHeight="1" x14ac:dyDescent="0.25"/>
    <row r="289" s="45" customFormat="1" ht="14.25" customHeight="1" x14ac:dyDescent="0.25"/>
    <row r="290" s="45" customFormat="1" ht="14.25" customHeight="1" x14ac:dyDescent="0.25"/>
    <row r="291" s="45" customFormat="1" ht="14.25" customHeight="1" x14ac:dyDescent="0.25"/>
    <row r="292" s="45" customFormat="1" ht="14.25" customHeight="1" x14ac:dyDescent="0.25"/>
    <row r="293" s="45" customFormat="1" ht="14.25" customHeight="1" x14ac:dyDescent="0.25"/>
    <row r="294" s="45" customFormat="1" ht="14.25" customHeight="1" x14ac:dyDescent="0.25"/>
    <row r="295" s="45" customFormat="1" ht="14.25" customHeight="1" x14ac:dyDescent="0.25"/>
    <row r="296" s="45" customFormat="1" ht="14.25" customHeight="1" x14ac:dyDescent="0.25"/>
    <row r="297" s="45" customFormat="1" ht="14.25" customHeight="1" x14ac:dyDescent="0.25"/>
    <row r="298" s="45" customFormat="1" ht="14.25" customHeight="1" x14ac:dyDescent="0.25"/>
    <row r="299" s="45" customFormat="1" ht="14.25" customHeight="1" x14ac:dyDescent="0.25"/>
    <row r="300" s="45" customFormat="1" ht="14.25" customHeight="1" x14ac:dyDescent="0.25"/>
    <row r="301" s="45" customFormat="1" ht="14.25" customHeight="1" x14ac:dyDescent="0.25"/>
    <row r="302" s="45" customFormat="1" ht="14.25" customHeight="1" x14ac:dyDescent="0.25"/>
    <row r="303" s="45" customFormat="1" ht="14.25" customHeight="1" x14ac:dyDescent="0.25"/>
    <row r="304" s="45" customFormat="1" ht="14.25" customHeight="1" x14ac:dyDescent="0.25"/>
    <row r="305" s="45" customFormat="1" ht="14.25" customHeight="1" x14ac:dyDescent="0.25"/>
    <row r="306" s="45" customFormat="1" ht="14.25" customHeight="1" x14ac:dyDescent="0.25"/>
    <row r="307" s="45" customFormat="1" ht="14.25" customHeight="1" x14ac:dyDescent="0.25"/>
    <row r="308" s="45" customFormat="1" ht="14.25" customHeight="1" x14ac:dyDescent="0.25"/>
    <row r="309" s="45" customFormat="1" ht="14.25" customHeight="1" x14ac:dyDescent="0.25"/>
    <row r="310" s="45" customFormat="1" ht="14.25" customHeight="1" x14ac:dyDescent="0.25"/>
    <row r="311" s="45" customFormat="1" ht="14.25" customHeight="1" x14ac:dyDescent="0.25"/>
    <row r="312" s="45" customFormat="1" ht="14.25" customHeight="1" x14ac:dyDescent="0.25"/>
    <row r="313" s="45" customFormat="1" ht="14.25" customHeight="1" x14ac:dyDescent="0.25"/>
    <row r="314" s="45" customFormat="1" ht="14.25" customHeight="1" x14ac:dyDescent="0.25"/>
    <row r="315" s="45" customFormat="1" ht="14.25" customHeight="1" x14ac:dyDescent="0.25"/>
    <row r="316" s="45" customFormat="1" ht="14.25" customHeight="1" x14ac:dyDescent="0.25"/>
    <row r="317" s="45" customFormat="1" ht="14.25" customHeight="1" x14ac:dyDescent="0.25"/>
    <row r="318" s="45" customFormat="1" ht="14.25" customHeight="1" x14ac:dyDescent="0.25"/>
    <row r="319" s="45" customFormat="1" ht="14.25" customHeight="1" x14ac:dyDescent="0.25"/>
    <row r="320" s="45" customFormat="1" ht="14.25" customHeight="1" x14ac:dyDescent="0.25"/>
    <row r="321" s="45" customFormat="1" ht="14.25" customHeight="1" x14ac:dyDescent="0.25"/>
    <row r="322" s="45" customFormat="1" ht="14.25" customHeight="1" x14ac:dyDescent="0.25"/>
    <row r="323" s="45" customFormat="1" ht="14.25" customHeight="1" x14ac:dyDescent="0.25"/>
    <row r="324" s="45" customFormat="1" ht="14.25" customHeight="1" x14ac:dyDescent="0.25"/>
    <row r="325" s="45" customFormat="1" ht="14.25" customHeight="1" x14ac:dyDescent="0.25"/>
    <row r="326" s="45" customFormat="1" ht="14.25" customHeight="1" x14ac:dyDescent="0.25"/>
    <row r="327" s="45" customFormat="1" ht="14.25" customHeight="1" x14ac:dyDescent="0.25"/>
    <row r="328" s="45" customFormat="1" ht="14.25" customHeight="1" x14ac:dyDescent="0.25"/>
    <row r="329" s="45" customFormat="1" ht="14.25" customHeight="1" x14ac:dyDescent="0.25"/>
    <row r="330" s="45" customFormat="1" ht="14.25" customHeight="1" x14ac:dyDescent="0.25"/>
    <row r="331" s="45" customFormat="1" ht="14.25" customHeight="1" x14ac:dyDescent="0.25"/>
    <row r="332" s="45" customFormat="1" ht="14.25" customHeight="1" x14ac:dyDescent="0.25"/>
    <row r="333" s="45" customFormat="1" ht="14.25" customHeight="1" x14ac:dyDescent="0.25"/>
    <row r="334" s="45" customFormat="1" ht="14.25" customHeight="1" x14ac:dyDescent="0.25"/>
    <row r="335" s="45" customFormat="1" ht="14.25" customHeight="1" x14ac:dyDescent="0.25"/>
    <row r="336" s="45" customFormat="1" ht="14.25" customHeight="1" x14ac:dyDescent="0.25"/>
    <row r="337" s="45" customFormat="1" ht="14.25" customHeight="1" x14ac:dyDescent="0.25"/>
    <row r="338" s="45" customFormat="1" ht="14.25" customHeight="1" x14ac:dyDescent="0.25"/>
    <row r="339" s="45" customFormat="1" ht="14.25" customHeight="1" x14ac:dyDescent="0.25"/>
    <row r="340" s="45" customFormat="1" ht="14.25" customHeight="1" x14ac:dyDescent="0.25"/>
    <row r="341" s="45" customFormat="1" ht="14.25" customHeight="1" x14ac:dyDescent="0.25"/>
    <row r="342" s="45" customFormat="1" ht="14.25" customHeight="1" x14ac:dyDescent="0.25"/>
    <row r="343" s="45" customFormat="1" ht="14.25" customHeight="1" x14ac:dyDescent="0.25"/>
    <row r="344" s="45" customFormat="1" ht="14.25" customHeight="1" x14ac:dyDescent="0.25"/>
    <row r="345" s="45" customFormat="1" ht="14.25" customHeight="1" x14ac:dyDescent="0.25"/>
    <row r="346" s="45" customFormat="1" ht="14.25" customHeight="1" x14ac:dyDescent="0.25"/>
    <row r="347" s="45" customFormat="1" ht="14.25" customHeight="1" x14ac:dyDescent="0.25"/>
    <row r="348" s="45" customFormat="1" ht="14.25" customHeight="1" x14ac:dyDescent="0.25"/>
    <row r="349" s="45" customFormat="1" ht="14.25" customHeight="1" x14ac:dyDescent="0.25"/>
    <row r="350" s="45" customFormat="1" ht="14.25" customHeight="1" x14ac:dyDescent="0.25"/>
    <row r="351" s="45" customFormat="1" ht="14.25" customHeight="1" x14ac:dyDescent="0.25"/>
    <row r="352" s="45" customFormat="1" ht="14.25" customHeight="1" x14ac:dyDescent="0.25"/>
    <row r="353" s="45" customFormat="1" ht="14.25" customHeight="1" x14ac:dyDescent="0.25"/>
    <row r="354" s="45" customFormat="1" ht="14.25" customHeight="1" x14ac:dyDescent="0.25"/>
    <row r="355" s="45" customFormat="1" ht="14.25" customHeight="1" x14ac:dyDescent="0.25"/>
    <row r="356" s="45" customFormat="1" ht="14.25" customHeight="1" x14ac:dyDescent="0.25"/>
    <row r="357" s="45" customFormat="1" ht="14.25" customHeight="1" x14ac:dyDescent="0.25"/>
    <row r="358" s="45" customFormat="1" ht="14.25" customHeight="1" x14ac:dyDescent="0.25"/>
    <row r="359" s="45" customFormat="1" ht="14.25" customHeight="1" x14ac:dyDescent="0.25"/>
    <row r="360" s="45" customFormat="1" ht="14.25" customHeight="1" x14ac:dyDescent="0.25"/>
    <row r="361" s="45" customFormat="1" ht="14.25" customHeight="1" x14ac:dyDescent="0.25"/>
    <row r="362" s="45" customFormat="1" ht="14.25" customHeight="1" x14ac:dyDescent="0.25"/>
    <row r="363" s="45" customFormat="1" ht="14.25" customHeight="1" x14ac:dyDescent="0.25"/>
    <row r="364" s="45" customFormat="1" ht="14.25" customHeight="1" x14ac:dyDescent="0.25"/>
    <row r="365" s="45" customFormat="1" ht="14.25" customHeight="1" x14ac:dyDescent="0.25"/>
    <row r="366" s="45" customFormat="1" ht="14.25" customHeight="1" x14ac:dyDescent="0.25"/>
    <row r="367" s="45" customFormat="1" ht="14.25" customHeight="1" x14ac:dyDescent="0.25"/>
    <row r="368" s="45" customFormat="1" ht="14.25" customHeight="1" x14ac:dyDescent="0.25"/>
    <row r="369" s="45" customFormat="1" ht="14.25" customHeight="1" x14ac:dyDescent="0.25"/>
    <row r="370" s="45" customFormat="1" ht="14.25" customHeight="1" x14ac:dyDescent="0.25"/>
    <row r="371" s="45" customFormat="1" ht="14.25" customHeight="1" x14ac:dyDescent="0.25"/>
    <row r="372" s="45" customFormat="1" ht="14.25" customHeight="1" x14ac:dyDescent="0.25"/>
    <row r="373" s="45" customFormat="1" ht="14.25" customHeight="1" x14ac:dyDescent="0.25"/>
    <row r="374" s="45" customFormat="1" ht="14.25" customHeight="1" x14ac:dyDescent="0.25"/>
    <row r="375" s="45" customFormat="1" ht="14.25" customHeight="1" x14ac:dyDescent="0.25"/>
    <row r="376" s="45" customFormat="1" ht="14.25" customHeight="1" x14ac:dyDescent="0.25"/>
    <row r="377" s="45" customFormat="1" ht="14.25" customHeight="1" x14ac:dyDescent="0.25"/>
    <row r="378" s="45" customFormat="1" ht="14.25" customHeight="1" x14ac:dyDescent="0.25"/>
    <row r="379" s="45" customFormat="1" ht="14.25" customHeight="1" x14ac:dyDescent="0.25"/>
    <row r="380" s="45" customFormat="1" ht="14.25" customHeight="1" x14ac:dyDescent="0.25"/>
    <row r="381" s="45" customFormat="1" ht="14.25" customHeight="1" x14ac:dyDescent="0.25"/>
    <row r="382" s="45" customFormat="1" ht="14.25" customHeight="1" x14ac:dyDescent="0.25"/>
    <row r="383" s="45" customFormat="1" ht="14.25" customHeight="1" x14ac:dyDescent="0.25"/>
    <row r="384" s="45" customFormat="1" ht="14.25" customHeight="1" x14ac:dyDescent="0.25"/>
    <row r="385" s="45" customFormat="1" ht="14.25" customHeight="1" x14ac:dyDescent="0.25"/>
    <row r="386" s="45" customFormat="1" ht="14.25" customHeight="1" x14ac:dyDescent="0.25"/>
    <row r="387" s="45" customFormat="1" ht="14.25" customHeight="1" x14ac:dyDescent="0.25"/>
    <row r="388" s="45" customFormat="1" ht="14.25" customHeight="1" x14ac:dyDescent="0.25"/>
    <row r="389" s="45" customFormat="1" ht="14.25" customHeight="1" x14ac:dyDescent="0.25"/>
    <row r="390" s="45" customFormat="1" ht="14.25" customHeight="1" x14ac:dyDescent="0.25"/>
    <row r="391" s="45" customFormat="1" ht="14.25" customHeight="1" x14ac:dyDescent="0.25"/>
    <row r="392" s="45" customFormat="1" ht="14.25" customHeight="1" x14ac:dyDescent="0.25"/>
    <row r="393" s="45" customFormat="1" ht="14.25" customHeight="1" x14ac:dyDescent="0.25"/>
    <row r="394" s="45" customFormat="1" ht="14.25" customHeight="1" x14ac:dyDescent="0.25"/>
    <row r="395" s="45" customFormat="1" ht="14.25" customHeight="1" x14ac:dyDescent="0.25"/>
    <row r="396" s="45" customFormat="1" ht="14.25" customHeight="1" x14ac:dyDescent="0.25"/>
    <row r="397" s="45" customFormat="1" ht="14.25" customHeight="1" x14ac:dyDescent="0.25"/>
    <row r="398" s="45" customFormat="1" ht="14.25" customHeight="1" x14ac:dyDescent="0.25"/>
    <row r="399" s="45" customFormat="1" ht="14.25" customHeight="1" x14ac:dyDescent="0.25"/>
    <row r="400" s="45" customFormat="1" ht="14.25" customHeight="1" x14ac:dyDescent="0.25"/>
    <row r="401" s="45" customFormat="1" ht="14.25" customHeight="1" x14ac:dyDescent="0.25"/>
    <row r="402" s="45" customFormat="1" ht="14.25" customHeight="1" x14ac:dyDescent="0.25"/>
    <row r="403" s="45" customFormat="1" ht="14.25" customHeight="1" x14ac:dyDescent="0.25"/>
    <row r="404" s="45" customFormat="1" ht="14.25" customHeight="1" x14ac:dyDescent="0.25"/>
    <row r="405" s="45" customFormat="1" ht="14.25" customHeight="1" x14ac:dyDescent="0.25"/>
    <row r="406" s="45" customFormat="1" ht="14.25" customHeight="1" x14ac:dyDescent="0.25"/>
    <row r="407" s="45" customFormat="1" ht="14.25" customHeight="1" x14ac:dyDescent="0.25"/>
    <row r="408" s="45" customFormat="1" ht="14.25" customHeight="1" x14ac:dyDescent="0.25"/>
    <row r="409" s="45" customFormat="1" ht="14.25" customHeight="1" x14ac:dyDescent="0.25"/>
    <row r="410" s="45" customFormat="1" ht="14.25" customHeight="1" x14ac:dyDescent="0.25"/>
    <row r="411" s="45" customFormat="1" ht="14.25" customHeight="1" x14ac:dyDescent="0.25"/>
    <row r="412" s="45" customFormat="1" ht="14.25" customHeight="1" x14ac:dyDescent="0.25"/>
    <row r="413" s="45" customFormat="1" ht="14.25" customHeight="1" x14ac:dyDescent="0.25"/>
    <row r="414" s="45" customFormat="1" ht="14.25" customHeight="1" x14ac:dyDescent="0.25"/>
    <row r="415" s="45" customFormat="1" ht="14.25" customHeight="1" x14ac:dyDescent="0.25"/>
    <row r="416" s="45" customFormat="1" ht="14.25" customHeight="1" x14ac:dyDescent="0.25"/>
    <row r="417" s="45" customFormat="1" ht="14.25" customHeight="1" x14ac:dyDescent="0.25"/>
    <row r="418" s="45" customFormat="1" ht="14.25" customHeight="1" x14ac:dyDescent="0.25"/>
    <row r="419" s="45" customFormat="1" ht="14.25" customHeight="1" x14ac:dyDescent="0.25"/>
    <row r="420" s="45" customFormat="1" ht="14.25" customHeight="1" x14ac:dyDescent="0.25"/>
    <row r="421" s="45" customFormat="1" ht="14.25" customHeight="1" x14ac:dyDescent="0.25"/>
    <row r="422" s="45" customFormat="1" ht="14.25" customHeight="1" x14ac:dyDescent="0.25"/>
    <row r="423" s="45" customFormat="1" ht="14.25" customHeight="1" x14ac:dyDescent="0.25"/>
    <row r="424" s="45" customFormat="1" ht="14.25" customHeight="1" x14ac:dyDescent="0.25"/>
    <row r="425" s="45" customFormat="1" ht="14.25" customHeight="1" x14ac:dyDescent="0.25"/>
    <row r="426" s="45" customFormat="1" ht="14.25" customHeight="1" x14ac:dyDescent="0.25"/>
    <row r="427" s="45" customFormat="1" ht="14.25" customHeight="1" x14ac:dyDescent="0.25"/>
    <row r="428" s="45" customFormat="1" ht="14.25" customHeight="1" x14ac:dyDescent="0.25"/>
    <row r="429" s="45" customFormat="1" ht="14.25" customHeight="1" x14ac:dyDescent="0.25"/>
    <row r="430" s="45" customFormat="1" ht="14.25" customHeight="1" x14ac:dyDescent="0.25"/>
    <row r="431" s="45" customFormat="1" ht="14.25" customHeight="1" x14ac:dyDescent="0.25"/>
    <row r="432" s="45" customFormat="1" ht="14.25" customHeight="1" x14ac:dyDescent="0.25"/>
    <row r="433" s="45" customFormat="1" ht="14.25" customHeight="1" x14ac:dyDescent="0.25"/>
    <row r="434" s="45" customFormat="1" ht="14.25" customHeight="1" x14ac:dyDescent="0.25"/>
    <row r="435" s="45" customFormat="1" ht="14.25" customHeight="1" x14ac:dyDescent="0.25"/>
    <row r="436" s="45" customFormat="1" ht="14.25" customHeight="1" x14ac:dyDescent="0.25"/>
    <row r="437" s="45" customFormat="1" ht="14.25" customHeight="1" x14ac:dyDescent="0.25"/>
    <row r="438" s="45" customFormat="1" ht="14.25" customHeight="1" x14ac:dyDescent="0.25"/>
    <row r="439" s="45" customFormat="1" ht="14.25" customHeight="1" x14ac:dyDescent="0.25"/>
    <row r="440" s="45" customFormat="1" ht="14.25" customHeight="1" x14ac:dyDescent="0.25"/>
    <row r="441" s="45" customFormat="1" ht="14.25" customHeight="1" x14ac:dyDescent="0.25"/>
    <row r="442" s="45" customFormat="1" ht="14.25" customHeight="1" x14ac:dyDescent="0.25"/>
    <row r="443" s="45" customFormat="1" ht="14.25" customHeight="1" x14ac:dyDescent="0.25"/>
    <row r="444" s="45" customFormat="1" ht="14.25" customHeight="1" x14ac:dyDescent="0.25"/>
    <row r="445" s="45" customFormat="1" ht="14.25" customHeight="1" x14ac:dyDescent="0.25"/>
    <row r="446" s="45" customFormat="1" ht="14.25" customHeight="1" x14ac:dyDescent="0.25"/>
    <row r="447" s="45" customFormat="1" ht="14.25" customHeight="1" x14ac:dyDescent="0.25"/>
    <row r="448" s="45" customFormat="1" ht="14.25" customHeight="1" x14ac:dyDescent="0.25"/>
    <row r="449" s="45" customFormat="1" ht="14.25" customHeight="1" x14ac:dyDescent="0.25"/>
    <row r="450" s="45" customFormat="1" ht="14.25" customHeight="1" x14ac:dyDescent="0.25"/>
    <row r="451" s="45" customFormat="1" ht="14.25" customHeight="1" x14ac:dyDescent="0.25"/>
    <row r="452" s="45" customFormat="1" ht="14.25" customHeight="1" x14ac:dyDescent="0.25"/>
    <row r="453" s="45" customFormat="1" ht="14.25" customHeight="1" x14ac:dyDescent="0.25"/>
    <row r="454" s="45" customFormat="1" ht="14.25" customHeight="1" x14ac:dyDescent="0.25"/>
    <row r="455" s="45" customFormat="1" ht="14.25" customHeight="1" x14ac:dyDescent="0.25"/>
    <row r="456" s="45" customFormat="1" ht="14.25" customHeight="1" x14ac:dyDescent="0.25"/>
    <row r="457" s="45" customFormat="1" ht="14.25" customHeight="1" x14ac:dyDescent="0.25"/>
    <row r="458" s="45" customFormat="1" ht="14.25" customHeight="1" x14ac:dyDescent="0.25"/>
    <row r="459" s="45" customFormat="1" ht="14.25" customHeight="1" x14ac:dyDescent="0.25"/>
    <row r="460" s="45" customFormat="1" ht="14.25" customHeight="1" x14ac:dyDescent="0.25"/>
    <row r="461" s="45" customFormat="1" ht="14.25" customHeight="1" x14ac:dyDescent="0.25"/>
    <row r="462" s="45" customFormat="1" ht="14.25" customHeight="1" x14ac:dyDescent="0.25"/>
    <row r="463" s="45" customFormat="1" ht="14.25" customHeight="1" x14ac:dyDescent="0.25"/>
    <row r="464" s="45" customFormat="1" ht="14.25" customHeight="1" x14ac:dyDescent="0.25"/>
    <row r="465" s="45" customFormat="1" ht="14.25" customHeight="1" x14ac:dyDescent="0.25"/>
    <row r="466" s="45" customFormat="1" ht="14.25" customHeight="1" x14ac:dyDescent="0.25"/>
    <row r="467" s="45" customFormat="1" ht="14.25" customHeight="1" x14ac:dyDescent="0.25"/>
    <row r="468" s="45" customFormat="1" ht="14.25" customHeight="1" x14ac:dyDescent="0.25"/>
    <row r="469" s="45" customFormat="1" ht="14.25" customHeight="1" x14ac:dyDescent="0.25"/>
    <row r="470" s="45" customFormat="1" ht="14.25" customHeight="1" x14ac:dyDescent="0.25"/>
    <row r="471" s="45" customFormat="1" ht="14.25" customHeight="1" x14ac:dyDescent="0.25"/>
    <row r="472" s="45" customFormat="1" ht="14.25" customHeight="1" x14ac:dyDescent="0.25"/>
    <row r="473" s="45" customFormat="1" ht="14.25" customHeight="1" x14ac:dyDescent="0.25"/>
    <row r="474" s="45" customFormat="1" ht="14.25" customHeight="1" x14ac:dyDescent="0.25"/>
    <row r="475" s="45" customFormat="1" ht="14.25" customHeight="1" x14ac:dyDescent="0.25"/>
    <row r="476" s="45" customFormat="1" ht="14.25" customHeight="1" x14ac:dyDescent="0.25"/>
    <row r="477" s="45" customFormat="1" ht="14.25" customHeight="1" x14ac:dyDescent="0.25"/>
    <row r="478" s="45" customFormat="1" ht="14.25" customHeight="1" x14ac:dyDescent="0.25"/>
    <row r="479" s="45" customFormat="1" ht="14.25" customHeight="1" x14ac:dyDescent="0.25"/>
    <row r="480" s="45" customFormat="1" ht="14.25" customHeight="1" x14ac:dyDescent="0.25"/>
    <row r="481" s="45" customFormat="1" ht="14.25" customHeight="1" x14ac:dyDescent="0.25"/>
    <row r="482" s="45" customFormat="1" ht="14.25" customHeight="1" x14ac:dyDescent="0.25"/>
    <row r="483" s="45" customFormat="1" ht="14.25" customHeight="1" x14ac:dyDescent="0.25"/>
    <row r="484" s="45" customFormat="1" ht="14.25" customHeight="1" x14ac:dyDescent="0.25"/>
    <row r="485" s="45" customFormat="1" ht="14.25" customHeight="1" x14ac:dyDescent="0.25"/>
    <row r="486" s="45" customFormat="1" ht="14.25" customHeight="1" x14ac:dyDescent="0.25"/>
    <row r="487" s="45" customFormat="1" ht="14.25" customHeight="1" x14ac:dyDescent="0.25"/>
    <row r="488" s="45" customFormat="1" ht="14.25" customHeight="1" x14ac:dyDescent="0.25"/>
    <row r="489" s="45" customFormat="1" ht="14.25" customHeight="1" x14ac:dyDescent="0.25"/>
    <row r="490" s="45" customFormat="1" ht="14.25" customHeight="1" x14ac:dyDescent="0.25"/>
    <row r="491" s="45" customFormat="1" ht="14.25" customHeight="1" x14ac:dyDescent="0.25"/>
    <row r="492" s="45" customFormat="1" ht="14.25" customHeight="1" x14ac:dyDescent="0.25"/>
    <row r="493" s="45" customFormat="1" ht="14.25" customHeight="1" x14ac:dyDescent="0.25"/>
    <row r="494" s="45" customFormat="1" ht="14.25" customHeight="1" x14ac:dyDescent="0.25"/>
    <row r="495" s="45" customFormat="1" ht="14.25" customHeight="1" x14ac:dyDescent="0.25"/>
    <row r="496" s="45" customFormat="1" ht="14.25" customHeight="1" x14ac:dyDescent="0.25"/>
    <row r="497" s="45" customFormat="1" ht="14.25" customHeight="1" x14ac:dyDescent="0.25"/>
    <row r="498" s="45" customFormat="1" ht="14.25" customHeight="1" x14ac:dyDescent="0.25"/>
    <row r="499" s="45" customFormat="1" ht="14.25" customHeight="1" x14ac:dyDescent="0.25"/>
    <row r="500" s="45" customFormat="1" ht="14.25" customHeight="1" x14ac:dyDescent="0.25"/>
    <row r="501" s="45" customFormat="1" ht="14.25" customHeight="1" x14ac:dyDescent="0.25"/>
    <row r="502" s="45" customFormat="1" ht="14.25" customHeight="1" x14ac:dyDescent="0.25"/>
    <row r="503" s="45" customFormat="1" ht="14.25" customHeight="1" x14ac:dyDescent="0.25"/>
    <row r="504" s="45" customFormat="1" ht="14.25" customHeight="1" x14ac:dyDescent="0.25"/>
    <row r="505" s="45" customFormat="1" ht="14.25" customHeight="1" x14ac:dyDescent="0.25"/>
    <row r="506" s="45" customFormat="1" ht="14.25" customHeight="1" x14ac:dyDescent="0.25"/>
    <row r="507" s="45" customFormat="1" ht="14.25" customHeight="1" x14ac:dyDescent="0.25"/>
    <row r="508" s="45" customFormat="1" ht="14.25" customHeight="1" x14ac:dyDescent="0.25"/>
    <row r="509" s="45" customFormat="1" ht="14.25" customHeight="1" x14ac:dyDescent="0.25"/>
    <row r="510" s="45" customFormat="1" ht="14.25" customHeight="1" x14ac:dyDescent="0.25"/>
    <row r="511" s="45" customFormat="1" ht="14.25" customHeight="1" x14ac:dyDescent="0.25"/>
    <row r="512" s="45" customFormat="1" ht="14.25" customHeight="1" x14ac:dyDescent="0.25"/>
    <row r="513" s="45" customFormat="1" ht="14.25" customHeight="1" x14ac:dyDescent="0.25"/>
    <row r="514" s="45" customFormat="1" ht="14.25" customHeight="1" x14ac:dyDescent="0.25"/>
    <row r="515" s="45" customFormat="1" ht="14.25" customHeight="1" x14ac:dyDescent="0.25"/>
    <row r="516" s="45" customFormat="1" ht="14.25" customHeight="1" x14ac:dyDescent="0.25"/>
    <row r="517" s="45" customFormat="1" ht="14.25" customHeight="1" x14ac:dyDescent="0.25"/>
    <row r="518" s="45" customFormat="1" ht="14.25" customHeight="1" x14ac:dyDescent="0.25"/>
    <row r="519" s="45" customFormat="1" ht="14.25" customHeight="1" x14ac:dyDescent="0.25"/>
    <row r="520" s="45" customFormat="1" ht="14.25" customHeight="1" x14ac:dyDescent="0.25"/>
    <row r="521" s="45" customFormat="1" ht="14.25" customHeight="1" x14ac:dyDescent="0.25"/>
    <row r="522" s="45" customFormat="1" ht="14.25" customHeight="1" x14ac:dyDescent="0.25"/>
    <row r="523" s="45" customFormat="1" ht="14.25" customHeight="1" x14ac:dyDescent="0.25"/>
    <row r="524" s="45" customFormat="1" ht="14.25" customHeight="1" x14ac:dyDescent="0.25"/>
    <row r="525" s="45" customFormat="1" ht="14.25" customHeight="1" x14ac:dyDescent="0.25"/>
    <row r="526" s="45" customFormat="1" ht="14.25" customHeight="1" x14ac:dyDescent="0.25"/>
    <row r="527" s="45" customFormat="1" ht="14.25" customHeight="1" x14ac:dyDescent="0.25"/>
    <row r="528" s="45" customFormat="1" ht="14.25" customHeight="1" x14ac:dyDescent="0.25"/>
    <row r="529" s="45" customFormat="1" ht="14.25" customHeight="1" x14ac:dyDescent="0.25"/>
    <row r="530" s="45" customFormat="1" ht="14.25" customHeight="1" x14ac:dyDescent="0.25"/>
    <row r="531" s="45" customFormat="1" ht="14.25" customHeight="1" x14ac:dyDescent="0.25"/>
    <row r="532" s="45" customFormat="1" ht="14.25" customHeight="1" x14ac:dyDescent="0.25"/>
    <row r="533" s="45" customFormat="1" ht="14.25" customHeight="1" x14ac:dyDescent="0.25"/>
    <row r="534" s="45" customFormat="1" ht="14.25" customHeight="1" x14ac:dyDescent="0.25"/>
    <row r="535" s="45" customFormat="1" ht="14.25" customHeight="1" x14ac:dyDescent="0.25"/>
    <row r="536" s="45" customFormat="1" ht="14.25" customHeight="1" x14ac:dyDescent="0.25"/>
    <row r="537" s="45" customFormat="1" ht="14.25" customHeight="1" x14ac:dyDescent="0.25"/>
    <row r="538" s="45" customFormat="1" ht="14.25" customHeight="1" x14ac:dyDescent="0.25"/>
    <row r="539" s="45" customFormat="1" ht="14.25" customHeight="1" x14ac:dyDescent="0.25"/>
    <row r="540" s="45" customFormat="1" ht="14.25" customHeight="1" x14ac:dyDescent="0.25"/>
    <row r="541" s="45" customFormat="1" ht="14.25" customHeight="1" x14ac:dyDescent="0.25"/>
    <row r="542" s="45" customFormat="1" ht="14.25" customHeight="1" x14ac:dyDescent="0.25"/>
    <row r="543" s="45" customFormat="1" ht="14.25" customHeight="1" x14ac:dyDescent="0.25"/>
    <row r="544" s="45" customFormat="1" ht="14.25" customHeight="1" x14ac:dyDescent="0.25"/>
    <row r="545" s="45" customFormat="1" ht="14.25" customHeight="1" x14ac:dyDescent="0.25"/>
    <row r="546" s="45" customFormat="1" ht="14.25" customHeight="1" x14ac:dyDescent="0.25"/>
    <row r="547" s="45" customFormat="1" ht="14.25" customHeight="1" x14ac:dyDescent="0.25"/>
    <row r="548" s="45" customFormat="1" ht="14.25" customHeight="1" x14ac:dyDescent="0.25"/>
    <row r="549" s="45" customFormat="1" ht="14.25" customHeight="1" x14ac:dyDescent="0.25"/>
    <row r="550" s="45" customFormat="1" ht="14.25" customHeight="1" x14ac:dyDescent="0.25"/>
    <row r="551" s="45" customFormat="1" ht="14.25" customHeight="1" x14ac:dyDescent="0.25"/>
    <row r="552" s="45" customFormat="1" ht="14.25" customHeight="1" x14ac:dyDescent="0.25"/>
    <row r="553" s="45" customFormat="1" ht="14.25" customHeight="1" x14ac:dyDescent="0.25"/>
    <row r="554" s="45" customFormat="1" ht="14.25" customHeight="1" x14ac:dyDescent="0.25"/>
    <row r="555" s="45" customFormat="1" ht="14.25" customHeight="1" x14ac:dyDescent="0.25"/>
    <row r="556" s="45" customFormat="1" ht="14.25" customHeight="1" x14ac:dyDescent="0.25"/>
    <row r="557" s="45" customFormat="1" ht="14.25" customHeight="1" x14ac:dyDescent="0.25"/>
    <row r="558" s="45" customFormat="1" ht="14.25" customHeight="1" x14ac:dyDescent="0.25"/>
    <row r="559" s="45" customFormat="1" ht="14.25" customHeight="1" x14ac:dyDescent="0.25"/>
    <row r="560" s="45" customFormat="1" ht="14.25" customHeight="1" x14ac:dyDescent="0.25"/>
    <row r="561" s="45" customFormat="1" ht="14.25" customHeight="1" x14ac:dyDescent="0.25"/>
    <row r="562" s="45" customFormat="1" ht="14.25" customHeight="1" x14ac:dyDescent="0.25"/>
    <row r="563" s="45" customFormat="1" ht="14.25" customHeight="1" x14ac:dyDescent="0.25"/>
    <row r="564" s="45" customFormat="1" ht="14.25" customHeight="1" x14ac:dyDescent="0.25"/>
    <row r="565" s="45" customFormat="1" ht="14.25" customHeight="1" x14ac:dyDescent="0.25"/>
    <row r="566" s="45" customFormat="1" ht="14.25" customHeight="1" x14ac:dyDescent="0.25"/>
    <row r="567" s="45" customFormat="1" ht="14.25" customHeight="1" x14ac:dyDescent="0.25"/>
    <row r="568" s="45" customFormat="1" ht="14.25" customHeight="1" x14ac:dyDescent="0.25"/>
    <row r="569" s="45" customFormat="1" ht="14.25" customHeight="1" x14ac:dyDescent="0.25"/>
    <row r="570" s="45" customFormat="1" ht="14.25" customHeight="1" x14ac:dyDescent="0.25"/>
    <row r="571" s="45" customFormat="1" ht="14.25" customHeight="1" x14ac:dyDescent="0.25"/>
    <row r="572" s="45" customFormat="1" ht="14.25" customHeight="1" x14ac:dyDescent="0.25"/>
    <row r="573" s="45" customFormat="1" ht="14.25" customHeight="1" x14ac:dyDescent="0.25"/>
    <row r="574" s="45" customFormat="1" ht="14.25" customHeight="1" x14ac:dyDescent="0.25"/>
    <row r="575" s="45" customFormat="1" ht="14.25" customHeight="1" x14ac:dyDescent="0.25"/>
    <row r="576" s="45" customFormat="1" ht="14.25" customHeight="1" x14ac:dyDescent="0.25"/>
    <row r="577" s="45" customFormat="1" ht="14.25" customHeight="1" x14ac:dyDescent="0.25"/>
    <row r="578" s="45" customFormat="1" ht="14.25" customHeight="1" x14ac:dyDescent="0.25"/>
    <row r="579" s="45" customFormat="1" ht="14.25" customHeight="1" x14ac:dyDescent="0.25"/>
    <row r="580" s="45" customFormat="1" ht="14.25" customHeight="1" x14ac:dyDescent="0.25"/>
    <row r="581" s="45" customFormat="1" ht="14.25" customHeight="1" x14ac:dyDescent="0.25"/>
    <row r="582" s="45" customFormat="1" ht="14.25" customHeight="1" x14ac:dyDescent="0.25"/>
    <row r="583" s="45" customFormat="1" ht="14.25" customHeight="1" x14ac:dyDescent="0.25"/>
    <row r="584" s="45" customFormat="1" ht="14.25" customHeight="1" x14ac:dyDescent="0.25"/>
    <row r="585" s="45" customFormat="1" ht="14.25" customHeight="1" x14ac:dyDescent="0.25"/>
    <row r="586" s="45" customFormat="1" ht="14.25" customHeight="1" x14ac:dyDescent="0.25"/>
    <row r="587" s="45" customFormat="1" ht="14.25" customHeight="1" x14ac:dyDescent="0.25"/>
    <row r="588" s="45" customFormat="1" ht="14.25" customHeight="1" x14ac:dyDescent="0.25"/>
    <row r="589" s="45" customFormat="1" ht="14.25" customHeight="1" x14ac:dyDescent="0.25"/>
    <row r="590" s="45" customFormat="1" ht="14.25" customHeight="1" x14ac:dyDescent="0.25"/>
    <row r="591" s="45" customFormat="1" ht="14.25" customHeight="1" x14ac:dyDescent="0.25"/>
    <row r="592" s="45" customFormat="1" ht="14.25" customHeight="1" x14ac:dyDescent="0.25"/>
    <row r="593" s="45" customFormat="1" ht="14.25" customHeight="1" x14ac:dyDescent="0.25"/>
    <row r="594" s="45" customFormat="1" ht="14.25" customHeight="1" x14ac:dyDescent="0.25"/>
    <row r="595" s="45" customFormat="1" ht="14.25" customHeight="1" x14ac:dyDescent="0.25"/>
    <row r="596" s="45" customFormat="1" ht="14.25" customHeight="1" x14ac:dyDescent="0.25"/>
    <row r="597" s="45" customFormat="1" ht="14.25" customHeight="1" x14ac:dyDescent="0.25"/>
    <row r="598" s="45" customFormat="1" ht="14.25" customHeight="1" x14ac:dyDescent="0.25"/>
    <row r="599" s="45" customFormat="1" ht="14.25" customHeight="1" x14ac:dyDescent="0.25"/>
    <row r="600" s="45" customFormat="1" ht="14.25" customHeight="1" x14ac:dyDescent="0.25"/>
    <row r="601" s="45" customFormat="1" ht="14.25" customHeight="1" x14ac:dyDescent="0.25"/>
    <row r="602" s="45" customFormat="1" ht="14.25" customHeight="1" x14ac:dyDescent="0.25"/>
    <row r="603" s="45" customFormat="1" ht="14.25" customHeight="1" x14ac:dyDescent="0.25"/>
    <row r="604" s="45" customFormat="1" ht="14.25" customHeight="1" x14ac:dyDescent="0.25"/>
    <row r="605" s="45" customFormat="1" ht="14.25" customHeight="1" x14ac:dyDescent="0.25"/>
    <row r="606" s="45" customFormat="1" ht="14.25" customHeight="1" x14ac:dyDescent="0.25"/>
    <row r="607" s="45" customFormat="1" ht="14.25" customHeight="1" x14ac:dyDescent="0.25"/>
    <row r="608" s="45" customFormat="1" ht="14.25" customHeight="1" x14ac:dyDescent="0.25"/>
    <row r="609" s="45" customFormat="1" ht="14.25" customHeight="1" x14ac:dyDescent="0.25"/>
    <row r="610" s="45" customFormat="1" ht="14.25" customHeight="1" x14ac:dyDescent="0.25"/>
    <row r="611" s="45" customFormat="1" ht="14.25" customHeight="1" x14ac:dyDescent="0.25"/>
    <row r="612" s="45" customFormat="1" ht="14.25" customHeight="1" x14ac:dyDescent="0.25"/>
    <row r="613" s="45" customFormat="1" ht="14.25" customHeight="1" x14ac:dyDescent="0.25"/>
    <row r="614" s="45" customFormat="1" ht="14.25" customHeight="1" x14ac:dyDescent="0.25"/>
    <row r="615" s="45" customFormat="1" ht="14.25" customHeight="1" x14ac:dyDescent="0.25"/>
    <row r="616" s="45" customFormat="1" ht="14.25" customHeight="1" x14ac:dyDescent="0.25"/>
    <row r="617" s="45" customFormat="1" ht="14.25" customHeight="1" x14ac:dyDescent="0.25"/>
    <row r="618" s="45" customFormat="1" ht="14.25" customHeight="1" x14ac:dyDescent="0.25"/>
    <row r="619" s="45" customFormat="1" ht="14.25" customHeight="1" x14ac:dyDescent="0.25"/>
    <row r="620" s="45" customFormat="1" ht="14.25" customHeight="1" x14ac:dyDescent="0.25"/>
    <row r="621" s="45" customFormat="1" ht="14.25" customHeight="1" x14ac:dyDescent="0.25"/>
    <row r="622" s="45" customFormat="1" ht="14.25" customHeight="1" x14ac:dyDescent="0.25"/>
    <row r="623" s="45" customFormat="1" ht="14.25" customHeight="1" x14ac:dyDescent="0.25"/>
    <row r="624" s="45" customFormat="1" ht="14.25" customHeight="1" x14ac:dyDescent="0.25"/>
    <row r="625" s="45" customFormat="1" ht="14.25" customHeight="1" x14ac:dyDescent="0.25"/>
    <row r="626" s="45" customFormat="1" ht="14.25" customHeight="1" x14ac:dyDescent="0.25"/>
    <row r="627" s="45" customFormat="1" ht="14.25" customHeight="1" x14ac:dyDescent="0.25"/>
    <row r="628" s="45" customFormat="1" ht="14.25" customHeight="1" x14ac:dyDescent="0.25"/>
    <row r="629" s="45" customFormat="1" ht="14.25" customHeight="1" x14ac:dyDescent="0.25"/>
    <row r="630" s="45" customFormat="1" ht="14.25" customHeight="1" x14ac:dyDescent="0.25"/>
    <row r="631" s="45" customFormat="1" ht="14.25" customHeight="1" x14ac:dyDescent="0.25"/>
    <row r="632" s="45" customFormat="1" ht="14.25" customHeight="1" x14ac:dyDescent="0.25"/>
    <row r="633" s="45" customFormat="1" ht="14.25" customHeight="1" x14ac:dyDescent="0.25"/>
    <row r="634" s="45" customFormat="1" ht="14.25" customHeight="1" x14ac:dyDescent="0.25"/>
    <row r="635" s="45" customFormat="1" ht="14.25" customHeight="1" x14ac:dyDescent="0.25"/>
    <row r="636" s="45" customFormat="1" ht="14.25" customHeight="1" x14ac:dyDescent="0.25"/>
    <row r="637" s="45" customFormat="1" ht="14.25" customHeight="1" x14ac:dyDescent="0.25"/>
    <row r="638" s="45" customFormat="1" ht="14.25" customHeight="1" x14ac:dyDescent="0.25"/>
    <row r="639" s="45" customFormat="1" ht="14.25" customHeight="1" x14ac:dyDescent="0.25"/>
    <row r="640" s="45" customFormat="1" ht="14.25" customHeight="1" x14ac:dyDescent="0.25"/>
    <row r="641" s="45" customFormat="1" ht="14.25" customHeight="1" x14ac:dyDescent="0.25"/>
    <row r="642" s="45" customFormat="1" ht="14.25" customHeight="1" x14ac:dyDescent="0.25"/>
    <row r="643" s="45" customFormat="1" ht="14.25" customHeight="1" x14ac:dyDescent="0.25"/>
    <row r="644" s="45" customFormat="1" ht="14.25" customHeight="1" x14ac:dyDescent="0.25"/>
    <row r="645" s="45" customFormat="1" ht="14.25" customHeight="1" x14ac:dyDescent="0.25"/>
    <row r="646" s="45" customFormat="1" ht="14.25" customHeight="1" x14ac:dyDescent="0.25"/>
    <row r="647" s="45" customFormat="1" ht="14.25" customHeight="1" x14ac:dyDescent="0.25"/>
    <row r="648" s="45" customFormat="1" ht="14.25" customHeight="1" x14ac:dyDescent="0.25"/>
    <row r="649" s="45" customFormat="1" ht="14.25" customHeight="1" x14ac:dyDescent="0.25"/>
    <row r="650" s="45" customFormat="1" ht="14.25" customHeight="1" x14ac:dyDescent="0.25"/>
    <row r="651" s="45" customFormat="1" ht="14.25" customHeight="1" x14ac:dyDescent="0.25"/>
    <row r="652" s="45" customFormat="1" ht="14.25" customHeight="1" x14ac:dyDescent="0.25"/>
    <row r="653" s="45" customFormat="1" ht="14.25" customHeight="1" x14ac:dyDescent="0.25"/>
    <row r="654" s="45" customFormat="1" ht="14.25" customHeight="1" x14ac:dyDescent="0.25"/>
    <row r="655" s="45" customFormat="1" ht="14.25" customHeight="1" x14ac:dyDescent="0.25"/>
    <row r="656" s="45" customFormat="1" ht="14.25" customHeight="1" x14ac:dyDescent="0.25"/>
    <row r="657" s="45" customFormat="1" ht="14.25" customHeight="1" x14ac:dyDescent="0.25"/>
    <row r="658" s="45" customFormat="1" ht="14.25" customHeight="1" x14ac:dyDescent="0.25"/>
    <row r="659" s="45" customFormat="1" ht="14.25" customHeight="1" x14ac:dyDescent="0.25"/>
    <row r="660" s="45" customFormat="1" ht="14.25" customHeight="1" x14ac:dyDescent="0.25"/>
    <row r="661" s="45" customFormat="1" ht="14.25" customHeight="1" x14ac:dyDescent="0.25"/>
    <row r="662" s="45" customFormat="1" ht="14.25" customHeight="1" x14ac:dyDescent="0.25"/>
    <row r="663" s="45" customFormat="1" ht="14.25" customHeight="1" x14ac:dyDescent="0.25"/>
    <row r="664" s="45" customFormat="1" ht="14.25" customHeight="1" x14ac:dyDescent="0.25"/>
    <row r="665" s="45" customFormat="1" ht="14.25" customHeight="1" x14ac:dyDescent="0.25"/>
    <row r="666" s="45" customFormat="1" ht="14.25" customHeight="1" x14ac:dyDescent="0.25"/>
    <row r="667" s="45" customFormat="1" ht="14.25" customHeight="1" x14ac:dyDescent="0.25"/>
    <row r="668" s="45" customFormat="1" ht="14.25" customHeight="1" x14ac:dyDescent="0.25"/>
    <row r="669" s="45" customFormat="1" ht="14.25" customHeight="1" x14ac:dyDescent="0.25"/>
    <row r="670" s="45" customFormat="1" ht="14.25" customHeight="1" x14ac:dyDescent="0.25"/>
    <row r="671" s="45" customFormat="1" ht="14.25" customHeight="1" x14ac:dyDescent="0.25"/>
    <row r="672" s="45" customFormat="1" ht="14.25" customHeight="1" x14ac:dyDescent="0.25"/>
    <row r="673" s="45" customFormat="1" ht="14.25" customHeight="1" x14ac:dyDescent="0.25"/>
    <row r="674" s="45" customFormat="1" ht="14.25" customHeight="1" x14ac:dyDescent="0.25"/>
    <row r="675" s="45" customFormat="1" ht="14.25" customHeight="1" x14ac:dyDescent="0.25"/>
    <row r="676" s="45" customFormat="1" ht="14.25" customHeight="1" x14ac:dyDescent="0.25"/>
    <row r="677" s="45" customFormat="1" ht="14.25" customHeight="1" x14ac:dyDescent="0.25"/>
    <row r="678" s="45" customFormat="1" ht="14.25" customHeight="1" x14ac:dyDescent="0.25"/>
    <row r="679" s="45" customFormat="1" ht="14.25" customHeight="1" x14ac:dyDescent="0.25"/>
    <row r="680" s="45" customFormat="1" ht="14.25" customHeight="1" x14ac:dyDescent="0.25"/>
    <row r="681" s="45" customFormat="1" ht="14.25" customHeight="1" x14ac:dyDescent="0.25"/>
    <row r="682" s="45" customFormat="1" ht="14.25" customHeight="1" x14ac:dyDescent="0.25"/>
    <row r="683" s="45" customFormat="1" ht="14.25" customHeight="1" x14ac:dyDescent="0.25"/>
    <row r="684" s="45" customFormat="1" ht="14.25" customHeight="1" x14ac:dyDescent="0.25"/>
    <row r="685" s="45" customFormat="1" ht="14.25" customHeight="1" x14ac:dyDescent="0.25"/>
    <row r="686" s="45" customFormat="1" ht="14.25" customHeight="1" x14ac:dyDescent="0.25"/>
    <row r="687" s="45" customFormat="1" ht="14.25" customHeight="1" x14ac:dyDescent="0.25"/>
    <row r="688" s="45" customFormat="1" ht="14.25" customHeight="1" x14ac:dyDescent="0.25"/>
    <row r="689" s="45" customFormat="1" ht="14.25" customHeight="1" x14ac:dyDescent="0.25"/>
    <row r="690" s="45" customFormat="1" ht="14.25" customHeight="1" x14ac:dyDescent="0.25"/>
    <row r="691" s="45" customFormat="1" ht="14.25" customHeight="1" x14ac:dyDescent="0.25"/>
    <row r="692" s="45" customFormat="1" ht="14.25" customHeight="1" x14ac:dyDescent="0.25"/>
    <row r="693" s="45" customFormat="1" ht="14.25" customHeight="1" x14ac:dyDescent="0.25"/>
    <row r="694" s="45" customFormat="1" ht="14.25" customHeight="1" x14ac:dyDescent="0.25"/>
    <row r="695" s="45" customFormat="1" ht="14.25" customHeight="1" x14ac:dyDescent="0.25"/>
    <row r="696" s="45" customFormat="1" ht="14.25" customHeight="1" x14ac:dyDescent="0.25"/>
    <row r="697" s="45" customFormat="1" ht="14.25" customHeight="1" x14ac:dyDescent="0.25"/>
    <row r="698" s="45" customFormat="1" ht="14.25" customHeight="1" x14ac:dyDescent="0.25"/>
    <row r="699" s="45" customFormat="1" ht="14.25" customHeight="1" x14ac:dyDescent="0.25"/>
    <row r="700" s="45" customFormat="1" ht="14.25" customHeight="1" x14ac:dyDescent="0.25"/>
    <row r="701" s="45" customFormat="1" ht="14.25" customHeight="1" x14ac:dyDescent="0.25"/>
    <row r="702" s="45" customFormat="1" ht="14.25" customHeight="1" x14ac:dyDescent="0.25"/>
    <row r="703" s="45" customFormat="1" ht="14.25" customHeight="1" x14ac:dyDescent="0.25"/>
    <row r="704" s="45" customFormat="1" ht="14.25" customHeight="1" x14ac:dyDescent="0.25"/>
    <row r="705" s="45" customFormat="1" ht="14.25" customHeight="1" x14ac:dyDescent="0.25"/>
    <row r="706" s="45" customFormat="1" ht="14.25" customHeight="1" x14ac:dyDescent="0.25"/>
    <row r="707" s="45" customFormat="1" ht="14.25" customHeight="1" x14ac:dyDescent="0.25"/>
    <row r="708" s="45" customFormat="1" ht="14.25" customHeight="1" x14ac:dyDescent="0.25"/>
    <row r="709" s="45" customFormat="1" ht="14.25" customHeight="1" x14ac:dyDescent="0.25"/>
    <row r="710" s="45" customFormat="1" ht="14.25" customHeight="1" x14ac:dyDescent="0.25"/>
    <row r="711" s="45" customFormat="1" ht="14.25" customHeight="1" x14ac:dyDescent="0.25"/>
    <row r="712" s="45" customFormat="1" ht="14.25" customHeight="1" x14ac:dyDescent="0.25"/>
    <row r="713" s="45" customFormat="1" ht="14.25" customHeight="1" x14ac:dyDescent="0.25"/>
    <row r="714" s="45" customFormat="1" ht="14.25" customHeight="1" x14ac:dyDescent="0.25"/>
    <row r="715" s="45" customFormat="1" ht="14.25" customHeight="1" x14ac:dyDescent="0.25"/>
    <row r="716" s="45" customFormat="1" ht="14.25" customHeight="1" x14ac:dyDescent="0.25"/>
    <row r="717" s="45" customFormat="1" ht="14.25" customHeight="1" x14ac:dyDescent="0.25"/>
    <row r="718" s="45" customFormat="1" ht="14.25" customHeight="1" x14ac:dyDescent="0.25"/>
    <row r="719" s="45" customFormat="1" ht="14.25" customHeight="1" x14ac:dyDescent="0.25"/>
    <row r="720" s="45" customFormat="1" ht="14.25" customHeight="1" x14ac:dyDescent="0.25"/>
    <row r="721" s="45" customFormat="1" ht="14.25" customHeight="1" x14ac:dyDescent="0.25"/>
    <row r="722" s="45" customFormat="1" ht="14.25" customHeight="1" x14ac:dyDescent="0.25"/>
    <row r="723" s="45" customFormat="1" ht="14.25" customHeight="1" x14ac:dyDescent="0.25"/>
    <row r="724" s="45" customFormat="1" ht="14.25" customHeight="1" x14ac:dyDescent="0.25"/>
    <row r="725" s="45" customFormat="1" ht="14.25" customHeight="1" x14ac:dyDescent="0.25"/>
    <row r="726" s="45" customFormat="1" ht="14.25" customHeight="1" x14ac:dyDescent="0.25"/>
    <row r="727" s="45" customFormat="1" ht="14.25" customHeight="1" x14ac:dyDescent="0.25"/>
    <row r="728" s="45" customFormat="1" ht="14.25" customHeight="1" x14ac:dyDescent="0.25"/>
    <row r="729" s="45" customFormat="1" ht="14.25" customHeight="1" x14ac:dyDescent="0.25"/>
    <row r="730" s="45" customFormat="1" ht="14.25" customHeight="1" x14ac:dyDescent="0.25"/>
    <row r="731" s="45" customFormat="1" ht="14.25" customHeight="1" x14ac:dyDescent="0.25"/>
    <row r="732" s="45" customFormat="1" ht="14.25" customHeight="1" x14ac:dyDescent="0.25"/>
    <row r="733" s="45" customFormat="1" ht="14.25" customHeight="1" x14ac:dyDescent="0.25"/>
    <row r="734" s="45" customFormat="1" ht="14.25" customHeight="1" x14ac:dyDescent="0.25"/>
    <row r="735" s="45" customFormat="1" ht="14.25" customHeight="1" x14ac:dyDescent="0.25"/>
    <row r="736" s="45" customFormat="1" ht="14.25" customHeight="1" x14ac:dyDescent="0.25"/>
    <row r="737" s="45" customFormat="1" ht="14.25" customHeight="1" x14ac:dyDescent="0.25"/>
    <row r="738" s="45" customFormat="1" ht="14.25" customHeight="1" x14ac:dyDescent="0.25"/>
    <row r="739" s="45" customFormat="1" ht="14.25" customHeight="1" x14ac:dyDescent="0.25"/>
    <row r="740" s="45" customFormat="1" ht="14.25" customHeight="1" x14ac:dyDescent="0.25"/>
    <row r="741" s="45" customFormat="1" ht="14.25" customHeight="1" x14ac:dyDescent="0.25"/>
    <row r="742" s="45" customFormat="1" ht="14.25" customHeight="1" x14ac:dyDescent="0.25"/>
    <row r="743" s="45" customFormat="1" ht="14.25" customHeight="1" x14ac:dyDescent="0.25"/>
    <row r="744" s="45" customFormat="1" ht="14.25" customHeight="1" x14ac:dyDescent="0.25"/>
    <row r="745" s="45" customFormat="1" ht="14.25" customHeight="1" x14ac:dyDescent="0.25"/>
    <row r="746" s="45" customFormat="1" ht="14.25" customHeight="1" x14ac:dyDescent="0.25"/>
    <row r="747" s="45" customFormat="1" ht="14.25" customHeight="1" x14ac:dyDescent="0.25"/>
    <row r="748" s="45" customFormat="1" ht="14.25" customHeight="1" x14ac:dyDescent="0.25"/>
    <row r="749" s="45" customFormat="1" ht="14.25" customHeight="1" x14ac:dyDescent="0.25"/>
    <row r="750" s="45" customFormat="1" ht="14.25" customHeight="1" x14ac:dyDescent="0.25"/>
    <row r="751" s="45" customFormat="1" ht="14.25" customHeight="1" x14ac:dyDescent="0.25"/>
    <row r="752" s="45" customFormat="1" ht="14.25" customHeight="1" x14ac:dyDescent="0.25"/>
    <row r="753" s="45" customFormat="1" ht="14.25" customHeight="1" x14ac:dyDescent="0.25"/>
    <row r="754" s="45" customFormat="1" ht="14.25" customHeight="1" x14ac:dyDescent="0.25"/>
    <row r="755" s="45" customFormat="1" ht="14.25" customHeight="1" x14ac:dyDescent="0.25"/>
    <row r="756" s="45" customFormat="1" ht="14.25" customHeight="1" x14ac:dyDescent="0.25"/>
    <row r="757" s="45" customFormat="1" ht="14.25" customHeight="1" x14ac:dyDescent="0.25"/>
    <row r="758" s="45" customFormat="1" ht="14.25" customHeight="1" x14ac:dyDescent="0.25"/>
    <row r="759" s="45" customFormat="1" ht="14.25" customHeight="1" x14ac:dyDescent="0.25"/>
    <row r="760" s="45" customFormat="1" ht="14.25" customHeight="1" x14ac:dyDescent="0.25"/>
    <row r="761" s="45" customFormat="1" ht="14.25" customHeight="1" x14ac:dyDescent="0.25"/>
    <row r="762" s="45" customFormat="1" ht="14.25" customHeight="1" x14ac:dyDescent="0.25"/>
    <row r="763" s="45" customFormat="1" ht="14.25" customHeight="1" x14ac:dyDescent="0.25"/>
    <row r="764" s="45" customFormat="1" ht="14.25" customHeight="1" x14ac:dyDescent="0.25"/>
    <row r="765" s="45" customFormat="1" ht="14.25" customHeight="1" x14ac:dyDescent="0.25"/>
    <row r="766" s="45" customFormat="1" ht="14.25" customHeight="1" x14ac:dyDescent="0.25"/>
    <row r="767" s="45" customFormat="1" ht="14.25" customHeight="1" x14ac:dyDescent="0.25"/>
    <row r="768" s="45" customFormat="1" ht="14.25" customHeight="1" x14ac:dyDescent="0.25"/>
    <row r="769" s="45" customFormat="1" ht="14.25" customHeight="1" x14ac:dyDescent="0.25"/>
    <row r="770" s="45" customFormat="1" ht="14.25" customHeight="1" x14ac:dyDescent="0.25"/>
    <row r="771" s="45" customFormat="1" ht="14.25" customHeight="1" x14ac:dyDescent="0.25"/>
    <row r="772" s="45" customFormat="1" ht="14.25" customHeight="1" x14ac:dyDescent="0.25"/>
    <row r="773" s="45" customFormat="1" ht="14.25" customHeight="1" x14ac:dyDescent="0.25"/>
    <row r="774" s="45" customFormat="1" ht="14.25" customHeight="1" x14ac:dyDescent="0.25"/>
    <row r="775" s="45" customFormat="1" ht="14.25" customHeight="1" x14ac:dyDescent="0.25"/>
    <row r="776" s="45" customFormat="1" ht="14.25" customHeight="1" x14ac:dyDescent="0.25"/>
    <row r="777" s="45" customFormat="1" ht="14.25" customHeight="1" x14ac:dyDescent="0.25"/>
    <row r="778" s="45" customFormat="1" ht="14.25" customHeight="1" x14ac:dyDescent="0.25"/>
    <row r="779" s="45" customFormat="1" ht="14.25" customHeight="1" x14ac:dyDescent="0.25"/>
    <row r="780" s="45" customFormat="1" ht="14.25" customHeight="1" x14ac:dyDescent="0.25"/>
    <row r="781" s="45" customFormat="1" ht="14.25" customHeight="1" x14ac:dyDescent="0.25"/>
    <row r="782" s="45" customFormat="1" ht="14.25" customHeight="1" x14ac:dyDescent="0.25"/>
    <row r="783" s="45" customFormat="1" ht="14.25" customHeight="1" x14ac:dyDescent="0.25"/>
    <row r="784" s="45" customFormat="1" ht="14.25" customHeight="1" x14ac:dyDescent="0.25"/>
    <row r="785" s="45" customFormat="1" ht="14.25" customHeight="1" x14ac:dyDescent="0.25"/>
    <row r="786" s="45" customFormat="1" ht="14.25" customHeight="1" x14ac:dyDescent="0.25"/>
    <row r="787" s="45" customFormat="1" ht="14.25" customHeight="1" x14ac:dyDescent="0.25"/>
    <row r="788" s="45" customFormat="1" ht="14.25" customHeight="1" x14ac:dyDescent="0.25"/>
    <row r="789" s="45" customFormat="1" ht="14.25" customHeight="1" x14ac:dyDescent="0.25"/>
    <row r="790" s="45" customFormat="1" ht="14.25" customHeight="1" x14ac:dyDescent="0.25"/>
    <row r="791" s="45" customFormat="1" ht="14.25" customHeight="1" x14ac:dyDescent="0.25"/>
    <row r="792" s="45" customFormat="1" ht="14.25" customHeight="1" x14ac:dyDescent="0.25"/>
    <row r="793" s="45" customFormat="1" ht="14.25" customHeight="1" x14ac:dyDescent="0.25"/>
    <row r="794" s="45" customFormat="1" ht="14.25" customHeight="1" x14ac:dyDescent="0.25"/>
    <row r="795" s="45" customFormat="1" ht="14.25" customHeight="1" x14ac:dyDescent="0.25"/>
    <row r="796" s="45" customFormat="1" ht="14.25" customHeight="1" x14ac:dyDescent="0.25"/>
    <row r="797" s="45" customFormat="1" ht="14.25" customHeight="1" x14ac:dyDescent="0.25"/>
    <row r="798" s="45" customFormat="1" ht="14.25" customHeight="1" x14ac:dyDescent="0.25"/>
    <row r="799" s="45" customFormat="1" ht="14.25" customHeight="1" x14ac:dyDescent="0.25"/>
    <row r="800" s="45" customFormat="1" ht="14.25" customHeight="1" x14ac:dyDescent="0.25"/>
    <row r="801" s="45" customFormat="1" ht="14.25" customHeight="1" x14ac:dyDescent="0.25"/>
    <row r="802" s="45" customFormat="1" ht="14.25" customHeight="1" x14ac:dyDescent="0.25"/>
    <row r="803" s="45" customFormat="1" ht="14.25" customHeight="1" x14ac:dyDescent="0.25"/>
    <row r="804" s="45" customFormat="1" ht="14.25" customHeight="1" x14ac:dyDescent="0.25"/>
    <row r="805" s="45" customFormat="1" ht="14.25" customHeight="1" x14ac:dyDescent="0.25"/>
    <row r="806" s="45" customFormat="1" ht="14.25" customHeight="1" x14ac:dyDescent="0.25"/>
    <row r="807" s="45" customFormat="1" ht="14.25" customHeight="1" x14ac:dyDescent="0.25"/>
    <row r="808" s="45" customFormat="1" ht="14.25" customHeight="1" x14ac:dyDescent="0.25"/>
    <row r="809" s="45" customFormat="1" ht="14.25" customHeight="1" x14ac:dyDescent="0.25"/>
    <row r="810" s="45" customFormat="1" ht="14.25" customHeight="1" x14ac:dyDescent="0.25"/>
    <row r="811" s="45" customFormat="1" ht="14.25" customHeight="1" x14ac:dyDescent="0.25"/>
    <row r="812" s="45" customFormat="1" ht="14.25" customHeight="1" x14ac:dyDescent="0.25"/>
    <row r="813" s="45" customFormat="1" ht="14.25" customHeight="1" x14ac:dyDescent="0.25"/>
    <row r="814" s="45" customFormat="1" ht="14.25" customHeight="1" x14ac:dyDescent="0.25"/>
    <row r="815" s="45" customFormat="1" ht="14.25" customHeight="1" x14ac:dyDescent="0.25"/>
    <row r="816" s="45" customFormat="1" ht="14.25" customHeight="1" x14ac:dyDescent="0.25"/>
    <row r="817" s="45" customFormat="1" ht="14.25" customHeight="1" x14ac:dyDescent="0.25"/>
    <row r="818" s="45" customFormat="1" ht="14.25" customHeight="1" x14ac:dyDescent="0.25"/>
    <row r="819" s="45" customFormat="1" ht="14.25" customHeight="1" x14ac:dyDescent="0.25"/>
    <row r="820" s="45" customFormat="1" ht="14.25" customHeight="1" x14ac:dyDescent="0.25"/>
    <row r="821" s="45" customFormat="1" ht="14.25" customHeight="1" x14ac:dyDescent="0.25"/>
    <row r="822" s="45" customFormat="1" ht="14.25" customHeight="1" x14ac:dyDescent="0.25"/>
    <row r="823" s="45" customFormat="1" ht="14.25" customHeight="1" x14ac:dyDescent="0.25"/>
    <row r="824" s="45" customFormat="1" ht="14.25" customHeight="1" x14ac:dyDescent="0.25"/>
    <row r="825" s="45" customFormat="1" ht="14.25" customHeight="1" x14ac:dyDescent="0.25"/>
    <row r="826" s="45" customFormat="1" ht="14.25" customHeight="1" x14ac:dyDescent="0.25"/>
    <row r="827" s="45" customFormat="1" ht="14.25" customHeight="1" x14ac:dyDescent="0.25"/>
    <row r="828" s="45" customFormat="1" ht="14.25" customHeight="1" x14ac:dyDescent="0.25"/>
    <row r="829" s="45" customFormat="1" ht="14.25" customHeight="1" x14ac:dyDescent="0.25"/>
    <row r="830" s="45" customFormat="1" ht="14.25" customHeight="1" x14ac:dyDescent="0.25"/>
    <row r="831" s="45" customFormat="1" ht="14.25" customHeight="1" x14ac:dyDescent="0.25"/>
    <row r="832" s="45" customFormat="1" ht="14.25" customHeight="1" x14ac:dyDescent="0.25"/>
    <row r="833" s="45" customFormat="1" ht="14.25" customHeight="1" x14ac:dyDescent="0.25"/>
    <row r="834" s="45" customFormat="1" ht="14.25" customHeight="1" x14ac:dyDescent="0.25"/>
    <row r="835" s="45" customFormat="1" ht="14.25" customHeight="1" x14ac:dyDescent="0.25"/>
    <row r="836" s="45" customFormat="1" ht="14.25" customHeight="1" x14ac:dyDescent="0.25"/>
    <row r="837" s="45" customFormat="1" ht="14.25" customHeight="1" x14ac:dyDescent="0.25"/>
    <row r="838" s="45" customFormat="1" ht="14.25" customHeight="1" x14ac:dyDescent="0.25"/>
    <row r="839" s="45" customFormat="1" ht="14.25" customHeight="1" x14ac:dyDescent="0.25"/>
    <row r="840" s="45" customFormat="1" ht="14.25" customHeight="1" x14ac:dyDescent="0.25"/>
    <row r="841" s="45" customFormat="1" ht="14.25" customHeight="1" x14ac:dyDescent="0.25"/>
    <row r="842" s="45" customFormat="1" ht="14.25" customHeight="1" x14ac:dyDescent="0.25"/>
    <row r="843" s="45" customFormat="1" ht="14.25" customHeight="1" x14ac:dyDescent="0.25"/>
    <row r="844" s="45" customFormat="1" ht="14.25" customHeight="1" x14ac:dyDescent="0.25"/>
    <row r="845" s="45" customFormat="1" ht="14.25" customHeight="1" x14ac:dyDescent="0.25"/>
    <row r="846" s="45" customFormat="1" ht="14.25" customHeight="1" x14ac:dyDescent="0.25"/>
    <row r="847" s="45" customFormat="1" ht="14.25" customHeight="1" x14ac:dyDescent="0.25"/>
    <row r="848" s="45" customFormat="1" ht="14.25" customHeight="1" x14ac:dyDescent="0.25"/>
    <row r="849" s="45" customFormat="1" ht="14.25" customHeight="1" x14ac:dyDescent="0.25"/>
    <row r="850" s="45" customFormat="1" ht="14.25" customHeight="1" x14ac:dyDescent="0.25"/>
    <row r="851" s="45" customFormat="1" ht="14.25" customHeight="1" x14ac:dyDescent="0.25"/>
    <row r="852" s="45" customFormat="1" ht="14.25" customHeight="1" x14ac:dyDescent="0.25"/>
    <row r="853" s="45" customFormat="1" ht="14.25" customHeight="1" x14ac:dyDescent="0.25"/>
    <row r="854" s="45" customFormat="1" ht="14.25" customHeight="1" x14ac:dyDescent="0.25"/>
    <row r="855" s="45" customFormat="1" ht="14.25" customHeight="1" x14ac:dyDescent="0.25"/>
    <row r="856" s="45" customFormat="1" ht="14.25" customHeight="1" x14ac:dyDescent="0.25"/>
    <row r="857" s="45" customFormat="1" ht="14.25" customHeight="1" x14ac:dyDescent="0.25"/>
    <row r="858" s="45" customFormat="1" ht="14.25" customHeight="1" x14ac:dyDescent="0.25"/>
    <row r="859" s="45" customFormat="1" ht="14.25" customHeight="1" x14ac:dyDescent="0.25"/>
    <row r="860" s="45" customFormat="1" ht="14.25" customHeight="1" x14ac:dyDescent="0.25"/>
    <row r="861" s="45" customFormat="1" ht="14.25" customHeight="1" x14ac:dyDescent="0.25"/>
    <row r="862" s="45" customFormat="1" ht="14.25" customHeight="1" x14ac:dyDescent="0.25"/>
    <row r="863" s="45" customFormat="1" ht="14.25" customHeight="1" x14ac:dyDescent="0.25"/>
    <row r="864" s="45" customFormat="1" ht="14.25" customHeight="1" x14ac:dyDescent="0.25"/>
    <row r="865" s="45" customFormat="1" ht="14.25" customHeight="1" x14ac:dyDescent="0.25"/>
    <row r="866" s="45" customFormat="1" ht="14.25" customHeight="1" x14ac:dyDescent="0.25"/>
    <row r="867" s="45" customFormat="1" ht="14.25" customHeight="1" x14ac:dyDescent="0.25"/>
    <row r="868" s="45" customFormat="1" ht="14.25" customHeight="1" x14ac:dyDescent="0.25"/>
    <row r="869" s="45" customFormat="1" ht="14.25" customHeight="1" x14ac:dyDescent="0.25"/>
    <row r="870" s="45" customFormat="1" ht="14.25" customHeight="1" x14ac:dyDescent="0.25"/>
    <row r="871" s="45" customFormat="1" ht="14.25" customHeight="1" x14ac:dyDescent="0.25"/>
    <row r="872" s="45" customFormat="1" ht="14.25" customHeight="1" x14ac:dyDescent="0.25"/>
    <row r="873" s="45" customFormat="1" ht="14.25" customHeight="1" x14ac:dyDescent="0.25"/>
    <row r="874" s="45" customFormat="1" ht="14.25" customHeight="1" x14ac:dyDescent="0.25"/>
    <row r="875" s="45" customFormat="1" ht="14.25" customHeight="1" x14ac:dyDescent="0.25"/>
    <row r="876" s="45" customFormat="1" ht="14.25" customHeight="1" x14ac:dyDescent="0.25"/>
    <row r="877" s="45" customFormat="1" ht="14.25" customHeight="1" x14ac:dyDescent="0.25"/>
    <row r="878" s="45" customFormat="1" ht="14.25" customHeight="1" x14ac:dyDescent="0.25"/>
    <row r="879" s="45" customFormat="1" ht="14.25" customHeight="1" x14ac:dyDescent="0.25"/>
    <row r="880" s="45" customFormat="1" ht="14.25" customHeight="1" x14ac:dyDescent="0.25"/>
    <row r="881" s="45" customFormat="1" ht="14.25" customHeight="1" x14ac:dyDescent="0.25"/>
    <row r="882" s="45" customFormat="1" ht="14.25" customHeight="1" x14ac:dyDescent="0.25"/>
    <row r="883" s="45" customFormat="1" ht="14.25" customHeight="1" x14ac:dyDescent="0.25"/>
    <row r="884" s="45" customFormat="1" ht="14.25" customHeight="1" x14ac:dyDescent="0.25"/>
    <row r="885" s="45" customFormat="1" ht="14.25" customHeight="1" x14ac:dyDescent="0.25"/>
    <row r="886" s="45" customFormat="1" ht="14.25" customHeight="1" x14ac:dyDescent="0.25"/>
    <row r="887" s="45" customFormat="1" ht="14.25" customHeight="1" x14ac:dyDescent="0.25"/>
    <row r="888" s="45" customFormat="1" ht="14.25" customHeight="1" x14ac:dyDescent="0.25"/>
    <row r="889" s="45" customFormat="1" ht="14.25" customHeight="1" x14ac:dyDescent="0.25"/>
    <row r="890" s="45" customFormat="1" ht="14.25" customHeight="1" x14ac:dyDescent="0.25"/>
    <row r="891" s="45" customFormat="1" ht="14.25" customHeight="1" x14ac:dyDescent="0.25"/>
    <row r="892" s="45" customFormat="1" ht="14.25" customHeight="1" x14ac:dyDescent="0.25"/>
    <row r="893" s="45" customFormat="1" ht="14.25" customHeight="1" x14ac:dyDescent="0.25"/>
    <row r="894" s="45" customFormat="1" ht="14.25" customHeight="1" x14ac:dyDescent="0.25"/>
    <row r="895" s="45" customFormat="1" ht="14.25" customHeight="1" x14ac:dyDescent="0.25"/>
    <row r="896" s="45" customFormat="1" ht="14.25" customHeight="1" x14ac:dyDescent="0.25"/>
    <row r="897" s="45" customFormat="1" ht="14.25" customHeight="1" x14ac:dyDescent="0.25"/>
    <row r="898" s="45" customFormat="1" ht="14.25" customHeight="1" x14ac:dyDescent="0.25"/>
    <row r="899" s="45" customFormat="1" ht="14.25" customHeight="1" x14ac:dyDescent="0.25"/>
    <row r="900" s="45" customFormat="1" ht="14.25" customHeight="1" x14ac:dyDescent="0.25"/>
    <row r="901" s="45" customFormat="1" ht="14.25" customHeight="1" x14ac:dyDescent="0.25"/>
    <row r="902" s="45" customFormat="1" ht="14.25" customHeight="1" x14ac:dyDescent="0.25"/>
    <row r="903" s="45" customFormat="1" ht="14.25" customHeight="1" x14ac:dyDescent="0.25"/>
    <row r="904" s="45" customFormat="1" ht="14.25" customHeight="1" x14ac:dyDescent="0.25"/>
    <row r="905" s="45" customFormat="1" ht="14.25" customHeight="1" x14ac:dyDescent="0.25"/>
    <row r="906" s="45" customFormat="1" ht="14.25" customHeight="1" x14ac:dyDescent="0.25"/>
    <row r="907" s="45" customFormat="1" ht="14.25" customHeight="1" x14ac:dyDescent="0.25"/>
    <row r="908" s="45" customFormat="1" ht="14.25" customHeight="1" x14ac:dyDescent="0.25"/>
    <row r="909" s="45" customFormat="1" ht="14.25" customHeight="1" x14ac:dyDescent="0.25"/>
    <row r="910" s="45" customFormat="1" ht="14.25" customHeight="1" x14ac:dyDescent="0.25"/>
    <row r="911" s="45" customFormat="1" ht="14.25" customHeight="1" x14ac:dyDescent="0.25"/>
    <row r="912" s="45" customFormat="1" ht="14.25" customHeight="1" x14ac:dyDescent="0.25"/>
    <row r="913" s="45" customFormat="1" ht="14.25" customHeight="1" x14ac:dyDescent="0.25"/>
    <row r="914" s="45" customFormat="1" ht="14.25" customHeight="1" x14ac:dyDescent="0.25"/>
    <row r="915" s="45" customFormat="1" ht="14.25" customHeight="1" x14ac:dyDescent="0.25"/>
    <row r="916" s="45" customFormat="1" ht="14.25" customHeight="1" x14ac:dyDescent="0.25"/>
    <row r="917" s="45" customFormat="1" ht="14.25" customHeight="1" x14ac:dyDescent="0.25"/>
    <row r="918" s="45" customFormat="1" ht="14.25" customHeight="1" x14ac:dyDescent="0.25"/>
    <row r="919" s="45" customFormat="1" ht="14.25" customHeight="1" x14ac:dyDescent="0.25"/>
    <row r="920" s="45" customFormat="1" ht="14.25" customHeight="1" x14ac:dyDescent="0.25"/>
    <row r="921" s="45" customFormat="1" ht="14.25" customHeight="1" x14ac:dyDescent="0.25"/>
    <row r="922" s="45" customFormat="1" ht="14.25" customHeight="1" x14ac:dyDescent="0.25"/>
    <row r="923" s="45" customFormat="1" ht="14.25" customHeight="1" x14ac:dyDescent="0.25"/>
    <row r="924" s="45" customFormat="1" ht="14.25" customHeight="1" x14ac:dyDescent="0.25"/>
    <row r="925" s="45" customFormat="1" ht="14.25" customHeight="1" x14ac:dyDescent="0.25"/>
    <row r="926" s="45" customFormat="1" ht="14.25" customHeight="1" x14ac:dyDescent="0.25"/>
    <row r="927" s="45" customFormat="1" ht="14.25" customHeight="1" x14ac:dyDescent="0.25"/>
    <row r="928" s="45" customFormat="1" ht="14.25" customHeight="1" x14ac:dyDescent="0.25"/>
    <row r="929" s="45" customFormat="1" ht="14.25" customHeight="1" x14ac:dyDescent="0.25"/>
    <row r="930" s="45" customFormat="1" ht="14.25" customHeight="1" x14ac:dyDescent="0.25"/>
    <row r="931" s="45" customFormat="1" ht="14.25" customHeight="1" x14ac:dyDescent="0.25"/>
    <row r="932" s="45" customFormat="1" ht="14.25" customHeight="1" x14ac:dyDescent="0.25"/>
    <row r="933" s="45" customFormat="1" ht="14.25" customHeight="1" x14ac:dyDescent="0.25"/>
    <row r="934" s="45" customFormat="1" ht="14.25" customHeight="1" x14ac:dyDescent="0.25"/>
    <row r="935" s="45" customFormat="1" ht="14.25" customHeight="1" x14ac:dyDescent="0.25"/>
    <row r="936" s="45" customFormat="1" ht="14.25" customHeight="1" x14ac:dyDescent="0.25"/>
    <row r="937" s="45" customFormat="1" ht="14.25" customHeight="1" x14ac:dyDescent="0.25"/>
    <row r="938" s="45" customFormat="1" ht="14.25" customHeight="1" x14ac:dyDescent="0.25"/>
    <row r="939" s="45" customFormat="1" ht="14.25" customHeight="1" x14ac:dyDescent="0.25"/>
    <row r="940" s="45" customFormat="1" ht="14.25" customHeight="1" x14ac:dyDescent="0.25"/>
    <row r="941" s="45" customFormat="1" ht="14.25" customHeight="1" x14ac:dyDescent="0.25"/>
    <row r="942" s="45" customFormat="1" ht="14.25" customHeight="1" x14ac:dyDescent="0.25"/>
    <row r="943" s="45" customFormat="1" ht="14.25" customHeight="1" x14ac:dyDescent="0.25"/>
    <row r="944" s="45" customFormat="1" ht="14.25" customHeight="1" x14ac:dyDescent="0.25"/>
    <row r="945" s="45" customFormat="1" ht="14.25" customHeight="1" x14ac:dyDescent="0.25"/>
    <row r="946" s="45" customFormat="1" ht="14.25" customHeight="1" x14ac:dyDescent="0.25"/>
    <row r="947" s="45" customFormat="1" ht="14.25" customHeight="1" x14ac:dyDescent="0.25"/>
    <row r="948" s="45" customFormat="1" ht="14.25" customHeight="1" x14ac:dyDescent="0.25"/>
    <row r="949" s="45" customFormat="1" ht="14.25" customHeight="1" x14ac:dyDescent="0.25"/>
    <row r="950" s="45" customFormat="1" ht="14.25" customHeight="1" x14ac:dyDescent="0.25"/>
    <row r="951" s="45" customFormat="1" ht="14.25" customHeight="1" x14ac:dyDescent="0.25"/>
    <row r="952" s="45" customFormat="1" ht="14.25" customHeight="1" x14ac:dyDescent="0.25"/>
    <row r="953" s="45" customFormat="1" ht="14.25" customHeight="1" x14ac:dyDescent="0.25"/>
    <row r="954" s="45" customFormat="1" ht="14.25" customHeight="1" x14ac:dyDescent="0.25"/>
    <row r="955" s="45" customFormat="1" ht="14.25" customHeight="1" x14ac:dyDescent="0.25"/>
    <row r="956" s="45" customFormat="1" ht="14.25" customHeight="1" x14ac:dyDescent="0.25"/>
    <row r="957" s="45" customFormat="1" ht="14.25" customHeight="1" x14ac:dyDescent="0.25"/>
    <row r="958" s="45" customFormat="1" ht="14.25" customHeight="1" x14ac:dyDescent="0.25"/>
    <row r="959" s="45" customFormat="1" ht="14.25" customHeight="1" x14ac:dyDescent="0.25"/>
    <row r="960" s="45" customFormat="1" ht="14.25" customHeight="1" x14ac:dyDescent="0.25"/>
    <row r="961" s="45" customFormat="1" ht="14.25" customHeight="1" x14ac:dyDescent="0.25"/>
    <row r="962" s="45" customFormat="1" ht="14.25" customHeight="1" x14ac:dyDescent="0.25"/>
    <row r="963" s="45" customFormat="1" ht="14.25" customHeight="1" x14ac:dyDescent="0.25"/>
    <row r="964" s="45" customFormat="1" ht="14.25" customHeight="1" x14ac:dyDescent="0.25"/>
    <row r="965" s="45" customFormat="1" ht="14.25" customHeight="1" x14ac:dyDescent="0.25"/>
    <row r="966" s="45" customFormat="1" ht="14.25" customHeight="1" x14ac:dyDescent="0.25"/>
    <row r="967" s="45" customFormat="1" ht="14.25" customHeight="1" x14ac:dyDescent="0.25"/>
    <row r="968" s="45" customFormat="1" ht="14.25" customHeight="1" x14ac:dyDescent="0.25"/>
    <row r="969" s="45" customFormat="1" ht="14.25" customHeight="1" x14ac:dyDescent="0.25"/>
    <row r="970" s="45" customFormat="1" ht="14.25" customHeight="1" x14ac:dyDescent="0.25"/>
    <row r="971" s="45" customFormat="1" ht="14.25" customHeight="1" x14ac:dyDescent="0.25"/>
    <row r="972" s="45" customFormat="1" ht="14.25" customHeight="1" x14ac:dyDescent="0.25"/>
    <row r="973" s="45" customFormat="1" ht="14.25" customHeight="1" x14ac:dyDescent="0.25"/>
    <row r="974" s="45" customFormat="1" ht="14.25" customHeight="1" x14ac:dyDescent="0.25"/>
    <row r="975" s="45" customFormat="1" ht="14.25" customHeight="1" x14ac:dyDescent="0.25"/>
    <row r="976" s="45" customFormat="1" ht="14.25" customHeight="1" x14ac:dyDescent="0.25"/>
    <row r="977" s="45" customFormat="1" ht="14.25" customHeight="1" x14ac:dyDescent="0.25"/>
    <row r="978" s="45" customFormat="1" ht="14.25" customHeight="1" x14ac:dyDescent="0.25"/>
    <row r="979" s="45" customFormat="1" ht="14.25" customHeight="1" x14ac:dyDescent="0.25"/>
    <row r="980" s="45" customFormat="1" ht="14.25" customHeight="1" x14ac:dyDescent="0.25"/>
    <row r="981" s="45" customFormat="1" ht="14.25" customHeight="1" x14ac:dyDescent="0.25"/>
    <row r="982" s="45" customFormat="1" ht="14.25" customHeight="1" x14ac:dyDescent="0.25"/>
    <row r="983" s="45" customFormat="1" ht="14.25" customHeight="1" x14ac:dyDescent="0.25"/>
    <row r="984" s="45" customFormat="1" ht="14.25" customHeight="1" x14ac:dyDescent="0.25"/>
    <row r="985" s="45" customFormat="1" ht="14.25" customHeight="1" x14ac:dyDescent="0.25"/>
    <row r="986" s="45" customFormat="1" ht="14.25" customHeight="1" x14ac:dyDescent="0.25"/>
    <row r="987" s="45" customFormat="1" ht="14.25" customHeight="1" x14ac:dyDescent="0.25"/>
    <row r="988" s="45" customFormat="1" ht="14.25" customHeight="1" x14ac:dyDescent="0.25"/>
    <row r="989" s="45" customFormat="1" ht="14.25" customHeight="1" x14ac:dyDescent="0.25"/>
    <row r="990" s="45" customFormat="1" ht="14.25" customHeight="1" x14ac:dyDescent="0.25"/>
    <row r="991" s="45" customFormat="1" ht="14.25" customHeight="1" x14ac:dyDescent="0.25"/>
    <row r="992" s="45" customFormat="1" ht="14.25" customHeight="1" x14ac:dyDescent="0.25"/>
    <row r="993" s="45" customFormat="1" ht="14.25" customHeight="1" x14ac:dyDescent="0.25"/>
    <row r="994" s="45" customFormat="1" ht="14.25" customHeight="1" x14ac:dyDescent="0.25"/>
    <row r="995" s="45" customFormat="1" ht="14.25" customHeight="1" x14ac:dyDescent="0.25"/>
    <row r="996" s="45" customFormat="1" ht="14.25" customHeight="1" x14ac:dyDescent="0.25"/>
    <row r="997" s="45" customFormat="1" ht="14.25" customHeight="1" x14ac:dyDescent="0.25"/>
    <row r="998" s="45" customFormat="1" ht="14.25" customHeight="1" x14ac:dyDescent="0.25"/>
    <row r="999" s="45" customFormat="1" ht="14.25" customHeight="1" x14ac:dyDescent="0.25"/>
    <row r="1000" s="45" customFormat="1" ht="14.25" customHeight="1" x14ac:dyDescent="0.25"/>
    <row r="1001" s="45" customFormat="1" ht="14.25"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48D1-BC4C-4AFF-8A7D-AC4CCE2F03B5}">
  <dimension ref="A1:E11"/>
  <sheetViews>
    <sheetView workbookViewId="0">
      <selection activeCell="H20" sqref="H20"/>
    </sheetView>
  </sheetViews>
  <sheetFormatPr defaultRowHeight="13.2" x14ac:dyDescent="0.25"/>
  <cols>
    <col min="1" max="1" width="25.109375" bestFit="1" customWidth="1"/>
    <col min="2" max="2" width="11.77734375" customWidth="1"/>
    <col min="3" max="3" width="9.77734375" customWidth="1"/>
    <col min="4" max="4" width="9.5546875" bestFit="1" customWidth="1"/>
  </cols>
  <sheetData>
    <row r="1" spans="1:5" x14ac:dyDescent="0.25">
      <c r="B1" s="49" t="s">
        <v>146</v>
      </c>
      <c r="C1" s="49" t="s">
        <v>142</v>
      </c>
      <c r="D1" s="49" t="s">
        <v>144</v>
      </c>
      <c r="E1" s="49" t="s">
        <v>143</v>
      </c>
    </row>
    <row r="2" spans="1:5" x14ac:dyDescent="0.25">
      <c r="A2" s="49" t="s">
        <v>140</v>
      </c>
      <c r="B2" s="49"/>
      <c r="C2" s="49">
        <v>32</v>
      </c>
      <c r="D2">
        <v>8</v>
      </c>
      <c r="E2">
        <v>4</v>
      </c>
    </row>
    <row r="3" spans="1:5" x14ac:dyDescent="0.25">
      <c r="A3" s="49" t="s">
        <v>145</v>
      </c>
      <c r="B3" s="49">
        <v>570</v>
      </c>
    </row>
    <row r="4" spans="1:5" x14ac:dyDescent="0.25">
      <c r="A4" s="49" t="s">
        <v>147</v>
      </c>
      <c r="B4">
        <f>B3*C2</f>
        <v>18240</v>
      </c>
    </row>
    <row r="5" spans="1:5" x14ac:dyDescent="0.25">
      <c r="A5" s="49" t="s">
        <v>148</v>
      </c>
      <c r="B5">
        <v>1500</v>
      </c>
    </row>
    <row r="6" spans="1:5" x14ac:dyDescent="0.25">
      <c r="A6" s="49" t="s">
        <v>149</v>
      </c>
      <c r="B6">
        <v>2000</v>
      </c>
    </row>
    <row r="7" spans="1:5" x14ac:dyDescent="0.25">
      <c r="A7" s="49" t="s">
        <v>150</v>
      </c>
      <c r="B7">
        <v>6000</v>
      </c>
    </row>
    <row r="8" spans="1:5" x14ac:dyDescent="0.25">
      <c r="A8" s="49" t="s">
        <v>151</v>
      </c>
      <c r="B8">
        <v>500</v>
      </c>
    </row>
    <row r="9" spans="1:5" x14ac:dyDescent="0.25">
      <c r="A9" s="49" t="s">
        <v>153</v>
      </c>
      <c r="B9">
        <v>1500</v>
      </c>
    </row>
    <row r="10" spans="1:5" x14ac:dyDescent="0.25">
      <c r="A10" s="49" t="s">
        <v>152</v>
      </c>
      <c r="B10">
        <v>10000</v>
      </c>
    </row>
    <row r="11" spans="1:5" x14ac:dyDescent="0.25">
      <c r="A11" s="49" t="s">
        <v>107</v>
      </c>
      <c r="B11">
        <v>2000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Brickbat Coba</vt:lpstr>
      <vt:lpstr>PCC</vt:lpstr>
      <vt:lpstr>Glass 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2023-02-28T06:13:30Z</cp:lastPrinted>
  <dcterms:created xsi:type="dcterms:W3CDTF">2019-02-04T18:16:32Z</dcterms:created>
  <dcterms:modified xsi:type="dcterms:W3CDTF">2024-01-23T12:17:33Z</dcterms:modified>
</cp:coreProperties>
</file>