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kcorp11-my.sharepoint.com/personal/amit_tiwari_copperchimney_in/Documents/Desktop/CC @ Oberoi/Bills for Audit/Bay Interiors/"/>
    </mc:Choice>
  </mc:AlternateContent>
  <xr:revisionPtr revIDLastSave="313" documentId="8_{D99FCB77-BDF6-4077-90FB-41D71F951CFF}" xr6:coauthVersionLast="47" xr6:coauthVersionMax="47" xr10:uidLastSave="{6CC841C2-4E3C-423F-8E86-FD705EF158CA}"/>
  <bookViews>
    <workbookView xWindow="-110" yWindow="-110" windowWidth="19420" windowHeight="10300" xr2:uid="{05701124-6F41-48C5-834C-A0F3D88F43C6}"/>
  </bookViews>
  <sheets>
    <sheet name="SUMMARY " sheetId="4" r:id="rId1"/>
    <sheet name="CIVIL WORK" sheetId="2" r:id="rId2"/>
    <sheet name="INTERIOR WORK" sheetId="3" r:id="rId3"/>
    <sheet name="Extra Items" sheetId="7" r:id="rId4"/>
    <sheet name="MISCELLANEOUS" sheetId="6" r:id="rId5"/>
    <sheet name="NT Items" sheetId="5" r:id="rId6"/>
  </sheets>
  <externalReferences>
    <externalReference r:id="rId7"/>
    <externalReference r:id="rId8"/>
  </externalReferences>
  <definedNames>
    <definedName name="_xlnm.Print_Area" localSheetId="1">'CIVIL WORK'!$A$1:$L$89</definedName>
    <definedName name="_xlnm.Print_Area" localSheetId="2">'INTERIOR WORK'!$A$2:$P$112</definedName>
    <definedName name="_xlnm.Print_Area" localSheetId="4">MISCELLANEOUS!$A$1:$J$26</definedName>
    <definedName name="_xlnm.Print_Area" localSheetId="5">'NT Items'!$A$1:$H$30</definedName>
    <definedName name="_xlnm.Print_Area" localSheetId="0">'SUMMARY '!$A$1:$E$18</definedName>
    <definedName name="_xlnm.Print_Titles" localSheetId="1">'CIVIL WORK'!$3:$3</definedName>
    <definedName name="_xlnm.Print_Titles" localSheetId="2">'INTERIOR WORK'!$4:$4</definedName>
    <definedName name="_xlnm.Print_Titles" localSheetId="5">'NT Items'!$3:$3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0" i="3" l="1"/>
  <c r="E16" i="4"/>
  <c r="D16" i="4"/>
  <c r="D15" i="4"/>
  <c r="D9" i="4"/>
  <c r="L64" i="3"/>
  <c r="L65" i="3"/>
  <c r="I65" i="3"/>
  <c r="I64" i="3"/>
  <c r="L16" i="3"/>
  <c r="O16" i="3"/>
  <c r="J16" i="3"/>
  <c r="K33" i="3" a="1"/>
  <c r="K33" i="3" s="1"/>
  <c r="L33" i="3" s="1"/>
  <c r="D12" i="4"/>
  <c r="E12" i="4" s="1"/>
  <c r="O26" i="3"/>
  <c r="N26" i="3"/>
  <c r="D11" i="4"/>
  <c r="D10" i="4"/>
  <c r="E10" i="4" s="1"/>
  <c r="I6" i="7"/>
  <c r="G6" i="7"/>
  <c r="I4" i="7"/>
  <c r="I5" i="7"/>
  <c r="I3" i="7"/>
  <c r="G5" i="7"/>
  <c r="F4" i="7"/>
  <c r="G4" i="7" s="1"/>
  <c r="G3" i="7"/>
  <c r="G23" i="6"/>
  <c r="G21" i="6"/>
  <c r="H19" i="6"/>
  <c r="I19" i="6" s="1"/>
  <c r="G19" i="6"/>
  <c r="A19" i="6"/>
  <c r="A21" i="6" s="1"/>
  <c r="A23" i="6" s="1"/>
  <c r="G17" i="6"/>
  <c r="G16" i="6"/>
  <c r="A13" i="6"/>
  <c r="H11" i="6"/>
  <c r="I11" i="6" s="1"/>
  <c r="G11" i="6"/>
  <c r="H9" i="6"/>
  <c r="I9" i="6" s="1"/>
  <c r="E9" i="6"/>
  <c r="G9" i="6" s="1"/>
  <c r="G25" i="6" s="1"/>
  <c r="H6" i="6"/>
  <c r="I6" i="6" s="1"/>
  <c r="G6" i="6"/>
  <c r="N104" i="3"/>
  <c r="O104" i="3" s="1"/>
  <c r="N105" i="3"/>
  <c r="O105" i="3" s="1"/>
  <c r="N106" i="3"/>
  <c r="O106" i="3" s="1"/>
  <c r="N107" i="3"/>
  <c r="N108" i="3"/>
  <c r="M104" i="3"/>
  <c r="M105" i="3"/>
  <c r="M106" i="3"/>
  <c r="O98" i="3"/>
  <c r="N94" i="3"/>
  <c r="O94" i="3" s="1"/>
  <c r="N95" i="3"/>
  <c r="N96" i="3"/>
  <c r="N97" i="3"/>
  <c r="N99" i="3"/>
  <c r="N101" i="3"/>
  <c r="N103" i="3"/>
  <c r="M94" i="3"/>
  <c r="M96" i="3"/>
  <c r="O96" i="3" s="1"/>
  <c r="N93" i="3"/>
  <c r="N89" i="3"/>
  <c r="N90" i="3"/>
  <c r="N91" i="3"/>
  <c r="M91" i="3"/>
  <c r="O91" i="3" s="1"/>
  <c r="N88" i="3"/>
  <c r="N80" i="3"/>
  <c r="M80" i="3"/>
  <c r="O80" i="3" s="1"/>
  <c r="N75" i="3"/>
  <c r="N76" i="3"/>
  <c r="N77" i="3"/>
  <c r="N78" i="3"/>
  <c r="N79" i="3"/>
  <c r="N74" i="3"/>
  <c r="N67" i="3"/>
  <c r="O64" i="3"/>
  <c r="N61" i="3"/>
  <c r="O61" i="3" s="1"/>
  <c r="N64" i="3"/>
  <c r="N59" i="3"/>
  <c r="M59" i="3"/>
  <c r="O59" i="3" s="1"/>
  <c r="N56" i="3"/>
  <c r="N53" i="3"/>
  <c r="N38" i="3"/>
  <c r="N33" i="3"/>
  <c r="N22" i="3"/>
  <c r="O22" i="3" s="1"/>
  <c r="O14" i="3"/>
  <c r="O12" i="3"/>
  <c r="O8" i="3"/>
  <c r="L89" i="2"/>
  <c r="D8" i="4"/>
  <c r="L88" i="2"/>
  <c r="L75" i="2"/>
  <c r="L77" i="2"/>
  <c r="L79" i="2"/>
  <c r="L81" i="2"/>
  <c r="L83" i="2"/>
  <c r="L85" i="2"/>
  <c r="L87" i="2"/>
  <c r="L73" i="2"/>
  <c r="L72" i="2"/>
  <c r="K74" i="2"/>
  <c r="K75" i="2"/>
  <c r="K76" i="2"/>
  <c r="K77" i="2"/>
  <c r="K78" i="2"/>
  <c r="K79" i="2"/>
  <c r="K80" i="2"/>
  <c r="K81" i="2"/>
  <c r="K82" i="2"/>
  <c r="K83" i="2"/>
  <c r="K84" i="2"/>
  <c r="K85" i="2"/>
  <c r="K86" i="2"/>
  <c r="K87" i="2"/>
  <c r="K73" i="2"/>
  <c r="K72" i="2"/>
  <c r="L67" i="2"/>
  <c r="L65" i="2"/>
  <c r="K65" i="2"/>
  <c r="L63" i="2"/>
  <c r="K63" i="2"/>
  <c r="L59" i="2"/>
  <c r="L60" i="2"/>
  <c r="L61" i="2"/>
  <c r="L58" i="2"/>
  <c r="K59" i="2"/>
  <c r="K60" i="2"/>
  <c r="K61" i="2"/>
  <c r="K58" i="2"/>
  <c r="L53" i="2"/>
  <c r="K53" i="2"/>
  <c r="L48" i="2"/>
  <c r="K48" i="2"/>
  <c r="L45" i="2"/>
  <c r="K45" i="2"/>
  <c r="L42" i="2"/>
  <c r="K42" i="2"/>
  <c r="L38" i="2"/>
  <c r="L39" i="2"/>
  <c r="L40" i="2"/>
  <c r="L37" i="2"/>
  <c r="K38" i="2"/>
  <c r="K39" i="2"/>
  <c r="K40" i="2"/>
  <c r="K37" i="2"/>
  <c r="L31" i="2"/>
  <c r="L32" i="2"/>
  <c r="L30" i="2"/>
  <c r="K31" i="2"/>
  <c r="K32" i="2"/>
  <c r="K30" i="2"/>
  <c r="K27" i="2"/>
  <c r="L26" i="2"/>
  <c r="L27" i="2"/>
  <c r="L24" i="2"/>
  <c r="L25" i="2"/>
  <c r="K25" i="2"/>
  <c r="K24" i="2"/>
  <c r="L21" i="2"/>
  <c r="L20" i="2"/>
  <c r="K21" i="2"/>
  <c r="K20" i="2"/>
  <c r="L13" i="2"/>
  <c r="L14" i="2"/>
  <c r="L15" i="2"/>
  <c r="L16" i="2"/>
  <c r="L17" i="2"/>
  <c r="L12" i="2"/>
  <c r="K13" i="2"/>
  <c r="K14" i="2"/>
  <c r="K15" i="2"/>
  <c r="K16" i="2"/>
  <c r="K17" i="2"/>
  <c r="K12" i="2"/>
  <c r="L8" i="2"/>
  <c r="L9" i="2"/>
  <c r="L5" i="2"/>
  <c r="K8" i="2"/>
  <c r="K9" i="2"/>
  <c r="K5" i="2"/>
  <c r="E27" i="5"/>
  <c r="G27" i="5" s="1"/>
  <c r="E26" i="5"/>
  <c r="G26" i="5" s="1"/>
  <c r="E25" i="5"/>
  <c r="G25" i="5" s="1"/>
  <c r="E24" i="5"/>
  <c r="G24" i="5" s="1"/>
  <c r="G23" i="5"/>
  <c r="G22" i="5"/>
  <c r="E21" i="5"/>
  <c r="G21" i="5" s="1"/>
  <c r="E20" i="5"/>
  <c r="G20" i="5" s="1"/>
  <c r="E19" i="5"/>
  <c r="G19" i="5" s="1"/>
  <c r="E18" i="5"/>
  <c r="G18" i="5" s="1"/>
  <c r="G17" i="5"/>
  <c r="G16" i="5"/>
  <c r="G14" i="5"/>
  <c r="E12" i="5"/>
  <c r="G12" i="5" s="1"/>
  <c r="F10" i="5"/>
  <c r="G10" i="5" s="1"/>
  <c r="E8" i="5"/>
  <c r="G8" i="5" s="1"/>
  <c r="E7" i="5"/>
  <c r="G7" i="5" s="1"/>
  <c r="E6" i="5"/>
  <c r="G6" i="5" s="1"/>
  <c r="E5" i="5"/>
  <c r="G5" i="5" s="1"/>
  <c r="E4" i="5"/>
  <c r="G4" i="5" s="1"/>
  <c r="C11" i="4"/>
  <c r="C10" i="4"/>
  <c r="C9" i="4"/>
  <c r="C8" i="4"/>
  <c r="E8" i="4" s="1"/>
  <c r="K108" i="3"/>
  <c r="L108" i="3" s="1"/>
  <c r="J108" i="3"/>
  <c r="K107" i="3"/>
  <c r="L107" i="3" s="1"/>
  <c r="J107" i="3"/>
  <c r="L105" i="3"/>
  <c r="J105" i="3"/>
  <c r="L104" i="3"/>
  <c r="J104" i="3"/>
  <c r="K103" i="3"/>
  <c r="L103" i="3" s="1"/>
  <c r="J103" i="3"/>
  <c r="K101" i="3"/>
  <c r="L101" i="3" s="1"/>
  <c r="J101" i="3"/>
  <c r="K99" i="3"/>
  <c r="L99" i="3" s="1"/>
  <c r="J99" i="3"/>
  <c r="K97" i="3"/>
  <c r="L97" i="3" s="1"/>
  <c r="J97" i="3"/>
  <c r="K95" i="3"/>
  <c r="L95" i="3" s="1"/>
  <c r="J95" i="3"/>
  <c r="K93" i="3"/>
  <c r="L93" i="3" s="1"/>
  <c r="J93" i="3"/>
  <c r="L91" i="3"/>
  <c r="J91" i="3"/>
  <c r="K90" i="3"/>
  <c r="L90" i="3" s="1"/>
  <c r="J90" i="3"/>
  <c r="K89" i="3"/>
  <c r="L89" i="3" s="1"/>
  <c r="J89" i="3"/>
  <c r="K88" i="3"/>
  <c r="L88" i="3" s="1"/>
  <c r="J88" i="3"/>
  <c r="L83" i="3"/>
  <c r="J83" i="3"/>
  <c r="K80" i="3"/>
  <c r="L80" i="3" s="1"/>
  <c r="J80" i="3"/>
  <c r="K79" i="3"/>
  <c r="L79" i="3" s="1"/>
  <c r="J79" i="3"/>
  <c r="K78" i="3"/>
  <c r="L78" i="3" s="1"/>
  <c r="J78" i="3"/>
  <c r="K77" i="3"/>
  <c r="L77" i="3" s="1"/>
  <c r="J77" i="3"/>
  <c r="K76" i="3"/>
  <c r="L76" i="3" s="1"/>
  <c r="J76" i="3"/>
  <c r="K75" i="3"/>
  <c r="L75" i="3" s="1"/>
  <c r="J75" i="3"/>
  <c r="L74" i="3"/>
  <c r="K74" i="3"/>
  <c r="M74" i="3" s="1"/>
  <c r="O74" i="3" s="1"/>
  <c r="J74" i="3"/>
  <c r="K69" i="3"/>
  <c r="L69" i="3" s="1"/>
  <c r="J69" i="3"/>
  <c r="K67" i="3"/>
  <c r="L67" i="3" s="1"/>
  <c r="J67" i="3"/>
  <c r="J61" i="3"/>
  <c r="N65" i="3" s="1"/>
  <c r="O65" i="3" s="1"/>
  <c r="K59" i="3"/>
  <c r="L59" i="3" s="1"/>
  <c r="J59" i="3"/>
  <c r="K56" i="3"/>
  <c r="L56" i="3" s="1"/>
  <c r="J56" i="3"/>
  <c r="K53" i="3"/>
  <c r="L53" i="3" s="1"/>
  <c r="J53" i="3"/>
  <c r="K46" i="3"/>
  <c r="L46" i="3" s="1"/>
  <c r="J46" i="3"/>
  <c r="K44" i="3"/>
  <c r="L44" i="3" s="1"/>
  <c r="L54" i="3" s="1"/>
  <c r="J44" i="3"/>
  <c r="K40" i="3" a="1"/>
  <c r="K40" i="3" s="1"/>
  <c r="L40" i="3" s="1"/>
  <c r="J40" i="3"/>
  <c r="K38" i="3"/>
  <c r="L38" i="3" s="1"/>
  <c r="J38" i="3"/>
  <c r="J33" i="3"/>
  <c r="K28" i="3" a="1"/>
  <c r="K28" i="3" s="1"/>
  <c r="L28" i="3" s="1"/>
  <c r="J28" i="3"/>
  <c r="K22" i="3" a="1"/>
  <c r="K22" i="3" s="1"/>
  <c r="L22" i="3" s="1"/>
  <c r="J22" i="3"/>
  <c r="K17" i="3"/>
  <c r="L17" i="3" s="1"/>
  <c r="J17" i="3"/>
  <c r="K15" i="3"/>
  <c r="I15" i="3"/>
  <c r="J15" i="3" s="1"/>
  <c r="K14" i="3"/>
  <c r="L14" i="3" s="1"/>
  <c r="J14" i="3"/>
  <c r="K12" i="3"/>
  <c r="L12" i="3" s="1"/>
  <c r="J12" i="3"/>
  <c r="L10" i="3"/>
  <c r="J10" i="3"/>
  <c r="K8" i="3"/>
  <c r="L8" i="3" s="1"/>
  <c r="J8" i="3"/>
  <c r="H5" i="2"/>
  <c r="I5" i="2"/>
  <c r="J5" i="2"/>
  <c r="H8" i="2"/>
  <c r="J8" i="2"/>
  <c r="H9" i="2"/>
  <c r="I9" i="2"/>
  <c r="J9" i="2"/>
  <c r="H12" i="2"/>
  <c r="I12" i="2"/>
  <c r="J12" i="2"/>
  <c r="H13" i="2"/>
  <c r="I13" i="2"/>
  <c r="J13" i="2"/>
  <c r="H14" i="2"/>
  <c r="H67" i="2" s="1"/>
  <c r="H89" i="2" s="1"/>
  <c r="I14" i="2"/>
  <c r="J14" i="2" s="1"/>
  <c r="H15" i="2"/>
  <c r="I15" i="2"/>
  <c r="J15" i="2"/>
  <c r="H16" i="2"/>
  <c r="I16" i="2"/>
  <c r="J16" i="2"/>
  <c r="H17" i="2"/>
  <c r="I17" i="2"/>
  <c r="J17" i="2" s="1"/>
  <c r="H20" i="2"/>
  <c r="I20" i="2"/>
  <c r="J20" i="2"/>
  <c r="H21" i="2"/>
  <c r="I21" i="2"/>
  <c r="J21" i="2"/>
  <c r="H24" i="2"/>
  <c r="I24" i="2"/>
  <c r="J24" i="2"/>
  <c r="H25" i="2"/>
  <c r="I25" i="2"/>
  <c r="J25" i="2"/>
  <c r="H27" i="2"/>
  <c r="I27" i="2"/>
  <c r="J27" i="2" s="1"/>
  <c r="H30" i="2"/>
  <c r="I30" i="2"/>
  <c r="J30" i="2"/>
  <c r="H31" i="2"/>
  <c r="I31" i="2"/>
  <c r="J31" i="2"/>
  <c r="H32" i="2"/>
  <c r="I32" i="2"/>
  <c r="J32" i="2" s="1"/>
  <c r="H37" i="2"/>
  <c r="I37" i="2"/>
  <c r="J37" i="2"/>
  <c r="H38" i="2"/>
  <c r="I38" i="2"/>
  <c r="J38" i="2"/>
  <c r="H39" i="2"/>
  <c r="I39" i="2"/>
  <c r="J39" i="2"/>
  <c r="H40" i="2"/>
  <c r="I40" i="2"/>
  <c r="J40" i="2"/>
  <c r="H42" i="2"/>
  <c r="I42" i="2"/>
  <c r="J42" i="2" s="1"/>
  <c r="H45" i="2"/>
  <c r="I45" i="2"/>
  <c r="J45" i="2"/>
  <c r="G48" i="2"/>
  <c r="H48" i="2"/>
  <c r="I48" i="2"/>
  <c r="J48" i="2"/>
  <c r="H53" i="2"/>
  <c r="I53" i="2"/>
  <c r="J53" i="2"/>
  <c r="H58" i="2"/>
  <c r="I58" i="2"/>
  <c r="J58" i="2"/>
  <c r="H59" i="2"/>
  <c r="I59" i="2"/>
  <c r="J59" i="2" s="1"/>
  <c r="H60" i="2"/>
  <c r="I60" i="2"/>
  <c r="J60" i="2"/>
  <c r="H61" i="2"/>
  <c r="I61" i="2"/>
  <c r="J61" i="2"/>
  <c r="H63" i="2"/>
  <c r="I63" i="2"/>
  <c r="J63" i="2" s="1"/>
  <c r="H65" i="2"/>
  <c r="I65" i="2"/>
  <c r="J65" i="2"/>
  <c r="H72" i="2"/>
  <c r="H88" i="2" s="1"/>
  <c r="J72" i="2"/>
  <c r="H73" i="2"/>
  <c r="I73" i="2"/>
  <c r="J73" i="2"/>
  <c r="H75" i="2"/>
  <c r="I75" i="2"/>
  <c r="J75" i="2"/>
  <c r="H77" i="2"/>
  <c r="I77" i="2"/>
  <c r="J77" i="2" s="1"/>
  <c r="H79" i="2"/>
  <c r="I79" i="2"/>
  <c r="J79" i="2"/>
  <c r="H81" i="2"/>
  <c r="I81" i="2"/>
  <c r="J81" i="2"/>
  <c r="H83" i="2"/>
  <c r="I83" i="2"/>
  <c r="J83" i="2"/>
  <c r="H85" i="2"/>
  <c r="I85" i="2"/>
  <c r="J85" i="2"/>
  <c r="H87" i="2"/>
  <c r="J87" i="2"/>
  <c r="O95" i="3" l="1"/>
  <c r="M78" i="3"/>
  <c r="O78" i="3" s="1"/>
  <c r="M67" i="3"/>
  <c r="O67" i="3" s="1"/>
  <c r="M77" i="3"/>
  <c r="O77" i="3" s="1"/>
  <c r="M88" i="3"/>
  <c r="O88" i="3" s="1"/>
  <c r="M101" i="3"/>
  <c r="O101" i="3" s="1"/>
  <c r="M103" i="3"/>
  <c r="O103" i="3" s="1"/>
  <c r="M76" i="3"/>
  <c r="O76" i="3" s="1"/>
  <c r="M99" i="3"/>
  <c r="O99" i="3" s="1"/>
  <c r="M75" i="3"/>
  <c r="O75" i="3" s="1"/>
  <c r="M97" i="3"/>
  <c r="O97" i="3" s="1"/>
  <c r="M90" i="3"/>
  <c r="O90" i="3" s="1"/>
  <c r="M93" i="3"/>
  <c r="O93" i="3" s="1"/>
  <c r="M95" i="3"/>
  <c r="M89" i="3"/>
  <c r="O89" i="3" s="1"/>
  <c r="M108" i="3"/>
  <c r="O108" i="3" s="1"/>
  <c r="M79" i="3"/>
  <c r="O79" i="3" s="1"/>
  <c r="M107" i="3"/>
  <c r="O107" i="3" s="1"/>
  <c r="E11" i="4"/>
  <c r="I25" i="6"/>
  <c r="M53" i="3"/>
  <c r="O53" i="3" s="1"/>
  <c r="M38" i="3"/>
  <c r="O38" i="3" s="1"/>
  <c r="M56" i="3"/>
  <c r="O56" i="3" s="1"/>
  <c r="M33" i="3"/>
  <c r="O33" i="3" s="1"/>
  <c r="O19" i="3"/>
  <c r="J110" i="3"/>
  <c r="J19" i="3"/>
  <c r="L15" i="3"/>
  <c r="L19" i="3" s="1"/>
  <c r="C13" i="4"/>
  <c r="G29" i="5"/>
  <c r="L110" i="3"/>
  <c r="J67" i="2"/>
  <c r="J88" i="2"/>
  <c r="O112" i="3" l="1"/>
  <c r="D13" i="4" s="1"/>
  <c r="E13" i="4" s="1"/>
  <c r="C15" i="4"/>
  <c r="C16" i="4" s="1"/>
  <c r="L112" i="3"/>
  <c r="J112" i="3"/>
  <c r="J89" i="2"/>
  <c r="E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tc={3E2D840C-FF48-4641-A4B8-B2783244DFA0}</author>
  </authors>
  <commentList>
    <comment ref="I85" authorId="0" shapeId="0" xr:uid="{3E2D840C-FF48-4641-A4B8-B2783244DFA0}">
      <text>
        <t>[Threaded comment]
Your version of Excel allows you to read this threaded comment; however, any edits to it will get removed if the file is opened in a newer version of Excel. Learn more: https://go.microsoft.com/fwlink/?linkid=870924
Comment:
    Duct &amp; Kitchen ceiling paint</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<sst xmlns="http://schemas.openxmlformats.org/spreadsheetml/2006/main" count="594" uniqueCount="378">
  <si>
    <t>AMOUNT IN WORDS:</t>
  </si>
  <si>
    <t>GRAND TOTAL</t>
  </si>
  <si>
    <t>GST @ 18%</t>
  </si>
  <si>
    <t>Subtotal amount INR. (without taxes)</t>
  </si>
  <si>
    <t>Miscellaneous</t>
  </si>
  <si>
    <t>Interior Work</t>
  </si>
  <si>
    <t>Civil  Works.</t>
  </si>
  <si>
    <t>DIFFERENCE (AS PER ACTUAL-ORDER VALUE)</t>
  </si>
  <si>
    <t>BOQ Amount in INR.</t>
  </si>
  <si>
    <t>Item Description</t>
  </si>
  <si>
    <t>Sr. No.</t>
  </si>
  <si>
    <t>SUMMARY OF BOQ ITEMS BILL</t>
  </si>
  <si>
    <t>OBEROI MALL - GOREGAON</t>
  </si>
  <si>
    <t>Location-</t>
  </si>
  <si>
    <t>BOQ of Total C&amp;I works for Copper Chimney</t>
  </si>
  <si>
    <t>DATE:20-04-2024</t>
  </si>
  <si>
    <t>TOTAL of POP &amp; PAINTING WORK</t>
  </si>
  <si>
    <t>SFT</t>
  </si>
  <si>
    <t>Providing &amp; applying Three (03) coats of fire rated paint as per standard on exposed surface on metal including removing of old paint etc. complete with final coat no brush mark to be visible after painting colour shade as specified.</t>
  </si>
  <si>
    <t>Fire Sprinkler paint</t>
  </si>
  <si>
    <t>Providing &amp; applying Three (03) coats of powder coat (as per approved shade) on exposed surface on metal duct including removing of old paint, required zink oxide paint etc. complete with final coat no brush mark to be visible after painting colour shade as specified.</t>
  </si>
  <si>
    <t>Duct painting</t>
  </si>
  <si>
    <t>N.A</t>
  </si>
  <si>
    <t>Providing &amp; applying Three (03) coats of approved Plastic paint on  exposed surface on ceiling including HVAC ducts,  Sprinkler Pipes etc. complete with final coat no brush mark to be visible after painting colour shade as specified.</t>
  </si>
  <si>
    <t xml:space="preserve">Expose Ceiling Paint including all beams </t>
  </si>
  <si>
    <t>Providing &amp; applying three (03) coats of approved Plastic paint on  exposed surface on ceiling including scraping, primer , filling with putty etc. complete with final coat no brush mark to be visible after painting colour shade as specified.</t>
  </si>
  <si>
    <t>Ceiling Paint ON Gypsum (Firated)</t>
  </si>
  <si>
    <t xml:space="preserve">Providing &amp; applying three (03) coats of approved Plastic paint on walls including scraping, primer , filling with putty etc. complete with final coat no brush mark to be visible after painting colour shade as specified. </t>
  </si>
  <si>
    <t>Textured Wall Paint</t>
  </si>
  <si>
    <t>Fitting of false ceiling consisting of 20g Aluminium planks made of pre-coated ( Top &amp; Bottom ) &amp; Size : 600mmx600mm tiles . False Ceiling with necessary supports , hangers etc. provided to install light fitting , fresh air grill etc. ( from Hunter Douglas or Armstrong )</t>
  </si>
  <si>
    <t xml:space="preserve">Metal Ceiling
</t>
  </si>
  <si>
    <t>Providing, making and fixing of POP false ceiling as per manufacturer design and drawing including cut-outs for hvac grille, lights etc.at any /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</si>
  <si>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Gypsum Ceiling</t>
  </si>
  <si>
    <t xml:space="preserve">Exposed ceiling </t>
  </si>
  <si>
    <t>b</t>
  </si>
  <si>
    <t xml:space="preserve">block work walls </t>
  </si>
  <si>
    <t>a</t>
  </si>
  <si>
    <t>Providing and applying Plaster of Paris punning of average thickness 20-25mm to existing wall surfaces/ on existing tiles including chicken mesh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t>
  </si>
  <si>
    <t>POP Punning</t>
  </si>
  <si>
    <t>POP &amp; PAINTING WORK</t>
  </si>
  <si>
    <t>TOTAL OF CIVIL WORK</t>
  </si>
  <si>
    <t>RFT</t>
  </si>
  <si>
    <r>
      <t>P&amp;F ofe3mm thick</t>
    </r>
    <r>
      <rPr>
        <b/>
        <sz val="14"/>
        <rFont val="Aptos Narrow"/>
        <family val="2"/>
        <scheme val="minor"/>
      </rPr>
      <t xml:space="preserve"> antique brass floor inlay</t>
    </r>
    <r>
      <rPr>
        <sz val="14"/>
        <rFont val="Aptos Narrow"/>
        <family val="2"/>
        <scheme val="minor"/>
      </rPr>
      <t xml:space="preserve"> fixing with thread screws on each corner of the kitchen's wall before cladding of tiles, so that the corner may be protected from the damages.  Complete in proper line &amp; level and site engineer's instruction.</t>
    </r>
  </si>
  <si>
    <t xml:space="preserve">Brass Inlay in Flooring </t>
  </si>
  <si>
    <r>
      <t>P&amp;F of 304 grade 3mm thick</t>
    </r>
    <r>
      <rPr>
        <b/>
        <sz val="14"/>
        <rFont val="Aptos Narrow"/>
        <family val="2"/>
        <scheme val="minor"/>
      </rPr>
      <t xml:space="preserve"> SS Corner guard</t>
    </r>
    <r>
      <rPr>
        <sz val="14"/>
        <rFont val="Aptos Narrow"/>
        <family val="2"/>
        <scheme val="minor"/>
      </rPr>
      <t xml:space="preserve"> (30mm x 30mm, mat finished as per approved sample) fixing with conceal tile on each corner of the kitchen's wall before cladding of tiles, so that the corner may be protected from the damages.  Complete in proper line &amp; level and site engineer's instruction.</t>
    </r>
  </si>
  <si>
    <t>SS Corner Guard</t>
  </si>
  <si>
    <t>Liquor Store Room</t>
  </si>
  <si>
    <t>d</t>
  </si>
  <si>
    <t>Bar Area</t>
  </si>
  <si>
    <t>c</t>
  </si>
  <si>
    <t>Live Kitchen</t>
  </si>
  <si>
    <t>Main kitchen and under counter wall tiles upto 2400mm ht</t>
  </si>
  <si>
    <t>Size : 300x600. Rate : 45per SFT</t>
  </si>
  <si>
    <r>
      <t xml:space="preserve">Providing and fixing </t>
    </r>
    <r>
      <rPr>
        <b/>
        <sz val="14"/>
        <rFont val="Aptos Narrow"/>
        <family val="2"/>
        <scheme val="minor"/>
      </rPr>
      <t xml:space="preserve">Ceramic wall tiles </t>
    </r>
    <r>
      <rPr>
        <sz val="14"/>
        <rFont val="Aptos Narrow"/>
        <family val="2"/>
        <scheme val="minor"/>
      </rPr>
      <t>which includes-approved make of adhesive like bal Endura or equivalent, dry cladding on bison board panelling, joint filler of approved make and colour, as and where ever required, in proper line and level in all direction, at all height with lead and lift, polishing/finishing/cleaning etc as per design, drawing and directed by PMC etc. all complete. (Color - white/ ivory)</t>
    </r>
  </si>
  <si>
    <t>Sada Wall Tiles for kitchen</t>
  </si>
  <si>
    <t>Bar Wall tiles upto 2400mm ht</t>
  </si>
  <si>
    <t>Live kitchen Wall tiles upto 2400mm ht</t>
  </si>
  <si>
    <t>Size : 75x300 Rate : 275per SFT</t>
  </si>
  <si>
    <r>
      <t xml:space="preserve">Providing and fixing </t>
    </r>
    <r>
      <rPr>
        <b/>
        <sz val="14"/>
        <rFont val="Aptos Narrow"/>
        <family val="2"/>
        <scheme val="minor"/>
      </rPr>
      <t xml:space="preserve">Glazed Decorative wall tiles </t>
    </r>
    <r>
      <rPr>
        <sz val="14"/>
        <rFont val="Aptos Narrow"/>
        <family val="2"/>
        <scheme val="minor"/>
      </rPr>
      <t>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t>
    </r>
  </si>
  <si>
    <t>Decorative Wall Tiles</t>
  </si>
  <si>
    <t>size - 100x1200. Basic Rate : 120 Per SFT</t>
  </si>
  <si>
    <t>Fixing &amp; laying of 100mm high tiles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</si>
  <si>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Wooden finish Tile skirting</t>
  </si>
  <si>
    <t>size - 300x300. Basic Rate : 220 Per SFT</t>
  </si>
  <si>
    <t>Fixing &amp; laying of  tiles for flooring which includes --bedding of appropriate thickness with mortar of 1:6 ratio (1cement:6sand),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polishing/finishing/cleaning etc. as per design and drawing and directed by PMC etc. complete.</t>
  </si>
  <si>
    <t>Pattern Tile Flooring</t>
  </si>
  <si>
    <t>size - 200x1200. Basic Rate : 150 Per SFT (make kajaria)</t>
  </si>
  <si>
    <t>Wooden finish herringbone pattern Tile Flooring</t>
  </si>
  <si>
    <t>Bar</t>
  </si>
  <si>
    <t>Live kitchen</t>
  </si>
  <si>
    <t>Kitchen</t>
  </si>
  <si>
    <t>Size : 550x550 Basic Rate : 55 Per SFT</t>
  </si>
  <si>
    <r>
      <t>Providing and Laying</t>
    </r>
    <r>
      <rPr>
        <b/>
        <sz val="14"/>
        <rFont val="Aptos Narrow"/>
        <family val="2"/>
        <scheme val="minor"/>
      </rPr>
      <t xml:space="preserve"> KOTA stone of 19mm thk</t>
    </r>
    <r>
      <rPr>
        <sz val="14"/>
        <rFont val="Aptos Narrow"/>
        <family val="2"/>
        <scheme val="minor"/>
      </rPr>
      <t>. on avg 40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t>
    </r>
    <r>
      <rPr>
        <b/>
        <sz val="14"/>
        <color indexed="10"/>
        <rFont val="Aptos Narrow"/>
        <family val="2"/>
        <scheme val="minor"/>
      </rPr>
      <t xml:space="preserve"> </t>
    </r>
  </si>
  <si>
    <t>KOTA Flooring</t>
  </si>
  <si>
    <t>STONE &amp; TILE WORKS</t>
  </si>
  <si>
    <t xml:space="preserve">Bar (150mm)  appox </t>
  </si>
  <si>
    <t xml:space="preserve">Live kitchen (300mm)  appox </t>
  </si>
  <si>
    <t xml:space="preserve">Kitchen (300mm) appox </t>
  </si>
  <si>
    <t>Modiform of Avg. thickness mentioned below;  After laying of soil pipes, floor traps is completed the floor of the sunken portion shall be covered with Modiform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</si>
  <si>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COBA Work (Modiform)</t>
  </si>
  <si>
    <r>
      <t xml:space="preserve">Providing and laying up to </t>
    </r>
    <r>
      <rPr>
        <b/>
        <sz val="14"/>
        <rFont val="Aptos Narrow"/>
        <family val="2"/>
        <scheme val="minor"/>
      </rPr>
      <t>50-75 mm thick cement concrete flooring</t>
    </r>
    <r>
      <rPr>
        <sz val="14"/>
        <rFont val="Aptos Narrow"/>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</si>
  <si>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PCC Work</t>
  </si>
  <si>
    <t>Wall height (4200mm) consider</t>
  </si>
  <si>
    <t>Bar Area  &amp; Live Kitchen (low height wall 1050mm)</t>
  </si>
  <si>
    <r>
      <t xml:space="preserve">P&amp;A of </t>
    </r>
    <r>
      <rPr>
        <b/>
        <sz val="14"/>
        <rFont val="Aptos Narrow"/>
        <family val="2"/>
        <scheme val="minor"/>
      </rPr>
      <t>single coat backing plaster of 15-18 mm thick</t>
    </r>
    <r>
      <rPr>
        <sz val="14"/>
        <rFont val="Aptos Narrow"/>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</si>
  <si>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Internal Plaster</t>
  </si>
  <si>
    <t>Using 150mm thk  Walls upto 4200mm</t>
  </si>
  <si>
    <t>Using 150mm thk  Walls upto 1050 mm</t>
  </si>
  <si>
    <r>
      <t xml:space="preserve">Providing and constructing </t>
    </r>
    <r>
      <rPr>
        <b/>
        <sz val="14"/>
        <rFont val="Aptos Narrow"/>
        <family val="2"/>
        <scheme val="minor"/>
      </rPr>
      <t>Light weight blocks masonry</t>
    </r>
    <r>
      <rPr>
        <sz val="14"/>
        <rFont val="Aptos Narrow"/>
        <family val="2"/>
        <scheme val="minor"/>
      </rPr>
      <t xml:space="preserve"> in cement mortar 1:4 of approved make like </t>
    </r>
    <r>
      <rPr>
        <b/>
        <sz val="14"/>
        <rFont val="Aptos Narrow"/>
        <family val="2"/>
        <scheme val="minor"/>
      </rPr>
      <t>Aerocon/Siporex</t>
    </r>
    <r>
      <rPr>
        <sz val="14"/>
        <rFont val="Aptos Narrow"/>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</si>
  <si>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Block Work</t>
  </si>
  <si>
    <r>
      <t xml:space="preserve">Bar  -wall up to </t>
    </r>
    <r>
      <rPr>
        <sz val="14"/>
        <color rgb="FFFF0000"/>
        <rFont val="Aptos Narrow"/>
        <family val="2"/>
        <scheme val="minor"/>
      </rPr>
      <t>1000 mm</t>
    </r>
  </si>
  <si>
    <t>f</t>
  </si>
  <si>
    <t>Bar  -floor</t>
  </si>
  <si>
    <t>e</t>
  </si>
  <si>
    <r>
      <t xml:space="preserve">Live kitchen -wall up to </t>
    </r>
    <r>
      <rPr>
        <sz val="14"/>
        <color rgb="FFFF0000"/>
        <rFont val="Aptos Narrow"/>
        <family val="2"/>
        <scheme val="minor"/>
      </rPr>
      <t>1000 mm</t>
    </r>
  </si>
  <si>
    <t>Live kitchen -floor</t>
  </si>
  <si>
    <r>
      <t xml:space="preserve">Kitchen -wall up to </t>
    </r>
    <r>
      <rPr>
        <sz val="14"/>
        <color rgb="FFFF0000"/>
        <rFont val="Aptos Narrow"/>
        <family val="2"/>
        <scheme val="minor"/>
      </rPr>
      <t>1000 mm</t>
    </r>
  </si>
  <si>
    <t>Kitchen -floor</t>
  </si>
  <si>
    <t>P&amp;A Waterproofing on mother slabs &amp; wall till 450mm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</si>
  <si>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Membrane
Waterproofing</t>
  </si>
  <si>
    <t>INTERIOR CIVIL WORK</t>
  </si>
  <si>
    <t>NO's</t>
  </si>
  <si>
    <t>Removing Debris out of site included loading, unloading &amp; shifting as per statutory rules and regulations.</t>
  </si>
  <si>
    <t xml:space="preserve">Debris </t>
  </si>
  <si>
    <r>
      <t>Removing of</t>
    </r>
    <r>
      <rPr>
        <b/>
        <sz val="14"/>
        <rFont val="Book Antiqua"/>
        <family val="1"/>
      </rPr>
      <t xml:space="preserve"> POP punning and making wall </t>
    </r>
    <r>
      <rPr>
        <sz val="14"/>
        <rFont val="Book Antiqua"/>
        <family val="1"/>
      </rPr>
      <t>puncture size of 200-600mm wide  on existing wall, including cleaning the surface and proper plaster in line and level ready to paint &amp; dump the debris's at ground floor debris point.</t>
    </r>
  </si>
  <si>
    <t>Wall Puncture</t>
  </si>
  <si>
    <t>DEMOLITION WORKS</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</si>
  <si>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(Mode of Measurement to be on carpet area of floor &amp; not the area of surface treated.) </t>
  </si>
  <si>
    <t>Pest control at site</t>
  </si>
  <si>
    <t>GENERAL SITE WORKS</t>
  </si>
  <si>
    <t>AMOUNT</t>
  </si>
  <si>
    <t>QTY.</t>
  </si>
  <si>
    <t>RATE</t>
  </si>
  <si>
    <t>UNIT</t>
  </si>
  <si>
    <t>DIMENSION</t>
  </si>
  <si>
    <t>DESCRIPTION</t>
  </si>
  <si>
    <t>ITEM</t>
  </si>
  <si>
    <t>SR.NO.</t>
  </si>
  <si>
    <t>AS PER SITE</t>
  </si>
  <si>
    <t>AS PER BOQ</t>
  </si>
  <si>
    <t>BOQ of Civil work for Copper Chimney Project, Goregaon-Oberoi mall</t>
  </si>
  <si>
    <t>LOCATION</t>
  </si>
  <si>
    <t xml:space="preserve">REMARK </t>
  </si>
  <si>
    <t>DOORS</t>
  </si>
  <si>
    <t>Kitchen Door</t>
  </si>
  <si>
    <t>Providing &amp; fixing in position of wooden FRD Double Leaf Door made up of 45mm thick fire rated  flush door shutter of approved make &amp; thickness, Inner side finished with wooden laminate and outer side with veneer finish including  providing &amp; fixing 750mm X 200mm fire rated glass Vision panel and 12mm  thk  Wooden lipping all around, including of 2100mm X 300mm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 /equilient
Need heavy duty floor spring &amp; both sides openable.</t>
  </si>
  <si>
    <t>KITCHEN ENTRY</t>
  </si>
  <si>
    <t>1200 X 2100 MM</t>
  </si>
  <si>
    <t>NOS.</t>
  </si>
  <si>
    <t>Kitchen Door (Besides Fire Passage)</t>
  </si>
  <si>
    <t>Providing &amp; fixing in position of wooden FRD single Leaf Door made up of 45mm thick fire rated  flush door shutter of approved make &amp; thickness, Inner side finished with wooden laminate and outer side with veneer finish including  providing &amp; fixing 750mm X 200mm fire rated glass Vision panel and 12mm  thk  Wooden lipping all around, including of 2100mm X 300mm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 /equilient
Need heavy duty floor spring &amp; both sides openable.</t>
  </si>
  <si>
    <t>KITCHEN (FIRE EXIT)</t>
  </si>
  <si>
    <t xml:space="preserve">Live Kitchen sliding Door </t>
  </si>
  <si>
    <t>Providing &amp; fixing in position of wooden FRD sliding door made up of 38mm thick fire rated  flush door shutter of approved make &amp; thickness, both side to be finished with wooden laminate including providing &amp; fixing 750mm X 200mm fire rated glass Vision panel and 12mm  thk  Wooden lipping all around, including conceal handle a and 300mm high SS kick plate, including P/F of Door frame made out of CP Teak / Ash wood or equivalent with melamine polish finish. Size of the frame approximate 175mm wide X 50mm thick.  Applicable hardware's such as sliding channel, s/s handles/ ss push plate, lock, tower bolt and any other hardware etc required to complete the related works as per design &amp; detail.  door hardware make consider Dorma / Hafele/Ozon /equilient
Need heavy duty floor spring &amp; both sides openable.</t>
  </si>
  <si>
    <t>LIVE KITCHEN ENTRY</t>
  </si>
  <si>
    <t>900X 2100 MM</t>
  </si>
  <si>
    <t>Main Door</t>
  </si>
  <si>
    <t xml:space="preserve">P/F 10 mm thk. toughened glass double leaf openable door with 20x 40mm MS framework with  white/ black powder coating and bottom base wooden partiton height upto 600mm with wooden molding finish with duco paint and all necessary required groove, wooden framing, including glass door with heavy duty floor spring fixing with approved make adhesive and fasteners, cutting/ chamfering/ groove/rounding wherever required, at all height with lead and lift, finishing, cleaning as per design and drawing etc. all complete.    
including  door lock. </t>
  </si>
  <si>
    <t>MAIN ENTRY</t>
  </si>
  <si>
    <t>1800X 2400MM</t>
  </si>
  <si>
    <t>Trap Door</t>
  </si>
  <si>
    <t>Providing and fixing trap doors for access to the service areas. The trap door shall have an external frame made of 50mm x 50mm in good quality seasoned wood scantling on which the shutter is hinged. Shutter shall be made of 19 mm. fire rated Plywood. The exposed side &amp; Internal side shall be laminate finish.  Concealed heavy duty hinges shall be used to mount the shutters and locking shall be provided with Allen key and panel locks. Sufficient number of hinges and locks shall be provided to avoid sagging of the shutter. Key also shall be supplied</t>
  </si>
  <si>
    <t>NEAR LIVE KITCHEN</t>
  </si>
  <si>
    <t>2400X 1200 MM</t>
  </si>
  <si>
    <t xml:space="preserve">Liquor Store Room Door </t>
  </si>
  <si>
    <t>Providing &amp; fixing in position of FRD Glass Single Leaf Door made up of 45mm thick commercial flush door shutter of approved make &amp; thickness,  Inner side finished with laminate and outer side with veneer finish including  providing &amp; fixing 750mm X 200mm glass Vision panel and 12mm  thk  Wooden lipping all around, including of 750mm X 200mm SS push plate and 200mm high SS kick plate, including P/F of Door frame made out of CP Teak / Ash wood or equivalent with melamine polish finish. Size of the frame approximate 175mm wide X 50mm thick.  Applicable hardware's such as s/s handles, conceal door closer and any other hardware etc required to complete the related works as per design &amp; detail.  door hardware make consider Dorma / Hafele/Ozon /equivalent</t>
  </si>
  <si>
    <t>LIQUOR STORE 
ROOM  ENTRY</t>
  </si>
  <si>
    <t>600X 2100 MM</t>
  </si>
  <si>
    <t>TOTAL DOORS</t>
  </si>
  <si>
    <t>CARPENTRY WORK</t>
  </si>
  <si>
    <t xml:space="preserve">Service Station </t>
  </si>
  <si>
    <t>P/F service counters in duco finished  from outer surface &amp; top finished in veneer. The storage under the Counter should be provided with 6" ht. drawers at top row finished with wooden ribs. top of the shutter having C section brass inlay  &amp;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t>
  </si>
  <si>
    <t>NEAR KITCHEN MAIN DOOR</t>
  </si>
  <si>
    <t>1200mm L X
550mmW X  900H</t>
  </si>
  <si>
    <t>Plywood -  branded fire rated   -- Greenply or Equivalent brand</t>
  </si>
  <si>
    <t>Veneer  Make - Euro/Greenlam/Merino/ or equivalent  (Basic Rate- 140 Sq. ft.)</t>
  </si>
  <si>
    <t>Laminate Make - Euro/Greenlam/Merino/ or equivalent  (Basic Rate- 40 Sq. ft.)</t>
  </si>
  <si>
    <t>Console</t>
  </si>
  <si>
    <t>BEHIND BANQUETTE SEATING</t>
  </si>
  <si>
    <t>1200mm L X
600mmW X  900H</t>
  </si>
  <si>
    <t>Plywood -  branded fire rated Ply (MR Calibrated, IS 303) -- Greenply or Equivalent brand</t>
  </si>
  <si>
    <t>MS Display Unit_01</t>
  </si>
  <si>
    <t xml:space="preserve">P/F Display unit having 20 x 20mm MS framework with black powder coat upto ceiling height, having wooden shelf @ every 350mm c/c including all necessary hardware etc. complete.
20mm thk sandwitched glass shelf with cane in center and with veneer finish frame </t>
  </si>
  <si>
    <t>BEHIND BANQUETE SEATING</t>
  </si>
  <si>
    <t>1580mm L X 200mm W X    5000H</t>
  </si>
  <si>
    <t>Plywood -  branded fire rated  Ply (MR Calibrated, IS 303) -- Greenply or Equivalent brand</t>
  </si>
  <si>
    <t>20X20mm MS section finish with black powder coat</t>
  </si>
  <si>
    <t xml:space="preserve">20mm thk sandwiched glass shelf with cane in center and with veneer finish frame </t>
  </si>
  <si>
    <t>500mm x 200mm</t>
  </si>
  <si>
    <t>Hostess Desk</t>
  </si>
  <si>
    <t>Providing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t>
  </si>
  <si>
    <t>1000mm L X 500mm W X 1050 H</t>
  </si>
  <si>
    <t xml:space="preserve">Desk to have 2 drawers of ht 155mm, finished with duco outside and veneer maching laminate inside with inbuilt recessed handles in wood and polish. </t>
  </si>
  <si>
    <t>Basic cost of Veneer : 140/- SFT</t>
  </si>
  <si>
    <t>Banquet back
planter Box</t>
  </si>
  <si>
    <t xml:space="preserve">Providing and fixing of 19mm thk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</si>
  <si>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8450x 300 x 900 HT  
</t>
  </si>
  <si>
    <t>Banquet Seating</t>
  </si>
  <si>
    <t>Providing, making and fixing sofa made out of wooden frame work and cladded with 12mm thk approved make  branded fire rated Ply -- Greenply or Equivalent brand &amp;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finishing/cleaning/cutting/required fixture &amp; fasteners etc. as per design &amp; drawing &amp; as directed by Project Manager etc. complete. Sofa will have high density rubber foam in angle.(Foam used should be approved and to be certified against poisonous and noxious fumes.) Rate includes upholstery of fabrics.
Under seating Drawers with heavy duty trolley for storage.</t>
  </si>
  <si>
    <t>8450x 650 x 900 HT</t>
  </si>
  <si>
    <t>Veneer on exterior finish Basic cost @ 140Rs sft</t>
  </si>
  <si>
    <t>Fabric Basic cost @ 600 per MTR</t>
  </si>
  <si>
    <t>Size : W 650 x H 900</t>
  </si>
  <si>
    <t xml:space="preserve">38mm dia brass top rail </t>
  </si>
  <si>
    <t xml:space="preserve">Heavy duty sliding trolly for storage </t>
  </si>
  <si>
    <t>Cane Panelling</t>
  </si>
  <si>
    <t xml:space="preserve">P/F  75mm thk fire rated  plywood paneling finished with bamboo Cane from Single side,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</si>
  <si>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ABOVE BUFFET COUNTER, KITCHEN DOOR, ABOVE SHAFT DOOR, CURTAIN WALL, WALLPAPER WALL</t>
  </si>
  <si>
    <t>SQFT</t>
  </si>
  <si>
    <t xml:space="preserve">Wall dado - Veneer panelling </t>
  </si>
  <si>
    <t>Providing, making and fixing of wall panel made of 12mm thk  branded fire rated Ply -- Greenply or Equivalent brand with Veneer finish with melamine polish having wooden molding  all necessary required wooden framing, approved make adhesive and fasteners, cutting/ chamfering/ groove/rounding wherever required, at all height with lead and lift, finishing, cleaning as per design and drawing etc. all complete.</t>
  </si>
  <si>
    <t xml:space="preserve">ALL WALLS </t>
  </si>
  <si>
    <t>Upto 900mm (H)</t>
  </si>
  <si>
    <t>Basic Rate of Veneer @ 120 Rs per SFT</t>
  </si>
  <si>
    <t>Moulding</t>
  </si>
  <si>
    <t xml:space="preserve">Providing, making and fixing of \wooden mouldings as per detail drawing with  grooves  to be added with all necessary required wooden framing, approved make adhesive and fasteners, cutting/ chamfering/ groove/rounding wherever required, at all height with lead and lift, finishing, cleaning as per design and drawing etc. all complete. </t>
  </si>
  <si>
    <t xml:space="preserve">Storage Cabinet - with bamboo cane shutter </t>
  </si>
  <si>
    <t xml:space="preserve">P/F louver shutter with fire rated plywood  framework finished with veneer as per design &amp; detail made in wood with openable shutters with  bamboo cane paneling back side of the cane to be finished with laminate. Including all necessary required wooden framing, approved make adhesive and fasteners, Lock, cutting/ chamfering/ groove/rounding wherever required, at all height with lead and lift, finishing, cleaning as per design and drawing etc. all complete.  </t>
  </si>
  <si>
    <t>ELECTRICAL PANEL</t>
  </si>
  <si>
    <t>1000 x 2000mm (H)</t>
  </si>
  <si>
    <t>NO.</t>
  </si>
  <si>
    <t>Basic rate of Veneer @ 120 Rs per SFT</t>
  </si>
  <si>
    <t>Basic rate of laminate @ 50 Rs per SFT</t>
  </si>
  <si>
    <t xml:space="preserve">Signage bulkhead Ply boxing with leather finish granite panelling on façade </t>
  </si>
  <si>
    <t>Providing, making and fixing fire rated ply boxing made out of wooden/ aluminium frame work and cladded with 12mm thk approved make  branded  fire rated Ply (MR Calibrated, IS 303) -- Greenply or Equivalent brand finished with 18mm thk leather finish granite. all with required frame finishing/cleaning/cutting/required fixture &amp; fasteners etc. as per design &amp; drawing &amp; as directed by Project Manager etc. complete.</t>
  </si>
  <si>
    <t>Planter Box
above Banquete</t>
  </si>
  <si>
    <t xml:space="preserve">Providing and fixing M.S frame stand made out of 20mm x 20mm hollow box sections with 19mm thk approved make  branded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</si>
  <si>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8450x 3100 x 300mm HT  </t>
  </si>
  <si>
    <t>Bar Counter</t>
  </si>
  <si>
    <t>P/F  Bar counter to be made out of 19mm thk approved make  branded fire rated ply-- Greenply or Equivalent brand apron to be cladded with wood &amp; bamboo cane as per detail and 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t>
  </si>
  <si>
    <t>3000x 200mm</t>
  </si>
  <si>
    <t>Plywood -  branded fire rated Ply-- Greenply or Equivalent brand</t>
  </si>
  <si>
    <t>Marble  Basic Rate 800/- per SQ.FT.</t>
  </si>
  <si>
    <t>Top service Counter Ply Base with Neccesory Support to receved marble</t>
  </si>
  <si>
    <t>200mm Width</t>
  </si>
  <si>
    <t>Front Elevation (apron) to be to be made out of 19mm thk approved make  branded fire rated Ply) -- Greenply or Equivalent brand with veneer finish frames, ply to be finished with duco and veneer frames to be finished with melamine polish. Top row finished with metal cane and 100mm skirting with veneer as per detailed Drawing &amp; design. Provision for indirect lighting to be made</t>
  </si>
  <si>
    <t>50mm thk Top service platform in Marble</t>
  </si>
  <si>
    <t>450mm Width</t>
  </si>
  <si>
    <t>38mm Dia Foot rest real brass antique finish at the bottom.</t>
  </si>
  <si>
    <t>600mm  Flap door for bar area entry finished same as counter appron</t>
  </si>
  <si>
    <t>600x 1100mm</t>
  </si>
  <si>
    <t>Nos</t>
  </si>
  <si>
    <t>100mm high brass plate Skirting</t>
  </si>
  <si>
    <t>g</t>
  </si>
  <si>
    <t xml:space="preserve">P/F  75mm thk fire rated plywood partition finished with bamboo closed cane matting ,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</si>
  <si>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h</t>
  </si>
  <si>
    <t>Bar Display unit</t>
  </si>
  <si>
    <t>P/F  350mm deep Bar display unit to be made out of 19mm thk approved make  branded fire rated Ply -- Greenply or Equivalent brand with veneer finish, having brass shelf @ every 400mm c/c.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t>
  </si>
  <si>
    <t>3000x 2000mm</t>
  </si>
  <si>
    <t>Marble  Basic Rate 600/- per SQ.FT.</t>
  </si>
  <si>
    <t>Mirror Panelling</t>
  </si>
  <si>
    <t>Brass shelves</t>
  </si>
  <si>
    <t>1500mm X300mm</t>
  </si>
  <si>
    <t>no.</t>
  </si>
  <si>
    <t>Not executed as per Boq, shifted to Item 3 MS Display Unit Shelves</t>
  </si>
  <si>
    <t>brass patti</t>
  </si>
  <si>
    <t>Rft</t>
  </si>
  <si>
    <t>Veneer Cladding</t>
  </si>
  <si>
    <t>Sqft</t>
  </si>
  <si>
    <t>Bar Counter Back</t>
  </si>
  <si>
    <t>P&amp;F of back counter of 600mm wide granite top working back counter, with 19mm thick fire rated plywood structure &amp; 12mm plywood back, counter having 4 nos. of open able shutters (in 19mm thick plywood) on front side of the unit. Counter top to be finished with 19mm thick black galaxy granite with 38mm dual nose finished, counter front part, &amp; all the visible part to be finished with 1mm thick wooden laminate, counter's internal part to be finished with 1mm thick light walnut laminate (selected make, basic cost INR. 1200.00/ sheet). Rate inclusive of all necessary hardware fittings - like hinges, draw telescopic channels, cup board lock, decorative antique bolt handle, wire managers, etc. (approved &amp; branded make) &amp;  necessary cut out for services requirements. Counter having 50mm ht. 18 mm thick flamed granite skirting on front side on existing 150mm ht. kobah. Complete as per architectural detail drawing &amp; site engineer's instruction.</t>
  </si>
  <si>
    <t>3000x 600mm</t>
  </si>
  <si>
    <t>Bar Bulkhead</t>
  </si>
  <si>
    <r>
      <t xml:space="preserve">P&amp;F of 350mm wide </t>
    </r>
    <r>
      <rPr>
        <b/>
        <sz val="14"/>
        <rFont val="Aptos Narrow"/>
        <family val="2"/>
        <scheme val="minor"/>
      </rPr>
      <t xml:space="preserve">Bar Bulkhead/ glass hanger </t>
    </r>
    <r>
      <rPr>
        <sz val="14"/>
        <rFont val="Aptos Narrow"/>
        <family val="2"/>
        <scheme val="minor"/>
      </rPr>
      <t xml:space="preserve">having 25mm X 25MM brass metal/ SS PVD COATING box section in 2 layers having vertical and horizontal member @every 450mm c/c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&amp; site engineer's instruction. </t>
    </r>
  </si>
  <si>
    <t>3600x 350mm</t>
  </si>
  <si>
    <t xml:space="preserve">Entry Glass Partition </t>
  </si>
  <si>
    <t>P/F 10 mm thk. toughened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 chamfering/ groove/rounding wherever required, at all height with lead and lift, finishing, cleaning as per design and drawing etc. all complete.
skirting in metal, brass finish (same as main door handle)</t>
  </si>
  <si>
    <t>ENTRANCE</t>
  </si>
  <si>
    <t>6950x 3300mm</t>
  </si>
  <si>
    <t>Main Door Handle</t>
  </si>
  <si>
    <t xml:space="preserve">Providing, Supplying &amp; fixing of double sided 3mm thk Sign handle in  brass </t>
  </si>
  <si>
    <t xml:space="preserve">450mm x 450mm </t>
  </si>
  <si>
    <t>NOS</t>
  </si>
  <si>
    <t>Bison board/ v- board Panelling</t>
  </si>
  <si>
    <t>Providing, making and fixing of wall paneling made of 12mm thk  branded bison board/ V board paneling on wall including MS framework from slab to slab height of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</si>
  <si>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 xml:space="preserve">All walls </t>
  </si>
  <si>
    <t>100mm (thick)
4200mm (height)</t>
  </si>
  <si>
    <t xml:space="preserve">MS framework for curtain wall </t>
  </si>
  <si>
    <t xml:space="preserve">P/F of 20 x 20mm MS framework with black powder coat upto ceiling height, having intermediate memebr @ every 900mm c/c including all necessary hardware etc. complete.
</t>
  </si>
  <si>
    <t xml:space="preserve">SS PVD COATING framework for wallpaper </t>
  </si>
  <si>
    <t xml:space="preserve">P/F of 20 x 20mm ss brass pvd coating  framework upto ceiling height, having intermediate memebr @ every 900mm c/c including all necessary hardware etc. complete.
</t>
  </si>
  <si>
    <t xml:space="preserve">FAÇADE granite bulkhead </t>
  </si>
  <si>
    <t>Providing, making and fixing of bulkhead 600mm box paneling made of 12mm thk  branded bison board/ V board paneling on wall including MS framework from slab.  framework to be finished with zink oxide and enamel finish. the boxing to be finished with black leather finish granite with granite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t>
  </si>
  <si>
    <t>Glass PARTITION on live kitchen</t>
  </si>
  <si>
    <t xml:space="preserve">P/F 10 mm thk.fire rated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</si>
  <si>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 xml:space="preserve">Live kitchen </t>
  </si>
  <si>
    <t>Flutted Glass PARTITION on live kitchen</t>
  </si>
  <si>
    <t xml:space="preserve">P/F 8 mm thk. flutted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</si>
  <si>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GRAND TOTAL INTERIOR</t>
  </si>
  <si>
    <t>BOQ of Extra work for Copper Chimney Project, Goregaon-Oberoi mall</t>
  </si>
  <si>
    <t>EXTRA ITEMS</t>
  </si>
  <si>
    <t>S.No.</t>
  </si>
  <si>
    <t>Item</t>
  </si>
  <si>
    <t>Description</t>
  </si>
  <si>
    <t>Unit</t>
  </si>
  <si>
    <t>Qty</t>
  </si>
  <si>
    <t>Rate</t>
  </si>
  <si>
    <t>Amount</t>
  </si>
  <si>
    <t>Remarks</t>
  </si>
  <si>
    <t>Hanging Bells</t>
  </si>
  <si>
    <t>Installation of Hanging Bells in FOH as directed by Architect/EIC with necessary hardwares</t>
  </si>
  <si>
    <t>Material Shifting</t>
  </si>
  <si>
    <t>Civil and Interior Material Shifting</t>
  </si>
  <si>
    <t>L/S</t>
  </si>
  <si>
    <t>Lifting &amp; Shifting</t>
  </si>
  <si>
    <t>Unloading, Lifting and Shifting of all the equipments to the CC premises</t>
  </si>
  <si>
    <t>Furniture and equipments placement as per drawing</t>
  </si>
  <si>
    <t>GRANITE CLADDING &amp; STEPS</t>
  </si>
  <si>
    <r>
      <rPr>
        <b/>
        <u/>
        <sz val="14"/>
        <rFont val="Aptos Narrow"/>
        <family val="2"/>
        <scheme val="minor"/>
      </rPr>
      <t>GRANITE CLADDING</t>
    </r>
    <r>
      <rPr>
        <b/>
        <sz val="14"/>
        <rFont val="Aptos Narrow"/>
        <family val="2"/>
        <scheme val="minor"/>
      </rPr>
      <t xml:space="preserve"> - PROVIDING AND LAYING IN POSITION 19 MM THK  GRANITE OF APPROVED SIZE AND SHADE OF STANDARD THICKNESS FOR CLADDING TO TRUE LINE AND LEVEL INCLUDING 1:4 MIX CEMENT SAND MORTAR FLOATED WITH NEAT CEMENT SLURRY / ARALDITE &amp; FILLING THE JOINTS WITH NEAT WHITE / COLOR CEMENT INCLUDING SCAFOLDING, CLEANING, WATERING, CURING ETC. COMPLETE AS PER DETAIL DRAWING, AS SPECIFIED AND AS DIRECTED BY ARCHITECT OR EI.</t>
    </r>
  </si>
  <si>
    <t>GRANITE DOOR FRAME</t>
  </si>
  <si>
    <t>PROVIDING AND FIXING IN POSITION 6" - 12" WIDE DOOR FRAME WITH 3/4" THICK APPROVED GRANITE OF APPROVED SIZE, COLOUR AND SHADE OF STANDARD THICKNESS IN APPROVED TO TRUE LINE AND LEVEL WITH 1:1 CEMENT GROUT, FILLING THE JOINTS WITH WHITE / COLOUR CEMENT INCLUDING CLEANING, WATERING, CURING ETC. COMPLETE AS PER DETAIL DRAWING, AS SPECIFIED AND AS DIRECTED BY ARCHITECT.</t>
  </si>
  <si>
    <t>LIVE KITCHEN DOOR FRAME</t>
  </si>
  <si>
    <t>KOTA STONE BUND WALL/LEDGE</t>
  </si>
  <si>
    <r>
      <t xml:space="preserve">KOTA STONE </t>
    </r>
    <r>
      <rPr>
        <b/>
        <u/>
        <sz val="14"/>
        <color theme="1"/>
        <rFont val="Aptos Narrow"/>
        <family val="2"/>
        <scheme val="minor"/>
      </rPr>
      <t>LEDGE WALL 4'' TO 9" HT.</t>
    </r>
    <r>
      <rPr>
        <b/>
        <sz val="14"/>
        <color theme="1"/>
        <rFont val="Aptos Narrow"/>
        <family val="2"/>
        <scheme val="minor"/>
      </rPr>
      <t xml:space="preserve"> FIXED AT 2 SIDES AND TOP WITH BLACK GRANITE BOTH SIDE CHAMFERING FOR POTWASH, DISHWASH OR ANY OTHER SPACE AS REQUIRED</t>
    </r>
  </si>
  <si>
    <t>LIVE KITCHEN LEDGE</t>
  </si>
  <si>
    <t>PROVIDING AND FIXING IN POSITION 6" - 8" WIDE AUSTRALIAN WHITE STONE LEDGE WITH 3/4" THICK APPROVED STONE OF APPROVED SIZE, COLOUR AND SHADE OF STANDARD THICKNESS IN APPROVED TO TRUE LINE AND LEVEL WITH 1:1 CEMENT GROUT, FILLING THE JOINTS WITH WHITE / COLOUR CEMENT INCLUDING CLEANING, WATERING, CURING ETC. COMPLETE AS PER DETAIL DRAWING, AS SPECIFIED AND AS DIRECTED BY ARCHITECT.</t>
  </si>
  <si>
    <t>AUSTRALIAN WHITE STONE LEDGE ON LIVE KITCHEN</t>
  </si>
  <si>
    <t>KOTA SKIRTING</t>
  </si>
  <si>
    <r>
      <t xml:space="preserve">PROVIDING AND FIXING IN POSITION 3'' HIGH KOTA </t>
    </r>
    <r>
      <rPr>
        <b/>
        <u/>
        <sz val="14"/>
        <color theme="1"/>
        <rFont val="Aptos Narrow"/>
        <family val="2"/>
        <scheme val="minor"/>
      </rPr>
      <t>SKIRTING</t>
    </r>
    <r>
      <rPr>
        <b/>
        <sz val="14"/>
        <color theme="1"/>
        <rFont val="Aptos Narrow"/>
        <family val="2"/>
        <scheme val="minor"/>
      </rPr>
      <t xml:space="preserve">  OF APPROVED SIZE  AND 19 MM THICKNESS FOR SKIRTING TO TRUE LINE AND LEVEL WITH 1:1 CEMENT GROUT / ARALDITE/ GLUE &amp; FILLING THE JOINTS WITH NEAT WHITE / COLOR CEMENT INCLUDING, CLEANING, WATERING, CURING ETC. COMPLETE AS PER DETAIL DRAWING, AS SPECIFIED AND AS DIRECTED BY ARCHITECT. </t>
    </r>
  </si>
  <si>
    <t>MS WORK- TRAP DOOR</t>
  </si>
  <si>
    <t>P/Fixing 50x50mmx 3mm thk MS Tubes on Trap doors</t>
  </si>
  <si>
    <t>FABRIC BASIC RATE VARIATION</t>
  </si>
  <si>
    <t>P/fixng Fabric on Banquete Sofa</t>
  </si>
  <si>
    <t>MTR</t>
  </si>
  <si>
    <t>Basic rate as per order is 600/SQM. While purchaded at Rs1575/Sqm after project team approval</t>
  </si>
  <si>
    <t>BAMBOO BLINDS BASIC RATE VARIATION</t>
  </si>
  <si>
    <t xml:space="preserve">BAMBOO BLINDS </t>
  </si>
  <si>
    <t>Material+ Labour +20% OH &amp; C.P (Qty as per site)</t>
  </si>
  <si>
    <t>REWORK ON PLANTER ABOVE BANQUETE SOFA</t>
  </si>
  <si>
    <t>Rework on Planter above banquete sofa due to change in drawings &amp; desings as required by the design team.</t>
  </si>
  <si>
    <t>CASH PAYMENT</t>
  </si>
  <si>
    <t>PAYMENT TO ELECTRICAL CERTIFICATION ON BEHALF OF COPPER CHIMNEY</t>
  </si>
  <si>
    <t>INR</t>
  </si>
  <si>
    <t>MS STORAGES</t>
  </si>
  <si>
    <t>P/fixing MS SHELVES finished with perforated Jali and GI sheet on the Shelves top as directed by the site incharge.</t>
  </si>
  <si>
    <t>BRASS T PROFILE</t>
  </si>
  <si>
    <t>P/fixing Brass PVD coated T profile on wall &amp; Veneer Joint on BAR</t>
  </si>
  <si>
    <t>19MM PLY+4MM MDF , DUCO</t>
  </si>
  <si>
    <t xml:space="preserve">P/APPLYING APPROVED SHADE OF DUCO PAINT ON 19MM PLY &amp; 4MM MDF PANELLING </t>
  </si>
  <si>
    <t>GRANITE THRESHOLD</t>
  </si>
  <si>
    <t>GRANITE DOORSILL</t>
  </si>
  <si>
    <t>SINK COCK CHANGED</t>
  </si>
  <si>
    <t>P/fixing wall mounted sink cock while replacing with the approved one.</t>
  </si>
  <si>
    <t>ANGLE COCK CHANGED</t>
  </si>
  <si>
    <t>ANGLE COCK ON DISHWASHER REPLACED</t>
  </si>
  <si>
    <t>TWO COAT OF WATERPROOFING ON PCC BEFORE KOTA FLOORING</t>
  </si>
  <si>
    <r>
      <t xml:space="preserve">PROVIDING </t>
    </r>
    <r>
      <rPr>
        <b/>
        <u/>
        <sz val="14"/>
        <color theme="1"/>
        <rFont val="Aptos Narrow"/>
        <family val="2"/>
        <scheme val="minor"/>
      </rPr>
      <t>WATERPROOFING TREATMENT IN KITCHEN, BAR AND DRAINAGE LINES AND CHAMBERS</t>
    </r>
    <r>
      <rPr>
        <b/>
        <sz val="14"/>
        <color theme="1"/>
        <rFont val="Aptos Narrow"/>
        <family val="2"/>
        <scheme val="minor"/>
      </rPr>
      <t xml:space="preserve"> AREA OVER THE SLAB BY  APPLYING 2 COAT OF WATERPROOFING PRODUCT AS PER MANUFACTURER SPECIFICATIONS. INCLUDING SURFACE PREPRATION AS PER MANUFACURE'S SPECIFICATIONS, ALL LEAD, LIFTS,CURING, TESTING ETC . COMPLETE AS SPECIFIED BY EI.</t>
    </r>
  </si>
  <si>
    <t>RATE VARIATION DUE TO CHANGE IN DESIGN. IT WAS STRAIGHT GLASS LATER CHANGED TO BEND GLASS</t>
  </si>
  <si>
    <t>REWORK ON MOLDING</t>
  </si>
  <si>
    <t>P/APPLYING DUCO PAINT ON MOLDING</t>
  </si>
  <si>
    <t>SERVICE STATION TOP- ITALIAN RATE DIFFERENCE</t>
  </si>
  <si>
    <t>P/fixing 19mm thk Italian (GREY WILLIAMS) stone on service stations Top</t>
  </si>
  <si>
    <t>Rate Difference B/w Veneer &amp; Italian stone. As it is Veneer in Boq and Executed Italian as per dwg. The Basic rate of veneer is Rs 140/SFT while the Italian purchased at Rs 500/Sft. (Rs 500-140 I.e Rate difference of Rs 340/SFT)</t>
  </si>
  <si>
    <t>TOTAL</t>
  </si>
  <si>
    <t>Deviation</t>
  </si>
  <si>
    <t>AS PER SITE(Audited)</t>
  </si>
  <si>
    <t>QTY</t>
  </si>
  <si>
    <t>Audited Amount as per Site</t>
  </si>
  <si>
    <t>Executed Dimension</t>
  </si>
  <si>
    <t>Not Executed</t>
  </si>
  <si>
    <t>1500x2700 mm</t>
  </si>
  <si>
    <t>Difference Rate as per prorata</t>
  </si>
  <si>
    <t>Electrical Panel</t>
  </si>
  <si>
    <t>Server Panel</t>
  </si>
  <si>
    <t xml:space="preserve"> 1500 x 3220 mm</t>
  </si>
  <si>
    <t>2400 x 3220 mm</t>
  </si>
  <si>
    <t>As per Prorata Basis</t>
  </si>
  <si>
    <t>NT Items</t>
  </si>
  <si>
    <t>Bells /Extra Items</t>
  </si>
  <si>
    <t>MISCELLANEOUS WORK, COPPER CHIMNEY, OBEROI MALL, GOREGAON</t>
  </si>
  <si>
    <t xml:space="preserve"> MISCELLANEOUS</t>
  </si>
  <si>
    <t xml:space="preserve">Texture wallpaper </t>
  </si>
  <si>
    <t xml:space="preserve">P &amp; F of texture wallpaper as per approval </t>
  </si>
  <si>
    <t>Basic rate- 155/Sq Ft</t>
  </si>
  <si>
    <t>Ceiling Fans</t>
  </si>
  <si>
    <t xml:space="preserve">P &amp; F of ceiling fans paper as per approval </t>
  </si>
  <si>
    <t>Bamboo blind curtain on S.S PVD black coating framework / roller blinds</t>
  </si>
  <si>
    <t xml:space="preserve">P &amp; F of bamboo blind manual folding curtains as per approval </t>
  </si>
  <si>
    <t>Story Wall Images</t>
  </si>
  <si>
    <t>High Resolution Digital printing on HP Canvas STRETCHED on 1 inch wooden frame (stapling on sides)</t>
  </si>
  <si>
    <t>Back: 3 mm sun board with leather finish vinyl pasted on it.</t>
  </si>
  <si>
    <t>Size :</t>
  </si>
  <si>
    <t>Size : 440 x 600mm</t>
  </si>
  <si>
    <t>Size : 440 x 340mm</t>
  </si>
  <si>
    <t>Chef Photos</t>
  </si>
  <si>
    <r>
      <t>Size : 775</t>
    </r>
    <r>
      <rPr>
        <sz val="16"/>
        <color theme="1"/>
        <rFont val="Aptos Narrow"/>
        <family val="2"/>
        <scheme val="minor"/>
      </rPr>
      <t xml:space="preserve"> x 1050mm</t>
    </r>
  </si>
  <si>
    <t xml:space="preserve">Artifact </t>
  </si>
  <si>
    <t>P &amp; F of decorative artifact (approx cost - 250000)</t>
  </si>
  <si>
    <t>LS</t>
  </si>
  <si>
    <t>Natural &amp; Artificial</t>
  </si>
  <si>
    <t>P &amp; F of planters (approx cost - 200000)</t>
  </si>
  <si>
    <t>TOTAL MISCELLANEOUS</t>
  </si>
  <si>
    <t>Executed</t>
  </si>
  <si>
    <t>2100x550x900 mm</t>
  </si>
  <si>
    <t>Near Display Kitchen</t>
  </si>
  <si>
    <t>AS per prorata basis</t>
  </si>
  <si>
    <t>Deviation Amount</t>
  </si>
  <si>
    <t>AS per prorata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</si>
</sst>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 #,##0.00_ ;_ * \-#,##0.00_ ;_ * &quot;-&quot;??_ ;_ @_ "/>
    <numFmt numFmtId="165" formatCode="&quot;₹&quot;\ #,##0.00"/>
    <numFmt numFmtId="166" formatCode="_ &quot;₹&quot;\ * #,##0.00_ ;_ &quot;₹&quot;\ * \-#,##0.00_ ;_ &quot;₹&quot;\ * &quot;-&quot;??_ ;_ @_ "/>
    <numFmt numFmtId="167" formatCode="_(* #,##0.00_);_(* \(#,##0.00\);_(* \-??_);_(@_)"/>
    <numFmt numFmtId="168" formatCode="#,##0_);\-#,##0"/>
    <numFmt numFmtId="169" formatCode="#,##0.00_);\-#,##0.00"/>
    <numFmt numFmtId="170" formatCode="0.0"/>
  </numFmts>
  <fonts count="68" x14ac:knownFonts="1">
    <font>
      <sz val="10"/>
      <name val="Arial"/>
    </font>
    <font>
      <sz val="11"/>
      <color theme="1"/>
      <name val="Aptos Narrow"/>
      <family val="2"/>
      <scheme val="minor"/>
    </font>
    <font>
      <sz val="10"/>
      <name val="Book Antiqua"/>
      <family val="1"/>
    </font>
    <font>
      <sz val="10"/>
      <name val="Arial"/>
      <family val="2"/>
    </font>
    <font>
      <b/>
      <sz val="12"/>
      <name val="Book Antiqua"/>
      <family val="1"/>
    </font>
    <font>
      <b/>
      <sz val="10"/>
      <name val="Book Antiqua"/>
      <family val="1"/>
    </font>
    <font>
      <sz val="12"/>
      <name val="Book Antiqua"/>
      <family val="1"/>
    </font>
    <font>
      <sz val="11"/>
      <color theme="1"/>
      <name val="Times New Roman"/>
      <family val="1"/>
    </font>
    <font>
      <sz val="12"/>
      <color theme="1"/>
      <name val="Arial"/>
      <family val="2"/>
    </font>
    <font>
      <sz val="12"/>
      <color theme="1"/>
      <name val="Book Antiqua"/>
      <family val="1"/>
    </font>
    <font>
      <b/>
      <sz val="12"/>
      <color theme="1"/>
      <name val="Book Antiqua"/>
      <family val="1"/>
    </font>
    <font>
      <sz val="11"/>
      <name val="Book Antiqua"/>
      <family val="1"/>
    </font>
    <font>
      <b/>
      <sz val="16"/>
      <name val="Book Antiqua"/>
      <family val="1"/>
    </font>
    <font>
      <b/>
      <i/>
      <sz val="16"/>
      <name val="Book Antiqua"/>
      <family val="1"/>
    </font>
    <font>
      <b/>
      <sz val="10"/>
      <name val="Aptos Narrow"/>
      <family val="2"/>
      <scheme val="minor"/>
    </font>
    <font>
      <sz val="10"/>
      <name val="Aptos Narrow"/>
      <family val="2"/>
      <scheme val="minor"/>
    </font>
    <font>
      <b/>
      <sz val="14"/>
      <name val="Aptos Narrow"/>
      <family val="2"/>
      <scheme val="minor"/>
    </font>
    <font>
      <sz val="14"/>
      <name val="Aptos Narrow"/>
      <family val="2"/>
      <scheme val="minor"/>
    </font>
    <font>
      <sz val="10"/>
      <color rgb="FFFF0000"/>
      <name val="Aptos Narrow"/>
      <family val="2"/>
      <scheme val="minor"/>
    </font>
    <font>
      <b/>
      <sz val="14"/>
      <color rgb="FFFF0000"/>
      <name val="Aptos Narrow"/>
      <family val="2"/>
      <scheme val="minor"/>
    </font>
    <font>
      <sz val="14"/>
      <color rgb="FFFF0000"/>
      <name val="Aptos Narrow"/>
      <family val="2"/>
      <scheme val="minor"/>
    </font>
    <font>
      <sz val="14"/>
      <color indexed="8"/>
      <name val="Aptos Narrow"/>
      <family val="2"/>
      <scheme val="minor"/>
    </font>
    <font>
      <sz val="14"/>
      <color rgb="FF000000"/>
      <name val="Aptos Narrow"/>
      <family val="2"/>
      <scheme val="minor"/>
    </font>
    <font>
      <b/>
      <sz val="16"/>
      <name val="Aptos Narrow"/>
      <family val="2"/>
      <scheme val="minor"/>
    </font>
    <font>
      <sz val="10"/>
      <color indexed="8"/>
      <name val="Aptos Narrow"/>
      <family val="2"/>
      <scheme val="minor"/>
    </font>
    <font>
      <sz val="14"/>
      <color rgb="FFFF0000"/>
      <name val="Book Antiqua"/>
      <family val="1"/>
    </font>
    <font>
      <b/>
      <sz val="14"/>
      <color indexed="10"/>
      <name val="Aptos Narrow"/>
      <family val="2"/>
      <scheme val="minor"/>
    </font>
    <font>
      <sz val="14"/>
      <color theme="1"/>
      <name val="Aptos Narrow"/>
      <family val="2"/>
      <scheme val="minor"/>
    </font>
    <font>
      <sz val="14"/>
      <name val="Book Antiqua"/>
      <family val="1"/>
    </font>
    <font>
      <b/>
      <sz val="14"/>
      <name val="Book Antiqua"/>
      <family val="1"/>
    </font>
    <font>
      <b/>
      <sz val="12"/>
      <name val="Aptos Narrow"/>
      <family val="2"/>
      <scheme val="minor"/>
    </font>
    <font>
      <b/>
      <i/>
      <sz val="14"/>
      <name val="Aptos Narrow"/>
      <family val="2"/>
      <scheme val="minor"/>
    </font>
    <font>
      <b/>
      <i/>
      <sz val="18"/>
      <name val="Aptos Narrow"/>
      <family val="2"/>
      <scheme val="minor"/>
    </font>
    <font>
      <b/>
      <i/>
      <sz val="16"/>
      <name val="Aptos Narrow"/>
      <family val="2"/>
      <scheme val="minor"/>
    </font>
    <font>
      <sz val="16"/>
      <name val="Aptos Narrow"/>
      <family val="2"/>
      <scheme val="minor"/>
    </font>
    <font>
      <sz val="12"/>
      <name val="Aptos Narrow"/>
      <family val="2"/>
      <scheme val="minor"/>
    </font>
    <font>
      <b/>
      <sz val="14"/>
      <color theme="0"/>
      <name val="Aptos Narrow"/>
      <family val="2"/>
      <scheme val="minor"/>
    </font>
    <font>
      <b/>
      <sz val="14"/>
      <name val="Times New Roman"/>
      <family val="1"/>
    </font>
    <font>
      <sz val="14"/>
      <color theme="1"/>
      <name val="Times New Roman"/>
      <family val="1"/>
    </font>
    <font>
      <strike/>
      <sz val="10"/>
      <name val="Aptos Narrow"/>
      <family val="2"/>
      <scheme val="minor"/>
    </font>
    <font>
      <strike/>
      <sz val="14"/>
      <name val="Aptos Narrow"/>
      <family val="2"/>
      <scheme val="minor"/>
    </font>
    <font>
      <b/>
      <strike/>
      <sz val="14"/>
      <name val="Aptos Narrow"/>
      <family val="2"/>
      <scheme val="minor"/>
    </font>
    <font>
      <sz val="11"/>
      <color indexed="8"/>
      <name val="Times New Roman"/>
      <family val="1"/>
    </font>
    <font>
      <b/>
      <sz val="18"/>
      <name val="Arial Black"/>
      <family val="2"/>
    </font>
    <font>
      <b/>
      <sz val="14"/>
      <name val="Arial"/>
      <family val="2"/>
    </font>
    <font>
      <sz val="14"/>
      <name val="Arial"/>
      <family val="2"/>
    </font>
    <font>
      <b/>
      <u/>
      <sz val="14"/>
      <name val="Aptos Narrow"/>
      <family val="2"/>
      <scheme val="minor"/>
    </font>
    <font>
      <b/>
      <sz val="14"/>
      <color theme="1"/>
      <name val="Aptos Narrow"/>
      <family val="2"/>
      <scheme val="minor"/>
    </font>
    <font>
      <b/>
      <u/>
      <sz val="14"/>
      <color theme="1"/>
      <name val="Aptos Narrow"/>
      <family val="2"/>
      <scheme val="minor"/>
    </font>
    <font>
      <b/>
      <sz val="16"/>
      <name val="Bahnschrift"/>
      <family val="2"/>
    </font>
    <font>
      <b/>
      <sz val="14"/>
      <name val="Bahnschrift"/>
      <family val="2"/>
    </font>
    <font>
      <b/>
      <sz val="14"/>
      <name val="Arial Black"/>
      <family val="2"/>
    </font>
    <font>
      <b/>
      <sz val="11"/>
      <name val="Arial Black"/>
      <family val="2"/>
    </font>
    <font>
      <sz val="14"/>
      <name val="Arial Black"/>
      <family val="2"/>
    </font>
    <font>
      <sz val="10"/>
      <name val="Arial Black"/>
      <family val="2"/>
    </font>
    <font>
      <b/>
      <sz val="11"/>
      <name val="Arial"/>
      <family val="2"/>
    </font>
    <font>
      <b/>
      <sz val="10"/>
      <name val="Arial"/>
      <family val="2"/>
    </font>
    <font>
      <b/>
      <sz val="14"/>
      <color indexed="8"/>
      <name val="Aptos Narrow"/>
      <family val="2"/>
      <scheme val="minor"/>
    </font>
    <font>
      <b/>
      <sz val="18"/>
      <name val="Aptos Narrow"/>
      <family val="2"/>
      <scheme val="minor"/>
    </font>
    <font>
      <sz val="16"/>
      <color indexed="8"/>
      <name val="Aptos Narrow"/>
      <family val="2"/>
      <scheme val="minor"/>
    </font>
    <font>
      <sz val="16"/>
      <color rgb="FFFF0000"/>
      <name val="Aptos Narrow"/>
      <family val="2"/>
      <scheme val="minor"/>
    </font>
    <font>
      <b/>
      <sz val="16"/>
      <color rgb="FFFF0000"/>
      <name val="Aptos Narrow"/>
      <family val="2"/>
      <scheme val="minor"/>
    </font>
    <font>
      <b/>
      <sz val="16"/>
      <color indexed="8"/>
      <name val="Aptos Narrow"/>
      <family val="2"/>
      <scheme val="minor"/>
    </font>
    <font>
      <b/>
      <sz val="16"/>
      <color rgb="FF000000"/>
      <name val="Aptos Narrow"/>
      <family val="2"/>
      <scheme val="minor"/>
    </font>
    <font>
      <sz val="16"/>
      <color theme="1"/>
      <name val="Aptos Narrow"/>
      <family val="2"/>
      <scheme val="minor"/>
    </font>
    <font>
      <strike/>
      <sz val="16"/>
      <name val="Aptos Narrow"/>
      <family val="2"/>
      <scheme val="minor"/>
    </font>
    <font>
      <sz val="16"/>
      <color indexed="8"/>
      <name val="Times New Roman"/>
      <family val="1"/>
    </font>
    <font>
      <sz val="16"/>
      <name val="Book Antiqua"/>
      <family val="1"/>
    </font>
  </fonts>
  <fills count="22">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theme="4" tint="0.59999389629810485"/>
        <bgColor indexed="64"/>
      </patternFill>
    </fill>
    <fill>
      <patternFill patternType="solid">
        <fgColor theme="6" tint="0.59999389629810485"/>
        <bgColor indexed="64"/>
      </patternFill>
    </fill>
  </fills>
  <borders count="50">
    <border>
      <left/>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1" fillId="0" borderId="0"/>
    <xf numFmtId="167" fontId="3" fillId="0" borderId="0" applyFill="0" applyBorder="0" applyAlignment="0" applyProtection="0"/>
    <xf numFmtId="0" fontId="1" fillId="0" borderId="0"/>
  </cellStyleXfs>
  <cellXfs count="729">
    <xf numFmtId="0" fontId="0" fillId="0" borderId="0" xfId="0"/>
    <xf numFmtId="0" fontId="2" fillId="0" borderId="0" xfId="0" applyFont="1"/>
    <xf numFmtId="43" fontId="2" fillId="0" borderId="0" xfId="1" applyFont="1"/>
    <xf numFmtId="43" fontId="2" fillId="0" borderId="0" xfId="1" applyFont="1" applyAlignment="1">
      <alignmen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43" fontId="5" fillId="0" borderId="0" xfId="1" applyFont="1"/>
    <xf numFmtId="43" fontId="4" fillId="3" borderId="7" xfId="1" applyFont="1" applyFill="1" applyBorder="1" applyAlignment="1">
      <alignment vertical="center" wrapText="1"/>
    </xf>
    <xf numFmtId="0" fontId="4" fillId="3" borderId="7" xfId="0" applyFont="1" applyFill="1" applyBorder="1" applyAlignment="1">
      <alignment horizontal="left" vertical="top"/>
    </xf>
    <xf numFmtId="43" fontId="6" fillId="0" borderId="7" xfId="1" applyFont="1" applyBorder="1" applyAlignment="1">
      <alignment vertical="center" wrapText="1"/>
    </xf>
    <xf numFmtId="0" fontId="6" fillId="0" borderId="7" xfId="0" applyFont="1" applyBorder="1" applyAlignment="1">
      <alignment horizontal="left" vertical="top"/>
    </xf>
    <xf numFmtId="0" fontId="7" fillId="0" borderId="0" xfId="0" applyFont="1"/>
    <xf numFmtId="43" fontId="7" fillId="0" borderId="0" xfId="1" applyFont="1"/>
    <xf numFmtId="164" fontId="8" fillId="0" borderId="7" xfId="0" applyNumberFormat="1" applyFont="1" applyBorder="1" applyAlignment="1">
      <alignment horizontal="right"/>
    </xf>
    <xf numFmtId="164" fontId="9" fillId="0" borderId="7" xfId="0" applyNumberFormat="1" applyFont="1" applyBorder="1" applyAlignment="1">
      <alignment horizontal="right"/>
    </xf>
    <xf numFmtId="0" fontId="10" fillId="0" borderId="7" xfId="0" applyFont="1" applyBorder="1" applyAlignment="1">
      <alignment horizontal="left" vertical="top"/>
    </xf>
    <xf numFmtId="0" fontId="9" fillId="0" borderId="7" xfId="0" applyFont="1" applyBorder="1" applyAlignment="1">
      <alignment horizontal="left" vertical="top"/>
    </xf>
    <xf numFmtId="0" fontId="5" fillId="0" borderId="0" xfId="0" applyFont="1"/>
    <xf numFmtId="164" fontId="5" fillId="0" borderId="0" xfId="0" applyNumberFormat="1" applyFont="1"/>
    <xf numFmtId="43" fontId="4" fillId="5" borderId="7" xfId="1" applyFont="1" applyFill="1" applyBorder="1" applyAlignment="1">
      <alignment vertical="center" wrapText="1"/>
    </xf>
    <xf numFmtId="0" fontId="4" fillId="5" borderId="7" xfId="0" applyFont="1" applyFill="1" applyBorder="1" applyAlignment="1">
      <alignment horizontal="left" vertical="top"/>
    </xf>
    <xf numFmtId="43" fontId="4" fillId="0" borderId="7" xfId="1" applyFont="1" applyBorder="1" applyAlignment="1">
      <alignment vertical="center" wrapText="1"/>
    </xf>
    <xf numFmtId="0" fontId="4" fillId="0" borderId="7" xfId="0" applyFont="1" applyBorder="1" applyAlignment="1">
      <alignment horizontal="left" vertical="top"/>
    </xf>
    <xf numFmtId="0" fontId="4" fillId="0" borderId="7" xfId="0" applyFont="1" applyBorder="1" applyAlignment="1">
      <alignment horizontal="center" vertical="top"/>
    </xf>
    <xf numFmtId="0" fontId="6" fillId="0" borderId="7" xfId="0" applyFont="1" applyBorder="1" applyAlignment="1">
      <alignment horizontal="center"/>
    </xf>
    <xf numFmtId="0" fontId="5" fillId="0" borderId="0" xfId="0" applyFont="1" applyAlignment="1">
      <alignment horizontal="center"/>
    </xf>
    <xf numFmtId="43" fontId="5" fillId="0" borderId="0" xfId="1" applyFont="1" applyAlignment="1">
      <alignment horizontal="center"/>
    </xf>
    <xf numFmtId="43" fontId="11" fillId="6" borderId="8" xfId="1" applyFont="1" applyFill="1" applyBorder="1" applyAlignment="1">
      <alignment horizontal="center" vertical="center" wrapText="1"/>
    </xf>
    <xf numFmtId="43" fontId="4" fillId="7" borderId="8" xfId="1" applyFont="1" applyFill="1" applyBorder="1" applyAlignment="1">
      <alignment horizontal="center" vertical="center" wrapText="1"/>
    </xf>
    <xf numFmtId="0" fontId="4" fillId="7" borderId="8" xfId="0" applyFont="1" applyFill="1" applyBorder="1" applyAlignment="1">
      <alignment horizontal="left" vertical="center"/>
    </xf>
    <xf numFmtId="0" fontId="4" fillId="7" borderId="8" xfId="0" applyFont="1" applyFill="1" applyBorder="1" applyAlignment="1">
      <alignment horizontal="center" vertical="center"/>
    </xf>
    <xf numFmtId="0" fontId="12" fillId="8" borderId="9" xfId="0" applyFont="1" applyFill="1" applyBorder="1" applyAlignment="1">
      <alignment horizontal="center"/>
    </xf>
    <xf numFmtId="0" fontId="12" fillId="8" borderId="10" xfId="0" applyFont="1" applyFill="1" applyBorder="1" applyAlignment="1">
      <alignment horizontal="center"/>
    </xf>
    <xf numFmtId="0" fontId="12" fillId="8" borderId="11" xfId="0" applyFont="1" applyFill="1" applyBorder="1" applyAlignment="1">
      <alignment horizontal="center"/>
    </xf>
    <xf numFmtId="0" fontId="3" fillId="0" borderId="0" xfId="0" applyFont="1"/>
    <xf numFmtId="43" fontId="3" fillId="0" borderId="0" xfId="1" applyFont="1"/>
    <xf numFmtId="43" fontId="4" fillId="9" borderId="12" xfId="2" applyFont="1" applyFill="1" applyBorder="1" applyAlignment="1">
      <alignment horizontal="center" vertical="center"/>
    </xf>
    <xf numFmtId="43" fontId="4" fillId="9" borderId="13" xfId="2" applyFont="1" applyFill="1" applyBorder="1" applyAlignment="1">
      <alignment horizontal="center" vertical="center"/>
    </xf>
    <xf numFmtId="0" fontId="13" fillId="9" borderId="13" xfId="0" applyFont="1" applyFill="1" applyBorder="1" applyAlignment="1">
      <alignment horizontal="left" vertical="top"/>
    </xf>
    <xf numFmtId="0" fontId="12" fillId="9" borderId="14" xfId="0" applyFont="1" applyFill="1" applyBorder="1" applyAlignment="1">
      <alignment horizontal="left" vertical="top"/>
    </xf>
    <xf numFmtId="0" fontId="13" fillId="9" borderId="15" xfId="0" applyFont="1" applyFill="1" applyBorder="1" applyAlignment="1">
      <alignment horizontal="left" vertical="top"/>
    </xf>
    <xf numFmtId="0" fontId="13" fillId="9" borderId="16" xfId="0" applyFont="1" applyFill="1" applyBorder="1" applyAlignment="1">
      <alignment horizontal="left" vertical="top"/>
    </xf>
    <xf numFmtId="0" fontId="13" fillId="9" borderId="17" xfId="0" applyFont="1" applyFill="1" applyBorder="1" applyAlignment="1">
      <alignment horizontal="left" vertical="top"/>
    </xf>
    <xf numFmtId="0" fontId="6" fillId="0" borderId="18" xfId="0" applyFont="1" applyBorder="1" applyAlignment="1">
      <alignment horizontal="right"/>
    </xf>
    <xf numFmtId="0" fontId="6" fillId="0" borderId="0" xfId="0" applyFont="1"/>
    <xf numFmtId="0" fontId="6" fillId="0" borderId="19" xfId="0" applyFont="1" applyBorder="1"/>
    <xf numFmtId="0" fontId="14" fillId="0" borderId="0" xfId="0" applyFont="1" applyAlignment="1">
      <alignment horizontal="center" vertical="center"/>
    </xf>
    <xf numFmtId="0" fontId="6" fillId="0" borderId="20" xfId="0" applyFont="1" applyBorder="1"/>
    <xf numFmtId="0" fontId="6" fillId="0" borderId="6" xfId="0" applyFont="1" applyBorder="1"/>
    <xf numFmtId="0" fontId="15" fillId="0" borderId="0" xfId="0" applyFont="1"/>
    <xf numFmtId="165" fontId="14" fillId="0" borderId="0" xfId="1" applyNumberFormat="1" applyFont="1" applyBorder="1" applyAlignment="1">
      <alignment horizontal="center" vertical="center"/>
    </xf>
    <xf numFmtId="0" fontId="14" fillId="0" borderId="0" xfId="1" applyNumberFormat="1" applyFont="1" applyBorder="1" applyAlignment="1">
      <alignment horizontal="center" vertical="center"/>
    </xf>
    <xf numFmtId="43" fontId="15" fillId="0" borderId="0" xfId="1" applyFont="1" applyBorder="1" applyAlignment="1">
      <alignment horizontal="center" vertical="center"/>
    </xf>
    <xf numFmtId="0" fontId="15" fillId="0" borderId="0" xfId="0" applyFont="1" applyAlignment="1">
      <alignment horizontal="center" vertical="center"/>
    </xf>
    <xf numFmtId="43" fontId="15" fillId="0" borderId="19" xfId="1" applyFont="1" applyBorder="1" applyAlignment="1">
      <alignment horizontal="center" vertical="center"/>
    </xf>
    <xf numFmtId="0" fontId="15" fillId="0" borderId="0" xfId="0" applyFont="1" applyAlignment="1">
      <alignment vertical="center"/>
    </xf>
    <xf numFmtId="0" fontId="14" fillId="7" borderId="0" xfId="0" applyFont="1" applyFill="1" applyAlignment="1">
      <alignment horizontal="center" vertical="center"/>
    </xf>
    <xf numFmtId="0" fontId="14" fillId="5" borderId="0" xfId="0" applyFont="1" applyFill="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5" fillId="0" borderId="0" xfId="3" applyFont="1"/>
    <xf numFmtId="0" fontId="15" fillId="0" borderId="0" xfId="3" applyFont="1" applyAlignment="1">
      <alignment horizontal="left" vertical="center"/>
    </xf>
    <xf numFmtId="165" fontId="16" fillId="0" borderId="0" xfId="3" applyNumberFormat="1" applyFont="1"/>
    <xf numFmtId="0" fontId="16" fillId="0" borderId="0" xfId="3" applyFont="1"/>
    <xf numFmtId="0" fontId="17" fillId="0" borderId="0" xfId="3" applyFont="1"/>
    <xf numFmtId="2" fontId="17" fillId="0" borderId="0" xfId="3" applyNumberFormat="1" applyFont="1" applyAlignment="1">
      <alignment horizontal="center" vertical="center" wrapText="1"/>
    </xf>
    <xf numFmtId="0" fontId="17" fillId="0" borderId="19" xfId="3" applyFont="1" applyBorder="1" applyAlignment="1">
      <alignment horizontal="center" vertical="center" wrapText="1"/>
    </xf>
    <xf numFmtId="0" fontId="17" fillId="0" borderId="0" xfId="3" applyFont="1" applyAlignment="1">
      <alignment horizontal="center" vertical="top" wrapText="1"/>
    </xf>
    <xf numFmtId="0" fontId="17" fillId="0" borderId="0" xfId="3" applyFont="1" applyAlignment="1">
      <alignment horizontal="left" vertical="top" wrapText="1"/>
    </xf>
    <xf numFmtId="0" fontId="16" fillId="0" borderId="0" xfId="3" applyFont="1" applyAlignment="1">
      <alignment horizontal="center" vertical="top"/>
    </xf>
    <xf numFmtId="0" fontId="16" fillId="5" borderId="0" xfId="3" applyFont="1" applyFill="1" applyAlignment="1">
      <alignment horizontal="center" vertical="top"/>
    </xf>
    <xf numFmtId="0" fontId="14" fillId="0" borderId="0" xfId="0" applyFont="1"/>
    <xf numFmtId="0" fontId="16" fillId="10" borderId="22" xfId="1" applyNumberFormat="1" applyFont="1" applyFill="1" applyBorder="1" applyAlignment="1">
      <alignment horizontal="center" vertical="center"/>
    </xf>
    <xf numFmtId="165" fontId="16" fillId="10" borderId="23" xfId="1" applyNumberFormat="1" applyFont="1" applyFill="1" applyBorder="1" applyAlignment="1">
      <alignment horizontal="center" vertical="center"/>
    </xf>
    <xf numFmtId="0" fontId="16" fillId="10" borderId="21" xfId="0" applyFont="1" applyFill="1" applyBorder="1" applyAlignment="1">
      <alignment horizontal="center" vertical="center"/>
    </xf>
    <xf numFmtId="43" fontId="16" fillId="10" borderId="21" xfId="1" applyFont="1" applyFill="1" applyBorder="1" applyAlignment="1">
      <alignment horizontal="center" vertical="center"/>
    </xf>
    <xf numFmtId="0" fontId="16" fillId="10" borderId="24" xfId="0" applyFont="1" applyFill="1" applyBorder="1" applyAlignment="1">
      <alignment vertical="center"/>
    </xf>
    <xf numFmtId="0" fontId="16" fillId="10" borderId="7" xfId="0" applyFont="1" applyFill="1" applyBorder="1" applyAlignment="1">
      <alignment horizontal="center" vertical="center"/>
    </xf>
    <xf numFmtId="0" fontId="15" fillId="11" borderId="0" xfId="0" applyFont="1" applyFill="1"/>
    <xf numFmtId="0" fontId="16" fillId="12" borderId="25" xfId="0" applyFont="1" applyFill="1" applyBorder="1" applyAlignment="1">
      <alignment horizontal="right" vertical="center"/>
    </xf>
    <xf numFmtId="166" fontId="16" fillId="12" borderId="26" xfId="0" applyNumberFormat="1" applyFont="1" applyFill="1" applyBorder="1" applyAlignment="1">
      <alignment horizontal="right" vertical="center"/>
    </xf>
    <xf numFmtId="0" fontId="17" fillId="12" borderId="7" xfId="0" applyFont="1" applyFill="1" applyBorder="1" applyAlignment="1">
      <alignment vertical="center"/>
    </xf>
    <xf numFmtId="0" fontId="17" fillId="12" borderId="7" xfId="0" applyFont="1" applyFill="1" applyBorder="1" applyAlignment="1">
      <alignment horizontal="center" vertical="center"/>
    </xf>
    <xf numFmtId="0" fontId="16" fillId="12" borderId="5" xfId="0" applyFont="1" applyFill="1" applyBorder="1" applyAlignment="1">
      <alignment horizontal="left" vertical="center"/>
    </xf>
    <xf numFmtId="0" fontId="16" fillId="12" borderId="7" xfId="0" applyFont="1" applyFill="1" applyBorder="1" applyAlignment="1">
      <alignment vertical="center"/>
    </xf>
    <xf numFmtId="0" fontId="18" fillId="13" borderId="0" xfId="3" applyFont="1" applyFill="1"/>
    <xf numFmtId="165" fontId="19" fillId="13" borderId="26" xfId="1" applyNumberFormat="1" applyFont="1" applyFill="1" applyBorder="1" applyAlignment="1">
      <alignment horizontal="right" vertical="center" wrapText="1"/>
    </xf>
    <xf numFmtId="0" fontId="19" fillId="13" borderId="25" xfId="0" applyFont="1" applyFill="1" applyBorder="1" applyAlignment="1">
      <alignment horizontal="right" vertical="center"/>
    </xf>
    <xf numFmtId="166" fontId="20" fillId="13" borderId="26" xfId="0" applyNumberFormat="1" applyFont="1" applyFill="1" applyBorder="1" applyAlignment="1">
      <alignment horizontal="right" vertical="center"/>
    </xf>
    <xf numFmtId="2" fontId="20" fillId="13" borderId="7" xfId="0" applyNumberFormat="1" applyFont="1" applyFill="1" applyBorder="1" applyAlignment="1">
      <alignment horizontal="center" vertical="center" wrapText="1"/>
    </xf>
    <xf numFmtId="43" fontId="20" fillId="13" borderId="7" xfId="2" applyFont="1" applyFill="1" applyBorder="1" applyAlignment="1">
      <alignment horizontal="center" vertical="center" wrapText="1"/>
    </xf>
    <xf numFmtId="0" fontId="20" fillId="13" borderId="7" xfId="0" applyFont="1" applyFill="1" applyBorder="1" applyAlignment="1">
      <alignment horizontal="center" vertical="center" wrapText="1"/>
    </xf>
    <xf numFmtId="0" fontId="20" fillId="13" borderId="7" xfId="0" applyFont="1" applyFill="1" applyBorder="1" applyAlignment="1">
      <alignment vertical="center" wrapText="1"/>
    </xf>
    <xf numFmtId="0" fontId="19" fillId="13" borderId="7" xfId="0" applyFont="1" applyFill="1" applyBorder="1" applyAlignment="1">
      <alignment horizontal="center" vertical="center" wrapText="1"/>
    </xf>
    <xf numFmtId="0" fontId="19" fillId="13" borderId="27" xfId="0" applyFont="1" applyFill="1" applyBorder="1" applyAlignment="1">
      <alignment horizontal="center" vertical="center"/>
    </xf>
    <xf numFmtId="165" fontId="16" fillId="0" borderId="26" xfId="0" applyNumberFormat="1" applyFont="1" applyBorder="1" applyAlignment="1">
      <alignment horizontal="right" vertical="center"/>
    </xf>
    <xf numFmtId="0" fontId="16" fillId="0" borderId="25" xfId="0" applyFont="1" applyBorder="1" applyAlignment="1">
      <alignment horizontal="right" vertical="center"/>
    </xf>
    <xf numFmtId="166" fontId="17" fillId="0" borderId="26" xfId="0" applyNumberFormat="1" applyFont="1" applyBorder="1" applyAlignment="1">
      <alignment horizontal="right" vertical="center"/>
    </xf>
    <xf numFmtId="2" fontId="17" fillId="0" borderId="7" xfId="0" applyNumberFormat="1" applyFont="1" applyBorder="1" applyAlignment="1">
      <alignment horizontal="center" vertical="center" wrapText="1"/>
    </xf>
    <xf numFmtId="43" fontId="21" fillId="0" borderId="7" xfId="2"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27" xfId="0" applyFont="1" applyBorder="1" applyAlignment="1">
      <alignment horizontal="center" vertical="center"/>
    </xf>
    <xf numFmtId="165" fontId="16" fillId="5" borderId="26" xfId="1" applyNumberFormat="1" applyFont="1" applyFill="1" applyBorder="1" applyAlignment="1">
      <alignment horizontal="right" vertical="center" wrapText="1"/>
    </xf>
    <xf numFmtId="164" fontId="16" fillId="0" borderId="25" xfId="0" applyNumberFormat="1" applyFont="1" applyBorder="1" applyAlignment="1">
      <alignment horizontal="right" vertical="center"/>
    </xf>
    <xf numFmtId="43" fontId="21" fillId="0" borderId="7" xfId="2" applyFont="1" applyBorder="1" applyAlignment="1">
      <alignment horizontal="center" vertical="center" wrapText="1"/>
    </xf>
    <xf numFmtId="0" fontId="16" fillId="0" borderId="7" xfId="0" applyFont="1" applyBorder="1" applyAlignment="1">
      <alignment horizontal="center" vertical="center"/>
    </xf>
    <xf numFmtId="0" fontId="16" fillId="5" borderId="27" xfId="0" applyFont="1" applyFill="1" applyBorder="1" applyAlignment="1">
      <alignment horizontal="center" vertical="center"/>
    </xf>
    <xf numFmtId="2" fontId="16" fillId="0" borderId="25" xfId="0" applyNumberFormat="1" applyFont="1" applyBorder="1" applyAlignment="1">
      <alignment horizontal="right" vertical="center"/>
    </xf>
    <xf numFmtId="165" fontId="16" fillId="0" borderId="26" xfId="1" applyNumberFormat="1" applyFont="1" applyBorder="1" applyAlignment="1">
      <alignment horizontal="right" vertical="center" wrapText="1"/>
    </xf>
    <xf numFmtId="0" fontId="16" fillId="0" borderId="25" xfId="1" applyNumberFormat="1" applyFont="1" applyBorder="1" applyAlignment="1">
      <alignment horizontal="right" vertical="center" wrapText="1"/>
    </xf>
    <xf numFmtId="166" fontId="17" fillId="0" borderId="26" xfId="1" applyNumberFormat="1" applyFont="1" applyBorder="1" applyAlignment="1">
      <alignment horizontal="right" vertical="center" wrapText="1"/>
    </xf>
    <xf numFmtId="0" fontId="17" fillId="0" borderId="7" xfId="0" applyFont="1" applyBorder="1" applyAlignment="1">
      <alignment horizontal="center" vertical="center"/>
    </xf>
    <xf numFmtId="2" fontId="17" fillId="5" borderId="7" xfId="0" applyNumberFormat="1" applyFont="1" applyFill="1" applyBorder="1" applyAlignment="1">
      <alignment horizontal="center" vertical="center" wrapText="1"/>
    </xf>
    <xf numFmtId="165" fontId="16" fillId="5" borderId="26" xfId="1" applyNumberFormat="1" applyFont="1" applyFill="1" applyBorder="1" applyAlignment="1">
      <alignment horizontal="right" vertical="center"/>
    </xf>
    <xf numFmtId="0" fontId="16" fillId="5" borderId="25" xfId="1" applyNumberFormat="1" applyFont="1" applyFill="1" applyBorder="1" applyAlignment="1">
      <alignment horizontal="right" vertical="center"/>
    </xf>
    <xf numFmtId="166" fontId="17" fillId="5" borderId="26" xfId="1" applyNumberFormat="1" applyFont="1" applyFill="1" applyBorder="1" applyAlignment="1">
      <alignment horizontal="right" vertical="center"/>
    </xf>
    <xf numFmtId="0" fontId="22" fillId="0" borderId="7" xfId="4" applyFont="1" applyBorder="1" applyAlignment="1">
      <alignment horizontal="center" vertical="center" wrapText="1"/>
    </xf>
    <xf numFmtId="0" fontId="15" fillId="7" borderId="0" xfId="3" applyFont="1" applyFill="1"/>
    <xf numFmtId="164" fontId="16" fillId="5" borderId="25" xfId="0" applyNumberFormat="1" applyFont="1" applyFill="1" applyBorder="1" applyAlignment="1">
      <alignment horizontal="right" vertical="center"/>
    </xf>
    <xf numFmtId="166" fontId="17" fillId="5" borderId="26" xfId="0" applyNumberFormat="1" applyFont="1" applyFill="1" applyBorder="1" applyAlignment="1">
      <alignment horizontal="right" vertical="center"/>
    </xf>
    <xf numFmtId="43" fontId="21" fillId="5" borderId="7" xfId="2"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7" xfId="0" applyFont="1" applyFill="1" applyBorder="1" applyAlignment="1">
      <alignment vertical="center" wrapText="1"/>
    </xf>
    <xf numFmtId="0" fontId="16" fillId="5" borderId="7" xfId="0" applyFont="1" applyFill="1" applyBorder="1" applyAlignment="1">
      <alignment horizontal="center" vertical="center" wrapText="1"/>
    </xf>
    <xf numFmtId="0" fontId="21" fillId="0" borderId="7" xfId="2" applyNumberFormat="1" applyFont="1" applyFill="1" applyBorder="1" applyAlignment="1">
      <alignment horizontal="left" vertical="center" wrapText="1"/>
    </xf>
    <xf numFmtId="2" fontId="17" fillId="5" borderId="7" xfId="0" applyNumberFormat="1" applyFont="1" applyFill="1" applyBorder="1" applyAlignment="1">
      <alignment horizontal="center" vertical="center"/>
    </xf>
    <xf numFmtId="2" fontId="17" fillId="0" borderId="7" xfId="0" applyNumberFormat="1" applyFont="1" applyBorder="1" applyAlignment="1">
      <alignment horizontal="center" vertical="center"/>
    </xf>
    <xf numFmtId="0" fontId="16" fillId="5" borderId="27" xfId="0" applyFont="1" applyFill="1" applyBorder="1" applyAlignment="1">
      <alignment horizontal="center" vertical="center"/>
    </xf>
    <xf numFmtId="0" fontId="18" fillId="7" borderId="0" xfId="3" applyFont="1" applyFill="1"/>
    <xf numFmtId="2" fontId="20" fillId="13" borderId="7" xfId="0" applyNumberFormat="1" applyFont="1" applyFill="1" applyBorder="1" applyAlignment="1">
      <alignment horizontal="center" vertical="center"/>
    </xf>
    <xf numFmtId="0" fontId="20" fillId="13" borderId="7" xfId="4" applyFont="1" applyFill="1" applyBorder="1" applyAlignment="1">
      <alignment horizontal="center" vertical="center" wrapText="1"/>
    </xf>
    <xf numFmtId="0" fontId="19" fillId="13" borderId="7" xfId="0" applyFont="1" applyFill="1" applyBorder="1" applyAlignment="1">
      <alignment horizontal="center" vertical="center"/>
    </xf>
    <xf numFmtId="0" fontId="17" fillId="0" borderId="7" xfId="0" applyFont="1" applyBorder="1" applyAlignment="1">
      <alignment horizontal="center"/>
    </xf>
    <xf numFmtId="0" fontId="17" fillId="0" borderId="7" xfId="0" applyFont="1" applyBorder="1" applyAlignment="1">
      <alignment horizontal="center" vertical="top"/>
    </xf>
    <xf numFmtId="165" fontId="16" fillId="11" borderId="26" xfId="0" applyNumberFormat="1" applyFont="1" applyFill="1" applyBorder="1" applyAlignment="1">
      <alignment vertical="center"/>
    </xf>
    <xf numFmtId="0" fontId="16" fillId="11" borderId="25" xfId="0" applyFont="1" applyFill="1" applyBorder="1" applyAlignment="1">
      <alignment vertical="center"/>
    </xf>
    <xf numFmtId="0" fontId="16" fillId="11" borderId="26" xfId="0" applyFont="1" applyFill="1" applyBorder="1" applyAlignment="1">
      <alignment vertical="center"/>
    </xf>
    <xf numFmtId="0" fontId="16" fillId="11" borderId="7" xfId="0" applyFont="1" applyFill="1" applyBorder="1" applyAlignment="1">
      <alignment vertical="center"/>
    </xf>
    <xf numFmtId="0" fontId="23" fillId="11" borderId="27" xfId="0" applyFont="1" applyFill="1" applyBorder="1" applyAlignment="1">
      <alignment vertical="center"/>
    </xf>
    <xf numFmtId="0" fontId="16" fillId="11" borderId="27" xfId="0" applyFont="1" applyFill="1" applyBorder="1" applyAlignment="1">
      <alignment vertical="center"/>
    </xf>
    <xf numFmtId="0" fontId="24" fillId="11" borderId="0" xfId="0" applyFont="1" applyFill="1"/>
    <xf numFmtId="165" fontId="16" fillId="0" borderId="26" xfId="1" applyNumberFormat="1" applyFont="1" applyFill="1" applyBorder="1" applyAlignment="1">
      <alignment horizontal="right" vertical="center"/>
    </xf>
    <xf numFmtId="0" fontId="16" fillId="0" borderId="25" xfId="1" applyNumberFormat="1" applyFont="1" applyFill="1" applyBorder="1" applyAlignment="1">
      <alignment horizontal="right" vertical="center"/>
    </xf>
    <xf numFmtId="166" fontId="16" fillId="0" borderId="26" xfId="1" applyNumberFormat="1" applyFont="1" applyFill="1" applyBorder="1" applyAlignment="1">
      <alignment horizontal="right" vertical="center"/>
    </xf>
    <xf numFmtId="0" fontId="16" fillId="0" borderId="7" xfId="0" applyFont="1" applyBorder="1" applyAlignment="1">
      <alignment vertical="center" wrapText="1"/>
    </xf>
    <xf numFmtId="0" fontId="16" fillId="12" borderId="25" xfId="1" applyNumberFormat="1" applyFont="1" applyFill="1" applyBorder="1" applyAlignment="1">
      <alignment horizontal="right" vertical="center"/>
    </xf>
    <xf numFmtId="166" fontId="16" fillId="12" borderId="26" xfId="1" applyNumberFormat="1" applyFont="1" applyFill="1" applyBorder="1" applyAlignment="1">
      <alignment horizontal="right" vertical="center"/>
    </xf>
    <xf numFmtId="0" fontId="16" fillId="12" borderId="7" xfId="0" applyFont="1" applyFill="1" applyBorder="1" applyAlignment="1">
      <alignment horizontal="center" vertical="center" wrapText="1"/>
    </xf>
    <xf numFmtId="43" fontId="21" fillId="12" borderId="7" xfId="2" applyFont="1" applyFill="1" applyBorder="1" applyAlignment="1">
      <alignment horizontal="center" vertical="center" wrapText="1"/>
    </xf>
    <xf numFmtId="0" fontId="23" fillId="12" borderId="26" xfId="0" applyFont="1" applyFill="1" applyBorder="1" applyAlignment="1">
      <alignment horizontal="left" vertical="center" wrapText="1"/>
    </xf>
    <xf numFmtId="0" fontId="16" fillId="12" borderId="4" xfId="0" applyFont="1" applyFill="1" applyBorder="1" applyAlignment="1">
      <alignment horizontal="left" vertical="center" wrapText="1"/>
    </xf>
    <xf numFmtId="0" fontId="16" fillId="12" borderId="25" xfId="0" applyFont="1" applyFill="1" applyBorder="1" applyAlignment="1">
      <alignment horizontal="left" vertical="center" wrapText="1"/>
    </xf>
    <xf numFmtId="0" fontId="15" fillId="0" borderId="0" xfId="0" applyFont="1" applyAlignment="1">
      <alignment horizontal="justify" vertical="top" wrapText="1"/>
    </xf>
    <xf numFmtId="2" fontId="17" fillId="0" borderId="7" xfId="3" applyNumberFormat="1" applyFont="1" applyBorder="1" applyAlignment="1">
      <alignment horizontal="center" vertical="center"/>
    </xf>
    <xf numFmtId="0" fontId="22" fillId="0" borderId="7" xfId="5" applyFont="1" applyBorder="1" applyAlignment="1">
      <alignment horizontal="center" vertical="center" wrapText="1"/>
    </xf>
    <xf numFmtId="0" fontId="17" fillId="0" borderId="7" xfId="3" applyFont="1" applyBorder="1" applyAlignment="1">
      <alignment vertical="center" wrapText="1"/>
    </xf>
    <xf numFmtId="0" fontId="17" fillId="5" borderId="7" xfId="3" applyFont="1" applyFill="1" applyBorder="1" applyAlignment="1">
      <alignment horizontal="center" vertical="center" wrapText="1"/>
    </xf>
    <xf numFmtId="0" fontId="16" fillId="0" borderId="7" xfId="3" applyFont="1" applyBorder="1" applyAlignment="1">
      <alignment horizontal="center" vertical="center" wrapText="1"/>
    </xf>
    <xf numFmtId="0" fontId="17" fillId="0" borderId="7" xfId="0" applyFont="1" applyBorder="1" applyAlignment="1">
      <alignment horizontal="justify" vertical="center" wrapText="1"/>
    </xf>
    <xf numFmtId="0" fontId="16" fillId="0" borderId="7" xfId="0" applyFont="1" applyBorder="1" applyAlignment="1">
      <alignment horizontal="center" vertical="top"/>
    </xf>
    <xf numFmtId="2" fontId="17" fillId="0" borderId="7" xfId="0" applyNumberFormat="1" applyFont="1" applyBorder="1" applyAlignment="1">
      <alignment horizontal="center"/>
    </xf>
    <xf numFmtId="0" fontId="16" fillId="0" borderId="7" xfId="0" applyFont="1" applyBorder="1" applyAlignment="1">
      <alignment horizontal="center" vertical="center" wrapText="1"/>
    </xf>
    <xf numFmtId="0" fontId="18" fillId="7" borderId="0" xfId="0" applyFont="1" applyFill="1"/>
    <xf numFmtId="166" fontId="20" fillId="13" borderId="28" xfId="0" applyNumberFormat="1" applyFont="1" applyFill="1" applyBorder="1" applyAlignment="1">
      <alignment horizontal="right" vertical="center"/>
    </xf>
    <xf numFmtId="2" fontId="20" fillId="13" borderId="26" xfId="2" applyNumberFormat="1" applyFont="1" applyFill="1" applyBorder="1" applyAlignment="1" applyProtection="1">
      <alignment horizontal="center" vertical="center" wrapText="1"/>
      <protection locked="0"/>
    </xf>
    <xf numFmtId="0" fontId="25" fillId="13" borderId="7" xfId="0" applyFont="1" applyFill="1" applyBorder="1" applyAlignment="1">
      <alignment vertical="top" wrapText="1"/>
    </xf>
    <xf numFmtId="0" fontId="19" fillId="13" borderId="7" xfId="2" applyNumberFormat="1" applyFont="1" applyFill="1" applyBorder="1" applyAlignment="1">
      <alignment horizontal="left" vertical="center" wrapText="1"/>
    </xf>
    <xf numFmtId="0" fontId="19" fillId="13" borderId="27" xfId="2" applyNumberFormat="1" applyFont="1" applyFill="1" applyBorder="1" applyAlignment="1">
      <alignment horizontal="center" vertical="center" wrapText="1"/>
    </xf>
    <xf numFmtId="0" fontId="15" fillId="7" borderId="0" xfId="0" applyFont="1" applyFill="1"/>
    <xf numFmtId="2" fontId="17" fillId="5" borderId="7" xfId="0" applyNumberFormat="1" applyFont="1" applyFill="1" applyBorder="1" applyAlignment="1">
      <alignment horizontal="center"/>
    </xf>
    <xf numFmtId="0" fontId="22" fillId="5" borderId="7" xfId="4" applyFont="1" applyFill="1" applyBorder="1" applyAlignment="1">
      <alignment horizontal="center" vertical="center" wrapText="1"/>
    </xf>
    <xf numFmtId="0" fontId="16" fillId="5" borderId="7" xfId="0" applyFont="1" applyFill="1" applyBorder="1" applyAlignment="1">
      <alignment horizontal="center" vertical="top"/>
    </xf>
    <xf numFmtId="0" fontId="16" fillId="5" borderId="7" xfId="0" applyFont="1" applyFill="1" applyBorder="1" applyAlignment="1">
      <alignment horizontal="center" vertical="center" wrapText="1"/>
    </xf>
    <xf numFmtId="3" fontId="16" fillId="0" borderId="25" xfId="0" applyNumberFormat="1" applyFont="1" applyBorder="1" applyAlignment="1">
      <alignment horizontal="right" vertical="center"/>
    </xf>
    <xf numFmtId="2" fontId="16" fillId="5" borderId="25" xfId="0" applyNumberFormat="1" applyFont="1" applyFill="1" applyBorder="1" applyAlignment="1">
      <alignment horizontal="right" vertical="center"/>
    </xf>
    <xf numFmtId="0" fontId="16" fillId="5" borderId="7" xfId="0" applyFont="1" applyFill="1" applyBorder="1" applyAlignment="1">
      <alignment horizontal="center" vertical="center"/>
    </xf>
    <xf numFmtId="165" fontId="16" fillId="5" borderId="26" xfId="0" applyNumberFormat="1" applyFont="1" applyFill="1" applyBorder="1" applyAlignment="1">
      <alignment horizontal="right" vertical="center"/>
    </xf>
    <xf numFmtId="0" fontId="16" fillId="5" borderId="25" xfId="0" applyFont="1" applyFill="1" applyBorder="1" applyAlignment="1">
      <alignment horizontal="right" vertical="center"/>
    </xf>
    <xf numFmtId="0" fontId="16" fillId="5" borderId="7" xfId="0" applyFont="1" applyFill="1" applyBorder="1" applyAlignment="1">
      <alignment horizontal="center" vertical="center"/>
    </xf>
    <xf numFmtId="165" fontId="16" fillId="5" borderId="26" xfId="0" applyNumberFormat="1" applyFont="1" applyFill="1" applyBorder="1" applyAlignment="1">
      <alignment vertical="center"/>
    </xf>
    <xf numFmtId="0" fontId="16" fillId="5" borderId="25" xfId="0" applyFont="1" applyFill="1" applyBorder="1" applyAlignment="1">
      <alignment vertical="center"/>
    </xf>
    <xf numFmtId="0" fontId="16" fillId="5" borderId="26" xfId="0" applyFont="1" applyFill="1" applyBorder="1" applyAlignment="1">
      <alignment vertical="center"/>
    </xf>
    <xf numFmtId="0" fontId="16" fillId="5" borderId="7" xfId="0" applyFont="1" applyFill="1" applyBorder="1" applyAlignment="1">
      <alignment vertical="center"/>
    </xf>
    <xf numFmtId="0" fontId="23" fillId="5" borderId="7" xfId="0" applyFont="1" applyFill="1" applyBorder="1" applyAlignment="1">
      <alignment vertical="center"/>
    </xf>
    <xf numFmtId="0" fontId="16" fillId="5" borderId="27" xfId="0" applyFont="1" applyFill="1" applyBorder="1" applyAlignment="1">
      <alignment vertical="center"/>
    </xf>
    <xf numFmtId="0" fontId="17" fillId="5" borderId="7" xfId="0" applyFont="1" applyFill="1" applyBorder="1" applyAlignment="1">
      <alignment horizontal="center" vertical="center"/>
    </xf>
    <xf numFmtId="0" fontId="21" fillId="0" borderId="7" xfId="0" applyFont="1" applyBorder="1" applyAlignment="1">
      <alignment horizontal="center" vertical="center"/>
    </xf>
    <xf numFmtId="0" fontId="21" fillId="0" borderId="7" xfId="0" applyFont="1" applyBorder="1" applyAlignment="1">
      <alignment horizontal="left" vertical="center"/>
    </xf>
    <xf numFmtId="164" fontId="16" fillId="5" borderId="25" xfId="1" applyNumberFormat="1" applyFont="1" applyFill="1" applyBorder="1" applyAlignment="1">
      <alignment horizontal="right" vertical="center" wrapText="1"/>
    </xf>
    <xf numFmtId="166" fontId="17" fillId="5" borderId="26" xfId="1" applyNumberFormat="1" applyFont="1" applyFill="1" applyBorder="1" applyAlignment="1">
      <alignment horizontal="right" vertical="center" wrapText="1"/>
    </xf>
    <xf numFmtId="2" fontId="27" fillId="0" borderId="7" xfId="0" applyNumberFormat="1" applyFont="1" applyBorder="1" applyAlignment="1">
      <alignment horizontal="center" vertical="center" wrapText="1"/>
    </xf>
    <xf numFmtId="1" fontId="17" fillId="0" borderId="7" xfId="0" quotePrefix="1" applyNumberFormat="1" applyFont="1" applyBorder="1" applyAlignment="1">
      <alignment horizontal="justify" vertical="justify" wrapText="1"/>
    </xf>
    <xf numFmtId="0" fontId="16" fillId="5" borderId="25" xfId="1" applyNumberFormat="1" applyFont="1" applyFill="1" applyBorder="1" applyAlignment="1">
      <alignment horizontal="right" vertical="center" wrapText="1"/>
    </xf>
    <xf numFmtId="0" fontId="17" fillId="5" borderId="7" xfId="0" applyFont="1" applyFill="1" applyBorder="1" applyAlignment="1">
      <alignment horizontal="center" vertical="justify" wrapText="1"/>
    </xf>
    <xf numFmtId="0" fontId="17" fillId="5" borderId="7" xfId="0" applyFont="1" applyFill="1" applyBorder="1" applyAlignment="1">
      <alignment vertical="top" wrapText="1"/>
    </xf>
    <xf numFmtId="43" fontId="17" fillId="5" borderId="7" xfId="1" applyFont="1" applyFill="1" applyBorder="1" applyAlignment="1">
      <alignment horizontal="center" vertical="center" wrapText="1"/>
    </xf>
    <xf numFmtId="0" fontId="17" fillId="5" borderId="7" xfId="0" applyFont="1" applyFill="1" applyBorder="1" applyAlignment="1">
      <alignment horizontal="center"/>
    </xf>
    <xf numFmtId="0" fontId="17" fillId="5" borderId="7" xfId="0" applyFont="1" applyFill="1" applyBorder="1"/>
    <xf numFmtId="0" fontId="16" fillId="5" borderId="7" xfId="0" applyFont="1" applyFill="1" applyBorder="1" applyAlignment="1">
      <alignment horizontal="center"/>
    </xf>
    <xf numFmtId="2" fontId="20" fillId="0" borderId="7" xfId="0" applyNumberFormat="1" applyFont="1" applyBorder="1" applyAlignment="1">
      <alignment horizontal="center" vertical="center" wrapText="1"/>
    </xf>
    <xf numFmtId="0" fontId="17" fillId="0" borderId="7" xfId="0" applyFont="1" applyBorder="1" applyAlignment="1">
      <alignment vertical="top" wrapText="1"/>
    </xf>
    <xf numFmtId="3" fontId="16" fillId="5" borderId="25" xfId="1" applyNumberFormat="1" applyFont="1" applyFill="1" applyBorder="1" applyAlignment="1">
      <alignment horizontal="right" vertical="center" wrapText="1"/>
    </xf>
    <xf numFmtId="2" fontId="20" fillId="5" borderId="7" xfId="0" applyNumberFormat="1" applyFont="1" applyFill="1" applyBorder="1" applyAlignment="1">
      <alignment horizontal="center" vertical="center" wrapText="1"/>
    </xf>
    <xf numFmtId="4" fontId="16" fillId="5" borderId="25" xfId="1" applyNumberFormat="1" applyFont="1" applyFill="1" applyBorder="1" applyAlignment="1">
      <alignment horizontal="right" vertical="center" wrapText="1"/>
    </xf>
    <xf numFmtId="0" fontId="15" fillId="14" borderId="0" xfId="0" applyFont="1" applyFill="1" applyAlignment="1">
      <alignment horizontal="justify" vertical="top" wrapText="1"/>
    </xf>
    <xf numFmtId="2" fontId="17" fillId="5" borderId="7" xfId="2" applyNumberFormat="1" applyFont="1" applyFill="1" applyBorder="1" applyAlignment="1" applyProtection="1">
      <alignment horizontal="center" vertical="center" wrapText="1"/>
      <protection locked="0"/>
    </xf>
    <xf numFmtId="2" fontId="21" fillId="0" borderId="7" xfId="0" applyNumberFormat="1" applyFont="1" applyBorder="1" applyAlignment="1">
      <alignment horizontal="center" vertical="center" wrapText="1"/>
    </xf>
    <xf numFmtId="0" fontId="21" fillId="0" borderId="7" xfId="0" applyFont="1" applyBorder="1" applyAlignment="1">
      <alignment horizontal="justify" vertical="top" wrapText="1"/>
    </xf>
    <xf numFmtId="0" fontId="16" fillId="0" borderId="7" xfId="2" applyNumberFormat="1" applyFont="1" applyFill="1" applyBorder="1" applyAlignment="1">
      <alignment horizontal="center" vertical="center" wrapText="1"/>
    </xf>
    <xf numFmtId="0" fontId="16" fillId="0" borderId="27" xfId="2" applyNumberFormat="1" applyFont="1" applyFill="1" applyBorder="1" applyAlignment="1">
      <alignment horizontal="center" vertical="center" wrapText="1"/>
    </xf>
    <xf numFmtId="0" fontId="15" fillId="5" borderId="0" xfId="0" applyFont="1" applyFill="1" applyAlignment="1">
      <alignment horizontal="justify" vertical="top" wrapText="1"/>
    </xf>
    <xf numFmtId="0" fontId="17" fillId="5" borderId="7" xfId="4" applyFont="1" applyFill="1" applyBorder="1" applyAlignment="1">
      <alignment horizontal="center" vertical="center" wrapText="1"/>
    </xf>
    <xf numFmtId="0" fontId="28" fillId="5" borderId="7" xfId="0" applyFont="1" applyFill="1" applyBorder="1" applyAlignment="1">
      <alignment vertical="top" wrapText="1"/>
    </xf>
    <xf numFmtId="0" fontId="16" fillId="5" borderId="7" xfId="2" applyNumberFormat="1" applyFont="1" applyFill="1" applyBorder="1" applyAlignment="1">
      <alignment horizontal="center" vertical="center" wrapText="1"/>
    </xf>
    <xf numFmtId="0" fontId="16" fillId="5" borderId="27" xfId="2" applyNumberFormat="1" applyFont="1" applyFill="1" applyBorder="1" applyAlignment="1">
      <alignment horizontal="center" vertical="center" wrapText="1"/>
    </xf>
    <xf numFmtId="0" fontId="15" fillId="14" borderId="0" xfId="0" applyFont="1" applyFill="1"/>
    <xf numFmtId="165" fontId="16" fillId="0" borderId="26" xfId="0" applyNumberFormat="1" applyFont="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7" xfId="0" applyFont="1" applyBorder="1" applyAlignment="1">
      <alignment vertical="center"/>
    </xf>
    <xf numFmtId="0" fontId="23" fillId="0" borderId="7" xfId="0" applyFont="1" applyBorder="1" applyAlignment="1">
      <alignment vertical="center"/>
    </xf>
    <xf numFmtId="0" fontId="16" fillId="0" borderId="27" xfId="0" applyFont="1" applyBorder="1" applyAlignment="1">
      <alignment vertical="center"/>
    </xf>
    <xf numFmtId="165" fontId="16" fillId="0" borderId="26" xfId="0" applyNumberFormat="1" applyFont="1" applyBorder="1" applyAlignment="1">
      <alignment horizontal="center" vertical="center"/>
    </xf>
    <xf numFmtId="0" fontId="16"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7" xfId="0" applyFont="1" applyBorder="1" applyAlignment="1">
      <alignment horizontal="center" vertical="top" wrapText="1"/>
    </xf>
    <xf numFmtId="0" fontId="20" fillId="0" borderId="7" xfId="0" applyFont="1" applyBorder="1" applyAlignment="1">
      <alignment horizontal="center" vertical="top" wrapText="1"/>
    </xf>
    <xf numFmtId="0" fontId="20" fillId="0" borderId="7" xfId="0" applyFont="1" applyBorder="1" applyAlignment="1">
      <alignment horizontal="justify" vertical="top" wrapText="1"/>
    </xf>
    <xf numFmtId="0" fontId="17" fillId="0" borderId="7" xfId="0" applyFont="1" applyBorder="1" applyAlignment="1">
      <alignment horizontal="right"/>
    </xf>
    <xf numFmtId="2" fontId="17" fillId="0" borderId="7" xfId="2" applyNumberFormat="1" applyFont="1" applyFill="1" applyBorder="1" applyAlignment="1" applyProtection="1">
      <alignment horizontal="center" vertical="center" wrapText="1"/>
      <protection locked="0"/>
    </xf>
    <xf numFmtId="2" fontId="22" fillId="0" borderId="7" xfId="4" applyNumberFormat="1" applyFont="1" applyBorder="1" applyAlignment="1">
      <alignment horizontal="center" vertical="center" wrapText="1"/>
    </xf>
    <xf numFmtId="3" fontId="17" fillId="0" borderId="7" xfId="0" applyNumberFormat="1" applyFont="1" applyBorder="1" applyAlignment="1">
      <alignment horizontal="center" vertical="center" wrapText="1"/>
    </xf>
    <xf numFmtId="3" fontId="17" fillId="0" borderId="7" xfId="0" applyNumberFormat="1" applyFont="1" applyBorder="1" applyAlignment="1">
      <alignment horizontal="left" vertical="center" wrapText="1"/>
    </xf>
    <xf numFmtId="3" fontId="16" fillId="0" borderId="7" xfId="0" applyNumberFormat="1" applyFont="1" applyBorder="1" applyAlignment="1">
      <alignment horizontal="center" vertical="center" wrapText="1"/>
    </xf>
    <xf numFmtId="165" fontId="30" fillId="5" borderId="29" xfId="0" applyNumberFormat="1" applyFont="1" applyFill="1" applyBorder="1" applyAlignment="1">
      <alignment vertical="center"/>
    </xf>
    <xf numFmtId="0" fontId="30" fillId="5" borderId="30" xfId="0" applyFont="1" applyFill="1" applyBorder="1" applyAlignment="1">
      <alignment vertical="center"/>
    </xf>
    <xf numFmtId="0" fontId="30" fillId="5" borderId="29" xfId="0" applyFont="1" applyFill="1" applyBorder="1" applyAlignment="1">
      <alignment vertical="center"/>
    </xf>
    <xf numFmtId="0" fontId="23" fillId="5" borderId="31" xfId="0" applyFont="1" applyFill="1" applyBorder="1" applyAlignment="1">
      <alignment vertical="center"/>
    </xf>
    <xf numFmtId="0" fontId="30" fillId="5" borderId="31" xfId="0" applyFont="1" applyFill="1" applyBorder="1" applyAlignment="1">
      <alignment vertical="center"/>
    </xf>
    <xf numFmtId="0" fontId="15" fillId="15" borderId="0" xfId="0" applyFont="1" applyFill="1" applyAlignment="1">
      <alignment horizontal="center" vertical="center"/>
    </xf>
    <xf numFmtId="0" fontId="16" fillId="3" borderId="32" xfId="3" applyFont="1" applyFill="1" applyBorder="1" applyAlignment="1">
      <alignment horizontal="center" vertical="center"/>
    </xf>
    <xf numFmtId="167" fontId="16" fillId="15" borderId="32" xfId="6" applyFont="1" applyFill="1" applyBorder="1" applyAlignment="1">
      <alignment horizontal="center" vertical="center"/>
    </xf>
    <xf numFmtId="0" fontId="16" fillId="15" borderId="32" xfId="3" applyFont="1" applyFill="1" applyBorder="1" applyAlignment="1">
      <alignment horizontal="center" vertical="center"/>
    </xf>
    <xf numFmtId="0" fontId="16" fillId="15" borderId="32" xfId="3" applyFont="1" applyFill="1" applyBorder="1" applyAlignment="1">
      <alignment horizontal="left" vertical="center"/>
    </xf>
    <xf numFmtId="43" fontId="23" fillId="3" borderId="9" xfId="2" applyFont="1" applyFill="1" applyBorder="1" applyAlignment="1">
      <alignment horizontal="center" vertical="center"/>
    </xf>
    <xf numFmtId="43" fontId="23" fillId="3" borderId="11" xfId="2" applyFont="1" applyFill="1" applyBorder="1" applyAlignment="1">
      <alignment horizontal="center" vertical="center"/>
    </xf>
    <xf numFmtId="0" fontId="31" fillId="16" borderId="9" xfId="0" applyFont="1" applyFill="1" applyBorder="1" applyAlignment="1">
      <alignment horizontal="center" vertical="center"/>
    </xf>
    <xf numFmtId="0" fontId="31" fillId="16" borderId="10" xfId="0" applyFont="1" applyFill="1" applyBorder="1" applyAlignment="1">
      <alignment horizontal="center" vertical="center"/>
    </xf>
    <xf numFmtId="0" fontId="31" fillId="16" borderId="11" xfId="0" applyFont="1" applyFill="1" applyBorder="1" applyAlignment="1">
      <alignment horizontal="center" vertical="center"/>
    </xf>
    <xf numFmtId="0" fontId="14" fillId="5" borderId="9" xfId="0" applyFont="1" applyFill="1" applyBorder="1" applyAlignment="1">
      <alignment horizontal="right" vertical="center"/>
    </xf>
    <xf numFmtId="0" fontId="14" fillId="5" borderId="10" xfId="0" applyFont="1" applyFill="1" applyBorder="1" applyAlignment="1">
      <alignment horizontal="right" vertical="center"/>
    </xf>
    <xf numFmtId="0" fontId="14" fillId="5" borderId="11" xfId="0" applyFont="1" applyFill="1" applyBorder="1" applyAlignment="1">
      <alignment horizontal="right" vertical="center"/>
    </xf>
    <xf numFmtId="0" fontId="32" fillId="17" borderId="16" xfId="0" applyFont="1" applyFill="1" applyBorder="1" applyAlignment="1">
      <alignment horizontal="center" vertical="center" wrapText="1"/>
    </xf>
    <xf numFmtId="0" fontId="32" fillId="17" borderId="17" xfId="0" applyFont="1" applyFill="1" applyBorder="1" applyAlignment="1">
      <alignment horizontal="center" vertical="center" wrapText="1"/>
    </xf>
    <xf numFmtId="0" fontId="15" fillId="0" borderId="0" xfId="1" applyNumberFormat="1" applyFont="1" applyBorder="1" applyAlignment="1">
      <alignment horizontal="center" vertical="center"/>
    </xf>
    <xf numFmtId="0" fontId="32" fillId="17" borderId="15" xfId="0" applyFont="1" applyFill="1" applyBorder="1" applyAlignment="1">
      <alignment horizontal="center" vertical="center" wrapText="1"/>
    </xf>
    <xf numFmtId="0" fontId="23" fillId="0" borderId="27" xfId="0" applyFont="1" applyBorder="1" applyAlignment="1">
      <alignment horizontal="center" vertical="center"/>
    </xf>
    <xf numFmtId="0" fontId="23" fillId="0" borderId="7" xfId="0" applyFont="1" applyBorder="1" applyAlignment="1">
      <alignment horizontal="center" vertical="top"/>
    </xf>
    <xf numFmtId="0" fontId="33" fillId="0" borderId="7" xfId="0" applyFont="1" applyBorder="1" applyAlignment="1">
      <alignment horizontal="center" vertical="center"/>
    </xf>
    <xf numFmtId="0" fontId="33" fillId="0" borderId="7" xfId="0" applyFont="1" applyBorder="1" applyAlignment="1">
      <alignment horizontal="left" vertical="center"/>
    </xf>
    <xf numFmtId="43" fontId="23" fillId="0" borderId="7" xfId="2" applyFont="1" applyBorder="1" applyAlignment="1">
      <alignment horizontal="center" vertical="center"/>
    </xf>
    <xf numFmtId="0" fontId="33" fillId="16" borderId="11" xfId="0" applyFont="1" applyFill="1" applyBorder="1" applyAlignment="1">
      <alignment horizontal="center" vertical="center"/>
    </xf>
    <xf numFmtId="0" fontId="33" fillId="16" borderId="10" xfId="0" applyFont="1" applyFill="1" applyBorder="1" applyAlignment="1">
      <alignment horizontal="center" vertical="center"/>
    </xf>
    <xf numFmtId="0" fontId="33" fillId="16" borderId="9" xfId="0" applyFont="1" applyFill="1" applyBorder="1" applyAlignment="1">
      <alignment horizontal="center" vertical="center"/>
    </xf>
    <xf numFmtId="0" fontId="34" fillId="0" borderId="33" xfId="0" applyFont="1" applyBorder="1"/>
    <xf numFmtId="0" fontId="23" fillId="18" borderId="34" xfId="3" applyFont="1" applyFill="1" applyBorder="1" applyAlignment="1">
      <alignment horizontal="center" vertical="center"/>
    </xf>
    <xf numFmtId="0" fontId="23" fillId="18" borderId="35" xfId="3" applyFont="1" applyFill="1" applyBorder="1" applyAlignment="1">
      <alignment horizontal="center" vertical="center"/>
    </xf>
    <xf numFmtId="0" fontId="23" fillId="18" borderId="35" xfId="3" applyFont="1" applyFill="1" applyBorder="1" applyAlignment="1">
      <alignment horizontal="left" vertical="center"/>
    </xf>
    <xf numFmtId="167" fontId="23" fillId="18" borderId="35" xfId="6" applyFont="1" applyFill="1" applyBorder="1" applyAlignment="1">
      <alignment horizontal="center" vertical="center"/>
    </xf>
    <xf numFmtId="0" fontId="23" fillId="3" borderId="35" xfId="3" applyFont="1" applyFill="1" applyBorder="1" applyAlignment="1">
      <alignment horizontal="center" vertical="center"/>
    </xf>
    <xf numFmtId="167" fontId="23" fillId="3" borderId="35" xfId="6" applyFont="1" applyFill="1" applyBorder="1" applyAlignment="1">
      <alignment horizontal="center" vertical="center"/>
    </xf>
    <xf numFmtId="0" fontId="23" fillId="18" borderId="36" xfId="0" applyFont="1" applyFill="1" applyBorder="1" applyAlignment="1">
      <alignment horizontal="center" vertical="center"/>
    </xf>
    <xf numFmtId="0" fontId="35" fillId="0" borderId="37" xfId="0" applyFont="1" applyBorder="1" applyAlignment="1">
      <alignment horizontal="center" vertical="center"/>
    </xf>
    <xf numFmtId="0" fontId="35" fillId="0" borderId="31" xfId="0" applyFont="1" applyBorder="1" applyAlignment="1">
      <alignment horizontal="center" vertical="center"/>
    </xf>
    <xf numFmtId="0" fontId="35" fillId="0" borderId="31" xfId="0" applyFont="1" applyBorder="1" applyAlignment="1">
      <alignment vertical="center"/>
    </xf>
    <xf numFmtId="43" fontId="35" fillId="0" borderId="31" xfId="1" applyFont="1" applyFill="1" applyBorder="1" applyAlignment="1">
      <alignment horizontal="center" vertical="center"/>
    </xf>
    <xf numFmtId="43" fontId="35" fillId="0" borderId="38" xfId="1" applyFont="1" applyFill="1" applyBorder="1" applyAlignment="1">
      <alignment horizontal="center" vertical="center"/>
    </xf>
    <xf numFmtId="0" fontId="35" fillId="0" borderId="30" xfId="1" applyNumberFormat="1" applyFont="1" applyFill="1" applyBorder="1" applyAlignment="1">
      <alignment horizontal="center" vertical="center"/>
    </xf>
    <xf numFmtId="43" fontId="35" fillId="0" borderId="39" xfId="1" applyFont="1" applyFill="1" applyBorder="1" applyAlignment="1">
      <alignment horizontal="center" vertical="center"/>
    </xf>
    <xf numFmtId="0" fontId="35" fillId="0" borderId="38" xfId="0" applyFont="1" applyBorder="1"/>
    <xf numFmtId="0" fontId="23" fillId="11" borderId="25" xfId="0" applyFont="1" applyFill="1" applyBorder="1" applyAlignment="1">
      <alignment vertical="center"/>
    </xf>
    <xf numFmtId="0" fontId="23" fillId="11" borderId="7" xfId="0" applyFont="1" applyFill="1" applyBorder="1" applyAlignment="1">
      <alignment vertical="center"/>
    </xf>
    <xf numFmtId="0" fontId="23" fillId="11" borderId="5" xfId="0" applyFont="1" applyFill="1" applyBorder="1" applyAlignment="1">
      <alignment vertical="center"/>
    </xf>
    <xf numFmtId="0" fontId="23" fillId="11" borderId="40" xfId="0" applyFont="1" applyFill="1" applyBorder="1" applyAlignment="1">
      <alignment vertical="center"/>
    </xf>
    <xf numFmtId="0" fontId="23" fillId="11" borderId="25" xfId="0" applyFont="1" applyFill="1" applyBorder="1" applyAlignment="1">
      <alignment horizontal="center" vertical="center"/>
    </xf>
    <xf numFmtId="0" fontId="35" fillId="0" borderId="27" xfId="3" applyFont="1" applyBorder="1" applyAlignment="1">
      <alignment horizontal="center" vertical="top"/>
    </xf>
    <xf numFmtId="0" fontId="35" fillId="0" borderId="7" xfId="3" applyFont="1" applyBorder="1" applyAlignment="1">
      <alignment horizontal="center" vertical="top"/>
    </xf>
    <xf numFmtId="0" fontId="35" fillId="0" borderId="7" xfId="3" applyFont="1" applyBorder="1" applyAlignment="1">
      <alignment horizontal="left" vertical="top" wrapText="1"/>
    </xf>
    <xf numFmtId="0" fontId="35" fillId="0" borderId="7" xfId="3" applyFont="1" applyBorder="1" applyAlignment="1">
      <alignment horizontal="center" vertical="center" wrapText="1"/>
    </xf>
    <xf numFmtId="43" fontId="35" fillId="0" borderId="7" xfId="1" applyFont="1" applyBorder="1" applyAlignment="1">
      <alignment horizontal="center" vertical="center"/>
    </xf>
    <xf numFmtId="0" fontId="35" fillId="0" borderId="33" xfId="3" applyFont="1" applyBorder="1"/>
    <xf numFmtId="0" fontId="35" fillId="0" borderId="25" xfId="3" applyFont="1" applyBorder="1" applyAlignment="1">
      <alignment horizontal="center"/>
    </xf>
    <xf numFmtId="0" fontId="35" fillId="0" borderId="26" xfId="3" applyFont="1" applyBorder="1"/>
    <xf numFmtId="0" fontId="17" fillId="5" borderId="27" xfId="3" applyFont="1" applyFill="1" applyBorder="1" applyAlignment="1">
      <alignment horizontal="center" vertical="center"/>
    </xf>
    <xf numFmtId="0" fontId="16" fillId="0" borderId="7" xfId="3" applyFont="1" applyBorder="1" applyAlignment="1">
      <alignment horizontal="center" vertical="center"/>
    </xf>
    <xf numFmtId="0" fontId="17" fillId="0" borderId="7" xfId="3" applyFont="1" applyBorder="1" applyAlignment="1">
      <alignment horizontal="left" vertical="top" wrapText="1"/>
    </xf>
    <xf numFmtId="168" fontId="17" fillId="0" borderId="7" xfId="3" applyNumberFormat="1" applyFont="1" applyBorder="1" applyAlignment="1">
      <alignment horizontal="center" vertical="center" wrapText="1"/>
    </xf>
    <xf numFmtId="43" fontId="17" fillId="0" borderId="7" xfId="1" applyFont="1" applyFill="1" applyBorder="1" applyAlignment="1">
      <alignment horizontal="center" vertical="center"/>
    </xf>
    <xf numFmtId="169" fontId="17" fillId="0" borderId="7" xfId="3" applyNumberFormat="1" applyFont="1" applyBorder="1" applyAlignment="1">
      <alignment horizontal="center" vertical="center" wrapText="1"/>
    </xf>
    <xf numFmtId="166" fontId="17" fillId="0" borderId="33" xfId="0" applyNumberFormat="1" applyFont="1" applyBorder="1" applyAlignment="1">
      <alignment vertical="center" wrapText="1"/>
    </xf>
    <xf numFmtId="0" fontId="16" fillId="0" borderId="27" xfId="0" applyFont="1" applyBorder="1" applyAlignment="1">
      <alignment horizontal="center" vertical="center" wrapText="1"/>
    </xf>
    <xf numFmtId="166" fontId="16" fillId="0" borderId="7" xfId="0" applyNumberFormat="1" applyFont="1" applyBorder="1" applyAlignment="1">
      <alignment vertical="center" wrapText="1"/>
    </xf>
    <xf numFmtId="0" fontId="20" fillId="13" borderId="27" xfId="3" applyFont="1" applyFill="1" applyBorder="1" applyAlignment="1">
      <alignment horizontal="center" vertical="center"/>
    </xf>
    <xf numFmtId="0" fontId="19" fillId="13" borderId="7" xfId="3" applyFont="1" applyFill="1" applyBorder="1" applyAlignment="1">
      <alignment horizontal="center" vertical="center" wrapText="1"/>
    </xf>
    <xf numFmtId="0" fontId="20" fillId="13" borderId="7" xfId="3" applyFont="1" applyFill="1" applyBorder="1" applyAlignment="1">
      <alignment horizontal="left" vertical="top" wrapText="1"/>
    </xf>
    <xf numFmtId="168" fontId="20" fillId="13" borderId="7" xfId="3" applyNumberFormat="1" applyFont="1" applyFill="1" applyBorder="1" applyAlignment="1">
      <alignment horizontal="center" vertical="center" wrapText="1"/>
    </xf>
    <xf numFmtId="43" fontId="20" fillId="13" borderId="7" xfId="1" applyFont="1" applyFill="1" applyBorder="1" applyAlignment="1">
      <alignment horizontal="center" vertical="center"/>
    </xf>
    <xf numFmtId="169" fontId="20" fillId="13" borderId="7" xfId="3" applyNumberFormat="1" applyFont="1" applyFill="1" applyBorder="1" applyAlignment="1">
      <alignment horizontal="center" vertical="center" wrapText="1"/>
    </xf>
    <xf numFmtId="166" fontId="20" fillId="13" borderId="33" xfId="0" applyNumberFormat="1" applyFont="1" applyFill="1" applyBorder="1" applyAlignment="1">
      <alignment vertical="center" wrapText="1"/>
    </xf>
    <xf numFmtId="0" fontId="19" fillId="13" borderId="27" xfId="0" applyFont="1" applyFill="1" applyBorder="1" applyAlignment="1">
      <alignment horizontal="center" vertical="center" wrapText="1"/>
    </xf>
    <xf numFmtId="0" fontId="18" fillId="0" borderId="0" xfId="0" applyFont="1"/>
    <xf numFmtId="0" fontId="17" fillId="0" borderId="27" xfId="3" applyFont="1" applyBorder="1" applyAlignment="1">
      <alignment horizontal="center" vertical="center"/>
    </xf>
    <xf numFmtId="0" fontId="17" fillId="0" borderId="7" xfId="3" applyFont="1" applyBorder="1" applyAlignment="1">
      <alignment horizontal="left" vertical="center" wrapText="1"/>
    </xf>
    <xf numFmtId="0" fontId="16" fillId="0" borderId="33" xfId="3" applyFont="1" applyBorder="1" applyAlignment="1">
      <alignment wrapText="1"/>
    </xf>
    <xf numFmtId="1" fontId="16" fillId="0" borderId="27" xfId="3" applyNumberFormat="1" applyFont="1" applyBorder="1" applyAlignment="1">
      <alignment horizontal="center" vertical="center"/>
    </xf>
    <xf numFmtId="2" fontId="17" fillId="0" borderId="7" xfId="3" applyNumberFormat="1" applyFont="1" applyBorder="1" applyAlignment="1">
      <alignment horizontal="left" vertical="center"/>
    </xf>
    <xf numFmtId="0" fontId="17" fillId="0" borderId="7" xfId="3" applyFont="1" applyBorder="1" applyAlignment="1">
      <alignment horizontal="center" vertical="center" wrapText="1"/>
    </xf>
    <xf numFmtId="169" fontId="17" fillId="0" borderId="7" xfId="1" applyNumberFormat="1" applyFont="1" applyFill="1" applyBorder="1" applyAlignment="1">
      <alignment horizontal="center" vertical="center"/>
    </xf>
    <xf numFmtId="166" fontId="17" fillId="0" borderId="33" xfId="1" applyNumberFormat="1" applyFont="1" applyFill="1" applyBorder="1" applyAlignment="1">
      <alignment horizontal="right" vertical="center"/>
    </xf>
    <xf numFmtId="0" fontId="16" fillId="0" borderId="27" xfId="1" applyNumberFormat="1" applyFont="1" applyFill="1" applyBorder="1" applyAlignment="1">
      <alignment horizontal="center" vertical="center"/>
    </xf>
    <xf numFmtId="166" fontId="16" fillId="0" borderId="7" xfId="1" applyNumberFormat="1" applyFont="1" applyFill="1" applyBorder="1" applyAlignment="1">
      <alignment horizontal="right" vertical="center"/>
    </xf>
    <xf numFmtId="0" fontId="16" fillId="18" borderId="27" xfId="0" applyFont="1" applyFill="1" applyBorder="1" applyAlignment="1">
      <alignment horizontal="right" vertical="center"/>
    </xf>
    <xf numFmtId="0" fontId="16" fillId="18" borderId="7" xfId="0" applyFont="1" applyFill="1" applyBorder="1" applyAlignment="1">
      <alignment horizontal="right" vertical="center"/>
    </xf>
    <xf numFmtId="0" fontId="16" fillId="18" borderId="27" xfId="0" applyFont="1" applyFill="1" applyBorder="1" applyAlignment="1">
      <alignment horizontal="center" vertical="center"/>
    </xf>
    <xf numFmtId="0" fontId="16" fillId="18" borderId="7" xfId="0" applyFont="1" applyFill="1" applyBorder="1" applyAlignment="1">
      <alignment horizontal="center" vertical="center"/>
    </xf>
    <xf numFmtId="0" fontId="17" fillId="18" borderId="7" xfId="0" applyFont="1" applyFill="1" applyBorder="1" applyAlignment="1">
      <alignment vertical="center"/>
    </xf>
    <xf numFmtId="0" fontId="17" fillId="18" borderId="7" xfId="0" applyFont="1" applyFill="1" applyBorder="1" applyAlignment="1">
      <alignment horizontal="center" vertical="center"/>
    </xf>
    <xf numFmtId="166" fontId="16" fillId="18" borderId="33" xfId="0" applyNumberFormat="1" applyFont="1" applyFill="1" applyBorder="1" applyAlignment="1">
      <alignment horizontal="right" vertical="center"/>
    </xf>
    <xf numFmtId="0" fontId="16" fillId="18" borderId="27" xfId="0" applyFont="1" applyFill="1" applyBorder="1" applyAlignment="1">
      <alignment horizontal="center" vertical="center"/>
    </xf>
    <xf numFmtId="0" fontId="16" fillId="0" borderId="27" xfId="3" applyFont="1" applyBorder="1" applyAlignment="1">
      <alignment horizontal="center" vertical="top"/>
    </xf>
    <xf numFmtId="0" fontId="16" fillId="0" borderId="7" xfId="3" applyFont="1" applyBorder="1" applyAlignment="1">
      <alignment horizontal="center" vertical="top"/>
    </xf>
    <xf numFmtId="2" fontId="17" fillId="0" borderId="7" xfId="3" applyNumberFormat="1" applyFont="1" applyBorder="1" applyAlignment="1">
      <alignment horizontal="center" vertical="center" wrapText="1"/>
    </xf>
    <xf numFmtId="0" fontId="17" fillId="0" borderId="33" xfId="3" applyFont="1" applyBorder="1"/>
    <xf numFmtId="0" fontId="16" fillId="0" borderId="27" xfId="3" applyFont="1" applyBorder="1" applyAlignment="1">
      <alignment horizontal="center"/>
    </xf>
    <xf numFmtId="0" fontId="16" fillId="0" borderId="7" xfId="3" applyFont="1" applyBorder="1"/>
    <xf numFmtId="0" fontId="16" fillId="11" borderId="27" xfId="0" applyFont="1" applyFill="1" applyBorder="1" applyAlignment="1">
      <alignment horizontal="left" vertical="center" indent="6"/>
    </xf>
    <xf numFmtId="0" fontId="16" fillId="11" borderId="7" xfId="0" applyFont="1" applyFill="1" applyBorder="1" applyAlignment="1">
      <alignment horizontal="left" vertical="center" indent="6"/>
    </xf>
    <xf numFmtId="0" fontId="16" fillId="11" borderId="33" xfId="0" applyFont="1" applyFill="1" applyBorder="1" applyAlignment="1">
      <alignment horizontal="left" vertical="center" indent="6"/>
    </xf>
    <xf numFmtId="0" fontId="16" fillId="11" borderId="27" xfId="0" applyFont="1" applyFill="1" applyBorder="1" applyAlignment="1">
      <alignment horizontal="center" vertical="center"/>
    </xf>
    <xf numFmtId="0" fontId="17" fillId="5" borderId="27" xfId="3" applyFont="1" applyFill="1" applyBorder="1" applyAlignment="1">
      <alignment horizontal="center" vertical="center"/>
    </xf>
    <xf numFmtId="0" fontId="16" fillId="5" borderId="7" xfId="3" applyFont="1" applyFill="1" applyBorder="1" applyAlignment="1">
      <alignment horizontal="center" vertical="center"/>
    </xf>
    <xf numFmtId="0" fontId="17" fillId="5" borderId="7" xfId="3" applyFont="1" applyFill="1" applyBorder="1" applyAlignment="1">
      <alignment horizontal="left" vertical="top" wrapText="1"/>
    </xf>
    <xf numFmtId="0" fontId="17" fillId="5" borderId="7" xfId="3" applyFont="1" applyFill="1" applyBorder="1" applyAlignment="1">
      <alignment horizontal="center" vertical="center" wrapText="1"/>
    </xf>
    <xf numFmtId="43" fontId="17" fillId="5" borderId="7" xfId="1" applyFont="1" applyFill="1" applyBorder="1" applyAlignment="1">
      <alignment horizontal="center" vertical="center"/>
    </xf>
    <xf numFmtId="2" fontId="17" fillId="5" borderId="7" xfId="3" applyNumberFormat="1" applyFont="1" applyFill="1" applyBorder="1" applyAlignment="1">
      <alignment horizontal="center" vertical="center" wrapText="1"/>
    </xf>
    <xf numFmtId="166" fontId="17" fillId="5" borderId="33" xfId="3" applyNumberFormat="1" applyFont="1" applyFill="1" applyBorder="1" applyAlignment="1">
      <alignment horizontal="center" vertical="center" wrapText="1"/>
    </xf>
    <xf numFmtId="0" fontId="16" fillId="5" borderId="27" xfId="3" applyFont="1" applyFill="1" applyBorder="1" applyAlignment="1">
      <alignment horizontal="center" vertical="center" wrapText="1"/>
    </xf>
    <xf numFmtId="166" fontId="16" fillId="5" borderId="7" xfId="3" applyNumberFormat="1" applyFont="1" applyFill="1" applyBorder="1" applyAlignment="1">
      <alignment horizontal="center" vertical="center" wrapText="1"/>
    </xf>
    <xf numFmtId="0" fontId="17" fillId="5" borderId="7" xfId="0" applyFont="1" applyFill="1" applyBorder="1" applyAlignment="1">
      <alignment horizontal="left" vertical="top" wrapText="1"/>
    </xf>
    <xf numFmtId="0" fontId="27" fillId="5" borderId="7" xfId="0" applyFont="1" applyFill="1" applyBorder="1" applyAlignment="1">
      <alignment horizontal="left" vertical="center" wrapText="1"/>
    </xf>
    <xf numFmtId="0" fontId="16" fillId="5" borderId="7" xfId="3" applyFont="1" applyFill="1" applyBorder="1" applyAlignment="1">
      <alignment horizontal="center" vertical="center"/>
    </xf>
    <xf numFmtId="43" fontId="17" fillId="5" borderId="7" xfId="1" applyFont="1" applyFill="1" applyBorder="1" applyAlignment="1">
      <alignment horizontal="center" vertical="center"/>
    </xf>
    <xf numFmtId="2" fontId="17" fillId="5" borderId="7" xfId="3" applyNumberFormat="1" applyFont="1" applyFill="1" applyBorder="1" applyAlignment="1">
      <alignment horizontal="center" vertical="center" wrapText="1"/>
    </xf>
    <xf numFmtId="166" fontId="17" fillId="5" borderId="33" xfId="3" applyNumberFormat="1" applyFont="1" applyFill="1" applyBorder="1" applyAlignment="1">
      <alignment horizontal="center" vertical="center" wrapText="1"/>
    </xf>
    <xf numFmtId="0" fontId="16" fillId="5" borderId="7" xfId="3" applyFont="1" applyFill="1" applyBorder="1" applyAlignment="1">
      <alignment horizontal="center" vertical="center" wrapText="1"/>
    </xf>
    <xf numFmtId="0" fontId="17" fillId="0" borderId="27" xfId="3" applyFont="1" applyBorder="1" applyAlignment="1">
      <alignment horizontal="center" vertical="center"/>
    </xf>
    <xf numFmtId="0" fontId="16" fillId="0" borderId="7" xfId="3" applyFont="1" applyBorder="1" applyAlignment="1">
      <alignment horizontal="center" vertical="center" wrapText="1"/>
    </xf>
    <xf numFmtId="0" fontId="17" fillId="0" borderId="7" xfId="3" applyFont="1" applyBorder="1" applyAlignment="1">
      <alignment horizontal="center" vertical="center" wrapText="1"/>
    </xf>
    <xf numFmtId="43" fontId="17" fillId="0" borderId="7" xfId="1" applyFont="1" applyFill="1" applyBorder="1" applyAlignment="1">
      <alignment horizontal="center" vertical="center"/>
    </xf>
    <xf numFmtId="2" fontId="17" fillId="0" borderId="7" xfId="3" applyNumberFormat="1" applyFont="1" applyBorder="1" applyAlignment="1">
      <alignment horizontal="center" vertical="center" wrapText="1"/>
    </xf>
    <xf numFmtId="166" fontId="17" fillId="0" borderId="33" xfId="3" applyNumberFormat="1" applyFont="1" applyBorder="1" applyAlignment="1">
      <alignment horizontal="center" vertical="center" wrapText="1"/>
    </xf>
    <xf numFmtId="0" fontId="16" fillId="0" borderId="27" xfId="3" applyFont="1" applyBorder="1" applyAlignment="1">
      <alignment horizontal="center" vertical="center" wrapText="1"/>
    </xf>
    <xf numFmtId="0" fontId="17" fillId="0" borderId="7" xfId="0" applyFont="1" applyBorder="1" applyAlignment="1">
      <alignment horizontal="left" vertical="top" wrapText="1"/>
    </xf>
    <xf numFmtId="166" fontId="16" fillId="0" borderId="7" xfId="3" applyNumberFormat="1" applyFont="1" applyBorder="1" applyAlignment="1">
      <alignment horizontal="center" vertical="center" wrapText="1"/>
    </xf>
    <xf numFmtId="0" fontId="27" fillId="0" borderId="7" xfId="0" applyFont="1" applyBorder="1" applyAlignment="1">
      <alignment horizontal="left" vertical="center" wrapText="1"/>
    </xf>
    <xf numFmtId="0" fontId="16" fillId="5" borderId="7" xfId="3" applyFont="1" applyFill="1" applyBorder="1" applyAlignment="1">
      <alignment horizontal="center" vertical="center" wrapText="1"/>
    </xf>
    <xf numFmtId="0" fontId="17" fillId="5" borderId="7" xfId="3" applyFont="1" applyFill="1" applyBorder="1" applyAlignment="1">
      <alignment horizontal="left" vertical="top"/>
    </xf>
    <xf numFmtId="166" fontId="17" fillId="5" borderId="33" xfId="1" applyNumberFormat="1" applyFont="1" applyFill="1" applyBorder="1" applyAlignment="1">
      <alignment vertical="center"/>
    </xf>
    <xf numFmtId="0" fontId="16" fillId="5" borderId="27" xfId="1" applyNumberFormat="1" applyFont="1" applyFill="1" applyBorder="1" applyAlignment="1">
      <alignment horizontal="center" vertical="center"/>
    </xf>
    <xf numFmtId="166" fontId="16" fillId="5" borderId="7" xfId="1" applyNumberFormat="1" applyFont="1" applyFill="1" applyBorder="1" applyAlignment="1">
      <alignment vertical="center"/>
    </xf>
    <xf numFmtId="0" fontId="16" fillId="0" borderId="7" xfId="3" applyFont="1" applyBorder="1" applyAlignment="1">
      <alignment horizontal="center" vertical="center"/>
    </xf>
    <xf numFmtId="2" fontId="17" fillId="0" borderId="7" xfId="3" applyNumberFormat="1" applyFont="1" applyBorder="1" applyAlignment="1">
      <alignment horizontal="center" vertical="center"/>
    </xf>
    <xf numFmtId="166" fontId="17" fillId="0" borderId="33" xfId="3" applyNumberFormat="1" applyFont="1" applyBorder="1" applyAlignment="1">
      <alignment horizontal="right" vertical="center"/>
    </xf>
    <xf numFmtId="0" fontId="16" fillId="0" borderId="27" xfId="3" applyFont="1" applyBorder="1" applyAlignment="1">
      <alignment horizontal="center" vertical="center"/>
    </xf>
    <xf numFmtId="166" fontId="16" fillId="0" borderId="7" xfId="3" applyNumberFormat="1" applyFont="1" applyBorder="1" applyAlignment="1">
      <alignment horizontal="right" vertical="center"/>
    </xf>
    <xf numFmtId="43" fontId="17" fillId="0" borderId="7" xfId="1" applyFont="1" applyBorder="1" applyAlignment="1">
      <alignment horizontal="center" vertical="center"/>
    </xf>
    <xf numFmtId="166" fontId="17" fillId="0" borderId="33" xfId="3" applyNumberFormat="1" applyFont="1" applyBorder="1" applyAlignment="1">
      <alignment horizontal="right" vertical="center"/>
    </xf>
    <xf numFmtId="2" fontId="17" fillId="5" borderId="7" xfId="3" applyNumberFormat="1" applyFont="1" applyFill="1" applyBorder="1" applyAlignment="1">
      <alignment vertical="center" wrapText="1"/>
    </xf>
    <xf numFmtId="166" fontId="17" fillId="5" borderId="33" xfId="3" applyNumberFormat="1" applyFont="1" applyFill="1" applyBorder="1" applyAlignment="1">
      <alignment vertical="center"/>
    </xf>
    <xf numFmtId="0" fontId="16" fillId="5" borderId="27" xfId="3" applyFont="1" applyFill="1" applyBorder="1" applyAlignment="1">
      <alignment horizontal="center" vertical="center"/>
    </xf>
    <xf numFmtId="166" fontId="16" fillId="5" borderId="7" xfId="3" applyNumberFormat="1" applyFont="1" applyFill="1" applyBorder="1" applyAlignment="1">
      <alignment vertical="center"/>
    </xf>
    <xf numFmtId="0" fontId="17" fillId="5" borderId="27" xfId="3" applyFont="1" applyFill="1" applyBorder="1" applyAlignment="1">
      <alignment horizontal="center" vertical="center" wrapText="1"/>
    </xf>
    <xf numFmtId="0" fontId="17" fillId="0" borderId="7" xfId="3" applyFont="1" applyBorder="1" applyAlignment="1">
      <alignment horizontal="center" vertical="top" wrapText="1"/>
    </xf>
    <xf numFmtId="0" fontId="17" fillId="0" borderId="33" xfId="3" applyFont="1" applyBorder="1" applyAlignment="1">
      <alignment horizontal="center" vertical="top" wrapText="1"/>
    </xf>
    <xf numFmtId="0" fontId="16" fillId="0" borderId="27" xfId="3" applyFont="1" applyBorder="1" applyAlignment="1">
      <alignment horizontal="center" vertical="top" wrapText="1"/>
    </xf>
    <xf numFmtId="0" fontId="16" fillId="0" borderId="7" xfId="3" applyFont="1" applyBorder="1" applyAlignment="1">
      <alignment horizontal="center" vertical="top" wrapText="1"/>
    </xf>
    <xf numFmtId="2" fontId="17" fillId="0" borderId="7" xfId="3" applyNumberFormat="1" applyFont="1" applyBorder="1" applyAlignment="1">
      <alignment horizontal="center" vertical="top" wrapText="1"/>
    </xf>
    <xf numFmtId="166" fontId="17" fillId="0" borderId="33" xfId="3" applyNumberFormat="1" applyFont="1" applyBorder="1" applyAlignment="1">
      <alignment horizontal="right"/>
    </xf>
    <xf numFmtId="166" fontId="16" fillId="0" borderId="7" xfId="3" applyNumberFormat="1" applyFont="1" applyBorder="1" applyAlignment="1">
      <alignment horizontal="right"/>
    </xf>
    <xf numFmtId="0" fontId="17" fillId="5" borderId="27" xfId="3" applyFont="1" applyFill="1" applyBorder="1" applyAlignment="1">
      <alignment horizontal="center" vertical="center" wrapText="1"/>
    </xf>
    <xf numFmtId="166" fontId="17" fillId="0" borderId="33" xfId="3" applyNumberFormat="1" applyFont="1" applyBorder="1" applyAlignment="1">
      <alignment horizontal="center" vertical="center"/>
    </xf>
    <xf numFmtId="2" fontId="16" fillId="0" borderId="27" xfId="3" applyNumberFormat="1" applyFont="1" applyBorder="1" applyAlignment="1">
      <alignment horizontal="center" vertical="center"/>
    </xf>
    <xf numFmtId="0" fontId="24" fillId="0" borderId="0" xfId="0" applyFont="1"/>
    <xf numFmtId="166" fontId="36" fillId="0" borderId="7" xfId="3" applyNumberFormat="1" applyFont="1" applyBorder="1" applyAlignment="1">
      <alignment horizontal="center" vertical="center"/>
    </xf>
    <xf numFmtId="0" fontId="27" fillId="5" borderId="7" xfId="3" applyFont="1" applyFill="1" applyBorder="1" applyAlignment="1">
      <alignment wrapText="1"/>
    </xf>
    <xf numFmtId="166" fontId="17" fillId="5" borderId="33" xfId="3" applyNumberFormat="1" applyFont="1" applyFill="1" applyBorder="1" applyAlignment="1">
      <alignment horizontal="right" vertical="center" wrapText="1"/>
    </xf>
    <xf numFmtId="2" fontId="16" fillId="5" borderId="27" xfId="3" applyNumberFormat="1" applyFont="1" applyFill="1" applyBorder="1" applyAlignment="1">
      <alignment horizontal="center" vertical="center" wrapText="1"/>
    </xf>
    <xf numFmtId="166" fontId="16" fillId="5" borderId="7" xfId="3" applyNumberFormat="1" applyFont="1" applyFill="1" applyBorder="1" applyAlignment="1">
      <alignment horizontal="right" vertical="center" wrapText="1"/>
    </xf>
    <xf numFmtId="166" fontId="17" fillId="5" borderId="33" xfId="3" applyNumberFormat="1" applyFont="1" applyFill="1" applyBorder="1" applyAlignment="1">
      <alignment horizontal="right" vertical="center" wrapText="1"/>
    </xf>
    <xf numFmtId="0" fontId="27" fillId="0" borderId="7" xfId="3" applyFont="1" applyBorder="1" applyAlignment="1">
      <alignment vertical="top" wrapText="1"/>
    </xf>
    <xf numFmtId="166" fontId="17" fillId="0" borderId="33" xfId="3" applyNumberFormat="1" applyFont="1" applyBorder="1" applyAlignment="1">
      <alignment horizontal="right" vertical="center" wrapText="1"/>
    </xf>
    <xf numFmtId="0" fontId="37" fillId="5" borderId="7" xfId="3" applyFont="1" applyFill="1" applyBorder="1" applyAlignment="1">
      <alignment horizontal="center" vertical="center" wrapText="1"/>
    </xf>
    <xf numFmtId="0" fontId="38" fillId="0" borderId="7" xfId="3" applyFont="1" applyBorder="1" applyAlignment="1">
      <alignment vertical="top" wrapText="1"/>
    </xf>
    <xf numFmtId="0" fontId="17" fillId="5" borderId="7" xfId="3" applyFont="1" applyFill="1" applyBorder="1" applyAlignment="1">
      <alignment vertical="center" wrapText="1"/>
    </xf>
    <xf numFmtId="166" fontId="16" fillId="0" borderId="7" xfId="3" applyNumberFormat="1" applyFont="1" applyBorder="1" applyAlignment="1">
      <alignment horizontal="right" vertical="center" wrapText="1"/>
    </xf>
    <xf numFmtId="164" fontId="16" fillId="0" borderId="27" xfId="3" applyNumberFormat="1" applyFont="1" applyBorder="1" applyAlignment="1">
      <alignment horizontal="center" vertical="center"/>
    </xf>
    <xf numFmtId="166" fontId="17" fillId="0" borderId="33" xfId="1" applyNumberFormat="1" applyFont="1" applyFill="1" applyBorder="1" applyAlignment="1">
      <alignment vertical="center"/>
    </xf>
    <xf numFmtId="166" fontId="16" fillId="0" borderId="7" xfId="1" applyNumberFormat="1" applyFont="1" applyFill="1" applyBorder="1" applyAlignment="1">
      <alignment vertical="center"/>
    </xf>
    <xf numFmtId="0" fontId="17" fillId="0" borderId="7" xfId="3" applyFont="1" applyBorder="1" applyAlignment="1">
      <alignment horizontal="left" vertical="center"/>
    </xf>
    <xf numFmtId="164" fontId="16" fillId="5" borderId="27" xfId="1" applyNumberFormat="1" applyFont="1" applyFill="1" applyBorder="1" applyAlignment="1">
      <alignment horizontal="center" vertical="center"/>
    </xf>
    <xf numFmtId="0" fontId="19" fillId="5" borderId="7" xfId="3" applyFont="1" applyFill="1" applyBorder="1" applyAlignment="1">
      <alignment horizontal="center" vertical="center"/>
    </xf>
    <xf numFmtId="0" fontId="20" fillId="0" borderId="7" xfId="0" applyFont="1" applyBorder="1" applyAlignment="1">
      <alignment horizontal="left" vertical="top" wrapText="1"/>
    </xf>
    <xf numFmtId="0" fontId="20" fillId="5" borderId="7" xfId="3" applyFont="1" applyFill="1" applyBorder="1" applyAlignment="1">
      <alignment horizontal="center" vertical="center" wrapText="1"/>
    </xf>
    <xf numFmtId="43" fontId="20" fillId="5" borderId="7" xfId="1" applyFont="1" applyFill="1" applyBorder="1" applyAlignment="1">
      <alignment horizontal="center" vertical="center"/>
    </xf>
    <xf numFmtId="2" fontId="20" fillId="5" borderId="7" xfId="3" applyNumberFormat="1" applyFont="1" applyFill="1" applyBorder="1" applyAlignment="1">
      <alignment horizontal="center" vertical="center" wrapText="1"/>
    </xf>
    <xf numFmtId="166" fontId="20" fillId="5" borderId="33" xfId="1" applyNumberFormat="1" applyFont="1" applyFill="1" applyBorder="1" applyAlignment="1">
      <alignment vertical="center"/>
    </xf>
    <xf numFmtId="0" fontId="19" fillId="5" borderId="27" xfId="1" applyNumberFormat="1" applyFont="1" applyFill="1" applyBorder="1" applyAlignment="1">
      <alignment horizontal="center" vertical="center"/>
    </xf>
    <xf numFmtId="166" fontId="19" fillId="5" borderId="7" xfId="1" applyNumberFormat="1" applyFont="1" applyFill="1" applyBorder="1" applyAlignment="1">
      <alignment vertical="center"/>
    </xf>
    <xf numFmtId="0" fontId="18" fillId="0" borderId="0" xfId="3" applyFont="1"/>
    <xf numFmtId="0" fontId="16" fillId="0" borderId="7" xfId="3" applyFont="1" applyBorder="1" applyAlignment="1">
      <alignment horizontal="left" vertical="center"/>
    </xf>
    <xf numFmtId="0" fontId="20" fillId="13" borderId="7" xfId="3" applyFont="1" applyFill="1" applyBorder="1" applyAlignment="1">
      <alignment horizontal="center" vertical="center" wrapText="1"/>
    </xf>
    <xf numFmtId="2" fontId="20" fillId="13" borderId="7" xfId="3" applyNumberFormat="1" applyFont="1" applyFill="1" applyBorder="1" applyAlignment="1">
      <alignment horizontal="center" vertical="center" wrapText="1"/>
    </xf>
    <xf numFmtId="166" fontId="20" fillId="13" borderId="33" xfId="1" applyNumberFormat="1" applyFont="1" applyFill="1" applyBorder="1" applyAlignment="1">
      <alignment vertical="center"/>
    </xf>
    <xf numFmtId="0" fontId="19" fillId="13" borderId="27" xfId="1" applyNumberFormat="1" applyFont="1" applyFill="1" applyBorder="1" applyAlignment="1">
      <alignment horizontal="center" vertical="center"/>
    </xf>
    <xf numFmtId="166" fontId="19" fillId="13" borderId="7" xfId="3" applyNumberFormat="1" applyFont="1" applyFill="1" applyBorder="1" applyAlignment="1">
      <alignment horizontal="center" vertical="center" wrapText="1"/>
    </xf>
    <xf numFmtId="0" fontId="39" fillId="0" borderId="0" xfId="3" applyFont="1"/>
    <xf numFmtId="0" fontId="19" fillId="13" borderId="7" xfId="3" applyFont="1" applyFill="1" applyBorder="1" applyAlignment="1">
      <alignment horizontal="center" vertical="center"/>
    </xf>
    <xf numFmtId="0" fontId="20" fillId="13" borderId="7" xfId="3" applyFont="1" applyFill="1" applyBorder="1" applyAlignment="1">
      <alignment horizontal="left" vertical="center" wrapText="1"/>
    </xf>
    <xf numFmtId="0" fontId="20" fillId="13" borderId="7" xfId="3" applyFont="1" applyFill="1" applyBorder="1" applyAlignment="1">
      <alignment vertical="center" wrapText="1"/>
    </xf>
    <xf numFmtId="0" fontId="16" fillId="5" borderId="7" xfId="3" applyFont="1" applyFill="1" applyBorder="1" applyAlignment="1">
      <alignment horizontal="left" vertical="center"/>
    </xf>
    <xf numFmtId="0" fontId="17" fillId="0" borderId="7" xfId="3" applyFont="1" applyBorder="1" applyAlignment="1">
      <alignment vertical="top" wrapText="1"/>
    </xf>
    <xf numFmtId="166" fontId="16" fillId="5" borderId="7" xfId="0" applyNumberFormat="1" applyFont="1" applyFill="1" applyBorder="1" applyAlignment="1">
      <alignment horizontal="right" vertical="center"/>
    </xf>
    <xf numFmtId="0" fontId="40" fillId="5" borderId="33" xfId="3" applyFont="1" applyFill="1" applyBorder="1"/>
    <xf numFmtId="0" fontId="41" fillId="5" borderId="27" xfId="3" applyFont="1" applyFill="1" applyBorder="1" applyAlignment="1">
      <alignment horizontal="center"/>
    </xf>
    <xf numFmtId="2" fontId="16" fillId="5" borderId="27" xfId="1" applyNumberFormat="1" applyFont="1" applyFill="1" applyBorder="1" applyAlignment="1">
      <alignment horizontal="center" vertical="center"/>
    </xf>
    <xf numFmtId="0" fontId="17" fillId="5" borderId="7" xfId="3" applyFont="1" applyFill="1" applyBorder="1" applyAlignment="1">
      <alignment horizontal="center" vertical="center"/>
    </xf>
    <xf numFmtId="0" fontId="17" fillId="0" borderId="7" xfId="0" applyFont="1" applyBorder="1" applyAlignment="1">
      <alignment vertical="center"/>
    </xf>
    <xf numFmtId="166" fontId="16" fillId="0" borderId="33" xfId="0" applyNumberFormat="1" applyFont="1" applyBorder="1" applyAlignment="1">
      <alignment horizontal="right" vertical="center"/>
    </xf>
    <xf numFmtId="0" fontId="20" fillId="13" borderId="7" xfId="0" applyFont="1" applyFill="1" applyBorder="1" applyAlignment="1">
      <alignment horizontal="center" vertical="center"/>
    </xf>
    <xf numFmtId="0" fontId="20" fillId="13" borderId="7" xfId="0" applyFont="1" applyFill="1" applyBorder="1" applyAlignment="1">
      <alignment vertical="center"/>
    </xf>
    <xf numFmtId="166" fontId="19" fillId="13" borderId="33" xfId="0" applyNumberFormat="1" applyFont="1" applyFill="1" applyBorder="1" applyAlignment="1">
      <alignment horizontal="right" vertical="center"/>
    </xf>
    <xf numFmtId="2" fontId="19" fillId="13" borderId="27" xfId="0" applyNumberFormat="1" applyFont="1" applyFill="1" applyBorder="1" applyAlignment="1">
      <alignment horizontal="center" vertical="center"/>
    </xf>
    <xf numFmtId="0" fontId="17" fillId="0" borderId="27" xfId="3" applyFont="1" applyBorder="1"/>
    <xf numFmtId="0" fontId="17" fillId="0" borderId="7" xfId="3" applyFont="1" applyBorder="1"/>
    <xf numFmtId="0" fontId="16" fillId="12" borderId="27" xfId="0" applyFont="1" applyFill="1" applyBorder="1" applyAlignment="1">
      <alignment horizontal="center" vertical="center"/>
    </xf>
    <xf numFmtId="0" fontId="16" fillId="12" borderId="7" xfId="0" applyFont="1" applyFill="1" applyBorder="1" applyAlignment="1">
      <alignment horizontal="center" vertical="center"/>
    </xf>
    <xf numFmtId="166" fontId="16" fillId="12" borderId="33" xfId="0" applyNumberFormat="1" applyFont="1" applyFill="1" applyBorder="1" applyAlignment="1">
      <alignment horizontal="right" vertical="center"/>
    </xf>
    <xf numFmtId="0" fontId="16" fillId="12" borderId="27" xfId="0" applyFont="1" applyFill="1" applyBorder="1" applyAlignment="1">
      <alignment horizontal="center" vertical="center"/>
    </xf>
    <xf numFmtId="0" fontId="16" fillId="12" borderId="33" xfId="0" applyFont="1" applyFill="1" applyBorder="1" applyAlignment="1">
      <alignment wrapText="1"/>
    </xf>
    <xf numFmtId="0" fontId="16" fillId="12" borderId="41" xfId="0" applyFont="1" applyFill="1" applyBorder="1" applyAlignment="1">
      <alignment horizontal="center" vertical="center"/>
    </xf>
    <xf numFmtId="0" fontId="16" fillId="12" borderId="21" xfId="0" applyFont="1" applyFill="1" applyBorder="1" applyAlignment="1">
      <alignment horizontal="center" vertical="center"/>
    </xf>
    <xf numFmtId="0" fontId="17" fillId="12" borderId="21" xfId="0" applyFont="1" applyFill="1" applyBorder="1" applyAlignment="1">
      <alignment vertical="center"/>
    </xf>
    <xf numFmtId="0" fontId="17" fillId="12" borderId="21" xfId="0" applyFont="1" applyFill="1" applyBorder="1" applyAlignment="1">
      <alignment horizontal="center" vertical="center"/>
    </xf>
    <xf numFmtId="166" fontId="16" fillId="12" borderId="42" xfId="0" applyNumberFormat="1" applyFont="1" applyFill="1" applyBorder="1" applyAlignment="1">
      <alignment horizontal="right" vertical="center"/>
    </xf>
    <xf numFmtId="0" fontId="16" fillId="12" borderId="41" xfId="0" applyFont="1" applyFill="1" applyBorder="1" applyAlignment="1">
      <alignment horizontal="center" vertical="center"/>
    </xf>
    <xf numFmtId="0" fontId="16" fillId="12" borderId="42" xfId="0" applyFont="1" applyFill="1" applyBorder="1" applyAlignment="1">
      <alignment wrapText="1"/>
    </xf>
    <xf numFmtId="0" fontId="15" fillId="0" borderId="0" xfId="3" applyFont="1" applyAlignment="1">
      <alignment horizontal="center"/>
    </xf>
    <xf numFmtId="0" fontId="15" fillId="0" borderId="0" xfId="3" applyFont="1" applyAlignment="1">
      <alignment wrapText="1"/>
    </xf>
    <xf numFmtId="0" fontId="42" fillId="0" borderId="0" xfId="0" applyFont="1"/>
    <xf numFmtId="0" fontId="2" fillId="0" borderId="0" xfId="0" applyFont="1" applyAlignment="1">
      <alignment horizontal="justify" vertical="top" wrapText="1"/>
    </xf>
    <xf numFmtId="0" fontId="43" fillId="0" borderId="43" xfId="0" applyFont="1" applyBorder="1" applyAlignment="1">
      <alignment horizontal="center" vertical="center"/>
    </xf>
    <xf numFmtId="14" fontId="0" fillId="0" borderId="0" xfId="0" applyNumberFormat="1"/>
    <xf numFmtId="0" fontId="44" fillId="7" borderId="7" xfId="0" applyFont="1" applyFill="1" applyBorder="1" applyAlignment="1">
      <alignment horizontal="center"/>
    </xf>
    <xf numFmtId="0" fontId="44" fillId="7" borderId="7" xfId="0" applyFont="1" applyFill="1" applyBorder="1" applyAlignment="1">
      <alignment horizontal="left"/>
    </xf>
    <xf numFmtId="0" fontId="44" fillId="7" borderId="7" xfId="0" applyFont="1" applyFill="1" applyBorder="1"/>
    <xf numFmtId="43" fontId="44" fillId="7" borderId="7" xfId="1" applyFont="1" applyFill="1" applyBorder="1" applyAlignment="1">
      <alignment horizontal="right"/>
    </xf>
    <xf numFmtId="0" fontId="45" fillId="0" borderId="0" xfId="0" applyFont="1"/>
    <xf numFmtId="0" fontId="44" fillId="0" borderId="7" xfId="0" applyFont="1" applyBorder="1" applyAlignment="1">
      <alignment horizontal="center"/>
    </xf>
    <xf numFmtId="0" fontId="44" fillId="0" borderId="7" xfId="0" applyFont="1" applyBorder="1" applyAlignment="1">
      <alignment horizontal="left"/>
    </xf>
    <xf numFmtId="0" fontId="16" fillId="0" borderId="7" xfId="0" applyFont="1" applyBorder="1" applyAlignment="1">
      <alignment wrapText="1"/>
    </xf>
    <xf numFmtId="0" fontId="16" fillId="0" borderId="7" xfId="0" applyFont="1" applyBorder="1" applyAlignment="1">
      <alignment horizontal="center"/>
    </xf>
    <xf numFmtId="43" fontId="16" fillId="0" borderId="7" xfId="1" applyFont="1" applyBorder="1" applyAlignment="1">
      <alignment horizontal="right"/>
    </xf>
    <xf numFmtId="0" fontId="17" fillId="0" borderId="7" xfId="0" applyFont="1" applyBorder="1"/>
    <xf numFmtId="0" fontId="16" fillId="0" borderId="7" xfId="0" applyFont="1" applyBorder="1"/>
    <xf numFmtId="0" fontId="44" fillId="0" borderId="7" xfId="0" applyFont="1" applyBorder="1" applyAlignment="1">
      <alignment horizontal="left" wrapText="1"/>
    </xf>
    <xf numFmtId="0" fontId="16" fillId="19" borderId="7" xfId="0" applyFont="1" applyFill="1" applyBorder="1" applyAlignment="1">
      <alignment vertical="center" wrapText="1"/>
    </xf>
    <xf numFmtId="0" fontId="44" fillId="0" borderId="7" xfId="0" applyFont="1" applyBorder="1" applyAlignment="1">
      <alignment horizontal="center" vertical="center"/>
    </xf>
    <xf numFmtId="0" fontId="44" fillId="0" borderId="7" xfId="0" applyFont="1" applyBorder="1" applyAlignment="1">
      <alignment horizontal="left" vertical="center" wrapText="1"/>
    </xf>
    <xf numFmtId="0" fontId="16" fillId="0" borderId="7" xfId="7" applyFont="1" applyBorder="1" applyAlignment="1">
      <alignment horizontal="left" vertical="center" wrapText="1"/>
    </xf>
    <xf numFmtId="43" fontId="16" fillId="0" borderId="7" xfId="1" applyFont="1" applyBorder="1" applyAlignment="1">
      <alignment horizontal="right" vertical="center"/>
    </xf>
    <xf numFmtId="0" fontId="47" fillId="0" borderId="7" xfId="7" applyFont="1" applyBorder="1" applyAlignment="1">
      <alignment horizontal="left" vertical="center" wrapText="1"/>
    </xf>
    <xf numFmtId="0" fontId="16" fillId="19" borderId="7" xfId="0" applyFont="1" applyFill="1" applyBorder="1" applyAlignment="1">
      <alignment horizontal="center" vertical="center"/>
    </xf>
    <xf numFmtId="0" fontId="16" fillId="7" borderId="7" xfId="0" applyFont="1" applyFill="1" applyBorder="1" applyAlignment="1">
      <alignment horizontal="center" vertical="center"/>
    </xf>
    <xf numFmtId="0" fontId="16" fillId="0" borderId="7" xfId="3" applyFont="1" applyBorder="1" applyAlignment="1">
      <alignment vertical="center" wrapText="1"/>
    </xf>
    <xf numFmtId="0" fontId="16" fillId="0" borderId="7" xfId="3" applyFont="1" applyBorder="1" applyAlignment="1">
      <alignment horizontal="left" vertical="top" wrapText="1"/>
    </xf>
    <xf numFmtId="0" fontId="16" fillId="19" borderId="7" xfId="0" applyFont="1" applyFill="1" applyBorder="1" applyAlignment="1">
      <alignment vertical="top" wrapText="1"/>
    </xf>
    <xf numFmtId="0" fontId="23" fillId="0" borderId="7" xfId="0" applyFont="1" applyBorder="1" applyAlignment="1">
      <alignment wrapText="1"/>
    </xf>
    <xf numFmtId="0" fontId="49" fillId="0" borderId="7" xfId="0" applyFont="1" applyBorder="1" applyAlignment="1">
      <alignment wrapText="1"/>
    </xf>
    <xf numFmtId="0" fontId="16" fillId="7" borderId="7" xfId="0" applyFont="1" applyFill="1" applyBorder="1" applyAlignment="1">
      <alignment horizontal="center"/>
    </xf>
    <xf numFmtId="0" fontId="50" fillId="0" borderId="7" xfId="0" applyFont="1" applyBorder="1" applyAlignment="1">
      <alignment horizontal="left" vertical="center" wrapText="1"/>
    </xf>
    <xf numFmtId="0" fontId="44" fillId="5" borderId="7" xfId="0" applyFont="1" applyFill="1" applyBorder="1" applyAlignment="1">
      <alignment horizontal="center"/>
    </xf>
    <xf numFmtId="0" fontId="44" fillId="5" borderId="7" xfId="0" applyFont="1" applyFill="1" applyBorder="1" applyAlignment="1">
      <alignment horizontal="left" wrapText="1"/>
    </xf>
    <xf numFmtId="0" fontId="16" fillId="5" borderId="7" xfId="0" applyFont="1" applyFill="1" applyBorder="1" applyAlignment="1">
      <alignment wrapText="1"/>
    </xf>
    <xf numFmtId="43" fontId="16" fillId="5" borderId="7" xfId="1" applyFont="1" applyFill="1" applyBorder="1" applyAlignment="1">
      <alignment horizontal="right"/>
    </xf>
    <xf numFmtId="0" fontId="45" fillId="5" borderId="0" xfId="0" applyFont="1" applyFill="1"/>
    <xf numFmtId="0" fontId="16" fillId="0" borderId="7" xfId="0" applyFont="1" applyBorder="1" applyAlignment="1">
      <alignment horizontal="left"/>
    </xf>
    <xf numFmtId="43" fontId="16" fillId="0" borderId="35" xfId="1" applyFont="1" applyBorder="1" applyAlignment="1">
      <alignment horizontal="right"/>
    </xf>
    <xf numFmtId="0" fontId="44" fillId="5" borderId="7" xfId="0" applyFont="1" applyFill="1" applyBorder="1" applyAlignment="1">
      <alignment horizontal="center" vertical="center"/>
    </xf>
    <xf numFmtId="0" fontId="44" fillId="5" borderId="7" xfId="0" applyFont="1" applyFill="1" applyBorder="1" applyAlignment="1">
      <alignment horizontal="left" vertical="center" wrapText="1"/>
    </xf>
    <xf numFmtId="0" fontId="47" fillId="5" borderId="7" xfId="7" applyFont="1" applyFill="1" applyBorder="1" applyAlignment="1">
      <alignment horizontal="left" vertical="center" wrapText="1"/>
    </xf>
    <xf numFmtId="2" fontId="16" fillId="5" borderId="7" xfId="0" applyNumberFormat="1" applyFont="1" applyFill="1" applyBorder="1" applyAlignment="1">
      <alignment horizontal="center" vertical="center"/>
    </xf>
    <xf numFmtId="43" fontId="16" fillId="5" borderId="7" xfId="1" applyFont="1" applyFill="1" applyBorder="1" applyAlignment="1">
      <alignment horizontal="right" vertical="center"/>
    </xf>
    <xf numFmtId="0" fontId="0" fillId="5" borderId="0" xfId="0" applyFill="1"/>
    <xf numFmtId="43" fontId="16" fillId="5" borderId="35" xfId="1" applyFont="1" applyFill="1" applyBorder="1" applyAlignment="1">
      <alignment horizontal="right" vertical="center"/>
    </xf>
    <xf numFmtId="0" fontId="16" fillId="5" borderId="7" xfId="0" applyFont="1" applyFill="1" applyBorder="1" applyAlignment="1">
      <alignment vertical="center" wrapText="1"/>
    </xf>
    <xf numFmtId="0" fontId="16" fillId="0" borderId="7" xfId="3" applyFont="1" applyBorder="1" applyAlignment="1">
      <alignment horizontal="left" vertical="center" wrapText="1"/>
    </xf>
    <xf numFmtId="0" fontId="51" fillId="3" borderId="7" xfId="0" applyFont="1" applyFill="1" applyBorder="1" applyAlignment="1">
      <alignment horizontal="center"/>
    </xf>
    <xf numFmtId="0" fontId="52" fillId="3" borderId="7" xfId="0" applyFont="1" applyFill="1" applyBorder="1" applyAlignment="1">
      <alignment horizontal="left" wrapText="1"/>
    </xf>
    <xf numFmtId="0" fontId="51" fillId="3" borderId="7" xfId="0" applyFont="1" applyFill="1" applyBorder="1" applyAlignment="1">
      <alignment horizontal="center" wrapText="1"/>
    </xf>
    <xf numFmtId="43" fontId="51" fillId="3" borderId="44" xfId="1" applyFont="1" applyFill="1" applyBorder="1" applyAlignment="1">
      <alignment horizontal="right"/>
    </xf>
    <xf numFmtId="0" fontId="53" fillId="3" borderId="7" xfId="0" applyFont="1" applyFill="1" applyBorder="1"/>
    <xf numFmtId="0" fontId="54" fillId="3" borderId="0" xfId="0" applyFont="1" applyFill="1"/>
    <xf numFmtId="0" fontId="55" fillId="0" borderId="7" xfId="0" applyFont="1" applyBorder="1" applyAlignment="1">
      <alignment horizontal="left" wrapText="1"/>
    </xf>
    <xf numFmtId="0" fontId="44" fillId="0" borderId="7" xfId="0" applyFont="1" applyBorder="1" applyAlignment="1">
      <alignment wrapText="1"/>
    </xf>
    <xf numFmtId="43" fontId="44" fillId="0" borderId="8" xfId="1" applyFont="1" applyBorder="1" applyAlignment="1">
      <alignment horizontal="right"/>
    </xf>
    <xf numFmtId="0" fontId="45" fillId="0" borderId="7" xfId="0" applyFont="1" applyBorder="1"/>
    <xf numFmtId="0" fontId="56" fillId="0" borderId="0" xfId="0" applyFont="1" applyAlignment="1">
      <alignment horizontal="center"/>
    </xf>
    <xf numFmtId="0" fontId="55" fillId="0" borderId="0" xfId="0" applyFont="1" applyAlignment="1">
      <alignment horizontal="left"/>
    </xf>
    <xf numFmtId="0" fontId="56" fillId="0" borderId="0" xfId="0" applyFont="1"/>
    <xf numFmtId="43" fontId="56" fillId="0" borderId="0" xfId="1" applyFont="1" applyAlignment="1">
      <alignment horizontal="right"/>
    </xf>
    <xf numFmtId="43" fontId="23" fillId="3" borderId="10" xfId="2" applyFont="1" applyFill="1" applyBorder="1" applyAlignment="1">
      <alignment horizontal="center" vertical="center"/>
    </xf>
    <xf numFmtId="165" fontId="16" fillId="3" borderId="11" xfId="6" applyNumberFormat="1" applyFont="1" applyFill="1" applyBorder="1" applyAlignment="1">
      <alignment horizontal="center" vertical="center"/>
    </xf>
    <xf numFmtId="165" fontId="16" fillId="12" borderId="26" xfId="1" applyNumberFormat="1" applyFont="1" applyFill="1" applyBorder="1" applyAlignment="1">
      <alignment horizontal="right" vertical="center"/>
    </xf>
    <xf numFmtId="165" fontId="16" fillId="12" borderId="26" xfId="0" applyNumberFormat="1" applyFont="1" applyFill="1" applyBorder="1" applyAlignment="1">
      <alignment horizontal="right" vertical="center"/>
    </xf>
    <xf numFmtId="0" fontId="15" fillId="0" borderId="7" xfId="0" applyFont="1" applyFill="1" applyBorder="1"/>
    <xf numFmtId="0" fontId="32" fillId="17" borderId="14" xfId="0" applyFont="1" applyFill="1" applyBorder="1" applyAlignment="1">
      <alignment horizontal="center" vertical="center" wrapText="1"/>
    </xf>
    <xf numFmtId="0" fontId="32" fillId="17" borderId="13" xfId="0" applyFont="1" applyFill="1" applyBorder="1" applyAlignment="1">
      <alignment horizontal="center" vertical="center" wrapText="1"/>
    </xf>
    <xf numFmtId="43" fontId="23" fillId="7" borderId="17" xfId="2" applyFont="1" applyFill="1" applyBorder="1" applyAlignment="1">
      <alignment horizontal="center" vertical="center"/>
    </xf>
    <xf numFmtId="43" fontId="23" fillId="7" borderId="16" xfId="2" applyFont="1" applyFill="1" applyBorder="1" applyAlignment="1">
      <alignment horizontal="center" vertical="center"/>
    </xf>
    <xf numFmtId="165" fontId="16" fillId="7" borderId="7" xfId="6" applyNumberFormat="1" applyFont="1" applyFill="1" applyBorder="1" applyAlignment="1">
      <alignment horizontal="center" vertical="center"/>
    </xf>
    <xf numFmtId="2" fontId="17" fillId="4" borderId="7" xfId="0" applyNumberFormat="1" applyFont="1" applyFill="1" applyBorder="1" applyAlignment="1">
      <alignment vertical="center"/>
    </xf>
    <xf numFmtId="0" fontId="17" fillId="4" borderId="7" xfId="0" applyFont="1" applyFill="1" applyBorder="1"/>
    <xf numFmtId="2" fontId="17" fillId="4" borderId="7" xfId="0" applyNumberFormat="1" applyFont="1" applyFill="1" applyBorder="1" applyAlignment="1">
      <alignment vertical="center" wrapText="1"/>
    </xf>
    <xf numFmtId="0" fontId="17" fillId="4" borderId="7" xfId="0" applyFont="1" applyFill="1" applyBorder="1" applyAlignment="1">
      <alignment vertical="center" wrapText="1"/>
    </xf>
    <xf numFmtId="0" fontId="20" fillId="4" borderId="7" xfId="0" applyFont="1" applyFill="1" applyBorder="1"/>
    <xf numFmtId="0" fontId="17" fillId="4" borderId="7" xfId="0" applyFont="1" applyFill="1" applyBorder="1" applyAlignment="1">
      <alignment horizontal="justify" vertical="top" wrapText="1"/>
    </xf>
    <xf numFmtId="0" fontId="21" fillId="4" borderId="7" xfId="0" applyFont="1" applyFill="1" applyBorder="1"/>
    <xf numFmtId="0" fontId="17" fillId="4" borderId="7" xfId="3" applyFont="1" applyFill="1" applyBorder="1"/>
    <xf numFmtId="0" fontId="16" fillId="4" borderId="7" xfId="0" applyFont="1" applyFill="1" applyBorder="1"/>
    <xf numFmtId="43" fontId="17" fillId="4" borderId="7" xfId="0" applyNumberFormat="1" applyFont="1" applyFill="1" applyBorder="1" applyAlignment="1">
      <alignment vertical="center" wrapText="1"/>
    </xf>
    <xf numFmtId="170" fontId="17" fillId="4" borderId="7" xfId="0" applyNumberFormat="1" applyFont="1" applyFill="1" applyBorder="1" applyAlignment="1">
      <alignment vertical="center"/>
    </xf>
    <xf numFmtId="170" fontId="20" fillId="4" borderId="7" xfId="0" applyNumberFormat="1" applyFont="1" applyFill="1" applyBorder="1" applyAlignment="1">
      <alignment vertical="center"/>
    </xf>
    <xf numFmtId="170" fontId="17" fillId="4" borderId="7" xfId="0" applyNumberFormat="1" applyFont="1" applyFill="1" applyBorder="1" applyAlignment="1">
      <alignment horizontal="justify" vertical="center" wrapText="1"/>
    </xf>
    <xf numFmtId="170" fontId="21" fillId="4" borderId="7" xfId="0" applyNumberFormat="1" applyFont="1" applyFill="1" applyBorder="1" applyAlignment="1">
      <alignment vertical="center"/>
    </xf>
    <xf numFmtId="170" fontId="17" fillId="4" borderId="7" xfId="3" applyNumberFormat="1" applyFont="1" applyFill="1" applyBorder="1" applyAlignment="1">
      <alignment vertical="center"/>
    </xf>
    <xf numFmtId="43" fontId="17" fillId="4" borderId="7" xfId="0" applyNumberFormat="1" applyFont="1" applyFill="1" applyBorder="1" applyAlignment="1">
      <alignment wrapText="1"/>
    </xf>
    <xf numFmtId="43" fontId="17" fillId="4" borderId="7" xfId="0" applyNumberFormat="1" applyFont="1" applyFill="1" applyBorder="1"/>
    <xf numFmtId="43" fontId="17" fillId="4" borderId="7" xfId="0" applyNumberFormat="1" applyFont="1" applyFill="1" applyBorder="1" applyAlignment="1">
      <alignment vertical="center"/>
    </xf>
    <xf numFmtId="43" fontId="17" fillId="4" borderId="7" xfId="0" applyNumberFormat="1" applyFont="1" applyFill="1" applyBorder="1" applyAlignment="1">
      <alignment horizontal="justify" vertical="center" wrapText="1"/>
    </xf>
    <xf numFmtId="170" fontId="17" fillId="4" borderId="7" xfId="0" applyNumberFormat="1" applyFont="1" applyFill="1" applyBorder="1" applyAlignment="1">
      <alignment horizontal="right" vertical="center" wrapText="1"/>
    </xf>
    <xf numFmtId="170" fontId="19" fillId="18" borderId="7" xfId="0" applyNumberFormat="1" applyFont="1" applyFill="1" applyBorder="1" applyAlignment="1">
      <alignment vertical="center"/>
    </xf>
    <xf numFmtId="0" fontId="35" fillId="0" borderId="0" xfId="3" applyFont="1"/>
    <xf numFmtId="43" fontId="57" fillId="18" borderId="7" xfId="0" applyNumberFormat="1" applyFont="1" applyFill="1" applyBorder="1"/>
    <xf numFmtId="0" fontId="16" fillId="18" borderId="7" xfId="0" applyFont="1" applyFill="1" applyBorder="1"/>
    <xf numFmtId="2" fontId="27" fillId="4" borderId="7" xfId="3" applyNumberFormat="1" applyFont="1" applyFill="1" applyBorder="1" applyAlignment="1">
      <alignment vertical="center"/>
    </xf>
    <xf numFmtId="0" fontId="27" fillId="4" borderId="7" xfId="3" applyFont="1" applyFill="1" applyBorder="1" applyAlignment="1">
      <alignment vertical="center"/>
    </xf>
    <xf numFmtId="43" fontId="27" fillId="4" borderId="7" xfId="3" applyNumberFormat="1" applyFont="1" applyFill="1" applyBorder="1" applyAlignment="1">
      <alignment vertical="center"/>
    </xf>
    <xf numFmtId="170" fontId="19" fillId="18" borderId="7" xfId="0" applyNumberFormat="1" applyFont="1" applyFill="1" applyBorder="1"/>
    <xf numFmtId="170" fontId="19" fillId="20" borderId="7" xfId="0" applyNumberFormat="1" applyFont="1" applyFill="1" applyBorder="1"/>
    <xf numFmtId="167" fontId="23" fillId="3" borderId="6" xfId="6" applyFont="1" applyFill="1" applyBorder="1" applyAlignment="1">
      <alignment horizontal="center" vertical="center"/>
    </xf>
    <xf numFmtId="166" fontId="16" fillId="0" borderId="26" xfId="0" applyNumberFormat="1" applyFont="1" applyBorder="1" applyAlignment="1">
      <alignment vertical="center" wrapText="1"/>
    </xf>
    <xf numFmtId="0" fontId="16" fillId="0" borderId="26" xfId="3" applyFont="1" applyBorder="1"/>
    <xf numFmtId="0" fontId="16" fillId="11" borderId="26" xfId="0" applyFont="1" applyFill="1" applyBorder="1" applyAlignment="1">
      <alignment horizontal="left" vertical="center" indent="6"/>
    </xf>
    <xf numFmtId="166" fontId="16" fillId="5" borderId="26" xfId="3" applyNumberFormat="1" applyFont="1" applyFill="1" applyBorder="1" applyAlignment="1">
      <alignment horizontal="center" vertical="center" wrapText="1"/>
    </xf>
    <xf numFmtId="166" fontId="16" fillId="0" borderId="26" xfId="3" applyNumberFormat="1" applyFont="1" applyBorder="1" applyAlignment="1">
      <alignment horizontal="center" vertical="center" wrapText="1"/>
    </xf>
    <xf numFmtId="166" fontId="16" fillId="5" borderId="26" xfId="1" applyNumberFormat="1" applyFont="1" applyFill="1" applyBorder="1" applyAlignment="1">
      <alignment vertical="center"/>
    </xf>
    <xf numFmtId="166" fontId="16" fillId="0" borderId="26" xfId="3" applyNumberFormat="1" applyFont="1" applyBorder="1" applyAlignment="1">
      <alignment horizontal="right" vertical="center"/>
    </xf>
    <xf numFmtId="166" fontId="16" fillId="5" borderId="26" xfId="3" applyNumberFormat="1" applyFont="1" applyFill="1" applyBorder="1" applyAlignment="1">
      <alignment vertical="center"/>
    </xf>
    <xf numFmtId="0" fontId="16" fillId="0" borderId="26" xfId="3" applyFont="1" applyBorder="1" applyAlignment="1">
      <alignment horizontal="center" vertical="top" wrapText="1"/>
    </xf>
    <xf numFmtId="166" fontId="16" fillId="0" borderId="26" xfId="3" applyNumberFormat="1" applyFont="1" applyBorder="1" applyAlignment="1">
      <alignment horizontal="right"/>
    </xf>
    <xf numFmtId="166" fontId="36" fillId="0" borderId="26" xfId="3" applyNumberFormat="1" applyFont="1" applyBorder="1" applyAlignment="1">
      <alignment horizontal="center" vertical="center"/>
    </xf>
    <xf numFmtId="166" fontId="16" fillId="5" borderId="26" xfId="3" applyNumberFormat="1" applyFont="1" applyFill="1" applyBorder="1" applyAlignment="1">
      <alignment horizontal="right" vertical="center" wrapText="1"/>
    </xf>
    <xf numFmtId="166" fontId="16" fillId="0" borderId="26" xfId="3" applyNumberFormat="1" applyFont="1" applyBorder="1" applyAlignment="1">
      <alignment horizontal="right" vertical="center" wrapText="1"/>
    </xf>
    <xf numFmtId="166" fontId="16" fillId="0" borderId="26" xfId="1" applyNumberFormat="1" applyFont="1" applyFill="1" applyBorder="1" applyAlignment="1">
      <alignment vertical="center"/>
    </xf>
    <xf numFmtId="166" fontId="19" fillId="5" borderId="26" xfId="1" applyNumberFormat="1" applyFont="1" applyFill="1" applyBorder="1" applyAlignment="1">
      <alignment vertical="center"/>
    </xf>
    <xf numFmtId="166" fontId="19" fillId="13" borderId="26" xfId="3" applyNumberFormat="1" applyFont="1" applyFill="1" applyBorder="1" applyAlignment="1">
      <alignment horizontal="center" vertical="center" wrapText="1"/>
    </xf>
    <xf numFmtId="166" fontId="16" fillId="13" borderId="26" xfId="3" applyNumberFormat="1" applyFont="1" applyFill="1" applyBorder="1" applyAlignment="1">
      <alignment horizontal="center" vertical="center" wrapText="1"/>
    </xf>
    <xf numFmtId="0" fontId="41" fillId="5" borderId="26" xfId="3" applyFont="1" applyFill="1" applyBorder="1"/>
    <xf numFmtId="166" fontId="16" fillId="0" borderId="26" xfId="0" applyNumberFormat="1" applyFont="1" applyBorder="1" applyAlignment="1">
      <alignment horizontal="right" vertical="center"/>
    </xf>
    <xf numFmtId="0" fontId="23" fillId="20" borderId="35" xfId="3" applyFont="1" applyFill="1" applyBorder="1" applyAlignment="1">
      <alignment horizontal="center" vertical="center" wrapText="1"/>
    </xf>
    <xf numFmtId="43" fontId="23" fillId="3" borderId="45" xfId="2" applyFont="1" applyFill="1" applyBorder="1" applyAlignment="1">
      <alignment horizontal="center" vertical="center"/>
    </xf>
    <xf numFmtId="43" fontId="23" fillId="3" borderId="46" xfId="2" applyFont="1" applyFill="1" applyBorder="1" applyAlignment="1">
      <alignment horizontal="center" vertical="center"/>
    </xf>
    <xf numFmtId="0" fontId="19" fillId="13" borderId="25" xfId="0" applyFont="1" applyFill="1" applyBorder="1" applyAlignment="1">
      <alignment horizontal="center" vertical="center" wrapText="1"/>
    </xf>
    <xf numFmtId="166" fontId="16" fillId="18" borderId="26" xfId="0" applyNumberFormat="1" applyFont="1" applyFill="1" applyBorder="1" applyAlignment="1">
      <alignment horizontal="right" vertical="center"/>
    </xf>
    <xf numFmtId="0" fontId="16" fillId="5" borderId="40" xfId="3" applyFont="1" applyFill="1" applyBorder="1" applyAlignment="1">
      <alignment wrapText="1"/>
    </xf>
    <xf numFmtId="0" fontId="19" fillId="13" borderId="40" xfId="3" applyFont="1" applyFill="1" applyBorder="1" applyAlignment="1">
      <alignment wrapText="1"/>
    </xf>
    <xf numFmtId="0" fontId="16" fillId="0" borderId="40" xfId="3" applyFont="1" applyBorder="1" applyAlignment="1">
      <alignment wrapText="1"/>
    </xf>
    <xf numFmtId="0" fontId="16" fillId="19" borderId="40" xfId="3" applyFont="1" applyFill="1" applyBorder="1" applyAlignment="1">
      <alignment vertical="center" wrapText="1"/>
    </xf>
    <xf numFmtId="0" fontId="16" fillId="5" borderId="40" xfId="0" applyFont="1" applyFill="1" applyBorder="1" applyAlignment="1">
      <alignment wrapText="1"/>
    </xf>
    <xf numFmtId="0" fontId="16" fillId="5" borderId="40" xfId="3" applyFont="1" applyFill="1" applyBorder="1" applyAlignment="1">
      <alignment horizontal="center" wrapText="1"/>
    </xf>
    <xf numFmtId="0" fontId="16" fillId="5" borderId="40" xfId="3" applyFont="1" applyFill="1" applyBorder="1" applyAlignment="1">
      <alignment horizontal="center" wrapText="1"/>
    </xf>
    <xf numFmtId="0" fontId="16" fillId="0" borderId="40" xfId="3" applyFont="1" applyBorder="1" applyAlignment="1">
      <alignment horizontal="center" wrapText="1"/>
    </xf>
    <xf numFmtId="0" fontId="16" fillId="0" borderId="40" xfId="3" applyFont="1" applyBorder="1" applyAlignment="1">
      <alignment horizontal="center" wrapText="1"/>
    </xf>
    <xf numFmtId="0" fontId="19" fillId="5" borderId="40" xfId="3" applyFont="1" applyFill="1" applyBorder="1" applyAlignment="1">
      <alignment wrapText="1"/>
    </xf>
    <xf numFmtId="0" fontId="16" fillId="19" borderId="40" xfId="3" applyFont="1" applyFill="1" applyBorder="1" applyAlignment="1">
      <alignment wrapText="1"/>
    </xf>
    <xf numFmtId="0" fontId="16" fillId="0" borderId="40" xfId="0" applyFont="1" applyBorder="1" applyAlignment="1">
      <alignment wrapText="1"/>
    </xf>
    <xf numFmtId="0" fontId="16" fillId="0" borderId="40" xfId="0" applyFont="1" applyBorder="1" applyAlignment="1">
      <alignment horizontal="center" vertical="center" wrapText="1"/>
    </xf>
    <xf numFmtId="0" fontId="19" fillId="13" borderId="40" xfId="0" applyFont="1" applyFill="1" applyBorder="1" applyAlignment="1">
      <alignment horizontal="center" vertical="center" wrapText="1"/>
    </xf>
    <xf numFmtId="0" fontId="19" fillId="13" borderId="40" xfId="0" applyFont="1" applyFill="1" applyBorder="1" applyAlignment="1">
      <alignment wrapText="1"/>
    </xf>
    <xf numFmtId="166" fontId="16" fillId="18" borderId="7" xfId="0" applyNumberFormat="1" applyFont="1" applyFill="1" applyBorder="1" applyAlignment="1">
      <alignment horizontal="right" vertical="center"/>
    </xf>
    <xf numFmtId="0" fontId="16" fillId="0" borderId="7" xfId="0" applyNumberFormat="1" applyFont="1" applyBorder="1" applyAlignment="1">
      <alignment horizontal="center" vertical="center" wrapText="1"/>
    </xf>
    <xf numFmtId="0" fontId="19" fillId="13" borderId="40" xfId="3" applyFont="1" applyFill="1" applyBorder="1" applyAlignment="1">
      <alignment horizontal="center" vertical="center" wrapText="1"/>
    </xf>
    <xf numFmtId="168" fontId="17" fillId="20" borderId="7" xfId="3" applyNumberFormat="1" applyFont="1" applyFill="1" applyBorder="1" applyAlignment="1">
      <alignment horizontal="center" vertical="center" wrapText="1"/>
    </xf>
    <xf numFmtId="43" fontId="23" fillId="3" borderId="43" xfId="2" applyFont="1" applyFill="1" applyBorder="1" applyAlignment="1">
      <alignment horizontal="center" vertical="center"/>
    </xf>
    <xf numFmtId="167" fontId="23" fillId="3" borderId="6" xfId="6" applyFont="1" applyFill="1" applyBorder="1" applyAlignment="1">
      <alignment horizontal="center" vertical="center" wrapText="1"/>
    </xf>
    <xf numFmtId="2" fontId="16" fillId="0" borderId="7" xfId="0" applyNumberFormat="1" applyFont="1" applyBorder="1" applyAlignment="1">
      <alignment horizontal="center" vertical="center" wrapText="1"/>
    </xf>
    <xf numFmtId="0" fontId="16" fillId="20" borderId="36" xfId="3" applyFont="1" applyFill="1" applyBorder="1" applyAlignment="1">
      <alignment horizontal="center" wrapText="1"/>
    </xf>
    <xf numFmtId="0" fontId="16" fillId="20" borderId="47" xfId="3" applyFont="1" applyFill="1" applyBorder="1" applyAlignment="1">
      <alignment horizontal="center" wrapText="1"/>
    </xf>
    <xf numFmtId="0" fontId="16" fillId="20" borderId="48" xfId="3" applyFont="1" applyFill="1" applyBorder="1" applyAlignment="1">
      <alignment horizontal="center" wrapText="1"/>
    </xf>
    <xf numFmtId="0" fontId="17" fillId="20" borderId="7" xfId="3" applyFont="1" applyFill="1" applyBorder="1" applyAlignment="1">
      <alignment horizontal="center" vertical="center" wrapText="1"/>
    </xf>
    <xf numFmtId="43" fontId="16" fillId="0" borderId="7" xfId="0" applyNumberFormat="1" applyFont="1" applyBorder="1" applyAlignment="1">
      <alignment vertical="center" wrapText="1"/>
    </xf>
    <xf numFmtId="0" fontId="33" fillId="17" borderId="30" xfId="3" applyFont="1" applyFill="1" applyBorder="1" applyAlignment="1">
      <alignment horizontal="center" vertical="center" wrapText="1"/>
    </xf>
    <xf numFmtId="0" fontId="33" fillId="17" borderId="29" xfId="3" applyFont="1" applyFill="1" applyBorder="1" applyAlignment="1">
      <alignment horizontal="center" vertical="center" wrapText="1"/>
    </xf>
    <xf numFmtId="0" fontId="33" fillId="17" borderId="49" xfId="3" applyFont="1" applyFill="1" applyBorder="1" applyAlignment="1">
      <alignment horizontal="center" vertical="center" wrapText="1"/>
    </xf>
    <xf numFmtId="0" fontId="34" fillId="0" borderId="0" xfId="3" applyFont="1" applyAlignment="1">
      <alignment horizontal="center" vertical="center"/>
    </xf>
    <xf numFmtId="0" fontId="23" fillId="0" borderId="27" xfId="3" applyFont="1" applyBorder="1" applyAlignment="1">
      <alignment horizontal="center" vertical="center"/>
    </xf>
    <xf numFmtId="0" fontId="23" fillId="0" borderId="7" xfId="3" applyFont="1" applyBorder="1" applyAlignment="1">
      <alignment horizontal="center" vertical="top" wrapText="1"/>
    </xf>
    <xf numFmtId="0" fontId="33" fillId="0" borderId="7" xfId="3" applyFont="1" applyBorder="1" applyAlignment="1">
      <alignment horizontal="center" vertical="center"/>
    </xf>
    <xf numFmtId="167" fontId="23" fillId="15" borderId="26" xfId="6" applyFont="1" applyFill="1" applyBorder="1" applyAlignment="1">
      <alignment horizontal="center" vertical="center"/>
    </xf>
    <xf numFmtId="167" fontId="23" fillId="15" borderId="4" xfId="6" applyFont="1" applyFill="1" applyBorder="1" applyAlignment="1">
      <alignment horizontal="center" vertical="center"/>
    </xf>
    <xf numFmtId="43" fontId="23" fillId="21" borderId="26" xfId="2" applyFont="1" applyFill="1" applyBorder="1" applyAlignment="1">
      <alignment horizontal="center" vertical="center"/>
    </xf>
    <xf numFmtId="43" fontId="23" fillId="21" borderId="4" xfId="2" applyFont="1" applyFill="1" applyBorder="1" applyAlignment="1">
      <alignment horizontal="center" vertical="center"/>
    </xf>
    <xf numFmtId="0" fontId="34" fillId="0" borderId="33" xfId="3" applyFont="1" applyBorder="1"/>
    <xf numFmtId="0" fontId="34" fillId="0" borderId="0" xfId="3" applyFont="1"/>
    <xf numFmtId="0" fontId="23" fillId="15" borderId="27" xfId="3" applyFont="1" applyFill="1" applyBorder="1" applyAlignment="1">
      <alignment horizontal="center" vertical="center"/>
    </xf>
    <xf numFmtId="0" fontId="23" fillId="15" borderId="7" xfId="3" applyFont="1" applyFill="1" applyBorder="1" applyAlignment="1">
      <alignment horizontal="center" vertical="center" wrapText="1"/>
    </xf>
    <xf numFmtId="0" fontId="23" fillId="15" borderId="7" xfId="3" applyFont="1" applyFill="1" applyBorder="1" applyAlignment="1">
      <alignment horizontal="center" vertical="center"/>
    </xf>
    <xf numFmtId="167" fontId="23" fillId="15" borderId="7" xfId="6" applyFont="1" applyFill="1" applyBorder="1" applyAlignment="1">
      <alignment horizontal="center" vertical="center"/>
    </xf>
    <xf numFmtId="0" fontId="23" fillId="21" borderId="7" xfId="3" applyFont="1" applyFill="1" applyBorder="1" applyAlignment="1">
      <alignment horizontal="center" vertical="center"/>
    </xf>
    <xf numFmtId="167" fontId="23" fillId="21" borderId="7" xfId="6" applyFont="1" applyFill="1" applyBorder="1" applyAlignment="1">
      <alignment horizontal="center" vertical="center"/>
    </xf>
    <xf numFmtId="0" fontId="23" fillId="15" borderId="33" xfId="3" applyFont="1" applyFill="1" applyBorder="1" applyAlignment="1">
      <alignment horizontal="center" vertical="center"/>
    </xf>
    <xf numFmtId="0" fontId="34" fillId="15" borderId="0" xfId="3" applyFont="1" applyFill="1" applyAlignment="1">
      <alignment horizontal="center" vertical="center"/>
    </xf>
    <xf numFmtId="0" fontId="34" fillId="0" borderId="27" xfId="3" applyFont="1" applyBorder="1" applyAlignment="1">
      <alignment horizontal="center" vertical="center"/>
    </xf>
    <xf numFmtId="0" fontId="34" fillId="0" borderId="7" xfId="3" applyFont="1" applyBorder="1" applyAlignment="1">
      <alignment horizontal="center" vertical="center" wrapText="1"/>
    </xf>
    <xf numFmtId="0" fontId="34" fillId="0" borderId="7" xfId="3" applyFont="1" applyBorder="1" applyAlignment="1">
      <alignment vertical="center"/>
    </xf>
    <xf numFmtId="43" fontId="34" fillId="0" borderId="7" xfId="1" applyFont="1" applyBorder="1" applyAlignment="1">
      <alignment horizontal="center" vertical="center"/>
    </xf>
    <xf numFmtId="0" fontId="34" fillId="0" borderId="7" xfId="3" applyFont="1" applyBorder="1" applyAlignment="1">
      <alignment horizontal="center" vertical="center"/>
    </xf>
    <xf numFmtId="0" fontId="34" fillId="0" borderId="26" xfId="1" applyNumberFormat="1" applyFont="1" applyBorder="1" applyAlignment="1">
      <alignment horizontal="center" vertical="center"/>
    </xf>
    <xf numFmtId="43" fontId="34" fillId="0" borderId="26" xfId="1" applyFont="1" applyBorder="1" applyAlignment="1">
      <alignment horizontal="center" vertical="center"/>
    </xf>
    <xf numFmtId="0" fontId="34" fillId="11" borderId="0" xfId="3" applyFont="1" applyFill="1"/>
    <xf numFmtId="0" fontId="34" fillId="18" borderId="7" xfId="3" applyFont="1" applyFill="1" applyBorder="1" applyAlignment="1">
      <alignment vertical="center" wrapText="1"/>
    </xf>
    <xf numFmtId="0" fontId="58" fillId="18" borderId="7" xfId="3" applyFont="1" applyFill="1" applyBorder="1" applyAlignment="1">
      <alignment vertical="center" wrapText="1"/>
    </xf>
    <xf numFmtId="0" fontId="34" fillId="18" borderId="5" xfId="3" applyFont="1" applyFill="1" applyBorder="1" applyAlignment="1">
      <alignment vertical="center" wrapText="1"/>
    </xf>
    <xf numFmtId="0" fontId="34" fillId="18" borderId="5" xfId="3" applyFont="1" applyFill="1" applyBorder="1" applyAlignment="1">
      <alignment horizontal="center" vertical="center" wrapText="1"/>
    </xf>
    <xf numFmtId="0" fontId="34" fillId="18" borderId="40" xfId="3" applyFont="1" applyFill="1" applyBorder="1" applyAlignment="1">
      <alignment vertical="center" wrapText="1"/>
    </xf>
    <xf numFmtId="0" fontId="23" fillId="0" borderId="7" xfId="3" applyFont="1" applyBorder="1" applyAlignment="1">
      <alignment horizontal="left" vertical="center" wrapText="1"/>
    </xf>
    <xf numFmtId="0" fontId="34" fillId="0" borderId="7" xfId="3" applyFont="1" applyBorder="1" applyAlignment="1">
      <alignment vertical="center" wrapText="1"/>
    </xf>
    <xf numFmtId="43" fontId="59" fillId="0" borderId="4" xfId="2" applyFont="1" applyBorder="1" applyAlignment="1">
      <alignment horizontal="center" vertical="center" wrapText="1"/>
    </xf>
    <xf numFmtId="2" fontId="34" fillId="0" borderId="7" xfId="3" applyNumberFormat="1" applyFont="1" applyBorder="1" applyAlignment="1">
      <alignment horizontal="center" vertical="center" wrapText="1"/>
    </xf>
    <xf numFmtId="166" fontId="34" fillId="0" borderId="7" xfId="3" applyNumberFormat="1" applyFont="1" applyBorder="1" applyAlignment="1">
      <alignment vertical="center" wrapText="1"/>
    </xf>
    <xf numFmtId="0" fontId="34" fillId="0" borderId="26" xfId="3" applyFont="1" applyBorder="1" applyAlignment="1">
      <alignment horizontal="center" vertical="center" wrapText="1"/>
    </xf>
    <xf numFmtId="166" fontId="34" fillId="0" borderId="26" xfId="3" applyNumberFormat="1" applyFont="1" applyBorder="1" applyAlignment="1">
      <alignment vertical="center" wrapText="1"/>
    </xf>
    <xf numFmtId="166" fontId="34" fillId="0" borderId="33" xfId="3" applyNumberFormat="1" applyFont="1" applyBorder="1" applyAlignment="1">
      <alignment vertical="center" wrapText="1"/>
    </xf>
    <xf numFmtId="0" fontId="34" fillId="0" borderId="0" xfId="3" applyFont="1" applyAlignment="1">
      <alignment horizontal="justify" vertical="top" wrapText="1"/>
    </xf>
    <xf numFmtId="0" fontId="60" fillId="0" borderId="7" xfId="3" applyFont="1" applyBorder="1" applyAlignment="1">
      <alignment horizontal="center" vertical="center"/>
    </xf>
    <xf numFmtId="0" fontId="61" fillId="5" borderId="7" xfId="3" applyFont="1" applyFill="1" applyBorder="1" applyAlignment="1">
      <alignment horizontal="left" vertical="center" wrapText="1"/>
    </xf>
    <xf numFmtId="0" fontId="60" fillId="5" borderId="7" xfId="3" applyFont="1" applyFill="1" applyBorder="1" applyAlignment="1">
      <alignment vertical="center" wrapText="1"/>
    </xf>
    <xf numFmtId="43" fontId="60" fillId="0" borderId="4" xfId="2" applyFont="1" applyBorder="1" applyAlignment="1">
      <alignment horizontal="center" vertical="center" wrapText="1"/>
    </xf>
    <xf numFmtId="2" fontId="60" fillId="0" borderId="7" xfId="3" applyNumberFormat="1" applyFont="1" applyBorder="1" applyAlignment="1">
      <alignment horizontal="center" vertical="center" wrapText="1"/>
    </xf>
    <xf numFmtId="166" fontId="60" fillId="0" borderId="7" xfId="3" applyNumberFormat="1" applyFont="1" applyBorder="1" applyAlignment="1">
      <alignment vertical="center" wrapText="1"/>
    </xf>
    <xf numFmtId="0" fontId="60" fillId="0" borderId="26" xfId="3" applyFont="1" applyBorder="1" applyAlignment="1">
      <alignment horizontal="center" vertical="center" wrapText="1"/>
    </xf>
    <xf numFmtId="166" fontId="60" fillId="0" borderId="26" xfId="3" applyNumberFormat="1" applyFont="1" applyBorder="1" applyAlignment="1">
      <alignment vertical="center" wrapText="1"/>
    </xf>
    <xf numFmtId="166" fontId="60" fillId="5" borderId="33" xfId="3" applyNumberFormat="1" applyFont="1" applyFill="1" applyBorder="1" applyAlignment="1">
      <alignment vertical="center" wrapText="1"/>
    </xf>
    <xf numFmtId="0" fontId="60" fillId="0" borderId="0" xfId="3" applyFont="1" applyAlignment="1">
      <alignment horizontal="justify" vertical="top" wrapText="1"/>
    </xf>
    <xf numFmtId="166" fontId="34" fillId="0" borderId="33" xfId="3" applyNumberFormat="1" applyFont="1" applyBorder="1" applyAlignment="1">
      <alignment horizontal="right" vertical="center"/>
    </xf>
    <xf numFmtId="0" fontId="23" fillId="21" borderId="27" xfId="3" applyFont="1" applyFill="1" applyBorder="1" applyAlignment="1">
      <alignment horizontal="center" vertical="center"/>
    </xf>
    <xf numFmtId="3" fontId="23" fillId="21" borderId="7" xfId="3" applyNumberFormat="1" applyFont="1" applyFill="1" applyBorder="1" applyAlignment="1">
      <alignment horizontal="left" vertical="center" wrapText="1"/>
    </xf>
    <xf numFmtId="0" fontId="23" fillId="21" borderId="7" xfId="3" applyFont="1" applyFill="1" applyBorder="1" applyAlignment="1">
      <alignment vertical="center" wrapText="1"/>
    </xf>
    <xf numFmtId="43" fontId="62" fillId="21" borderId="7" xfId="2" applyFont="1" applyFill="1" applyBorder="1" applyAlignment="1">
      <alignment horizontal="center" vertical="center" wrapText="1"/>
    </xf>
    <xf numFmtId="2" fontId="63" fillId="21" borderId="7" xfId="4" applyNumberFormat="1" applyFont="1" applyFill="1" applyBorder="1" applyAlignment="1">
      <alignment horizontal="center" vertical="center" wrapText="1"/>
    </xf>
    <xf numFmtId="166" fontId="23" fillId="21" borderId="7" xfId="3" applyNumberFormat="1" applyFont="1" applyFill="1" applyBorder="1" applyAlignment="1">
      <alignment horizontal="right" vertical="center"/>
    </xf>
    <xf numFmtId="0" fontId="23" fillId="21" borderId="26" xfId="3" applyFont="1" applyFill="1" applyBorder="1" applyAlignment="1">
      <alignment horizontal="center" vertical="center"/>
    </xf>
    <xf numFmtId="166" fontId="23" fillId="21" borderId="26" xfId="3" applyNumberFormat="1" applyFont="1" applyFill="1" applyBorder="1" applyAlignment="1">
      <alignment horizontal="right" vertical="center"/>
    </xf>
    <xf numFmtId="166" fontId="23" fillId="21" borderId="33" xfId="3" applyNumberFormat="1" applyFont="1" applyFill="1" applyBorder="1" applyAlignment="1">
      <alignment vertical="center" wrapText="1"/>
    </xf>
    <xf numFmtId="0" fontId="34" fillId="0" borderId="7" xfId="3" applyFont="1" applyBorder="1" applyAlignment="1">
      <alignment horizontal="left" vertical="center" wrapText="1"/>
    </xf>
    <xf numFmtId="43" fontId="59" fillId="0" borderId="7" xfId="2" applyFont="1" applyBorder="1" applyAlignment="1">
      <alignment horizontal="center" vertical="center" wrapText="1"/>
    </xf>
    <xf numFmtId="0" fontId="60" fillId="0" borderId="27" xfId="3" applyFont="1" applyBorder="1" applyAlignment="1">
      <alignment horizontal="center" vertical="center"/>
    </xf>
    <xf numFmtId="0" fontId="61" fillId="0" borderId="7" xfId="3" applyFont="1" applyBorder="1" applyAlignment="1">
      <alignment horizontal="center" vertical="center" wrapText="1"/>
    </xf>
    <xf numFmtId="0" fontId="60" fillId="0" borderId="7" xfId="3" applyFont="1" applyBorder="1" applyAlignment="1">
      <alignment vertical="center" wrapText="1"/>
    </xf>
    <xf numFmtId="43" fontId="60" fillId="0" borderId="7" xfId="2" applyFont="1" applyFill="1" applyBorder="1" applyAlignment="1">
      <alignment horizontal="center" vertical="center" wrapText="1"/>
    </xf>
    <xf numFmtId="2" fontId="60" fillId="0" borderId="7" xfId="1" applyNumberFormat="1" applyFont="1" applyBorder="1" applyAlignment="1">
      <alignment horizontal="center" vertical="center" wrapText="1"/>
    </xf>
    <xf numFmtId="166" fontId="60" fillId="5" borderId="7" xfId="1" applyNumberFormat="1" applyFont="1" applyFill="1" applyBorder="1" applyAlignment="1">
      <alignment horizontal="right" vertical="center"/>
    </xf>
    <xf numFmtId="0" fontId="60" fillId="5" borderId="26" xfId="1" applyNumberFormat="1" applyFont="1" applyFill="1" applyBorder="1" applyAlignment="1">
      <alignment horizontal="center" vertical="center"/>
    </xf>
    <xf numFmtId="166" fontId="60" fillId="5" borderId="26" xfId="1" applyNumberFormat="1" applyFont="1" applyFill="1" applyBorder="1" applyAlignment="1">
      <alignment horizontal="right" vertical="center"/>
    </xf>
    <xf numFmtId="0" fontId="60" fillId="0" borderId="33" xfId="3" applyFont="1" applyBorder="1"/>
    <xf numFmtId="0" fontId="60" fillId="0" borderId="0" xfId="3" applyFont="1"/>
    <xf numFmtId="43" fontId="59" fillId="0" borderId="7" xfId="2" applyFont="1" applyFill="1" applyBorder="1" applyAlignment="1">
      <alignment horizontal="center" vertical="center" wrapText="1"/>
    </xf>
    <xf numFmtId="2" fontId="34" fillId="0" borderId="7" xfId="1" applyNumberFormat="1" applyFont="1" applyBorder="1" applyAlignment="1">
      <alignment horizontal="center" vertical="center" wrapText="1"/>
    </xf>
    <xf numFmtId="166" fontId="34" fillId="5" borderId="7" xfId="1" applyNumberFormat="1" applyFont="1" applyFill="1" applyBorder="1" applyAlignment="1">
      <alignment horizontal="right" vertical="center"/>
    </xf>
    <xf numFmtId="0" fontId="34" fillId="5" borderId="26" xfId="1" applyNumberFormat="1" applyFont="1" applyFill="1" applyBorder="1" applyAlignment="1">
      <alignment horizontal="center" vertical="center"/>
    </xf>
    <xf numFmtId="166" fontId="34" fillId="5" borderId="26" xfId="1" applyNumberFormat="1" applyFont="1" applyFill="1" applyBorder="1" applyAlignment="1">
      <alignment horizontal="right" vertical="center"/>
    </xf>
    <xf numFmtId="0" fontId="23" fillId="0" borderId="7" xfId="3" applyFont="1" applyBorder="1" applyAlignment="1">
      <alignment horizontal="center" vertical="center" wrapText="1"/>
    </xf>
    <xf numFmtId="2" fontId="34" fillId="0" borderId="26" xfId="3" applyNumberFormat="1" applyFont="1" applyBorder="1" applyAlignment="1">
      <alignment horizontal="center" vertical="center" wrapText="1"/>
    </xf>
    <xf numFmtId="0" fontId="60" fillId="0" borderId="27" xfId="3" applyFont="1" applyBorder="1" applyAlignment="1">
      <alignment horizontal="center" vertical="center"/>
    </xf>
    <xf numFmtId="0" fontId="61" fillId="0" borderId="7" xfId="3" applyFont="1" applyBorder="1" applyAlignment="1">
      <alignment horizontal="center" vertical="center" wrapText="1"/>
    </xf>
    <xf numFmtId="0" fontId="23" fillId="18" borderId="27" xfId="3" applyFont="1" applyFill="1" applyBorder="1" applyAlignment="1">
      <alignment vertical="center"/>
    </xf>
    <xf numFmtId="0" fontId="34" fillId="18" borderId="7" xfId="3" applyFont="1" applyFill="1" applyBorder="1" applyAlignment="1">
      <alignment vertical="center"/>
    </xf>
    <xf numFmtId="0" fontId="34" fillId="18" borderId="7" xfId="3" applyFont="1" applyFill="1" applyBorder="1" applyAlignment="1">
      <alignment horizontal="center" vertical="center"/>
    </xf>
    <xf numFmtId="166" fontId="23" fillId="18" borderId="7" xfId="3" applyNumberFormat="1" applyFont="1" applyFill="1" applyBorder="1" applyAlignment="1">
      <alignment horizontal="right" vertical="center"/>
    </xf>
    <xf numFmtId="0" fontId="23" fillId="18" borderId="26" xfId="3" applyFont="1" applyFill="1" applyBorder="1" applyAlignment="1">
      <alignment horizontal="center" vertical="center"/>
    </xf>
    <xf numFmtId="0" fontId="34" fillId="18" borderId="33" xfId="3" applyFont="1" applyFill="1" applyBorder="1"/>
    <xf numFmtId="0" fontId="34" fillId="0" borderId="41" xfId="3" applyFont="1" applyBorder="1" applyAlignment="1">
      <alignment horizontal="center" vertical="center"/>
    </xf>
    <xf numFmtId="0" fontId="34" fillId="0" borderId="21" xfId="3" applyFont="1" applyBorder="1" applyAlignment="1">
      <alignment horizontal="center" vertical="center" wrapText="1"/>
    </xf>
    <xf numFmtId="0" fontId="34" fillId="0" borderId="21" xfId="3" applyFont="1" applyBorder="1" applyAlignment="1">
      <alignment vertical="center"/>
    </xf>
    <xf numFmtId="43" fontId="34" fillId="0" borderId="21" xfId="1" applyFont="1" applyBorder="1" applyAlignment="1">
      <alignment horizontal="center" vertical="center"/>
    </xf>
    <xf numFmtId="2" fontId="34" fillId="0" borderId="21" xfId="3" applyNumberFormat="1" applyFont="1" applyBorder="1" applyAlignment="1">
      <alignment horizontal="center" vertical="center"/>
    </xf>
    <xf numFmtId="2" fontId="34" fillId="0" borderId="21" xfId="1" applyNumberFormat="1" applyFont="1" applyBorder="1" applyAlignment="1">
      <alignment horizontal="center" vertical="center"/>
    </xf>
    <xf numFmtId="0" fontId="34" fillId="0" borderId="23" xfId="1" applyNumberFormat="1" applyFont="1" applyBorder="1" applyAlignment="1">
      <alignment horizontal="center" vertical="center"/>
    </xf>
    <xf numFmtId="2" fontId="34" fillId="0" borderId="23" xfId="1" applyNumberFormat="1" applyFont="1" applyBorder="1" applyAlignment="1">
      <alignment horizontal="center" vertical="center"/>
    </xf>
    <xf numFmtId="0" fontId="34" fillId="0" borderId="42" xfId="3" applyFont="1" applyBorder="1"/>
    <xf numFmtId="0" fontId="34" fillId="0" borderId="0" xfId="3" applyFont="1" applyAlignment="1">
      <alignment horizontal="center" vertical="center" wrapText="1"/>
    </xf>
    <xf numFmtId="0" fontId="34" fillId="0" borderId="0" xfId="3" applyFont="1" applyAlignment="1">
      <alignment vertical="center"/>
    </xf>
    <xf numFmtId="43" fontId="34" fillId="0" borderId="0" xfId="1" applyFont="1" applyBorder="1" applyAlignment="1">
      <alignment horizontal="center" vertical="center"/>
    </xf>
    <xf numFmtId="0" fontId="34" fillId="0" borderId="0" xfId="1" applyNumberFormat="1" applyFont="1" applyBorder="1" applyAlignment="1">
      <alignment horizontal="center" vertical="center"/>
    </xf>
    <xf numFmtId="0" fontId="59" fillId="11" borderId="0" xfId="3" applyFont="1" applyFill="1"/>
    <xf numFmtId="0" fontId="65" fillId="0" borderId="0" xfId="3" applyFont="1"/>
    <xf numFmtId="0" fontId="66" fillId="0" borderId="0" xfId="3" applyFont="1"/>
    <xf numFmtId="0" fontId="67" fillId="0" borderId="0" xfId="3" applyFont="1" applyAlignment="1">
      <alignment horizontal="justify" vertical="top" wrapText="1"/>
    </xf>
    <xf numFmtId="0" fontId="43" fillId="0" borderId="0" xfId="0" applyFont="1" applyBorder="1" applyAlignment="1">
      <alignment horizontal="center" vertical="center"/>
    </xf>
    <xf numFmtId="43" fontId="0" fillId="0" borderId="0" xfId="0" applyNumberFormat="1"/>
    <xf numFmtId="43" fontId="44" fillId="20" borderId="7" xfId="1" applyFont="1" applyFill="1" applyBorder="1" applyAlignment="1">
      <alignment horizontal="right"/>
    </xf>
    <xf numFmtId="43" fontId="16" fillId="20" borderId="7" xfId="1" applyFont="1" applyFill="1" applyBorder="1" applyAlignment="1">
      <alignment horizontal="right"/>
    </xf>
    <xf numFmtId="43" fontId="4" fillId="20" borderId="7" xfId="1" applyFont="1" applyFill="1" applyBorder="1" applyAlignment="1">
      <alignment vertical="center" wrapText="1"/>
    </xf>
  </cellXfs>
  <cellStyles count="8">
    <cellStyle name="Comma" xfId="1" builtinId="3"/>
    <cellStyle name="Comma 10" xfId="6" xr:uid="{2BD2B9AC-CFE0-465E-A688-FC2822E669AD}"/>
    <cellStyle name="Comma 2 3" xfId="2" xr:uid="{802AD5D5-A5D5-4FFD-A8D5-DC785F085F35}"/>
    <cellStyle name="Normal" xfId="0" builtinId="0"/>
    <cellStyle name="Normal 10" xfId="3" xr:uid="{8D53F2A0-3F65-4B12-A2A1-59388A6FBF6C}"/>
    <cellStyle name="Normal 3" xfId="7" xr:uid="{8BA56939-7B8F-4966-B612-8398DCEAA024}"/>
    <cellStyle name="Normal 5" xfId="4" xr:uid="{98F65B46-27EF-48A8-87F4-4DE036A68383}"/>
    <cellStyle name="Normal 5 2" xfId="5" xr:uid="{2B1D394C-7CB8-4964-8B65-D9CCD2BDDE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488156</xdr:colOff>
      <xdr:row>89</xdr:row>
      <xdr:rowOff>0</xdr:rowOff>
    </xdr:from>
    <xdr:ext cx="1124500" cy="2652"/>
    <xdr:pic>
      <xdr:nvPicPr>
        <xdr:cNvPr id="2" name="Picture 1">
          <a:extLst>
            <a:ext uri="{FF2B5EF4-FFF2-40B4-BE49-F238E27FC236}">
              <a16:creationId xmlns:a16="http://schemas.microsoft.com/office/drawing/2014/main" id="{D4DD00E6-7B69-455B-AF4E-43937FEE1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4406" y="14128750"/>
          <a:ext cx="1124500" cy="2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488156</xdr:colOff>
      <xdr:row>5</xdr:row>
      <xdr:rowOff>0</xdr:rowOff>
    </xdr:from>
    <xdr:to>
      <xdr:col>9</xdr:col>
      <xdr:colOff>32532</xdr:colOff>
      <xdr:row>5</xdr:row>
      <xdr:rowOff>2652</xdr:rowOff>
    </xdr:to>
    <xdr:pic>
      <xdr:nvPicPr>
        <xdr:cNvPr id="2" name="Picture 1">
          <a:extLst>
            <a:ext uri="{FF2B5EF4-FFF2-40B4-BE49-F238E27FC236}">
              <a16:creationId xmlns:a16="http://schemas.microsoft.com/office/drawing/2014/main" id="{D9AD3079-7115-4AC5-A25F-C92A6CE0F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1756" y="2260600"/>
          <a:ext cx="109377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488156</xdr:colOff>
      <xdr:row>12</xdr:row>
      <xdr:rowOff>0</xdr:rowOff>
    </xdr:from>
    <xdr:to>
      <xdr:col>5</xdr:col>
      <xdr:colOff>880242</xdr:colOff>
      <xdr:row>12</xdr:row>
      <xdr:rowOff>2652</xdr:rowOff>
    </xdr:to>
    <xdr:pic>
      <xdr:nvPicPr>
        <xdr:cNvPr id="2" name="Picture 1">
          <a:extLst>
            <a:ext uri="{FF2B5EF4-FFF2-40B4-BE49-F238E27FC236}">
              <a16:creationId xmlns:a16="http://schemas.microsoft.com/office/drawing/2014/main" id="{0020E45D-950B-42DC-86F3-60BD07AD0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7656" y="4013200"/>
          <a:ext cx="107788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raz\Downloads\081123_CC_OBEROI%20MALL_GOREGAON_CIVIL%20%20%20INTERIOR%20_BOQ%20(2).xlsx" TargetMode="External"/><Relationship Id="rId1" Type="http://schemas.openxmlformats.org/officeDocument/2006/relationships/externalLinkPath" Target="file:///C:\Users\Shiraz\Downloads\081123_CC_OBEROI%20MALL_GOREGAON_CIVIL%20%20%20INTERIOR%20_BOQ%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kcorp11-my.sharepoint.com/personal/amit_tiwari_copperchimney_in/Documents/Desktop/CC%20@%20Oberoi/Bills%20for%20Audit/Bay%20Interiors/FINAL%20BILL_Civil_Interior%20CC_OBEROI%20MALL.xlsx" TargetMode="External"/><Relationship Id="rId1" Type="http://schemas.openxmlformats.org/officeDocument/2006/relationships/externalLinkPath" Target="FINAL%20BILL_Civil_Interior%20CC_OBEROI%20M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X Invoice"/>
      <sheetName val="SUMMARY"/>
      <sheetName val="CIVIL WORK"/>
      <sheetName val="INTERIOR WORK"/>
      <sheetName val="Extra Items"/>
      <sheetName val="BELLS"/>
      <sheetName val="FACADE SIGNAGE"/>
      <sheetName val="MISCELLANEOUS"/>
      <sheetName val="CALCULATION PAINT"/>
    </sheetNames>
    <sheetDataSet>
      <sheetData sheetId="0"/>
      <sheetData sheetId="1"/>
      <sheetData sheetId="2">
        <row r="68">
          <cell r="I68">
            <v>1678565</v>
          </cell>
        </row>
        <row r="90">
          <cell r="I90">
            <v>438000</v>
          </cell>
        </row>
      </sheetData>
      <sheetData sheetId="3">
        <row r="108">
          <cell r="I108">
            <v>4528750</v>
          </cell>
        </row>
      </sheetData>
      <sheetData sheetId="4">
        <row r="6">
          <cell r="G6">
            <v>83375</v>
          </cell>
        </row>
      </sheetData>
      <sheetData sheetId="5"/>
      <sheetData sheetId="6">
        <row r="21">
          <cell r="I21">
            <v>0</v>
          </cell>
        </row>
      </sheetData>
      <sheetData sheetId="7">
        <row r="25">
          <cell r="I25">
            <v>86700</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CIVIL WORK"/>
      <sheetName val="CIVIL WORK MB"/>
      <sheetName val="INTERIOR WORK"/>
      <sheetName val="Interior MB"/>
      <sheetName val="Extra Items"/>
      <sheetName val="Extra Items MB"/>
      <sheetName val="BELLS"/>
      <sheetName val="FACADE SIGNAGE"/>
      <sheetName val="MISCELLANEOUS"/>
      <sheetName val="MISCELLANEOUS MB"/>
      <sheetName val="CALCULATION PAINT"/>
    </sheetNames>
    <sheetDataSet>
      <sheetData sheetId="0"/>
      <sheetData sheetId="1"/>
      <sheetData sheetId="2">
        <row r="14">
          <cell r="I14">
            <v>1946.5212000000001</v>
          </cell>
        </row>
        <row r="18">
          <cell r="I18">
            <v>23</v>
          </cell>
        </row>
        <row r="24">
          <cell r="I24">
            <v>489.5</v>
          </cell>
        </row>
        <row r="35">
          <cell r="I35">
            <v>515.88</v>
          </cell>
        </row>
        <row r="39">
          <cell r="I39">
            <v>130.4478</v>
          </cell>
        </row>
        <row r="46">
          <cell r="I46">
            <v>179.28</v>
          </cell>
        </row>
        <row r="50">
          <cell r="I50">
            <v>109.85310000000001</v>
          </cell>
        </row>
        <row r="60">
          <cell r="I60">
            <v>232.64</v>
          </cell>
        </row>
        <row r="82">
          <cell r="I82">
            <v>213.85550000000001</v>
          </cell>
        </row>
        <row r="105">
          <cell r="I105">
            <v>1895.0777000000003</v>
          </cell>
        </row>
        <row r="126">
          <cell r="I126">
            <v>602.20839999999998</v>
          </cell>
        </row>
        <row r="148">
          <cell r="I148">
            <v>3883.3954000000003</v>
          </cell>
        </row>
        <row r="156">
          <cell r="I156">
            <v>1207.3703</v>
          </cell>
        </row>
        <row r="162">
          <cell r="I162">
            <v>489.5</v>
          </cell>
        </row>
        <row r="166">
          <cell r="I166">
            <v>130.4478</v>
          </cell>
        </row>
        <row r="171">
          <cell r="I171">
            <v>108.95310000000001</v>
          </cell>
        </row>
        <row r="179">
          <cell r="I179">
            <v>513.5</v>
          </cell>
        </row>
        <row r="183">
          <cell r="I183">
            <v>130.4478</v>
          </cell>
        </row>
        <row r="186">
          <cell r="I186">
            <v>77.115600000000001</v>
          </cell>
        </row>
        <row r="190">
          <cell r="I190">
            <v>31.837500000000002</v>
          </cell>
        </row>
        <row r="198">
          <cell r="I198">
            <v>706.80029999999999</v>
          </cell>
        </row>
        <row r="205">
          <cell r="I205">
            <v>509.38</v>
          </cell>
        </row>
        <row r="213">
          <cell r="I213">
            <v>104.07</v>
          </cell>
        </row>
        <row r="222">
          <cell r="I222">
            <v>233.27999999999997</v>
          </cell>
        </row>
        <row r="240">
          <cell r="I240">
            <v>1045.04</v>
          </cell>
        </row>
        <row r="244">
          <cell r="I244">
            <v>51.881399999999999</v>
          </cell>
        </row>
        <row r="251">
          <cell r="I251">
            <v>104.22</v>
          </cell>
        </row>
        <row r="258">
          <cell r="I258">
            <v>214.56</v>
          </cell>
        </row>
        <row r="261">
          <cell r="I261">
            <v>72</v>
          </cell>
        </row>
        <row r="269">
          <cell r="I269">
            <v>70.639999999999986</v>
          </cell>
        </row>
        <row r="277">
          <cell r="I277">
            <v>537.44999999999993</v>
          </cell>
        </row>
        <row r="287">
          <cell r="I287">
            <v>892.54250000000002</v>
          </cell>
        </row>
        <row r="293">
          <cell r="I293">
            <v>599.63749999999993</v>
          </cell>
        </row>
        <row r="310">
          <cell r="I310">
            <v>753.65640000000008</v>
          </cell>
        </row>
        <row r="320">
          <cell r="I320">
            <v>892.54250000000002</v>
          </cell>
        </row>
        <row r="325">
          <cell r="I325">
            <v>537.44999999999993</v>
          </cell>
        </row>
        <row r="334">
          <cell r="I334">
            <v>1002.1374999999999</v>
          </cell>
        </row>
      </sheetData>
      <sheetData sheetId="3"/>
      <sheetData sheetId="4">
        <row r="8">
          <cell r="I8">
            <v>1</v>
          </cell>
        </row>
        <row r="12">
          <cell r="I12">
            <v>1</v>
          </cell>
        </row>
        <row r="14">
          <cell r="I14">
            <v>1</v>
          </cell>
        </row>
        <row r="15">
          <cell r="I15">
            <v>2</v>
          </cell>
        </row>
        <row r="16">
          <cell r="I16">
            <v>1</v>
          </cell>
        </row>
        <row r="19">
          <cell r="I19">
            <v>2</v>
          </cell>
        </row>
        <row r="25">
          <cell r="I25">
            <v>1</v>
          </cell>
        </row>
        <row r="30">
          <cell r="I30">
            <v>2</v>
          </cell>
        </row>
        <row r="38">
          <cell r="I38">
            <v>33</v>
          </cell>
        </row>
        <row r="40">
          <cell r="I40">
            <v>1</v>
          </cell>
        </row>
        <row r="44">
          <cell r="I44">
            <v>1</v>
          </cell>
        </row>
        <row r="46">
          <cell r="I46">
            <v>2</v>
          </cell>
        </row>
        <row r="68">
          <cell r="I68">
            <v>366.43139999999994</v>
          </cell>
        </row>
        <row r="78">
          <cell r="I78">
            <v>364.47680000000003</v>
          </cell>
        </row>
        <row r="112">
          <cell r="I112">
            <v>677.94000000000017</v>
          </cell>
        </row>
        <row r="123">
          <cell r="I123">
            <v>108.867</v>
          </cell>
        </row>
        <row r="125">
          <cell r="I125">
            <v>1</v>
          </cell>
        </row>
        <row r="131">
          <cell r="I131">
            <v>9.25</v>
          </cell>
        </row>
        <row r="133">
          <cell r="I133">
            <v>24.605</v>
          </cell>
        </row>
        <row r="138">
          <cell r="I138">
            <v>27.75</v>
          </cell>
        </row>
        <row r="140">
          <cell r="I140">
            <v>9.25</v>
          </cell>
        </row>
        <row r="142">
          <cell r="I142">
            <v>1</v>
          </cell>
        </row>
        <row r="156">
          <cell r="I156">
            <v>78.300000000000011</v>
          </cell>
        </row>
        <row r="160">
          <cell r="I160">
            <v>7.9625000000000004</v>
          </cell>
        </row>
        <row r="172">
          <cell r="I172">
            <v>65</v>
          </cell>
        </row>
        <row r="174">
          <cell r="I174">
            <v>0</v>
          </cell>
        </row>
        <row r="176">
          <cell r="I176">
            <v>32</v>
          </cell>
        </row>
        <row r="181">
          <cell r="I181">
            <v>9.25</v>
          </cell>
        </row>
        <row r="183">
          <cell r="I183">
            <v>11.16</v>
          </cell>
        </row>
        <row r="188">
          <cell r="I188">
            <v>136</v>
          </cell>
        </row>
        <row r="190">
          <cell r="I190">
            <v>2</v>
          </cell>
        </row>
        <row r="202">
          <cell r="I202">
            <v>1591.6269999999997</v>
          </cell>
        </row>
        <row r="217">
          <cell r="I217">
            <v>621.97</v>
          </cell>
        </row>
        <row r="223">
          <cell r="I223">
            <v>64</v>
          </cell>
        </row>
        <row r="225">
          <cell r="I225">
            <v>40</v>
          </cell>
        </row>
      </sheetData>
      <sheetData sheetId="5"/>
      <sheetData sheetId="6">
        <row r="16">
          <cell r="I16">
            <v>21.484999999999999</v>
          </cell>
        </row>
        <row r="19">
          <cell r="I19">
            <v>14</v>
          </cell>
        </row>
        <row r="24">
          <cell r="I24">
            <v>9</v>
          </cell>
        </row>
        <row r="28">
          <cell r="I28">
            <v>15.5</v>
          </cell>
        </row>
        <row r="57">
          <cell r="I57">
            <v>239.68000000000004</v>
          </cell>
        </row>
        <row r="80">
          <cell r="I80">
            <v>8971.61</v>
          </cell>
        </row>
        <row r="82">
          <cell r="I82">
            <v>23</v>
          </cell>
        </row>
        <row r="90">
          <cell r="I90">
            <v>2</v>
          </cell>
        </row>
        <row r="95">
          <cell r="I95">
            <v>11.49</v>
          </cell>
        </row>
        <row r="102">
          <cell r="I102">
            <v>104.3</v>
          </cell>
        </row>
        <row r="110">
          <cell r="I110">
            <v>20.079999999999998</v>
          </cell>
        </row>
        <row r="137">
          <cell r="I137">
            <v>1136.0615000000003</v>
          </cell>
        </row>
        <row r="142">
          <cell r="I142">
            <v>136</v>
          </cell>
        </row>
        <row r="150">
          <cell r="I150">
            <v>111.23000000000002</v>
          </cell>
        </row>
        <row r="155">
          <cell r="I155">
            <v>28.65</v>
          </cell>
        </row>
      </sheetData>
      <sheetData sheetId="7"/>
      <sheetData sheetId="8"/>
      <sheetData sheetId="9"/>
      <sheetData sheetId="10">
        <row r="8">
          <cell r="I8">
            <v>187.5</v>
          </cell>
        </row>
        <row r="11">
          <cell r="I11">
            <v>0</v>
          </cell>
        </row>
        <row r="14">
          <cell r="I14">
            <v>108</v>
          </cell>
        </row>
        <row r="22">
          <cell r="I22">
            <v>3</v>
          </cell>
        </row>
      </sheetData>
      <sheetData sheetId="11"/>
    </sheetDataSet>
  </externalBook>
</externalLink>
</file>

<file path=xl/persons/person.xml><?xml version="1.0" encoding="utf-8"?>
<personList xmlns="http://schemas.microsoft.com/office/spreadsheetml/2018/threadedcomments" xmlns:x="http://schemas.openxmlformats.org/spreadsheetml/2006/main">
  <person displayName="Shiraz Abbas" id="{0EA6E77A-3A5E-4D28-AB98-A0F3D6DF1D0F}" userId="929112fc9b39ddb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85" dT="2024-04-06T19:39:12.27" personId="{0EA6E77A-3A5E-4D28-AB98-A0F3D6DF1D0F}" id="{3E2D840C-FF48-4641-A4B8-B2783244DFA0}">
    <text>Duct &amp; Kitchen ceiling paint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B153-2122-4FB5-8F75-E9EEEBB9105B}">
  <dimension ref="A1:G19"/>
  <sheetViews>
    <sheetView tabSelected="1" zoomScale="57" zoomScaleNormal="100" zoomScaleSheetLayoutView="100" workbookViewId="0">
      <pane xSplit="2" ySplit="6" topLeftCell="C7" activePane="bottomRight" state="frozenSplit"/>
      <selection pane="topRight" activeCell="C1" sqref="C1"/>
      <selection pane="bottomLeft" activeCell="A5" sqref="A5"/>
      <selection pane="bottomRight" activeCell="J11" sqref="J11"/>
    </sheetView>
  </sheetViews>
  <sheetFormatPr defaultColWidth="8.6328125" defaultRowHeight="13" x14ac:dyDescent="0.3"/>
  <cols>
    <col min="1" max="1" width="16.453125" style="1" customWidth="1"/>
    <col min="2" max="2" width="57.1796875" style="1" customWidth="1"/>
    <col min="3" max="3" width="20.36328125" style="3" bestFit="1" customWidth="1"/>
    <col min="4" max="4" width="20.36328125" style="3" customWidth="1"/>
    <col min="5" max="5" width="23" style="3" bestFit="1" customWidth="1"/>
    <col min="6" max="6" width="11.1796875" style="1" bestFit="1" customWidth="1"/>
    <col min="7" max="7" width="12.6328125" style="2" bestFit="1" customWidth="1"/>
    <col min="8" max="16384" width="8.6328125" style="1"/>
  </cols>
  <sheetData>
    <row r="1" spans="1:7" ht="15.65" customHeight="1" x14ac:dyDescent="0.35">
      <c r="A1" s="52"/>
      <c r="B1" s="51"/>
      <c r="C1" s="51"/>
      <c r="D1" s="51"/>
      <c r="E1" s="51"/>
      <c r="F1" s="50"/>
    </row>
    <row r="2" spans="1:7" ht="15.65" customHeight="1" thickBot="1" x14ac:dyDescent="0.4">
      <c r="A2" s="49"/>
      <c r="B2" s="48"/>
      <c r="C2" s="48"/>
      <c r="D2" s="48"/>
      <c r="E2" s="47" t="s">
        <v>15</v>
      </c>
    </row>
    <row r="3" spans="1:7" s="38" customFormat="1" ht="21" x14ac:dyDescent="0.25">
      <c r="A3" s="46" t="s">
        <v>14</v>
      </c>
      <c r="B3" s="45"/>
      <c r="C3" s="45"/>
      <c r="D3" s="45"/>
      <c r="E3" s="44"/>
      <c r="G3" s="39"/>
    </row>
    <row r="4" spans="1:7" s="38" customFormat="1" ht="21.5" thickBot="1" x14ac:dyDescent="0.3">
      <c r="A4" s="43" t="s">
        <v>13</v>
      </c>
      <c r="B4" s="42" t="s">
        <v>12</v>
      </c>
      <c r="C4" s="41"/>
      <c r="D4" s="41"/>
      <c r="E4" s="40"/>
      <c r="G4" s="39"/>
    </row>
    <row r="5" spans="1:7" ht="21" thickBot="1" x14ac:dyDescent="0.5">
      <c r="A5" s="37" t="s">
        <v>11</v>
      </c>
      <c r="B5" s="36"/>
      <c r="C5" s="36"/>
      <c r="D5" s="36"/>
      <c r="E5" s="35"/>
    </row>
    <row r="6" spans="1:7" s="29" customFormat="1" ht="44.4" customHeight="1" x14ac:dyDescent="0.3">
      <c r="A6" s="34" t="s">
        <v>10</v>
      </c>
      <c r="B6" s="33" t="s">
        <v>9</v>
      </c>
      <c r="C6" s="32" t="s">
        <v>8</v>
      </c>
      <c r="D6" s="32" t="s">
        <v>337</v>
      </c>
      <c r="E6" s="31" t="s">
        <v>7</v>
      </c>
      <c r="G6" s="30"/>
    </row>
    <row r="7" spans="1:7" ht="15.75" customHeight="1" x14ac:dyDescent="0.35">
      <c r="A7" s="28"/>
      <c r="B7" s="14"/>
      <c r="C7" s="13"/>
      <c r="D7" s="13"/>
      <c r="E7" s="13"/>
    </row>
    <row r="8" spans="1:7" s="21" customFormat="1" ht="30.65" customHeight="1" x14ac:dyDescent="0.3">
      <c r="A8" s="27">
        <v>1</v>
      </c>
      <c r="B8" s="26" t="s">
        <v>6</v>
      </c>
      <c r="C8" s="25">
        <f>'[1]CIVIL WORK'!I90+'[1]CIVIL WORK'!I68</f>
        <v>2116565</v>
      </c>
      <c r="D8" s="25">
        <f>'CIVIL WORK'!J89</f>
        <v>2567252.4640000002</v>
      </c>
      <c r="E8" s="25">
        <f>C8-D8</f>
        <v>-450687.46400000015</v>
      </c>
      <c r="G8" s="10"/>
    </row>
    <row r="9" spans="1:7" s="21" customFormat="1" ht="29.4" customHeight="1" x14ac:dyDescent="0.3">
      <c r="A9" s="27">
        <v>2</v>
      </c>
      <c r="B9" s="26" t="s">
        <v>5</v>
      </c>
      <c r="C9" s="25">
        <f>'[1]INTERIOR WORK'!I108</f>
        <v>4528750</v>
      </c>
      <c r="D9" s="25">
        <f>'INTERIOR WORK'!L112</f>
        <v>4401297.0710000005</v>
      </c>
      <c r="E9" s="25">
        <f>C9-D9</f>
        <v>127452.92899999954</v>
      </c>
      <c r="F9" s="22"/>
      <c r="G9" s="10"/>
    </row>
    <row r="10" spans="1:7" s="21" customFormat="1" ht="24.65" customHeight="1" x14ac:dyDescent="0.3">
      <c r="A10" s="27">
        <v>3</v>
      </c>
      <c r="B10" s="26" t="s">
        <v>348</v>
      </c>
      <c r="C10" s="25">
        <f>'[1]Extra Items'!G6</f>
        <v>83375</v>
      </c>
      <c r="D10" s="25">
        <f>'Extra Items'!I6</f>
        <v>36720</v>
      </c>
      <c r="E10" s="25">
        <f t="shared" ref="E10:E13" si="0">C10-D10</f>
        <v>46655</v>
      </c>
      <c r="G10" s="10"/>
    </row>
    <row r="11" spans="1:7" s="21" customFormat="1" ht="33" customHeight="1" x14ac:dyDescent="0.3">
      <c r="A11" s="27">
        <v>5</v>
      </c>
      <c r="B11" s="26" t="s">
        <v>4</v>
      </c>
      <c r="C11" s="25">
        <f>[1]MISCELLANEOUS!I25</f>
        <v>86700</v>
      </c>
      <c r="D11" s="25">
        <f>MISCELLANEOUS!I25</f>
        <v>64575</v>
      </c>
      <c r="E11" s="25">
        <f t="shared" si="0"/>
        <v>22125</v>
      </c>
      <c r="G11" s="10"/>
    </row>
    <row r="12" spans="1:7" s="21" customFormat="1" ht="27" customHeight="1" x14ac:dyDescent="0.3">
      <c r="A12" s="27">
        <v>6</v>
      </c>
      <c r="B12" s="26" t="s">
        <v>347</v>
      </c>
      <c r="C12" s="25"/>
      <c r="D12" s="25">
        <f>'NT Items'!G29</f>
        <v>382551.33749999997</v>
      </c>
      <c r="E12" s="25">
        <f t="shared" si="0"/>
        <v>-382551.33749999997</v>
      </c>
      <c r="F12" s="22"/>
      <c r="G12" s="10"/>
    </row>
    <row r="13" spans="1:7" s="21" customFormat="1" ht="25.25" customHeight="1" x14ac:dyDescent="0.3">
      <c r="A13" s="24"/>
      <c r="B13" s="24" t="s">
        <v>3</v>
      </c>
      <c r="C13" s="23">
        <f>SUM(C8:C12)</f>
        <v>6815390</v>
      </c>
      <c r="D13" s="23">
        <f>SUM(D8:D12)</f>
        <v>7452395.8725000005</v>
      </c>
      <c r="E13" s="25">
        <f t="shared" si="0"/>
        <v>-637005.87250000052</v>
      </c>
      <c r="F13" s="22"/>
      <c r="G13" s="10"/>
    </row>
    <row r="14" spans="1:7" s="15" customFormat="1" ht="15.5" x14ac:dyDescent="0.35">
      <c r="A14" s="20"/>
      <c r="B14" s="19"/>
      <c r="C14" s="18"/>
      <c r="D14" s="18"/>
      <c r="E14" s="17"/>
      <c r="G14" s="16"/>
    </row>
    <row r="15" spans="1:7" ht="24.65" customHeight="1" x14ac:dyDescent="0.3">
      <c r="A15" s="14"/>
      <c r="B15" s="14" t="s">
        <v>2</v>
      </c>
      <c r="C15" s="13">
        <f>C13*18%</f>
        <v>1226770.2</v>
      </c>
      <c r="D15" s="13">
        <f>D13*18%</f>
        <v>1341431.2570500001</v>
      </c>
      <c r="E15" s="13"/>
    </row>
    <row r="16" spans="1:7" ht="24" customHeight="1" x14ac:dyDescent="0.3">
      <c r="A16" s="12"/>
      <c r="B16" s="12" t="s">
        <v>1</v>
      </c>
      <c r="C16" s="11">
        <f>C13+C15</f>
        <v>8042160.2000000002</v>
      </c>
      <c r="D16" s="11">
        <f>D13+D15</f>
        <v>8793827.1295500007</v>
      </c>
      <c r="E16" s="728">
        <f>C16-D16</f>
        <v>-751666.92955000047</v>
      </c>
      <c r="G16" s="10"/>
    </row>
    <row r="17" spans="1:5" ht="34.25" customHeight="1" x14ac:dyDescent="0.3">
      <c r="A17" s="9"/>
      <c r="B17" s="8" t="s">
        <v>0</v>
      </c>
      <c r="C17" s="8"/>
      <c r="D17" s="8"/>
      <c r="E17" s="7"/>
    </row>
    <row r="18" spans="1:5" ht="57.75" customHeight="1" thickBot="1" x14ac:dyDescent="0.4">
      <c r="A18" s="6"/>
      <c r="B18" s="5"/>
      <c r="C18" s="5"/>
      <c r="D18" s="5"/>
      <c r="E18" s="4"/>
    </row>
    <row r="19" spans="1:5" ht="13.5" thickTop="1" x14ac:dyDescent="0.3"/>
  </sheetData>
  <protectedRanges>
    <protectedRange sqref="C3:E4" name="Range1_2"/>
  </protectedRanges>
  <mergeCells count="4">
    <mergeCell ref="A3:E3"/>
    <mergeCell ref="A5:E5"/>
    <mergeCell ref="B17:E17"/>
    <mergeCell ref="A18:E18"/>
  </mergeCells>
  <pageMargins left="0.51181102362204722" right="0" top="0.74803149606299213" bottom="0.98425196850393704" header="0.51181102362204722" footer="0.51181102362204722"/>
  <pageSetup scale="6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4118A-68B3-4533-B780-B048E56F3E5F}">
  <dimension ref="A1:M115"/>
  <sheetViews>
    <sheetView view="pageBreakPreview" topLeftCell="A79" zoomScale="57" zoomScaleNormal="55" zoomScaleSheetLayoutView="85" zoomScalePageLayoutView="115" workbookViewId="0">
      <selection activeCell="O83" sqref="O83"/>
    </sheetView>
  </sheetViews>
  <sheetFormatPr defaultColWidth="8.6328125" defaultRowHeight="13" x14ac:dyDescent="0.3"/>
  <cols>
    <col min="1" max="1" width="13.54296875" style="60" customWidth="1"/>
    <col min="2" max="2" width="18.6328125" style="57" bestFit="1" customWidth="1"/>
    <col min="3" max="3" width="88.90625" style="59" customWidth="1"/>
    <col min="4" max="4" width="15.36328125" style="57" customWidth="1"/>
    <col min="5" max="5" width="8.36328125" style="58" bestFit="1" customWidth="1"/>
    <col min="6" max="6" width="9.81640625" style="57" bestFit="1" customWidth="1"/>
    <col min="7" max="7" width="10.6328125" style="57" bestFit="1" customWidth="1"/>
    <col min="8" max="8" width="18.453125" style="56" bestFit="1" customWidth="1"/>
    <col min="9" max="9" width="13.6328125" style="55" customWidth="1"/>
    <col min="10" max="10" width="18.453125" style="54" bestFit="1" customWidth="1"/>
    <col min="11" max="11" width="19.26953125" style="53" customWidth="1"/>
    <col min="12" max="12" width="24.08984375" style="53" customWidth="1"/>
    <col min="13" max="237" width="8.6328125" style="53"/>
    <col min="238" max="238" width="7.6328125" style="53" customWidth="1"/>
    <col min="239" max="239" width="65.6328125" style="53" customWidth="1"/>
    <col min="240" max="241" width="7.6328125" style="53" bestFit="1" customWidth="1"/>
    <col min="242" max="242" width="15.453125" style="53" bestFit="1" customWidth="1"/>
    <col min="243" max="243" width="16.6328125" style="53" customWidth="1"/>
    <col min="244" max="244" width="18.453125" style="53" customWidth="1"/>
    <col min="245" max="245" width="16" style="53" bestFit="1" customWidth="1"/>
    <col min="246" max="493" width="8.6328125" style="53"/>
    <col min="494" max="494" width="7.6328125" style="53" customWidth="1"/>
    <col min="495" max="495" width="65.6328125" style="53" customWidth="1"/>
    <col min="496" max="497" width="7.6328125" style="53" bestFit="1" customWidth="1"/>
    <col min="498" max="498" width="15.453125" style="53" bestFit="1" customWidth="1"/>
    <col min="499" max="499" width="16.6328125" style="53" customWidth="1"/>
    <col min="500" max="500" width="18.453125" style="53" customWidth="1"/>
    <col min="501" max="501" width="16" style="53" bestFit="1" customWidth="1"/>
    <col min="502" max="749" width="8.6328125" style="53"/>
    <col min="750" max="750" width="7.6328125" style="53" customWidth="1"/>
    <col min="751" max="751" width="65.6328125" style="53" customWidth="1"/>
    <col min="752" max="753" width="7.6328125" style="53" bestFit="1" customWidth="1"/>
    <col min="754" max="754" width="15.453125" style="53" bestFit="1" customWidth="1"/>
    <col min="755" max="755" width="16.6328125" style="53" customWidth="1"/>
    <col min="756" max="756" width="18.453125" style="53" customWidth="1"/>
    <col min="757" max="757" width="16" style="53" bestFit="1" customWidth="1"/>
    <col min="758" max="1005" width="8.6328125" style="53"/>
    <col min="1006" max="1006" width="7.6328125" style="53" customWidth="1"/>
    <col min="1007" max="1007" width="65.6328125" style="53" customWidth="1"/>
    <col min="1008" max="1009" width="7.6328125" style="53" bestFit="1" customWidth="1"/>
    <col min="1010" max="1010" width="15.453125" style="53" bestFit="1" customWidth="1"/>
    <col min="1011" max="1011" width="16.6328125" style="53" customWidth="1"/>
    <col min="1012" max="1012" width="18.453125" style="53" customWidth="1"/>
    <col min="1013" max="1013" width="16" style="53" bestFit="1" customWidth="1"/>
    <col min="1014" max="1261" width="8.6328125" style="53"/>
    <col min="1262" max="1262" width="7.6328125" style="53" customWidth="1"/>
    <col min="1263" max="1263" width="65.6328125" style="53" customWidth="1"/>
    <col min="1264" max="1265" width="7.6328125" style="53" bestFit="1" customWidth="1"/>
    <col min="1266" max="1266" width="15.453125" style="53" bestFit="1" customWidth="1"/>
    <col min="1267" max="1267" width="16.6328125" style="53" customWidth="1"/>
    <col min="1268" max="1268" width="18.453125" style="53" customWidth="1"/>
    <col min="1269" max="1269" width="16" style="53" bestFit="1" customWidth="1"/>
    <col min="1270" max="1517" width="8.6328125" style="53"/>
    <col min="1518" max="1518" width="7.6328125" style="53" customWidth="1"/>
    <col min="1519" max="1519" width="65.6328125" style="53" customWidth="1"/>
    <col min="1520" max="1521" width="7.6328125" style="53" bestFit="1" customWidth="1"/>
    <col min="1522" max="1522" width="15.453125" style="53" bestFit="1" customWidth="1"/>
    <col min="1523" max="1523" width="16.6328125" style="53" customWidth="1"/>
    <col min="1524" max="1524" width="18.453125" style="53" customWidth="1"/>
    <col min="1525" max="1525" width="16" style="53" bestFit="1" customWidth="1"/>
    <col min="1526" max="1773" width="8.6328125" style="53"/>
    <col min="1774" max="1774" width="7.6328125" style="53" customWidth="1"/>
    <col min="1775" max="1775" width="65.6328125" style="53" customWidth="1"/>
    <col min="1776" max="1777" width="7.6328125" style="53" bestFit="1" customWidth="1"/>
    <col min="1778" max="1778" width="15.453125" style="53" bestFit="1" customWidth="1"/>
    <col min="1779" max="1779" width="16.6328125" style="53" customWidth="1"/>
    <col min="1780" max="1780" width="18.453125" style="53" customWidth="1"/>
    <col min="1781" max="1781" width="16" style="53" bestFit="1" customWidth="1"/>
    <col min="1782" max="2029" width="8.6328125" style="53"/>
    <col min="2030" max="2030" width="7.6328125" style="53" customWidth="1"/>
    <col min="2031" max="2031" width="65.6328125" style="53" customWidth="1"/>
    <col min="2032" max="2033" width="7.6328125" style="53" bestFit="1" customWidth="1"/>
    <col min="2034" max="2034" width="15.453125" style="53" bestFit="1" customWidth="1"/>
    <col min="2035" max="2035" width="16.6328125" style="53" customWidth="1"/>
    <col min="2036" max="2036" width="18.453125" style="53" customWidth="1"/>
    <col min="2037" max="2037" width="16" style="53" bestFit="1" customWidth="1"/>
    <col min="2038" max="2285" width="8.6328125" style="53"/>
    <col min="2286" max="2286" width="7.6328125" style="53" customWidth="1"/>
    <col min="2287" max="2287" width="65.6328125" style="53" customWidth="1"/>
    <col min="2288" max="2289" width="7.6328125" style="53" bestFit="1" customWidth="1"/>
    <col min="2290" max="2290" width="15.453125" style="53" bestFit="1" customWidth="1"/>
    <col min="2291" max="2291" width="16.6328125" style="53" customWidth="1"/>
    <col min="2292" max="2292" width="18.453125" style="53" customWidth="1"/>
    <col min="2293" max="2293" width="16" style="53" bestFit="1" customWidth="1"/>
    <col min="2294" max="2541" width="8.6328125" style="53"/>
    <col min="2542" max="2542" width="7.6328125" style="53" customWidth="1"/>
    <col min="2543" max="2543" width="65.6328125" style="53" customWidth="1"/>
    <col min="2544" max="2545" width="7.6328125" style="53" bestFit="1" customWidth="1"/>
    <col min="2546" max="2546" width="15.453125" style="53" bestFit="1" customWidth="1"/>
    <col min="2547" max="2547" width="16.6328125" style="53" customWidth="1"/>
    <col min="2548" max="2548" width="18.453125" style="53" customWidth="1"/>
    <col min="2549" max="2549" width="16" style="53" bestFit="1" customWidth="1"/>
    <col min="2550" max="2797" width="8.6328125" style="53"/>
    <col min="2798" max="2798" width="7.6328125" style="53" customWidth="1"/>
    <col min="2799" max="2799" width="65.6328125" style="53" customWidth="1"/>
    <col min="2800" max="2801" width="7.6328125" style="53" bestFit="1" customWidth="1"/>
    <col min="2802" max="2802" width="15.453125" style="53" bestFit="1" customWidth="1"/>
    <col min="2803" max="2803" width="16.6328125" style="53" customWidth="1"/>
    <col min="2804" max="2804" width="18.453125" style="53" customWidth="1"/>
    <col min="2805" max="2805" width="16" style="53" bestFit="1" customWidth="1"/>
    <col min="2806" max="3053" width="8.6328125" style="53"/>
    <col min="3054" max="3054" width="7.6328125" style="53" customWidth="1"/>
    <col min="3055" max="3055" width="65.6328125" style="53" customWidth="1"/>
    <col min="3056" max="3057" width="7.6328125" style="53" bestFit="1" customWidth="1"/>
    <col min="3058" max="3058" width="15.453125" style="53" bestFit="1" customWidth="1"/>
    <col min="3059" max="3059" width="16.6328125" style="53" customWidth="1"/>
    <col min="3060" max="3060" width="18.453125" style="53" customWidth="1"/>
    <col min="3061" max="3061" width="16" style="53" bestFit="1" customWidth="1"/>
    <col min="3062" max="3309" width="8.6328125" style="53"/>
    <col min="3310" max="3310" width="7.6328125" style="53" customWidth="1"/>
    <col min="3311" max="3311" width="65.6328125" style="53" customWidth="1"/>
    <col min="3312" max="3313" width="7.6328125" style="53" bestFit="1" customWidth="1"/>
    <col min="3314" max="3314" width="15.453125" style="53" bestFit="1" customWidth="1"/>
    <col min="3315" max="3315" width="16.6328125" style="53" customWidth="1"/>
    <col min="3316" max="3316" width="18.453125" style="53" customWidth="1"/>
    <col min="3317" max="3317" width="16" style="53" bestFit="1" customWidth="1"/>
    <col min="3318" max="3565" width="8.6328125" style="53"/>
    <col min="3566" max="3566" width="7.6328125" style="53" customWidth="1"/>
    <col min="3567" max="3567" width="65.6328125" style="53" customWidth="1"/>
    <col min="3568" max="3569" width="7.6328125" style="53" bestFit="1" customWidth="1"/>
    <col min="3570" max="3570" width="15.453125" style="53" bestFit="1" customWidth="1"/>
    <col min="3571" max="3571" width="16.6328125" style="53" customWidth="1"/>
    <col min="3572" max="3572" width="18.453125" style="53" customWidth="1"/>
    <col min="3573" max="3573" width="16" style="53" bestFit="1" customWidth="1"/>
    <col min="3574" max="3821" width="8.6328125" style="53"/>
    <col min="3822" max="3822" width="7.6328125" style="53" customWidth="1"/>
    <col min="3823" max="3823" width="65.6328125" style="53" customWidth="1"/>
    <col min="3824" max="3825" width="7.6328125" style="53" bestFit="1" customWidth="1"/>
    <col min="3826" max="3826" width="15.453125" style="53" bestFit="1" customWidth="1"/>
    <col min="3827" max="3827" width="16.6328125" style="53" customWidth="1"/>
    <col min="3828" max="3828" width="18.453125" style="53" customWidth="1"/>
    <col min="3829" max="3829" width="16" style="53" bestFit="1" customWidth="1"/>
    <col min="3830" max="4077" width="8.6328125" style="53"/>
    <col min="4078" max="4078" width="7.6328125" style="53" customWidth="1"/>
    <col min="4079" max="4079" width="65.6328125" style="53" customWidth="1"/>
    <col min="4080" max="4081" width="7.6328125" style="53" bestFit="1" customWidth="1"/>
    <col min="4082" max="4082" width="15.453125" style="53" bestFit="1" customWidth="1"/>
    <col min="4083" max="4083" width="16.6328125" style="53" customWidth="1"/>
    <col min="4084" max="4084" width="18.453125" style="53" customWidth="1"/>
    <col min="4085" max="4085" width="16" style="53" bestFit="1" customWidth="1"/>
    <col min="4086" max="4333" width="8.6328125" style="53"/>
    <col min="4334" max="4334" width="7.6328125" style="53" customWidth="1"/>
    <col min="4335" max="4335" width="65.6328125" style="53" customWidth="1"/>
    <col min="4336" max="4337" width="7.6328125" style="53" bestFit="1" customWidth="1"/>
    <col min="4338" max="4338" width="15.453125" style="53" bestFit="1" customWidth="1"/>
    <col min="4339" max="4339" width="16.6328125" style="53" customWidth="1"/>
    <col min="4340" max="4340" width="18.453125" style="53" customWidth="1"/>
    <col min="4341" max="4341" width="16" style="53" bestFit="1" customWidth="1"/>
    <col min="4342" max="4589" width="8.6328125" style="53"/>
    <col min="4590" max="4590" width="7.6328125" style="53" customWidth="1"/>
    <col min="4591" max="4591" width="65.6328125" style="53" customWidth="1"/>
    <col min="4592" max="4593" width="7.6328125" style="53" bestFit="1" customWidth="1"/>
    <col min="4594" max="4594" width="15.453125" style="53" bestFit="1" customWidth="1"/>
    <col min="4595" max="4595" width="16.6328125" style="53" customWidth="1"/>
    <col min="4596" max="4596" width="18.453125" style="53" customWidth="1"/>
    <col min="4597" max="4597" width="16" style="53" bestFit="1" customWidth="1"/>
    <col min="4598" max="4845" width="8.6328125" style="53"/>
    <col min="4846" max="4846" width="7.6328125" style="53" customWidth="1"/>
    <col min="4847" max="4847" width="65.6328125" style="53" customWidth="1"/>
    <col min="4848" max="4849" width="7.6328125" style="53" bestFit="1" customWidth="1"/>
    <col min="4850" max="4850" width="15.453125" style="53" bestFit="1" customWidth="1"/>
    <col min="4851" max="4851" width="16.6328125" style="53" customWidth="1"/>
    <col min="4852" max="4852" width="18.453125" style="53" customWidth="1"/>
    <col min="4853" max="4853" width="16" style="53" bestFit="1" customWidth="1"/>
    <col min="4854" max="5101" width="8.6328125" style="53"/>
    <col min="5102" max="5102" width="7.6328125" style="53" customWidth="1"/>
    <col min="5103" max="5103" width="65.6328125" style="53" customWidth="1"/>
    <col min="5104" max="5105" width="7.6328125" style="53" bestFit="1" customWidth="1"/>
    <col min="5106" max="5106" width="15.453125" style="53" bestFit="1" customWidth="1"/>
    <col min="5107" max="5107" width="16.6328125" style="53" customWidth="1"/>
    <col min="5108" max="5108" width="18.453125" style="53" customWidth="1"/>
    <col min="5109" max="5109" width="16" style="53" bestFit="1" customWidth="1"/>
    <col min="5110" max="5357" width="8.6328125" style="53"/>
    <col min="5358" max="5358" width="7.6328125" style="53" customWidth="1"/>
    <col min="5359" max="5359" width="65.6328125" style="53" customWidth="1"/>
    <col min="5360" max="5361" width="7.6328125" style="53" bestFit="1" customWidth="1"/>
    <col min="5362" max="5362" width="15.453125" style="53" bestFit="1" customWidth="1"/>
    <col min="5363" max="5363" width="16.6328125" style="53" customWidth="1"/>
    <col min="5364" max="5364" width="18.453125" style="53" customWidth="1"/>
    <col min="5365" max="5365" width="16" style="53" bestFit="1" customWidth="1"/>
    <col min="5366" max="5613" width="8.6328125" style="53"/>
    <col min="5614" max="5614" width="7.6328125" style="53" customWidth="1"/>
    <col min="5615" max="5615" width="65.6328125" style="53" customWidth="1"/>
    <col min="5616" max="5617" width="7.6328125" style="53" bestFit="1" customWidth="1"/>
    <col min="5618" max="5618" width="15.453125" style="53" bestFit="1" customWidth="1"/>
    <col min="5619" max="5619" width="16.6328125" style="53" customWidth="1"/>
    <col min="5620" max="5620" width="18.453125" style="53" customWidth="1"/>
    <col min="5621" max="5621" width="16" style="53" bestFit="1" customWidth="1"/>
    <col min="5622" max="5869" width="8.6328125" style="53"/>
    <col min="5870" max="5870" width="7.6328125" style="53" customWidth="1"/>
    <col min="5871" max="5871" width="65.6328125" style="53" customWidth="1"/>
    <col min="5872" max="5873" width="7.6328125" style="53" bestFit="1" customWidth="1"/>
    <col min="5874" max="5874" width="15.453125" style="53" bestFit="1" customWidth="1"/>
    <col min="5875" max="5875" width="16.6328125" style="53" customWidth="1"/>
    <col min="5876" max="5876" width="18.453125" style="53" customWidth="1"/>
    <col min="5877" max="5877" width="16" style="53" bestFit="1" customWidth="1"/>
    <col min="5878" max="6125" width="8.6328125" style="53"/>
    <col min="6126" max="6126" width="7.6328125" style="53" customWidth="1"/>
    <col min="6127" max="6127" width="65.6328125" style="53" customWidth="1"/>
    <col min="6128" max="6129" width="7.6328125" style="53" bestFit="1" customWidth="1"/>
    <col min="6130" max="6130" width="15.453125" style="53" bestFit="1" customWidth="1"/>
    <col min="6131" max="6131" width="16.6328125" style="53" customWidth="1"/>
    <col min="6132" max="6132" width="18.453125" style="53" customWidth="1"/>
    <col min="6133" max="6133" width="16" style="53" bestFit="1" customWidth="1"/>
    <col min="6134" max="6381" width="8.6328125" style="53"/>
    <col min="6382" max="6382" width="7.6328125" style="53" customWidth="1"/>
    <col min="6383" max="6383" width="65.6328125" style="53" customWidth="1"/>
    <col min="6384" max="6385" width="7.6328125" style="53" bestFit="1" customWidth="1"/>
    <col min="6386" max="6386" width="15.453125" style="53" bestFit="1" customWidth="1"/>
    <col min="6387" max="6387" width="16.6328125" style="53" customWidth="1"/>
    <col min="6388" max="6388" width="18.453125" style="53" customWidth="1"/>
    <col min="6389" max="6389" width="16" style="53" bestFit="1" customWidth="1"/>
    <col min="6390" max="6637" width="8.6328125" style="53"/>
    <col min="6638" max="6638" width="7.6328125" style="53" customWidth="1"/>
    <col min="6639" max="6639" width="65.6328125" style="53" customWidth="1"/>
    <col min="6640" max="6641" width="7.6328125" style="53" bestFit="1" customWidth="1"/>
    <col min="6642" max="6642" width="15.453125" style="53" bestFit="1" customWidth="1"/>
    <col min="6643" max="6643" width="16.6328125" style="53" customWidth="1"/>
    <col min="6644" max="6644" width="18.453125" style="53" customWidth="1"/>
    <col min="6645" max="6645" width="16" style="53" bestFit="1" customWidth="1"/>
    <col min="6646" max="6893" width="8.6328125" style="53"/>
    <col min="6894" max="6894" width="7.6328125" style="53" customWidth="1"/>
    <col min="6895" max="6895" width="65.6328125" style="53" customWidth="1"/>
    <col min="6896" max="6897" width="7.6328125" style="53" bestFit="1" customWidth="1"/>
    <col min="6898" max="6898" width="15.453125" style="53" bestFit="1" customWidth="1"/>
    <col min="6899" max="6899" width="16.6328125" style="53" customWidth="1"/>
    <col min="6900" max="6900" width="18.453125" style="53" customWidth="1"/>
    <col min="6901" max="6901" width="16" style="53" bestFit="1" customWidth="1"/>
    <col min="6902" max="7149" width="8.6328125" style="53"/>
    <col min="7150" max="7150" width="7.6328125" style="53" customWidth="1"/>
    <col min="7151" max="7151" width="65.6328125" style="53" customWidth="1"/>
    <col min="7152" max="7153" width="7.6328125" style="53" bestFit="1" customWidth="1"/>
    <col min="7154" max="7154" width="15.453125" style="53" bestFit="1" customWidth="1"/>
    <col min="7155" max="7155" width="16.6328125" style="53" customWidth="1"/>
    <col min="7156" max="7156" width="18.453125" style="53" customWidth="1"/>
    <col min="7157" max="7157" width="16" style="53" bestFit="1" customWidth="1"/>
    <col min="7158" max="7405" width="8.6328125" style="53"/>
    <col min="7406" max="7406" width="7.6328125" style="53" customWidth="1"/>
    <col min="7407" max="7407" width="65.6328125" style="53" customWidth="1"/>
    <col min="7408" max="7409" width="7.6328125" style="53" bestFit="1" customWidth="1"/>
    <col min="7410" max="7410" width="15.453125" style="53" bestFit="1" customWidth="1"/>
    <col min="7411" max="7411" width="16.6328125" style="53" customWidth="1"/>
    <col min="7412" max="7412" width="18.453125" style="53" customWidth="1"/>
    <col min="7413" max="7413" width="16" style="53" bestFit="1" customWidth="1"/>
    <col min="7414" max="7661" width="8.6328125" style="53"/>
    <col min="7662" max="7662" width="7.6328125" style="53" customWidth="1"/>
    <col min="7663" max="7663" width="65.6328125" style="53" customWidth="1"/>
    <col min="7664" max="7665" width="7.6328125" style="53" bestFit="1" customWidth="1"/>
    <col min="7666" max="7666" width="15.453125" style="53" bestFit="1" customWidth="1"/>
    <col min="7667" max="7667" width="16.6328125" style="53" customWidth="1"/>
    <col min="7668" max="7668" width="18.453125" style="53" customWidth="1"/>
    <col min="7669" max="7669" width="16" style="53" bestFit="1" customWidth="1"/>
    <col min="7670" max="7917" width="8.6328125" style="53"/>
    <col min="7918" max="7918" width="7.6328125" style="53" customWidth="1"/>
    <col min="7919" max="7919" width="65.6328125" style="53" customWidth="1"/>
    <col min="7920" max="7921" width="7.6328125" style="53" bestFit="1" customWidth="1"/>
    <col min="7922" max="7922" width="15.453125" style="53" bestFit="1" customWidth="1"/>
    <col min="7923" max="7923" width="16.6328125" style="53" customWidth="1"/>
    <col min="7924" max="7924" width="18.453125" style="53" customWidth="1"/>
    <col min="7925" max="7925" width="16" style="53" bestFit="1" customWidth="1"/>
    <col min="7926" max="8173" width="8.6328125" style="53"/>
    <col min="8174" max="8174" width="7.6328125" style="53" customWidth="1"/>
    <col min="8175" max="8175" width="65.6328125" style="53" customWidth="1"/>
    <col min="8176" max="8177" width="7.6328125" style="53" bestFit="1" customWidth="1"/>
    <col min="8178" max="8178" width="15.453125" style="53" bestFit="1" customWidth="1"/>
    <col min="8179" max="8179" width="16.6328125" style="53" customWidth="1"/>
    <col min="8180" max="8180" width="18.453125" style="53" customWidth="1"/>
    <col min="8181" max="8181" width="16" style="53" bestFit="1" customWidth="1"/>
    <col min="8182" max="8429" width="8.6328125" style="53"/>
    <col min="8430" max="8430" width="7.6328125" style="53" customWidth="1"/>
    <col min="8431" max="8431" width="65.6328125" style="53" customWidth="1"/>
    <col min="8432" max="8433" width="7.6328125" style="53" bestFit="1" customWidth="1"/>
    <col min="8434" max="8434" width="15.453125" style="53" bestFit="1" customWidth="1"/>
    <col min="8435" max="8435" width="16.6328125" style="53" customWidth="1"/>
    <col min="8436" max="8436" width="18.453125" style="53" customWidth="1"/>
    <col min="8437" max="8437" width="16" style="53" bestFit="1" customWidth="1"/>
    <col min="8438" max="8685" width="8.6328125" style="53"/>
    <col min="8686" max="8686" width="7.6328125" style="53" customWidth="1"/>
    <col min="8687" max="8687" width="65.6328125" style="53" customWidth="1"/>
    <col min="8688" max="8689" width="7.6328125" style="53" bestFit="1" customWidth="1"/>
    <col min="8690" max="8690" width="15.453125" style="53" bestFit="1" customWidth="1"/>
    <col min="8691" max="8691" width="16.6328125" style="53" customWidth="1"/>
    <col min="8692" max="8692" width="18.453125" style="53" customWidth="1"/>
    <col min="8693" max="8693" width="16" style="53" bestFit="1" customWidth="1"/>
    <col min="8694" max="8941" width="8.6328125" style="53"/>
    <col min="8942" max="8942" width="7.6328125" style="53" customWidth="1"/>
    <col min="8943" max="8943" width="65.6328125" style="53" customWidth="1"/>
    <col min="8944" max="8945" width="7.6328125" style="53" bestFit="1" customWidth="1"/>
    <col min="8946" max="8946" width="15.453125" style="53" bestFit="1" customWidth="1"/>
    <col min="8947" max="8947" width="16.6328125" style="53" customWidth="1"/>
    <col min="8948" max="8948" width="18.453125" style="53" customWidth="1"/>
    <col min="8949" max="8949" width="16" style="53" bestFit="1" customWidth="1"/>
    <col min="8950" max="9197" width="8.6328125" style="53"/>
    <col min="9198" max="9198" width="7.6328125" style="53" customWidth="1"/>
    <col min="9199" max="9199" width="65.6328125" style="53" customWidth="1"/>
    <col min="9200" max="9201" width="7.6328125" style="53" bestFit="1" customWidth="1"/>
    <col min="9202" max="9202" width="15.453125" style="53" bestFit="1" customWidth="1"/>
    <col min="9203" max="9203" width="16.6328125" style="53" customWidth="1"/>
    <col min="9204" max="9204" width="18.453125" style="53" customWidth="1"/>
    <col min="9205" max="9205" width="16" style="53" bestFit="1" customWidth="1"/>
    <col min="9206" max="9453" width="8.6328125" style="53"/>
    <col min="9454" max="9454" width="7.6328125" style="53" customWidth="1"/>
    <col min="9455" max="9455" width="65.6328125" style="53" customWidth="1"/>
    <col min="9456" max="9457" width="7.6328125" style="53" bestFit="1" customWidth="1"/>
    <col min="9458" max="9458" width="15.453125" style="53" bestFit="1" customWidth="1"/>
    <col min="9459" max="9459" width="16.6328125" style="53" customWidth="1"/>
    <col min="9460" max="9460" width="18.453125" style="53" customWidth="1"/>
    <col min="9461" max="9461" width="16" style="53" bestFit="1" customWidth="1"/>
    <col min="9462" max="9709" width="8.6328125" style="53"/>
    <col min="9710" max="9710" width="7.6328125" style="53" customWidth="1"/>
    <col min="9711" max="9711" width="65.6328125" style="53" customWidth="1"/>
    <col min="9712" max="9713" width="7.6328125" style="53" bestFit="1" customWidth="1"/>
    <col min="9714" max="9714" width="15.453125" style="53" bestFit="1" customWidth="1"/>
    <col min="9715" max="9715" width="16.6328125" style="53" customWidth="1"/>
    <col min="9716" max="9716" width="18.453125" style="53" customWidth="1"/>
    <col min="9717" max="9717" width="16" style="53" bestFit="1" customWidth="1"/>
    <col min="9718" max="9965" width="8.6328125" style="53"/>
    <col min="9966" max="9966" width="7.6328125" style="53" customWidth="1"/>
    <col min="9967" max="9967" width="65.6328125" style="53" customWidth="1"/>
    <col min="9968" max="9969" width="7.6328125" style="53" bestFit="1" customWidth="1"/>
    <col min="9970" max="9970" width="15.453125" style="53" bestFit="1" customWidth="1"/>
    <col min="9971" max="9971" width="16.6328125" style="53" customWidth="1"/>
    <col min="9972" max="9972" width="18.453125" style="53" customWidth="1"/>
    <col min="9973" max="9973" width="16" style="53" bestFit="1" customWidth="1"/>
    <col min="9974" max="10221" width="8.6328125" style="53"/>
    <col min="10222" max="10222" width="7.6328125" style="53" customWidth="1"/>
    <col min="10223" max="10223" width="65.6328125" style="53" customWidth="1"/>
    <col min="10224" max="10225" width="7.6328125" style="53" bestFit="1" customWidth="1"/>
    <col min="10226" max="10226" width="15.453125" style="53" bestFit="1" customWidth="1"/>
    <col min="10227" max="10227" width="16.6328125" style="53" customWidth="1"/>
    <col min="10228" max="10228" width="18.453125" style="53" customWidth="1"/>
    <col min="10229" max="10229" width="16" style="53" bestFit="1" customWidth="1"/>
    <col min="10230" max="10477" width="8.6328125" style="53"/>
    <col min="10478" max="10478" width="7.6328125" style="53" customWidth="1"/>
    <col min="10479" max="10479" width="65.6328125" style="53" customWidth="1"/>
    <col min="10480" max="10481" width="7.6328125" style="53" bestFit="1" customWidth="1"/>
    <col min="10482" max="10482" width="15.453125" style="53" bestFit="1" customWidth="1"/>
    <col min="10483" max="10483" width="16.6328125" style="53" customWidth="1"/>
    <col min="10484" max="10484" width="18.453125" style="53" customWidth="1"/>
    <col min="10485" max="10485" width="16" style="53" bestFit="1" customWidth="1"/>
    <col min="10486" max="10733" width="8.6328125" style="53"/>
    <col min="10734" max="10734" width="7.6328125" style="53" customWidth="1"/>
    <col min="10735" max="10735" width="65.6328125" style="53" customWidth="1"/>
    <col min="10736" max="10737" width="7.6328125" style="53" bestFit="1" customWidth="1"/>
    <col min="10738" max="10738" width="15.453125" style="53" bestFit="1" customWidth="1"/>
    <col min="10739" max="10739" width="16.6328125" style="53" customWidth="1"/>
    <col min="10740" max="10740" width="18.453125" style="53" customWidth="1"/>
    <col min="10741" max="10741" width="16" style="53" bestFit="1" customWidth="1"/>
    <col min="10742" max="10989" width="8.6328125" style="53"/>
    <col min="10990" max="10990" width="7.6328125" style="53" customWidth="1"/>
    <col min="10991" max="10991" width="65.6328125" style="53" customWidth="1"/>
    <col min="10992" max="10993" width="7.6328125" style="53" bestFit="1" customWidth="1"/>
    <col min="10994" max="10994" width="15.453125" style="53" bestFit="1" customWidth="1"/>
    <col min="10995" max="10995" width="16.6328125" style="53" customWidth="1"/>
    <col min="10996" max="10996" width="18.453125" style="53" customWidth="1"/>
    <col min="10997" max="10997" width="16" style="53" bestFit="1" customWidth="1"/>
    <col min="10998" max="11245" width="8.6328125" style="53"/>
    <col min="11246" max="11246" width="7.6328125" style="53" customWidth="1"/>
    <col min="11247" max="11247" width="65.6328125" style="53" customWidth="1"/>
    <col min="11248" max="11249" width="7.6328125" style="53" bestFit="1" customWidth="1"/>
    <col min="11250" max="11250" width="15.453125" style="53" bestFit="1" customWidth="1"/>
    <col min="11251" max="11251" width="16.6328125" style="53" customWidth="1"/>
    <col min="11252" max="11252" width="18.453125" style="53" customWidth="1"/>
    <col min="11253" max="11253" width="16" style="53" bestFit="1" customWidth="1"/>
    <col min="11254" max="11501" width="8.6328125" style="53"/>
    <col min="11502" max="11502" width="7.6328125" style="53" customWidth="1"/>
    <col min="11503" max="11503" width="65.6328125" style="53" customWidth="1"/>
    <col min="11504" max="11505" width="7.6328125" style="53" bestFit="1" customWidth="1"/>
    <col min="11506" max="11506" width="15.453125" style="53" bestFit="1" customWidth="1"/>
    <col min="11507" max="11507" width="16.6328125" style="53" customWidth="1"/>
    <col min="11508" max="11508" width="18.453125" style="53" customWidth="1"/>
    <col min="11509" max="11509" width="16" style="53" bestFit="1" customWidth="1"/>
    <col min="11510" max="11757" width="8.6328125" style="53"/>
    <col min="11758" max="11758" width="7.6328125" style="53" customWidth="1"/>
    <col min="11759" max="11759" width="65.6328125" style="53" customWidth="1"/>
    <col min="11760" max="11761" width="7.6328125" style="53" bestFit="1" customWidth="1"/>
    <col min="11762" max="11762" width="15.453125" style="53" bestFit="1" customWidth="1"/>
    <col min="11763" max="11763" width="16.6328125" style="53" customWidth="1"/>
    <col min="11764" max="11764" width="18.453125" style="53" customWidth="1"/>
    <col min="11765" max="11765" width="16" style="53" bestFit="1" customWidth="1"/>
    <col min="11766" max="12013" width="8.6328125" style="53"/>
    <col min="12014" max="12014" width="7.6328125" style="53" customWidth="1"/>
    <col min="12015" max="12015" width="65.6328125" style="53" customWidth="1"/>
    <col min="12016" max="12017" width="7.6328125" style="53" bestFit="1" customWidth="1"/>
    <col min="12018" max="12018" width="15.453125" style="53" bestFit="1" customWidth="1"/>
    <col min="12019" max="12019" width="16.6328125" style="53" customWidth="1"/>
    <col min="12020" max="12020" width="18.453125" style="53" customWidth="1"/>
    <col min="12021" max="12021" width="16" style="53" bestFit="1" customWidth="1"/>
    <col min="12022" max="12269" width="8.6328125" style="53"/>
    <col min="12270" max="12270" width="7.6328125" style="53" customWidth="1"/>
    <col min="12271" max="12271" width="65.6328125" style="53" customWidth="1"/>
    <col min="12272" max="12273" width="7.6328125" style="53" bestFit="1" customWidth="1"/>
    <col min="12274" max="12274" width="15.453125" style="53" bestFit="1" customWidth="1"/>
    <col min="12275" max="12275" width="16.6328125" style="53" customWidth="1"/>
    <col min="12276" max="12276" width="18.453125" style="53" customWidth="1"/>
    <col min="12277" max="12277" width="16" style="53" bestFit="1" customWidth="1"/>
    <col min="12278" max="12525" width="8.6328125" style="53"/>
    <col min="12526" max="12526" width="7.6328125" style="53" customWidth="1"/>
    <col min="12527" max="12527" width="65.6328125" style="53" customWidth="1"/>
    <col min="12528" max="12529" width="7.6328125" style="53" bestFit="1" customWidth="1"/>
    <col min="12530" max="12530" width="15.453125" style="53" bestFit="1" customWidth="1"/>
    <col min="12531" max="12531" width="16.6328125" style="53" customWidth="1"/>
    <col min="12532" max="12532" width="18.453125" style="53" customWidth="1"/>
    <col min="12533" max="12533" width="16" style="53" bestFit="1" customWidth="1"/>
    <col min="12534" max="12781" width="8.6328125" style="53"/>
    <col min="12782" max="12782" width="7.6328125" style="53" customWidth="1"/>
    <col min="12783" max="12783" width="65.6328125" style="53" customWidth="1"/>
    <col min="12784" max="12785" width="7.6328125" style="53" bestFit="1" customWidth="1"/>
    <col min="12786" max="12786" width="15.453125" style="53" bestFit="1" customWidth="1"/>
    <col min="12787" max="12787" width="16.6328125" style="53" customWidth="1"/>
    <col min="12788" max="12788" width="18.453125" style="53" customWidth="1"/>
    <col min="12789" max="12789" width="16" style="53" bestFit="1" customWidth="1"/>
    <col min="12790" max="13037" width="8.6328125" style="53"/>
    <col min="13038" max="13038" width="7.6328125" style="53" customWidth="1"/>
    <col min="13039" max="13039" width="65.6328125" style="53" customWidth="1"/>
    <col min="13040" max="13041" width="7.6328125" style="53" bestFit="1" customWidth="1"/>
    <col min="13042" max="13042" width="15.453125" style="53" bestFit="1" customWidth="1"/>
    <col min="13043" max="13043" width="16.6328125" style="53" customWidth="1"/>
    <col min="13044" max="13044" width="18.453125" style="53" customWidth="1"/>
    <col min="13045" max="13045" width="16" style="53" bestFit="1" customWidth="1"/>
    <col min="13046" max="13293" width="8.6328125" style="53"/>
    <col min="13294" max="13294" width="7.6328125" style="53" customWidth="1"/>
    <col min="13295" max="13295" width="65.6328125" style="53" customWidth="1"/>
    <col min="13296" max="13297" width="7.6328125" style="53" bestFit="1" customWidth="1"/>
    <col min="13298" max="13298" width="15.453125" style="53" bestFit="1" customWidth="1"/>
    <col min="13299" max="13299" width="16.6328125" style="53" customWidth="1"/>
    <col min="13300" max="13300" width="18.453125" style="53" customWidth="1"/>
    <col min="13301" max="13301" width="16" style="53" bestFit="1" customWidth="1"/>
    <col min="13302" max="13549" width="8.6328125" style="53"/>
    <col min="13550" max="13550" width="7.6328125" style="53" customWidth="1"/>
    <col min="13551" max="13551" width="65.6328125" style="53" customWidth="1"/>
    <col min="13552" max="13553" width="7.6328125" style="53" bestFit="1" customWidth="1"/>
    <col min="13554" max="13554" width="15.453125" style="53" bestFit="1" customWidth="1"/>
    <col min="13555" max="13555" width="16.6328125" style="53" customWidth="1"/>
    <col min="13556" max="13556" width="18.453125" style="53" customWidth="1"/>
    <col min="13557" max="13557" width="16" style="53" bestFit="1" customWidth="1"/>
    <col min="13558" max="13805" width="8.6328125" style="53"/>
    <col min="13806" max="13806" width="7.6328125" style="53" customWidth="1"/>
    <col min="13807" max="13807" width="65.6328125" style="53" customWidth="1"/>
    <col min="13808" max="13809" width="7.6328125" style="53" bestFit="1" customWidth="1"/>
    <col min="13810" max="13810" width="15.453125" style="53" bestFit="1" customWidth="1"/>
    <col min="13811" max="13811" width="16.6328125" style="53" customWidth="1"/>
    <col min="13812" max="13812" width="18.453125" style="53" customWidth="1"/>
    <col min="13813" max="13813" width="16" style="53" bestFit="1" customWidth="1"/>
    <col min="13814" max="14061" width="8.6328125" style="53"/>
    <col min="14062" max="14062" width="7.6328125" style="53" customWidth="1"/>
    <col min="14063" max="14063" width="65.6328125" style="53" customWidth="1"/>
    <col min="14064" max="14065" width="7.6328125" style="53" bestFit="1" customWidth="1"/>
    <col min="14066" max="14066" width="15.453125" style="53" bestFit="1" customWidth="1"/>
    <col min="14067" max="14067" width="16.6328125" style="53" customWidth="1"/>
    <col min="14068" max="14068" width="18.453125" style="53" customWidth="1"/>
    <col min="14069" max="14069" width="16" style="53" bestFit="1" customWidth="1"/>
    <col min="14070" max="14317" width="8.6328125" style="53"/>
    <col min="14318" max="14318" width="7.6328125" style="53" customWidth="1"/>
    <col min="14319" max="14319" width="65.6328125" style="53" customWidth="1"/>
    <col min="14320" max="14321" width="7.6328125" style="53" bestFit="1" customWidth="1"/>
    <col min="14322" max="14322" width="15.453125" style="53" bestFit="1" customWidth="1"/>
    <col min="14323" max="14323" width="16.6328125" style="53" customWidth="1"/>
    <col min="14324" max="14324" width="18.453125" style="53" customWidth="1"/>
    <col min="14325" max="14325" width="16" style="53" bestFit="1" customWidth="1"/>
    <col min="14326" max="14573" width="8.6328125" style="53"/>
    <col min="14574" max="14574" width="7.6328125" style="53" customWidth="1"/>
    <col min="14575" max="14575" width="65.6328125" style="53" customWidth="1"/>
    <col min="14576" max="14577" width="7.6328125" style="53" bestFit="1" customWidth="1"/>
    <col min="14578" max="14578" width="15.453125" style="53" bestFit="1" customWidth="1"/>
    <col min="14579" max="14579" width="16.6328125" style="53" customWidth="1"/>
    <col min="14580" max="14580" width="18.453125" style="53" customWidth="1"/>
    <col min="14581" max="14581" width="16" style="53" bestFit="1" customWidth="1"/>
    <col min="14582" max="14829" width="8.6328125" style="53"/>
    <col min="14830" max="14830" width="7.6328125" style="53" customWidth="1"/>
    <col min="14831" max="14831" width="65.6328125" style="53" customWidth="1"/>
    <col min="14832" max="14833" width="7.6328125" style="53" bestFit="1" customWidth="1"/>
    <col min="14834" max="14834" width="15.453125" style="53" bestFit="1" customWidth="1"/>
    <col min="14835" max="14835" width="16.6328125" style="53" customWidth="1"/>
    <col min="14836" max="14836" width="18.453125" style="53" customWidth="1"/>
    <col min="14837" max="14837" width="16" style="53" bestFit="1" customWidth="1"/>
    <col min="14838" max="15085" width="8.6328125" style="53"/>
    <col min="15086" max="15086" width="7.6328125" style="53" customWidth="1"/>
    <col min="15087" max="15087" width="65.6328125" style="53" customWidth="1"/>
    <col min="15088" max="15089" width="7.6328125" style="53" bestFit="1" customWidth="1"/>
    <col min="15090" max="15090" width="15.453125" style="53" bestFit="1" customWidth="1"/>
    <col min="15091" max="15091" width="16.6328125" style="53" customWidth="1"/>
    <col min="15092" max="15092" width="18.453125" style="53" customWidth="1"/>
    <col min="15093" max="15093" width="16" style="53" bestFit="1" customWidth="1"/>
    <col min="15094" max="15341" width="8.6328125" style="53"/>
    <col min="15342" max="15342" width="7.6328125" style="53" customWidth="1"/>
    <col min="15343" max="15343" width="65.6328125" style="53" customWidth="1"/>
    <col min="15344" max="15345" width="7.6328125" style="53" bestFit="1" customWidth="1"/>
    <col min="15346" max="15346" width="15.453125" style="53" bestFit="1" customWidth="1"/>
    <col min="15347" max="15347" width="16.6328125" style="53" customWidth="1"/>
    <col min="15348" max="15348" width="18.453125" style="53" customWidth="1"/>
    <col min="15349" max="15349" width="16" style="53" bestFit="1" customWidth="1"/>
    <col min="15350" max="15597" width="8.6328125" style="53"/>
    <col min="15598" max="15598" width="7.6328125" style="53" customWidth="1"/>
    <col min="15599" max="15599" width="65.6328125" style="53" customWidth="1"/>
    <col min="15600" max="15601" width="7.6328125" style="53" bestFit="1" customWidth="1"/>
    <col min="15602" max="15602" width="15.453125" style="53" bestFit="1" customWidth="1"/>
    <col min="15603" max="15603" width="16.6328125" style="53" customWidth="1"/>
    <col min="15604" max="15604" width="18.453125" style="53" customWidth="1"/>
    <col min="15605" max="15605" width="16" style="53" bestFit="1" customWidth="1"/>
    <col min="15606" max="15853" width="8.6328125" style="53"/>
    <col min="15854" max="15854" width="7.6328125" style="53" customWidth="1"/>
    <col min="15855" max="15855" width="65.6328125" style="53" customWidth="1"/>
    <col min="15856" max="15857" width="7.6328125" style="53" bestFit="1" customWidth="1"/>
    <col min="15858" max="15858" width="15.453125" style="53" bestFit="1" customWidth="1"/>
    <col min="15859" max="15859" width="16.6328125" style="53" customWidth="1"/>
    <col min="15860" max="15860" width="18.453125" style="53" customWidth="1"/>
    <col min="15861" max="15861" width="16" style="53" bestFit="1" customWidth="1"/>
    <col min="15862" max="16109" width="8.6328125" style="53"/>
    <col min="16110" max="16110" width="7.6328125" style="53" customWidth="1"/>
    <col min="16111" max="16111" width="65.6328125" style="53" customWidth="1"/>
    <col min="16112" max="16113" width="7.6328125" style="53" bestFit="1" customWidth="1"/>
    <col min="16114" max="16114" width="15.453125" style="53" bestFit="1" customWidth="1"/>
    <col min="16115" max="16115" width="16.6328125" style="53" customWidth="1"/>
    <col min="16116" max="16116" width="18.453125" style="53" customWidth="1"/>
    <col min="16117" max="16117" width="16" style="53" bestFit="1" customWidth="1"/>
    <col min="16118" max="16384" width="8.6328125" style="53"/>
  </cols>
  <sheetData>
    <row r="1" spans="1:12" s="57" customFormat="1" ht="29.4" customHeight="1" thickBot="1" x14ac:dyDescent="0.3">
      <c r="A1" s="531" t="s">
        <v>120</v>
      </c>
      <c r="B1" s="532"/>
      <c r="C1" s="532"/>
      <c r="D1" s="532"/>
      <c r="E1" s="532"/>
      <c r="F1" s="532"/>
      <c r="G1" s="532"/>
      <c r="H1" s="532"/>
      <c r="I1" s="532"/>
      <c r="J1" s="532"/>
      <c r="K1" s="532"/>
      <c r="L1" s="532"/>
    </row>
    <row r="2" spans="1:12" ht="21.5" thickBot="1" x14ac:dyDescent="0.35">
      <c r="A2" s="257"/>
      <c r="B2" s="256"/>
      <c r="C2" s="256"/>
      <c r="D2" s="256"/>
      <c r="E2" s="255"/>
      <c r="F2" s="254" t="s">
        <v>119</v>
      </c>
      <c r="G2" s="253"/>
      <c r="H2" s="252"/>
      <c r="I2" s="251" t="s">
        <v>335</v>
      </c>
      <c r="J2" s="526"/>
      <c r="K2" s="533" t="s">
        <v>334</v>
      </c>
      <c r="L2" s="534"/>
    </row>
    <row r="3" spans="1:12" s="245" customFormat="1" ht="31.25" customHeight="1" thickBot="1" x14ac:dyDescent="0.3">
      <c r="A3" s="248" t="s">
        <v>117</v>
      </c>
      <c r="B3" s="248" t="s">
        <v>116</v>
      </c>
      <c r="C3" s="249" t="s">
        <v>115</v>
      </c>
      <c r="D3" s="248" t="s">
        <v>114</v>
      </c>
      <c r="E3" s="247" t="s">
        <v>113</v>
      </c>
      <c r="F3" s="248" t="s">
        <v>111</v>
      </c>
      <c r="G3" s="247" t="s">
        <v>112</v>
      </c>
      <c r="H3" s="247" t="s">
        <v>110</v>
      </c>
      <c r="I3" s="246" t="s">
        <v>111</v>
      </c>
      <c r="J3" s="527" t="s">
        <v>110</v>
      </c>
      <c r="K3" s="535" t="s">
        <v>336</v>
      </c>
      <c r="L3" s="535" t="s">
        <v>277</v>
      </c>
    </row>
    <row r="4" spans="1:12" s="82" customFormat="1" ht="22.75" customHeight="1" x14ac:dyDescent="0.3">
      <c r="A4" s="241"/>
      <c r="B4" s="244"/>
      <c r="C4" s="243" t="s">
        <v>109</v>
      </c>
      <c r="D4" s="242"/>
      <c r="E4" s="242"/>
      <c r="F4" s="242"/>
      <c r="G4" s="242"/>
      <c r="H4" s="242"/>
      <c r="I4" s="241"/>
      <c r="J4" s="240"/>
      <c r="K4" s="530"/>
      <c r="L4" s="530"/>
    </row>
    <row r="5" spans="1:12" ht="139.25" customHeight="1" x14ac:dyDescent="0.3">
      <c r="A5" s="112">
        <v>1</v>
      </c>
      <c r="B5" s="239" t="s">
        <v>108</v>
      </c>
      <c r="C5" s="238" t="s">
        <v>107</v>
      </c>
      <c r="D5" s="237" t="s">
        <v>22</v>
      </c>
      <c r="E5" s="117" t="s">
        <v>17</v>
      </c>
      <c r="F5" s="236">
        <v>2100</v>
      </c>
      <c r="G5" s="235">
        <v>10</v>
      </c>
      <c r="H5" s="101">
        <f>F5*G5</f>
        <v>21000</v>
      </c>
      <c r="I5" s="113">
        <f>'[2]CIVIL WORK MB'!I14</f>
        <v>1946.5212000000001</v>
      </c>
      <c r="J5" s="99">
        <f>I5*G5</f>
        <v>19465.212</v>
      </c>
      <c r="K5" s="536">
        <f>F5-I5</f>
        <v>153.47879999999986</v>
      </c>
      <c r="L5" s="546">
        <f>K5*G5</f>
        <v>1534.7879999999986</v>
      </c>
    </row>
    <row r="6" spans="1:12" ht="18.5" x14ac:dyDescent="0.45">
      <c r="A6" s="112"/>
      <c r="B6" s="234"/>
      <c r="C6" s="233"/>
      <c r="D6" s="232"/>
      <c r="E6" s="110"/>
      <c r="F6" s="104"/>
      <c r="G6" s="231"/>
      <c r="H6" s="230"/>
      <c r="I6" s="229"/>
      <c r="J6" s="228"/>
      <c r="K6" s="536"/>
      <c r="L6" s="546"/>
    </row>
    <row r="7" spans="1:12" s="221" customFormat="1" ht="19.75" customHeight="1" x14ac:dyDescent="0.3">
      <c r="A7" s="227"/>
      <c r="B7" s="225"/>
      <c r="C7" s="226" t="s">
        <v>106</v>
      </c>
      <c r="D7" s="225"/>
      <c r="E7" s="225"/>
      <c r="F7" s="225"/>
      <c r="G7" s="225"/>
      <c r="H7" s="224"/>
      <c r="I7" s="223"/>
      <c r="J7" s="222"/>
      <c r="K7" s="536"/>
      <c r="L7" s="546"/>
    </row>
    <row r="8" spans="1:12" s="216" customFormat="1" ht="84.65" customHeight="1" x14ac:dyDescent="0.25">
      <c r="A8" s="220">
        <v>1</v>
      </c>
      <c r="B8" s="219" t="s">
        <v>105</v>
      </c>
      <c r="C8" s="218" t="s">
        <v>104</v>
      </c>
      <c r="D8" s="217" t="s">
        <v>22</v>
      </c>
      <c r="E8" s="127" t="s">
        <v>101</v>
      </c>
      <c r="F8" s="118">
        <v>5</v>
      </c>
      <c r="G8" s="211">
        <v>600</v>
      </c>
      <c r="H8" s="125">
        <f>F8*G8</f>
        <v>3000</v>
      </c>
      <c r="I8" s="183">
        <v>3</v>
      </c>
      <c r="J8" s="182">
        <f>I8*G8</f>
        <v>1800</v>
      </c>
      <c r="K8" s="536">
        <f t="shared" ref="K6:K9" si="0">F8-I8</f>
        <v>2</v>
      </c>
      <c r="L8" s="546">
        <f t="shared" ref="L6:L9" si="1">K8*G8</f>
        <v>1200</v>
      </c>
    </row>
    <row r="9" spans="1:12" s="210" customFormat="1" ht="37" x14ac:dyDescent="0.25">
      <c r="A9" s="215">
        <v>2</v>
      </c>
      <c r="B9" s="214" t="s">
        <v>103</v>
      </c>
      <c r="C9" s="213" t="s">
        <v>102</v>
      </c>
      <c r="D9" s="122" t="s">
        <v>22</v>
      </c>
      <c r="E9" s="104" t="s">
        <v>101</v>
      </c>
      <c r="F9" s="212">
        <v>1</v>
      </c>
      <c r="G9" s="211">
        <v>4000</v>
      </c>
      <c r="H9" s="101">
        <f>F9*G9</f>
        <v>4000</v>
      </c>
      <c r="I9" s="100">
        <f>'[2]CIVIL WORK MB'!I18</f>
        <v>23</v>
      </c>
      <c r="J9" s="99">
        <f>I9*G9</f>
        <v>92000</v>
      </c>
      <c r="K9" s="536">
        <f t="shared" si="0"/>
        <v>-22</v>
      </c>
      <c r="L9" s="546">
        <f t="shared" si="1"/>
        <v>-88000</v>
      </c>
    </row>
    <row r="10" spans="1:12" s="82" customFormat="1" ht="22.25" customHeight="1" x14ac:dyDescent="0.45">
      <c r="A10" s="145"/>
      <c r="B10" s="143"/>
      <c r="C10" s="144" t="s">
        <v>100</v>
      </c>
      <c r="D10" s="143"/>
      <c r="E10" s="143"/>
      <c r="F10" s="143"/>
      <c r="G10" s="143"/>
      <c r="H10" s="142"/>
      <c r="I10" s="141"/>
      <c r="J10" s="140"/>
      <c r="K10" s="537"/>
      <c r="L10" s="546"/>
    </row>
    <row r="11" spans="1:12" s="174" customFormat="1" ht="164.4" customHeight="1" x14ac:dyDescent="0.45">
      <c r="A11" s="133">
        <v>1</v>
      </c>
      <c r="B11" s="129" t="s">
        <v>99</v>
      </c>
      <c r="C11" s="200" t="s">
        <v>98</v>
      </c>
      <c r="D11" s="176"/>
      <c r="E11" s="126"/>
      <c r="F11" s="118"/>
      <c r="G11" s="118"/>
      <c r="H11" s="195"/>
      <c r="I11" s="198"/>
      <c r="J11" s="108"/>
      <c r="K11" s="537"/>
      <c r="L11" s="546"/>
    </row>
    <row r="12" spans="1:12" s="174" customFormat="1" ht="18.5" x14ac:dyDescent="0.3">
      <c r="A12" s="133"/>
      <c r="B12" s="181" t="s">
        <v>36</v>
      </c>
      <c r="C12" s="200" t="s">
        <v>97</v>
      </c>
      <c r="D12" s="176" t="s">
        <v>22</v>
      </c>
      <c r="E12" s="126" t="s">
        <v>17</v>
      </c>
      <c r="F12" s="118">
        <v>575</v>
      </c>
      <c r="G12" s="118">
        <v>100</v>
      </c>
      <c r="H12" s="195">
        <f>F12*G12</f>
        <v>57500</v>
      </c>
      <c r="I12" s="209">
        <f>'[2]CIVIL WORK MB'!I24</f>
        <v>489.5</v>
      </c>
      <c r="J12" s="108">
        <f>I12*G12</f>
        <v>48950</v>
      </c>
      <c r="K12" s="538">
        <f>F12-I12</f>
        <v>85.5</v>
      </c>
      <c r="L12" s="546">
        <f>K12*G12</f>
        <v>8550</v>
      </c>
    </row>
    <row r="13" spans="1:12" s="174" customFormat="1" ht="18.5" x14ac:dyDescent="0.3">
      <c r="A13" s="133"/>
      <c r="B13" s="111" t="s">
        <v>34</v>
      </c>
      <c r="C13" s="206" t="s">
        <v>96</v>
      </c>
      <c r="D13" s="122" t="s">
        <v>22</v>
      </c>
      <c r="E13" s="103" t="s">
        <v>17</v>
      </c>
      <c r="F13" s="205">
        <v>350</v>
      </c>
      <c r="G13" s="208">
        <v>100</v>
      </c>
      <c r="H13" s="195">
        <f>F13*G13</f>
        <v>35000</v>
      </c>
      <c r="I13" s="207">
        <f>'[2]CIVIL WORK MB'!I35</f>
        <v>515.88</v>
      </c>
      <c r="J13" s="108">
        <f>I13*G13</f>
        <v>51588</v>
      </c>
      <c r="K13" s="538">
        <f t="shared" ref="K13:K17" si="2">F13-I13</f>
        <v>-165.88</v>
      </c>
      <c r="L13" s="546">
        <f t="shared" ref="L13:L17" si="3">K13*G13</f>
        <v>-16588</v>
      </c>
    </row>
    <row r="14" spans="1:12" s="174" customFormat="1" ht="18.5" x14ac:dyDescent="0.3">
      <c r="A14" s="133"/>
      <c r="B14" s="181" t="s">
        <v>49</v>
      </c>
      <c r="C14" s="200" t="s">
        <v>95</v>
      </c>
      <c r="D14" s="176" t="s">
        <v>22</v>
      </c>
      <c r="E14" s="126" t="s">
        <v>17</v>
      </c>
      <c r="F14" s="118">
        <v>140</v>
      </c>
      <c r="G14" s="118">
        <v>100</v>
      </c>
      <c r="H14" s="195">
        <f>F14*G14</f>
        <v>14000</v>
      </c>
      <c r="I14" s="209">
        <f>'[2]CIVIL WORK MB'!I39</f>
        <v>130.4478</v>
      </c>
      <c r="J14" s="108">
        <f>I14*G14</f>
        <v>13044.78</v>
      </c>
      <c r="K14" s="538">
        <f t="shared" si="2"/>
        <v>9.5521999999999991</v>
      </c>
      <c r="L14" s="546">
        <f t="shared" si="3"/>
        <v>955.21999999999991</v>
      </c>
    </row>
    <row r="15" spans="1:12" s="174" customFormat="1" ht="18.5" x14ac:dyDescent="0.3">
      <c r="A15" s="133"/>
      <c r="B15" s="181" t="s">
        <v>47</v>
      </c>
      <c r="C15" s="200" t="s">
        <v>94</v>
      </c>
      <c r="D15" s="176" t="s">
        <v>22</v>
      </c>
      <c r="E15" s="126" t="s">
        <v>17</v>
      </c>
      <c r="F15" s="208">
        <v>100</v>
      </c>
      <c r="G15" s="118">
        <v>100</v>
      </c>
      <c r="H15" s="195">
        <f>F15*G15</f>
        <v>10000</v>
      </c>
      <c r="I15" s="207">
        <f>'[2]CIVIL WORK MB'!I46</f>
        <v>179.28</v>
      </c>
      <c r="J15" s="108">
        <f>I15*G15</f>
        <v>17928</v>
      </c>
      <c r="K15" s="538">
        <f t="shared" si="2"/>
        <v>-79.28</v>
      </c>
      <c r="L15" s="546">
        <f t="shared" si="3"/>
        <v>-7928</v>
      </c>
    </row>
    <row r="16" spans="1:12" s="174" customFormat="1" ht="18.5" x14ac:dyDescent="0.3">
      <c r="A16" s="133"/>
      <c r="B16" s="111" t="s">
        <v>93</v>
      </c>
      <c r="C16" s="206" t="s">
        <v>92</v>
      </c>
      <c r="D16" s="122" t="s">
        <v>22</v>
      </c>
      <c r="E16" s="103" t="s">
        <v>17</v>
      </c>
      <c r="F16" s="102">
        <v>160</v>
      </c>
      <c r="G16" s="118">
        <v>100</v>
      </c>
      <c r="H16" s="195">
        <f>F16*G16</f>
        <v>16000</v>
      </c>
      <c r="I16" s="194">
        <f>'[2]CIVIL WORK MB'!I50</f>
        <v>109.85310000000001</v>
      </c>
      <c r="J16" s="108">
        <f>I16*G16</f>
        <v>10985.310000000001</v>
      </c>
      <c r="K16" s="538">
        <f t="shared" si="2"/>
        <v>50.146899999999988</v>
      </c>
      <c r="L16" s="546">
        <f t="shared" si="3"/>
        <v>5014.6899999999987</v>
      </c>
    </row>
    <row r="17" spans="1:12" s="174" customFormat="1" ht="18.5" x14ac:dyDescent="0.3">
      <c r="A17" s="133"/>
      <c r="B17" s="111" t="s">
        <v>91</v>
      </c>
      <c r="C17" s="206" t="s">
        <v>90</v>
      </c>
      <c r="D17" s="122" t="s">
        <v>22</v>
      </c>
      <c r="E17" s="103" t="s">
        <v>17</v>
      </c>
      <c r="F17" s="205">
        <v>235</v>
      </c>
      <c r="G17" s="118">
        <v>100</v>
      </c>
      <c r="H17" s="195">
        <f>F17*G17</f>
        <v>23500</v>
      </c>
      <c r="I17" s="194">
        <f>'[2]CIVIL WORK MB'!I60</f>
        <v>232.64</v>
      </c>
      <c r="J17" s="108">
        <f>I17*G17</f>
        <v>23264</v>
      </c>
      <c r="K17" s="538">
        <f t="shared" si="2"/>
        <v>2.3600000000000136</v>
      </c>
      <c r="L17" s="546">
        <f t="shared" si="3"/>
        <v>236.00000000000136</v>
      </c>
    </row>
    <row r="18" spans="1:12" ht="18.5" x14ac:dyDescent="0.45">
      <c r="A18" s="112"/>
      <c r="B18" s="204"/>
      <c r="C18" s="203"/>
      <c r="D18" s="202"/>
      <c r="E18" s="201"/>
      <c r="F18" s="126"/>
      <c r="G18" s="126"/>
      <c r="H18" s="121"/>
      <c r="I18" s="120"/>
      <c r="J18" s="119"/>
      <c r="K18" s="537"/>
      <c r="L18" s="546"/>
    </row>
    <row r="19" spans="1:12" ht="202.75" customHeight="1" x14ac:dyDescent="0.3">
      <c r="A19" s="133">
        <v>2</v>
      </c>
      <c r="B19" s="181" t="s">
        <v>89</v>
      </c>
      <c r="C19" s="200" t="s">
        <v>88</v>
      </c>
      <c r="D19" s="199"/>
      <c r="E19" s="126"/>
      <c r="F19" s="127"/>
      <c r="G19" s="199"/>
      <c r="H19" s="195"/>
      <c r="I19" s="198"/>
      <c r="J19" s="108"/>
      <c r="K19" s="539"/>
      <c r="L19" s="546"/>
    </row>
    <row r="20" spans="1:12" s="174" customFormat="1" ht="26.4" customHeight="1" x14ac:dyDescent="0.3">
      <c r="A20" s="133"/>
      <c r="B20" s="111" t="s">
        <v>36</v>
      </c>
      <c r="C20" s="197" t="s">
        <v>87</v>
      </c>
      <c r="D20" s="122" t="s">
        <v>22</v>
      </c>
      <c r="E20" s="103" t="s">
        <v>17</v>
      </c>
      <c r="F20" s="196">
        <v>100</v>
      </c>
      <c r="G20" s="103">
        <v>160</v>
      </c>
      <c r="H20" s="195">
        <f>F20*G20</f>
        <v>16000</v>
      </c>
      <c r="I20" s="194">
        <f>'[2]CIVIL WORK MB'!I82</f>
        <v>213.85550000000001</v>
      </c>
      <c r="J20" s="108">
        <f>I20*G20</f>
        <v>34216.880000000005</v>
      </c>
      <c r="K20" s="545">
        <f>F20-I20</f>
        <v>-113.85550000000001</v>
      </c>
      <c r="L20" s="546">
        <f>K20*G20</f>
        <v>-18216.88</v>
      </c>
    </row>
    <row r="21" spans="1:12" s="174" customFormat="1" ht="27.65" customHeight="1" x14ac:dyDescent="0.3">
      <c r="A21" s="133"/>
      <c r="B21" s="111" t="s">
        <v>34</v>
      </c>
      <c r="C21" s="197" t="s">
        <v>86</v>
      </c>
      <c r="D21" s="122" t="s">
        <v>22</v>
      </c>
      <c r="E21" s="103" t="s">
        <v>17</v>
      </c>
      <c r="F21" s="196">
        <v>925</v>
      </c>
      <c r="G21" s="103">
        <v>160</v>
      </c>
      <c r="H21" s="195">
        <f>F21*G21</f>
        <v>148000</v>
      </c>
      <c r="I21" s="194">
        <f>'[2]CIVIL WORK MB'!I105</f>
        <v>1895.0777000000003</v>
      </c>
      <c r="J21" s="108">
        <f>I21*G21</f>
        <v>303212.43200000003</v>
      </c>
      <c r="K21" s="545">
        <f>F21-I21</f>
        <v>-970.07770000000028</v>
      </c>
      <c r="L21" s="546">
        <f>K21*G21</f>
        <v>-155212.43200000003</v>
      </c>
    </row>
    <row r="22" spans="1:12" ht="18.5" x14ac:dyDescent="0.45">
      <c r="A22" s="112"/>
      <c r="B22" s="165"/>
      <c r="C22" s="193"/>
      <c r="D22" s="192"/>
      <c r="E22" s="110"/>
      <c r="F22" s="117"/>
      <c r="G22" s="138"/>
      <c r="H22" s="101"/>
      <c r="I22" s="100"/>
      <c r="J22" s="99"/>
      <c r="K22" s="539"/>
      <c r="L22" s="546"/>
    </row>
    <row r="23" spans="1:12" ht="92.5" x14ac:dyDescent="0.3">
      <c r="A23" s="133">
        <v>3</v>
      </c>
      <c r="B23" s="181" t="s">
        <v>85</v>
      </c>
      <c r="C23" s="128" t="s">
        <v>84</v>
      </c>
      <c r="D23" s="176" t="s">
        <v>22</v>
      </c>
      <c r="E23" s="126"/>
      <c r="F23" s="118"/>
      <c r="G23" s="118"/>
      <c r="H23" s="125"/>
      <c r="I23" s="183"/>
      <c r="J23" s="182"/>
      <c r="K23" s="539"/>
      <c r="L23" s="546"/>
    </row>
    <row r="24" spans="1:12" ht="22.25" customHeight="1" x14ac:dyDescent="0.3">
      <c r="A24" s="133"/>
      <c r="B24" s="181" t="s">
        <v>36</v>
      </c>
      <c r="C24" s="128" t="s">
        <v>83</v>
      </c>
      <c r="D24" s="176"/>
      <c r="E24" s="126" t="s">
        <v>17</v>
      </c>
      <c r="F24" s="118">
        <v>200</v>
      </c>
      <c r="G24" s="118">
        <v>55</v>
      </c>
      <c r="H24" s="125">
        <f>F24*G24</f>
        <v>11000</v>
      </c>
      <c r="I24" s="124">
        <f>'[2]CIVIL WORK MB'!I126</f>
        <v>602.20839999999998</v>
      </c>
      <c r="J24" s="108">
        <f>I24*G24</f>
        <v>33121.462</v>
      </c>
      <c r="K24" s="545">
        <f>F24-I24</f>
        <v>-402.20839999999998</v>
      </c>
      <c r="L24" s="546">
        <f t="shared" ref="L22:L27" si="4">K24*G24</f>
        <v>-22121.462</v>
      </c>
    </row>
    <row r="25" spans="1:12" s="174" customFormat="1" ht="26.4" customHeight="1" x14ac:dyDescent="0.3">
      <c r="A25" s="133"/>
      <c r="B25" s="111" t="s">
        <v>34</v>
      </c>
      <c r="C25" s="105" t="s">
        <v>82</v>
      </c>
      <c r="D25" s="122"/>
      <c r="E25" s="103" t="s">
        <v>17</v>
      </c>
      <c r="F25" s="102">
        <v>1850</v>
      </c>
      <c r="G25" s="102">
        <v>60</v>
      </c>
      <c r="H25" s="101">
        <f>F25*G25</f>
        <v>111000</v>
      </c>
      <c r="I25" s="109">
        <f>'[2]CIVIL WORK MB'!I148</f>
        <v>3883.3954000000003</v>
      </c>
      <c r="J25" s="108">
        <f>I25*G25</f>
        <v>233003.72400000002</v>
      </c>
      <c r="K25" s="545">
        <f>F25-I25</f>
        <v>-2033.3954000000003</v>
      </c>
      <c r="L25" s="546">
        <f t="shared" si="4"/>
        <v>-122003.72400000002</v>
      </c>
    </row>
    <row r="26" spans="1:12" ht="18.5" x14ac:dyDescent="0.3">
      <c r="A26" s="112"/>
      <c r="B26" s="181"/>
      <c r="C26" s="128"/>
      <c r="D26" s="127"/>
      <c r="E26" s="126"/>
      <c r="F26" s="127"/>
      <c r="G26" s="127"/>
      <c r="H26" s="125"/>
      <c r="I26" s="183"/>
      <c r="J26" s="182"/>
      <c r="K26" s="539"/>
      <c r="L26" s="546">
        <f t="shared" si="4"/>
        <v>0</v>
      </c>
    </row>
    <row r="27" spans="1:12" ht="105.65" customHeight="1" x14ac:dyDescent="0.3">
      <c r="A27" s="107">
        <v>4</v>
      </c>
      <c r="B27" s="111" t="s">
        <v>81</v>
      </c>
      <c r="C27" s="105" t="s">
        <v>80</v>
      </c>
      <c r="D27" s="122" t="s">
        <v>22</v>
      </c>
      <c r="E27" s="103" t="s">
        <v>17</v>
      </c>
      <c r="F27" s="102">
        <v>875</v>
      </c>
      <c r="G27" s="102">
        <v>85</v>
      </c>
      <c r="H27" s="101">
        <f>F27*G27</f>
        <v>74375</v>
      </c>
      <c r="I27" s="113">
        <f>'[2]CIVIL WORK MB'!I156</f>
        <v>1207.3703</v>
      </c>
      <c r="J27" s="108">
        <f>I27*G27</f>
        <v>102626.4755</v>
      </c>
      <c r="K27" s="538">
        <f>F27-I27</f>
        <v>-332.37030000000004</v>
      </c>
      <c r="L27" s="546">
        <f t="shared" si="4"/>
        <v>-28251.475500000004</v>
      </c>
    </row>
    <row r="28" spans="1:12" ht="18.5" x14ac:dyDescent="0.45">
      <c r="A28" s="112"/>
      <c r="B28" s="165"/>
      <c r="C28" s="105"/>
      <c r="D28" s="104"/>
      <c r="E28" s="110"/>
      <c r="F28" s="104"/>
      <c r="G28" s="104"/>
      <c r="H28" s="101"/>
      <c r="I28" s="100"/>
      <c r="J28" s="99"/>
      <c r="K28" s="537"/>
      <c r="L28" s="546"/>
    </row>
    <row r="29" spans="1:12" s="174" customFormat="1" ht="136.25" customHeight="1" x14ac:dyDescent="0.45">
      <c r="A29" s="133">
        <v>5</v>
      </c>
      <c r="B29" s="129" t="s">
        <v>79</v>
      </c>
      <c r="C29" s="128" t="s">
        <v>78</v>
      </c>
      <c r="D29" s="176"/>
      <c r="E29" s="126"/>
      <c r="F29" s="127"/>
      <c r="G29" s="127"/>
      <c r="H29" s="125"/>
      <c r="I29" s="183"/>
      <c r="J29" s="182"/>
      <c r="K29" s="537"/>
      <c r="L29" s="546"/>
    </row>
    <row r="30" spans="1:12" s="174" customFormat="1" ht="22.25" customHeight="1" x14ac:dyDescent="0.45">
      <c r="A30" s="133"/>
      <c r="B30" s="181" t="s">
        <v>36</v>
      </c>
      <c r="C30" s="128" t="s">
        <v>77</v>
      </c>
      <c r="D30" s="176" t="s">
        <v>22</v>
      </c>
      <c r="E30" s="126" t="s">
        <v>17</v>
      </c>
      <c r="F30" s="118">
        <v>550</v>
      </c>
      <c r="G30" s="118">
        <v>210</v>
      </c>
      <c r="H30" s="101">
        <f>F30*G30</f>
        <v>115500</v>
      </c>
      <c r="I30" s="109">
        <f>'[2]CIVIL WORK MB'!I162</f>
        <v>489.5</v>
      </c>
      <c r="J30" s="108">
        <f>I30*G30</f>
        <v>102795</v>
      </c>
      <c r="K30" s="551">
        <f>F30-I30</f>
        <v>60.5</v>
      </c>
      <c r="L30" s="546">
        <f>K30*G30</f>
        <v>12705</v>
      </c>
    </row>
    <row r="31" spans="1:12" s="174" customFormat="1" ht="22.75" customHeight="1" x14ac:dyDescent="0.45">
      <c r="A31" s="133"/>
      <c r="B31" s="181" t="s">
        <v>34</v>
      </c>
      <c r="C31" s="128" t="s">
        <v>76</v>
      </c>
      <c r="D31" s="176" t="s">
        <v>22</v>
      </c>
      <c r="E31" s="126" t="s">
        <v>17</v>
      </c>
      <c r="F31" s="118">
        <v>140</v>
      </c>
      <c r="G31" s="118">
        <v>210</v>
      </c>
      <c r="H31" s="101">
        <f>F31*G31</f>
        <v>29400</v>
      </c>
      <c r="I31" s="109">
        <f>'[2]CIVIL WORK MB'!I166</f>
        <v>130.4478</v>
      </c>
      <c r="J31" s="108">
        <f>I31*G31</f>
        <v>27394.038</v>
      </c>
      <c r="K31" s="551">
        <f t="shared" ref="K31:K32" si="5">F31-I31</f>
        <v>9.5521999999999991</v>
      </c>
      <c r="L31" s="546">
        <f t="shared" ref="L31:L32" si="6">K31*G31</f>
        <v>2005.9619999999998</v>
      </c>
    </row>
    <row r="32" spans="1:12" s="174" customFormat="1" ht="27.65" customHeight="1" x14ac:dyDescent="0.45">
      <c r="A32" s="133"/>
      <c r="B32" s="181" t="s">
        <v>49</v>
      </c>
      <c r="C32" s="128" t="s">
        <v>75</v>
      </c>
      <c r="D32" s="176" t="s">
        <v>22</v>
      </c>
      <c r="E32" s="126" t="s">
        <v>17</v>
      </c>
      <c r="F32" s="118">
        <v>160</v>
      </c>
      <c r="G32" s="118">
        <v>145</v>
      </c>
      <c r="H32" s="101">
        <f>F32*G32</f>
        <v>23200</v>
      </c>
      <c r="I32" s="109">
        <f>'[2]CIVIL WORK MB'!I171</f>
        <v>108.95310000000001</v>
      </c>
      <c r="J32" s="108">
        <f>I32*G32</f>
        <v>15798.199500000001</v>
      </c>
      <c r="K32" s="551">
        <f t="shared" si="5"/>
        <v>51.046899999999994</v>
      </c>
      <c r="L32" s="546">
        <f t="shared" si="6"/>
        <v>7401.8004999999994</v>
      </c>
    </row>
    <row r="33" spans="1:12" ht="18.5" x14ac:dyDescent="0.45">
      <c r="A33" s="112"/>
      <c r="B33" s="191"/>
      <c r="C33" s="128"/>
      <c r="D33" s="176"/>
      <c r="E33" s="126"/>
      <c r="F33" s="118"/>
      <c r="G33" s="118"/>
      <c r="H33" s="125"/>
      <c r="I33" s="183"/>
      <c r="J33" s="182"/>
      <c r="K33" s="537"/>
      <c r="L33" s="546"/>
    </row>
    <row r="34" spans="1:12" s="82" customFormat="1" ht="21" x14ac:dyDescent="0.45">
      <c r="A34" s="190"/>
      <c r="B34" s="187"/>
      <c r="C34" s="189" t="s">
        <v>74</v>
      </c>
      <c r="D34" s="188"/>
      <c r="E34" s="188"/>
      <c r="F34" s="188"/>
      <c r="G34" s="188"/>
      <c r="H34" s="187"/>
      <c r="I34" s="186"/>
      <c r="J34" s="185"/>
      <c r="K34" s="537"/>
      <c r="L34" s="546"/>
    </row>
    <row r="35" spans="1:12" s="174" customFormat="1" ht="146.4" customHeight="1" x14ac:dyDescent="0.3">
      <c r="A35" s="133">
        <v>1</v>
      </c>
      <c r="B35" s="184" t="s">
        <v>73</v>
      </c>
      <c r="C35" s="128" t="s">
        <v>72</v>
      </c>
      <c r="D35" s="176"/>
      <c r="E35" s="126"/>
      <c r="F35" s="118"/>
      <c r="G35" s="118"/>
      <c r="H35" s="125"/>
      <c r="I35" s="183"/>
      <c r="J35" s="182"/>
      <c r="K35" s="539"/>
      <c r="L35" s="546"/>
    </row>
    <row r="36" spans="1:12" s="174" customFormat="1" ht="18.5" x14ac:dyDescent="0.3">
      <c r="A36" s="133"/>
      <c r="B36" s="184"/>
      <c r="C36" s="128" t="s">
        <v>71</v>
      </c>
      <c r="D36" s="127"/>
      <c r="E36" s="126"/>
      <c r="F36" s="118"/>
      <c r="G36" s="118"/>
      <c r="H36" s="125"/>
      <c r="I36" s="183"/>
      <c r="J36" s="182"/>
      <c r="K36" s="539"/>
      <c r="L36" s="546"/>
    </row>
    <row r="37" spans="1:12" s="174" customFormat="1" ht="24.65" customHeight="1" x14ac:dyDescent="0.3">
      <c r="A37" s="133"/>
      <c r="B37" s="181" t="s">
        <v>36</v>
      </c>
      <c r="C37" s="128" t="s">
        <v>70</v>
      </c>
      <c r="D37" s="127" t="s">
        <v>22</v>
      </c>
      <c r="E37" s="126" t="s">
        <v>17</v>
      </c>
      <c r="F37" s="118">
        <v>550</v>
      </c>
      <c r="G37" s="118">
        <v>160</v>
      </c>
      <c r="H37" s="125">
        <f>F37*G37</f>
        <v>88000</v>
      </c>
      <c r="I37" s="124">
        <f>'[2]CIVIL WORK MB'!I179</f>
        <v>513.5</v>
      </c>
      <c r="J37" s="108">
        <f>I37*G37</f>
        <v>82160</v>
      </c>
      <c r="K37" s="545">
        <f>F37-I37</f>
        <v>36.5</v>
      </c>
      <c r="L37" s="546">
        <f>K37*G37</f>
        <v>5840</v>
      </c>
    </row>
    <row r="38" spans="1:12" s="174" customFormat="1" ht="24.65" customHeight="1" x14ac:dyDescent="0.3">
      <c r="A38" s="133"/>
      <c r="B38" s="181" t="s">
        <v>34</v>
      </c>
      <c r="C38" s="128" t="s">
        <v>69</v>
      </c>
      <c r="D38" s="127"/>
      <c r="E38" s="126" t="s">
        <v>17</v>
      </c>
      <c r="F38" s="118">
        <v>135</v>
      </c>
      <c r="G38" s="118">
        <v>160</v>
      </c>
      <c r="H38" s="125">
        <f>F38*G38</f>
        <v>21600</v>
      </c>
      <c r="I38" s="124">
        <f>'[2]CIVIL WORK MB'!I183</f>
        <v>130.4478</v>
      </c>
      <c r="J38" s="108">
        <f>I38*G38</f>
        <v>20871.648000000001</v>
      </c>
      <c r="K38" s="545">
        <f t="shared" ref="K38:K42" si="7">F38-I38</f>
        <v>4.5521999999999991</v>
      </c>
      <c r="L38" s="546">
        <f t="shared" ref="L38:L48" si="8">K38*G38</f>
        <v>728.35199999999986</v>
      </c>
    </row>
    <row r="39" spans="1:12" s="174" customFormat="1" ht="24.65" customHeight="1" x14ac:dyDescent="0.3">
      <c r="A39" s="133"/>
      <c r="B39" s="181" t="s">
        <v>49</v>
      </c>
      <c r="C39" s="128" t="s">
        <v>68</v>
      </c>
      <c r="D39" s="127"/>
      <c r="E39" s="126" t="s">
        <v>17</v>
      </c>
      <c r="F39" s="118">
        <v>95</v>
      </c>
      <c r="G39" s="118">
        <v>160</v>
      </c>
      <c r="H39" s="125">
        <f>F39*G39</f>
        <v>15200</v>
      </c>
      <c r="I39" s="124">
        <f>'[2]CIVIL WORK MB'!I186</f>
        <v>77.115600000000001</v>
      </c>
      <c r="J39" s="108">
        <f>I39*G39</f>
        <v>12338.495999999999</v>
      </c>
      <c r="K39" s="545">
        <f t="shared" si="7"/>
        <v>17.884399999999999</v>
      </c>
      <c r="L39" s="546">
        <f t="shared" si="8"/>
        <v>2861.5039999999999</v>
      </c>
    </row>
    <row r="40" spans="1:12" s="174" customFormat="1" ht="24.65" customHeight="1" x14ac:dyDescent="0.3">
      <c r="A40" s="133"/>
      <c r="B40" s="181" t="s">
        <v>47</v>
      </c>
      <c r="C40" s="128" t="s">
        <v>46</v>
      </c>
      <c r="D40" s="127"/>
      <c r="E40" s="126" t="s">
        <v>17</v>
      </c>
      <c r="F40" s="118">
        <v>50</v>
      </c>
      <c r="G40" s="118">
        <v>160</v>
      </c>
      <c r="H40" s="125">
        <f>F40*G40</f>
        <v>8000</v>
      </c>
      <c r="I40" s="180">
        <f>'[2]CIVIL WORK MB'!I190</f>
        <v>31.837500000000002</v>
      </c>
      <c r="J40" s="108">
        <f>I40*G40</f>
        <v>5094</v>
      </c>
      <c r="K40" s="545">
        <f t="shared" si="7"/>
        <v>18.162499999999998</v>
      </c>
      <c r="L40" s="546">
        <f t="shared" si="8"/>
        <v>2905.9999999999995</v>
      </c>
    </row>
    <row r="41" spans="1:12" ht="18.5" x14ac:dyDescent="0.3">
      <c r="A41" s="112"/>
      <c r="B41" s="165"/>
      <c r="C41" s="105"/>
      <c r="D41" s="104"/>
      <c r="E41" s="110"/>
      <c r="F41" s="132"/>
      <c r="G41" s="132"/>
      <c r="H41" s="101"/>
      <c r="I41" s="100"/>
      <c r="J41" s="99"/>
      <c r="K41" s="545"/>
      <c r="L41" s="546"/>
    </row>
    <row r="42" spans="1:12" ht="131.4" customHeight="1" x14ac:dyDescent="0.3">
      <c r="A42" s="133">
        <v>2</v>
      </c>
      <c r="B42" s="167" t="s">
        <v>67</v>
      </c>
      <c r="C42" s="128" t="s">
        <v>64</v>
      </c>
      <c r="D42" s="122" t="s">
        <v>22</v>
      </c>
      <c r="E42" s="110" t="s">
        <v>17</v>
      </c>
      <c r="F42" s="102">
        <v>750</v>
      </c>
      <c r="G42" s="102">
        <v>275</v>
      </c>
      <c r="H42" s="101">
        <f>F42*G42</f>
        <v>206250</v>
      </c>
      <c r="I42" s="113">
        <f>'[2]CIVIL WORK MB'!I198</f>
        <v>706.80029999999999</v>
      </c>
      <c r="J42" s="108">
        <f>I42*G42</f>
        <v>194370.08249999999</v>
      </c>
      <c r="K42" s="545">
        <f t="shared" si="7"/>
        <v>43.199700000000007</v>
      </c>
      <c r="L42" s="546">
        <f t="shared" si="8"/>
        <v>11879.917500000001</v>
      </c>
    </row>
    <row r="43" spans="1:12" ht="18.5" x14ac:dyDescent="0.45">
      <c r="A43" s="133"/>
      <c r="B43" s="167"/>
      <c r="C43" s="105" t="s">
        <v>66</v>
      </c>
      <c r="D43" s="104"/>
      <c r="E43" s="110"/>
      <c r="F43" s="132"/>
      <c r="G43" s="132"/>
      <c r="H43" s="101"/>
      <c r="I43" s="100"/>
      <c r="J43" s="99"/>
      <c r="K43" s="537"/>
      <c r="L43" s="546"/>
    </row>
    <row r="44" spans="1:12" ht="18.5" x14ac:dyDescent="0.45">
      <c r="A44" s="112"/>
      <c r="B44" s="165"/>
      <c r="C44" s="105"/>
      <c r="D44" s="104"/>
      <c r="E44" s="110"/>
      <c r="F44" s="132"/>
      <c r="G44" s="132"/>
      <c r="H44" s="101"/>
      <c r="I44" s="100"/>
      <c r="J44" s="99"/>
      <c r="K44" s="537"/>
      <c r="L44" s="546"/>
    </row>
    <row r="45" spans="1:12" ht="130.75" customHeight="1" x14ac:dyDescent="0.3">
      <c r="A45" s="133">
        <v>3</v>
      </c>
      <c r="B45" s="167" t="s">
        <v>65</v>
      </c>
      <c r="C45" s="105" t="s">
        <v>64</v>
      </c>
      <c r="D45" s="122" t="s">
        <v>22</v>
      </c>
      <c r="E45" s="110" t="s">
        <v>17</v>
      </c>
      <c r="F45" s="102">
        <v>500</v>
      </c>
      <c r="G45" s="102">
        <v>390</v>
      </c>
      <c r="H45" s="101">
        <f>F45*G45</f>
        <v>195000</v>
      </c>
      <c r="I45" s="109">
        <f>'[2]CIVIL WORK MB'!I205</f>
        <v>509.38</v>
      </c>
      <c r="J45" s="108">
        <f>I45*G45</f>
        <v>198658.2</v>
      </c>
      <c r="K45" s="553">
        <f>F45-I45</f>
        <v>-9.3799999999999955</v>
      </c>
      <c r="L45" s="546">
        <f t="shared" si="8"/>
        <v>-3658.199999999998</v>
      </c>
    </row>
    <row r="46" spans="1:12" ht="18.5" x14ac:dyDescent="0.45">
      <c r="A46" s="133"/>
      <c r="B46" s="167"/>
      <c r="C46" s="105" t="s">
        <v>63</v>
      </c>
      <c r="D46" s="104"/>
      <c r="E46" s="110"/>
      <c r="F46" s="132"/>
      <c r="G46" s="132"/>
      <c r="H46" s="101"/>
      <c r="I46" s="100"/>
      <c r="J46" s="99"/>
      <c r="K46" s="537"/>
      <c r="L46" s="546"/>
    </row>
    <row r="47" spans="1:12" ht="18.5" x14ac:dyDescent="0.45">
      <c r="A47" s="112"/>
      <c r="B47" s="165"/>
      <c r="C47" s="105"/>
      <c r="D47" s="104"/>
      <c r="E47" s="110"/>
      <c r="F47" s="132"/>
      <c r="G47" s="132"/>
      <c r="H47" s="101"/>
      <c r="I47" s="100"/>
      <c r="J47" s="99"/>
      <c r="K47" s="537"/>
      <c r="L47" s="546"/>
    </row>
    <row r="48" spans="1:12" s="174" customFormat="1" ht="92.5" x14ac:dyDescent="0.3">
      <c r="A48" s="133">
        <v>4</v>
      </c>
      <c r="B48" s="167" t="s">
        <v>62</v>
      </c>
      <c r="C48" s="105" t="s">
        <v>61</v>
      </c>
      <c r="D48" s="122" t="s">
        <v>22</v>
      </c>
      <c r="E48" s="103" t="s">
        <v>41</v>
      </c>
      <c r="F48" s="132">
        <v>165</v>
      </c>
      <c r="G48" s="132">
        <f>130</f>
        <v>130</v>
      </c>
      <c r="H48" s="101">
        <f>F48*G48</f>
        <v>21450</v>
      </c>
      <c r="I48" s="179">
        <f>'[2]CIVIL WORK MB'!I213</f>
        <v>104.07</v>
      </c>
      <c r="J48" s="108">
        <f>I48*G48</f>
        <v>13529.099999999999</v>
      </c>
      <c r="K48" s="536">
        <f>F48-I48</f>
        <v>60.930000000000007</v>
      </c>
      <c r="L48" s="546">
        <f t="shared" si="8"/>
        <v>7920.9000000000005</v>
      </c>
    </row>
    <row r="49" spans="1:12" ht="18.5" x14ac:dyDescent="0.45">
      <c r="A49" s="133"/>
      <c r="B49" s="167"/>
      <c r="C49" s="105" t="s">
        <v>60</v>
      </c>
      <c r="D49" s="104"/>
      <c r="E49" s="103"/>
      <c r="F49" s="132"/>
      <c r="G49" s="132"/>
      <c r="H49" s="101"/>
      <c r="I49" s="100"/>
      <c r="J49" s="99"/>
      <c r="K49" s="537"/>
      <c r="L49" s="546"/>
    </row>
    <row r="50" spans="1:12" ht="18.5" x14ac:dyDescent="0.45">
      <c r="A50" s="112"/>
      <c r="B50" s="165"/>
      <c r="C50" s="105"/>
      <c r="D50" s="104"/>
      <c r="E50" s="110"/>
      <c r="F50" s="132"/>
      <c r="G50" s="132"/>
      <c r="H50" s="101"/>
      <c r="I50" s="100"/>
      <c r="J50" s="99"/>
      <c r="K50" s="537"/>
      <c r="L50" s="546"/>
    </row>
    <row r="51" spans="1:12" ht="132" customHeight="1" x14ac:dyDescent="0.45">
      <c r="A51" s="133">
        <v>5</v>
      </c>
      <c r="B51" s="178" t="s">
        <v>59</v>
      </c>
      <c r="C51" s="128" t="s">
        <v>58</v>
      </c>
      <c r="D51" s="127"/>
      <c r="E51" s="126"/>
      <c r="F51" s="118"/>
      <c r="G51" s="102"/>
      <c r="H51" s="101"/>
      <c r="I51" s="100"/>
      <c r="J51" s="99"/>
      <c r="K51" s="537"/>
      <c r="L51" s="546"/>
    </row>
    <row r="52" spans="1:12" ht="23.4" customHeight="1" x14ac:dyDescent="0.45">
      <c r="A52" s="133"/>
      <c r="B52" s="178"/>
      <c r="C52" s="128" t="s">
        <v>57</v>
      </c>
      <c r="D52" s="127"/>
      <c r="E52" s="126"/>
      <c r="F52" s="118"/>
      <c r="G52" s="102"/>
      <c r="H52" s="101"/>
      <c r="I52" s="100"/>
      <c r="J52" s="99"/>
      <c r="K52" s="537"/>
      <c r="L52" s="546"/>
    </row>
    <row r="53" spans="1:12" s="174" customFormat="1" ht="23.4" customHeight="1" x14ac:dyDescent="0.45">
      <c r="A53" s="133"/>
      <c r="B53" s="177" t="s">
        <v>36</v>
      </c>
      <c r="C53" s="128" t="s">
        <v>56</v>
      </c>
      <c r="D53" s="176"/>
      <c r="E53" s="126" t="s">
        <v>17</v>
      </c>
      <c r="F53" s="131">
        <v>270</v>
      </c>
      <c r="G53" s="175">
        <v>465</v>
      </c>
      <c r="H53" s="125">
        <f>F53*G53</f>
        <v>125550</v>
      </c>
      <c r="I53" s="124">
        <f>'[2]CIVIL WORK MB'!I222</f>
        <v>233.27999999999997</v>
      </c>
      <c r="J53" s="108">
        <f>I53*G53</f>
        <v>108475.19999999998</v>
      </c>
      <c r="K53" s="552">
        <f>F53-I53</f>
        <v>36.720000000000027</v>
      </c>
      <c r="L53" s="546">
        <f>K53*G53</f>
        <v>17074.800000000014</v>
      </c>
    </row>
    <row r="54" spans="1:12" s="168" customFormat="1" ht="23.4" customHeight="1" x14ac:dyDescent="0.45">
      <c r="A54" s="133"/>
      <c r="B54" s="173" t="s">
        <v>34</v>
      </c>
      <c r="C54" s="172" t="s">
        <v>55</v>
      </c>
      <c r="D54" s="171"/>
      <c r="E54" s="136" t="s">
        <v>17</v>
      </c>
      <c r="F54" s="95">
        <v>0</v>
      </c>
      <c r="G54" s="93">
        <v>465</v>
      </c>
      <c r="H54" s="170"/>
      <c r="I54" s="169"/>
      <c r="J54" s="91"/>
      <c r="K54" s="540"/>
      <c r="L54" s="547"/>
    </row>
    <row r="55" spans="1:12" ht="18.5" x14ac:dyDescent="0.45">
      <c r="A55" s="112"/>
      <c r="B55" s="165"/>
      <c r="C55" s="105"/>
      <c r="D55" s="122"/>
      <c r="E55" s="110"/>
      <c r="F55" s="132"/>
      <c r="G55" s="166"/>
      <c r="H55" s="101"/>
      <c r="I55" s="100"/>
      <c r="J55" s="99"/>
      <c r="K55" s="537"/>
      <c r="L55" s="546"/>
    </row>
    <row r="56" spans="1:12" ht="120.65" customHeight="1" x14ac:dyDescent="0.45">
      <c r="A56" s="133">
        <v>6</v>
      </c>
      <c r="B56" s="167" t="s">
        <v>54</v>
      </c>
      <c r="C56" s="105" t="s">
        <v>53</v>
      </c>
      <c r="D56" s="104"/>
      <c r="E56" s="110"/>
      <c r="F56" s="102"/>
      <c r="G56" s="102"/>
      <c r="H56" s="101"/>
      <c r="I56" s="100"/>
      <c r="J56" s="99"/>
      <c r="K56" s="537"/>
      <c r="L56" s="546"/>
    </row>
    <row r="57" spans="1:12" ht="27.65" customHeight="1" x14ac:dyDescent="0.45">
      <c r="A57" s="133"/>
      <c r="B57" s="167"/>
      <c r="C57" s="105" t="s">
        <v>52</v>
      </c>
      <c r="D57" s="104"/>
      <c r="E57" s="110"/>
      <c r="F57" s="102"/>
      <c r="G57" s="102"/>
      <c r="H57" s="101"/>
      <c r="I57" s="100"/>
      <c r="J57" s="99"/>
      <c r="K57" s="537"/>
      <c r="L57" s="546"/>
    </row>
    <row r="58" spans="1:12" ht="27.65" customHeight="1" x14ac:dyDescent="0.45">
      <c r="A58" s="133"/>
      <c r="B58" s="165" t="s">
        <v>36</v>
      </c>
      <c r="C58" s="105" t="s">
        <v>51</v>
      </c>
      <c r="D58" s="122"/>
      <c r="E58" s="110" t="s">
        <v>17</v>
      </c>
      <c r="F58" s="132">
        <v>1025</v>
      </c>
      <c r="G58" s="166">
        <v>160</v>
      </c>
      <c r="H58" s="101">
        <f>F58*G58</f>
        <v>164000</v>
      </c>
      <c r="I58" s="109">
        <f>'[2]CIVIL WORK MB'!I240</f>
        <v>1045.04</v>
      </c>
      <c r="J58" s="108">
        <f>I58*G58</f>
        <v>167206.39999999999</v>
      </c>
      <c r="K58" s="552">
        <f>F58-I58</f>
        <v>-20.039999999999964</v>
      </c>
      <c r="L58" s="546">
        <f>K58*G58</f>
        <v>-3206.3999999999942</v>
      </c>
    </row>
    <row r="59" spans="1:12" ht="27.65" customHeight="1" x14ac:dyDescent="0.45">
      <c r="A59" s="133"/>
      <c r="B59" s="165" t="s">
        <v>34</v>
      </c>
      <c r="C59" s="128" t="s">
        <v>50</v>
      </c>
      <c r="D59" s="122"/>
      <c r="E59" s="110" t="s">
        <v>17</v>
      </c>
      <c r="F59" s="132">
        <v>130</v>
      </c>
      <c r="G59" s="166">
        <v>160</v>
      </c>
      <c r="H59" s="101">
        <f>F59*G59</f>
        <v>20800</v>
      </c>
      <c r="I59" s="109">
        <f>'[2]CIVIL WORK MB'!I244</f>
        <v>51.881399999999999</v>
      </c>
      <c r="J59" s="108">
        <f>I59*G59</f>
        <v>8301.0239999999994</v>
      </c>
      <c r="K59" s="552">
        <f t="shared" ref="K59:K61" si="9">F59-I59</f>
        <v>78.118600000000001</v>
      </c>
      <c r="L59" s="546">
        <f t="shared" ref="L59:L61" si="10">K59*G59</f>
        <v>12498.976000000001</v>
      </c>
    </row>
    <row r="60" spans="1:12" ht="27.65" customHeight="1" x14ac:dyDescent="0.45">
      <c r="A60" s="133"/>
      <c r="B60" s="165" t="s">
        <v>49</v>
      </c>
      <c r="C60" s="128" t="s">
        <v>48</v>
      </c>
      <c r="D60" s="122"/>
      <c r="E60" s="110" t="s">
        <v>17</v>
      </c>
      <c r="F60" s="132">
        <v>100</v>
      </c>
      <c r="G60" s="166">
        <v>160</v>
      </c>
      <c r="H60" s="101">
        <f>F60*G60</f>
        <v>16000</v>
      </c>
      <c r="I60" s="109">
        <f>'[2]CIVIL WORK MB'!I251</f>
        <v>104.22</v>
      </c>
      <c r="J60" s="108">
        <f>I60*G60</f>
        <v>16675.2</v>
      </c>
      <c r="K60" s="552">
        <f t="shared" si="9"/>
        <v>-4.2199999999999989</v>
      </c>
      <c r="L60" s="546">
        <f t="shared" si="10"/>
        <v>-675.19999999999982</v>
      </c>
    </row>
    <row r="61" spans="1:12" ht="27.65" customHeight="1" x14ac:dyDescent="0.45">
      <c r="A61" s="133"/>
      <c r="B61" s="165" t="s">
        <v>47</v>
      </c>
      <c r="C61" s="128" t="s">
        <v>46</v>
      </c>
      <c r="D61" s="122"/>
      <c r="E61" s="110" t="s">
        <v>17</v>
      </c>
      <c r="F61" s="132">
        <v>250</v>
      </c>
      <c r="G61" s="166">
        <v>160</v>
      </c>
      <c r="H61" s="101">
        <f>F61*G61</f>
        <v>40000</v>
      </c>
      <c r="I61" s="109">
        <f>'[2]CIVIL WORK MB'!I258</f>
        <v>214.56</v>
      </c>
      <c r="J61" s="108">
        <f>I61*G61</f>
        <v>34329.599999999999</v>
      </c>
      <c r="K61" s="552">
        <f t="shared" si="9"/>
        <v>35.44</v>
      </c>
      <c r="L61" s="546">
        <f t="shared" si="10"/>
        <v>5670.4</v>
      </c>
    </row>
    <row r="62" spans="1:12" ht="18.5" x14ac:dyDescent="0.45">
      <c r="A62" s="112"/>
      <c r="B62" s="165"/>
      <c r="C62" s="105"/>
      <c r="D62" s="122"/>
      <c r="E62" s="110"/>
      <c r="F62" s="132"/>
      <c r="G62" s="166"/>
      <c r="H62" s="101"/>
      <c r="I62" s="100"/>
      <c r="J62" s="99"/>
      <c r="K62" s="537"/>
      <c r="L62" s="546"/>
    </row>
    <row r="63" spans="1:12" s="158" customFormat="1" ht="74" x14ac:dyDescent="0.25">
      <c r="A63" s="107">
        <v>7</v>
      </c>
      <c r="B63" s="106" t="s">
        <v>45</v>
      </c>
      <c r="C63" s="105" t="s">
        <v>44</v>
      </c>
      <c r="D63" s="122" t="s">
        <v>22</v>
      </c>
      <c r="E63" s="103" t="s">
        <v>41</v>
      </c>
      <c r="F63" s="132">
        <v>56</v>
      </c>
      <c r="G63" s="102">
        <v>290</v>
      </c>
      <c r="H63" s="101">
        <f>F63*G63</f>
        <v>16240</v>
      </c>
      <c r="I63" s="109">
        <f>'[2]CIVIL WORK MB'!I261</f>
        <v>72</v>
      </c>
      <c r="J63" s="108">
        <f>I63*G63</f>
        <v>20880</v>
      </c>
      <c r="K63" s="554">
        <f>F63-I63</f>
        <v>-16</v>
      </c>
      <c r="L63" s="555">
        <f>K63*G63</f>
        <v>-4640</v>
      </c>
    </row>
    <row r="64" spans="1:12" ht="18.5" x14ac:dyDescent="0.45">
      <c r="A64" s="112"/>
      <c r="B64" s="165"/>
      <c r="C64" s="164"/>
      <c r="D64" s="104"/>
      <c r="E64" s="110"/>
      <c r="F64" s="102"/>
      <c r="G64" s="102"/>
      <c r="H64" s="116"/>
      <c r="I64" s="115"/>
      <c r="J64" s="114"/>
      <c r="K64" s="537"/>
      <c r="L64" s="546"/>
    </row>
    <row r="65" spans="1:13" s="158" customFormat="1" ht="55.5" x14ac:dyDescent="0.25">
      <c r="A65" s="107">
        <v>8</v>
      </c>
      <c r="B65" s="163" t="s">
        <v>43</v>
      </c>
      <c r="C65" s="161" t="s">
        <v>42</v>
      </c>
      <c r="D65" s="160" t="s">
        <v>22</v>
      </c>
      <c r="E65" s="103" t="s">
        <v>41</v>
      </c>
      <c r="F65" s="159">
        <v>80</v>
      </c>
      <c r="G65" s="102">
        <v>350</v>
      </c>
      <c r="H65" s="101">
        <f>F65*G65</f>
        <v>28000</v>
      </c>
      <c r="I65" s="109">
        <f>'[2]CIVIL WORK MB'!I269</f>
        <v>70.639999999999986</v>
      </c>
      <c r="J65" s="108">
        <f>I65*G65</f>
        <v>24723.999999999996</v>
      </c>
      <c r="K65" s="554">
        <f>F65-I65</f>
        <v>9.3600000000000136</v>
      </c>
      <c r="L65" s="555">
        <f>K65*G65</f>
        <v>3276.0000000000045</v>
      </c>
    </row>
    <row r="66" spans="1:13" s="158" customFormat="1" ht="18.5" x14ac:dyDescent="0.25">
      <c r="A66" s="112"/>
      <c r="B66" s="162"/>
      <c r="C66" s="161"/>
      <c r="D66" s="160"/>
      <c r="E66" s="110"/>
      <c r="F66" s="159"/>
      <c r="G66" s="102"/>
      <c r="H66" s="101"/>
      <c r="I66" s="100"/>
      <c r="J66" s="99"/>
      <c r="K66" s="541"/>
      <c r="L66" s="548"/>
    </row>
    <row r="67" spans="1:13" s="146" customFormat="1" ht="26.4" customHeight="1" x14ac:dyDescent="0.45">
      <c r="A67" s="157"/>
      <c r="B67" s="156"/>
      <c r="C67" s="155" t="s">
        <v>40</v>
      </c>
      <c r="D67" s="153"/>
      <c r="E67" s="154"/>
      <c r="F67" s="153"/>
      <c r="G67" s="153"/>
      <c r="H67" s="152">
        <f>SUM(H5:H66)</f>
        <v>1678565</v>
      </c>
      <c r="I67" s="151"/>
      <c r="J67" s="528">
        <f>SUM(J5:J66)</f>
        <v>2038806.4635000003</v>
      </c>
      <c r="K67" s="558"/>
      <c r="L67" s="556">
        <f>SUM(L5:L66)</f>
        <v>-360241.46350000001</v>
      </c>
    </row>
    <row r="68" spans="1:13" s="146" customFormat="1" ht="18.5" x14ac:dyDescent="0.45">
      <c r="A68" s="112"/>
      <c r="B68" s="139"/>
      <c r="C68" s="150"/>
      <c r="D68" s="106"/>
      <c r="E68" s="103"/>
      <c r="F68" s="106"/>
      <c r="G68" s="106"/>
      <c r="H68" s="149"/>
      <c r="I68" s="148"/>
      <c r="J68" s="147"/>
      <c r="K68" s="542"/>
      <c r="L68" s="549"/>
    </row>
    <row r="69" spans="1:13" s="82" customFormat="1" ht="17.25" customHeight="1" x14ac:dyDescent="0.45">
      <c r="A69" s="145"/>
      <c r="B69" s="143"/>
      <c r="C69" s="144" t="s">
        <v>39</v>
      </c>
      <c r="D69" s="143"/>
      <c r="E69" s="143"/>
      <c r="F69" s="143"/>
      <c r="G69" s="143"/>
      <c r="H69" s="142"/>
      <c r="I69" s="141"/>
      <c r="J69" s="140"/>
      <c r="K69" s="537"/>
      <c r="L69" s="546"/>
    </row>
    <row r="70" spans="1:13" s="64" customFormat="1" ht="18.5" x14ac:dyDescent="0.45">
      <c r="A70" s="112"/>
      <c r="B70" s="139"/>
      <c r="C70" s="105"/>
      <c r="D70" s="122"/>
      <c r="E70" s="110"/>
      <c r="F70" s="117"/>
      <c r="G70" s="138"/>
      <c r="H70" s="121"/>
      <c r="I70" s="120"/>
      <c r="J70" s="119"/>
      <c r="K70" s="543"/>
      <c r="L70" s="550"/>
    </row>
    <row r="71" spans="1:13" s="64" customFormat="1" ht="166.5" x14ac:dyDescent="0.45">
      <c r="A71" s="133">
        <v>1</v>
      </c>
      <c r="B71" s="106" t="s">
        <v>38</v>
      </c>
      <c r="C71" s="105" t="s">
        <v>37</v>
      </c>
      <c r="D71" s="122"/>
      <c r="E71" s="103"/>
      <c r="F71" s="131"/>
      <c r="G71" s="132"/>
      <c r="H71" s="101"/>
      <c r="I71" s="100"/>
      <c r="J71" s="99"/>
      <c r="K71" s="543"/>
      <c r="L71" s="550"/>
      <c r="M71" s="557"/>
    </row>
    <row r="72" spans="1:13" s="134" customFormat="1" ht="23.4" customHeight="1" x14ac:dyDescent="0.3">
      <c r="A72" s="133"/>
      <c r="B72" s="137" t="s">
        <v>36</v>
      </c>
      <c r="C72" s="96" t="s">
        <v>35</v>
      </c>
      <c r="D72" s="136" t="s">
        <v>22</v>
      </c>
      <c r="E72" s="94" t="s">
        <v>17</v>
      </c>
      <c r="F72" s="135">
        <v>250</v>
      </c>
      <c r="G72" s="135">
        <v>40</v>
      </c>
      <c r="H72" s="92">
        <f>F72*G72</f>
        <v>10000</v>
      </c>
      <c r="I72" s="91"/>
      <c r="J72" s="90">
        <f>I72*G72</f>
        <v>0</v>
      </c>
      <c r="K72" s="560">
        <f>F72-I72</f>
        <v>250</v>
      </c>
      <c r="L72" s="561">
        <f>K72*G72</f>
        <v>10000</v>
      </c>
    </row>
    <row r="73" spans="1:13" s="64" customFormat="1" ht="23.4" customHeight="1" x14ac:dyDescent="0.3">
      <c r="A73" s="133"/>
      <c r="B73" s="111" t="s">
        <v>34</v>
      </c>
      <c r="C73" s="105" t="s">
        <v>33</v>
      </c>
      <c r="D73" s="122" t="s">
        <v>22</v>
      </c>
      <c r="E73" s="103" t="s">
        <v>17</v>
      </c>
      <c r="F73" s="132">
        <v>650</v>
      </c>
      <c r="G73" s="131">
        <v>45</v>
      </c>
      <c r="H73" s="101">
        <f>F73*G73</f>
        <v>29250</v>
      </c>
      <c r="I73" s="109">
        <f>'[2]CIVIL WORK MB'!I277</f>
        <v>537.44999999999993</v>
      </c>
      <c r="J73" s="108">
        <f>I73*G73</f>
        <v>24185.249999999996</v>
      </c>
      <c r="K73" s="562">
        <f>F73-I73</f>
        <v>112.55000000000007</v>
      </c>
      <c r="L73" s="561">
        <f>K73*G73</f>
        <v>5064.7500000000027</v>
      </c>
    </row>
    <row r="74" spans="1:13" s="64" customFormat="1" ht="18.5" x14ac:dyDescent="0.3">
      <c r="A74" s="112"/>
      <c r="B74" s="111"/>
      <c r="C74" s="105"/>
      <c r="D74" s="104"/>
      <c r="E74" s="110"/>
      <c r="F74" s="118"/>
      <c r="G74" s="102"/>
      <c r="H74" s="121"/>
      <c r="I74" s="120"/>
      <c r="J74" s="119"/>
      <c r="K74" s="562">
        <f t="shared" ref="K74:K87" si="11">F74-I74</f>
        <v>0</v>
      </c>
      <c r="L74" s="561"/>
    </row>
    <row r="75" spans="1:13" s="64" customFormat="1" ht="136.75" customHeight="1" x14ac:dyDescent="0.3">
      <c r="A75" s="112">
        <v>2</v>
      </c>
      <c r="B75" s="111" t="s">
        <v>32</v>
      </c>
      <c r="C75" s="105" t="s">
        <v>31</v>
      </c>
      <c r="D75" s="104" t="s">
        <v>22</v>
      </c>
      <c r="E75" s="110" t="s">
        <v>17</v>
      </c>
      <c r="F75" s="118">
        <v>550</v>
      </c>
      <c r="G75" s="102">
        <v>160</v>
      </c>
      <c r="H75" s="101">
        <f>F75*G75</f>
        <v>88000</v>
      </c>
      <c r="I75" s="109">
        <f>'[2]CIVIL WORK MB'!I287</f>
        <v>892.54250000000002</v>
      </c>
      <c r="J75" s="108">
        <f>I75*G75</f>
        <v>142806.79999999999</v>
      </c>
      <c r="K75" s="562">
        <f t="shared" si="11"/>
        <v>-342.54250000000002</v>
      </c>
      <c r="L75" s="561">
        <f t="shared" ref="L74:L87" si="12">K75*G75</f>
        <v>-54806.8</v>
      </c>
    </row>
    <row r="76" spans="1:13" s="64" customFormat="1" ht="18.5" x14ac:dyDescent="0.3">
      <c r="A76" s="112"/>
      <c r="B76" s="111"/>
      <c r="C76" s="105"/>
      <c r="D76" s="104"/>
      <c r="E76" s="110"/>
      <c r="F76" s="102"/>
      <c r="G76" s="102"/>
      <c r="H76" s="116"/>
      <c r="I76" s="115"/>
      <c r="J76" s="114"/>
      <c r="K76" s="562">
        <f t="shared" si="11"/>
        <v>0</v>
      </c>
      <c r="L76" s="561"/>
    </row>
    <row r="77" spans="1:13" s="64" customFormat="1" ht="74" x14ac:dyDescent="0.3">
      <c r="A77" s="112">
        <v>3</v>
      </c>
      <c r="B77" s="106" t="s">
        <v>30</v>
      </c>
      <c r="C77" s="130" t="s">
        <v>29</v>
      </c>
      <c r="D77" s="122" t="s">
        <v>22</v>
      </c>
      <c r="E77" s="103" t="s">
        <v>17</v>
      </c>
      <c r="F77" s="118">
        <v>675</v>
      </c>
      <c r="G77" s="102">
        <v>260</v>
      </c>
      <c r="H77" s="101">
        <f>F77*G77</f>
        <v>175500</v>
      </c>
      <c r="I77" s="109">
        <f>'[2]CIVIL WORK MB'!I293</f>
        <v>599.63749999999993</v>
      </c>
      <c r="J77" s="108">
        <f>I77*G77</f>
        <v>155905.74999999997</v>
      </c>
      <c r="K77" s="562">
        <f t="shared" si="11"/>
        <v>75.362500000000068</v>
      </c>
      <c r="L77" s="561">
        <f t="shared" si="12"/>
        <v>19594.250000000018</v>
      </c>
    </row>
    <row r="78" spans="1:13" s="64" customFormat="1" ht="18.5" x14ac:dyDescent="0.3">
      <c r="A78" s="112"/>
      <c r="B78" s="111"/>
      <c r="C78" s="105"/>
      <c r="D78" s="104"/>
      <c r="E78" s="110"/>
      <c r="F78" s="102"/>
      <c r="G78" s="102"/>
      <c r="H78" s="116"/>
      <c r="I78" s="115"/>
      <c r="J78" s="114"/>
      <c r="K78" s="562">
        <f t="shared" si="11"/>
        <v>0</v>
      </c>
      <c r="L78" s="561"/>
    </row>
    <row r="79" spans="1:13" s="123" customFormat="1" ht="69" customHeight="1" x14ac:dyDescent="0.3">
      <c r="A79" s="112">
        <v>4</v>
      </c>
      <c r="B79" s="129" t="s">
        <v>28</v>
      </c>
      <c r="C79" s="128" t="s">
        <v>27</v>
      </c>
      <c r="D79" s="127" t="s">
        <v>22</v>
      </c>
      <c r="E79" s="126" t="s">
        <v>17</v>
      </c>
      <c r="F79" s="118">
        <v>475</v>
      </c>
      <c r="G79" s="118">
        <v>170</v>
      </c>
      <c r="H79" s="125">
        <f>F79*G79</f>
        <v>80750</v>
      </c>
      <c r="I79" s="124">
        <f>'[2]CIVIL WORK MB'!I310</f>
        <v>753.65640000000008</v>
      </c>
      <c r="J79" s="108">
        <f>I79*G79</f>
        <v>128121.58800000002</v>
      </c>
      <c r="K79" s="562">
        <f t="shared" si="11"/>
        <v>-278.65640000000008</v>
      </c>
      <c r="L79" s="561">
        <f t="shared" si="12"/>
        <v>-47371.588000000011</v>
      </c>
    </row>
    <row r="80" spans="1:13" s="64" customFormat="1" ht="18.5" x14ac:dyDescent="0.3">
      <c r="A80" s="112"/>
      <c r="B80" s="111"/>
      <c r="C80" s="105"/>
      <c r="D80" s="122"/>
      <c r="E80" s="110"/>
      <c r="F80" s="102"/>
      <c r="G80" s="102"/>
      <c r="H80" s="121"/>
      <c r="I80" s="120"/>
      <c r="J80" s="119"/>
      <c r="K80" s="562">
        <f t="shared" si="11"/>
        <v>0</v>
      </c>
      <c r="L80" s="561"/>
    </row>
    <row r="81" spans="1:12" s="64" customFormat="1" ht="81" customHeight="1" x14ac:dyDescent="0.3">
      <c r="A81" s="112">
        <v>5</v>
      </c>
      <c r="B81" s="106" t="s">
        <v>26</v>
      </c>
      <c r="C81" s="105" t="s">
        <v>25</v>
      </c>
      <c r="D81" s="104" t="s">
        <v>22</v>
      </c>
      <c r="E81" s="110" t="s">
        <v>17</v>
      </c>
      <c r="F81" s="118">
        <v>550</v>
      </c>
      <c r="G81" s="102">
        <v>35</v>
      </c>
      <c r="H81" s="101">
        <f>F81*G81</f>
        <v>19250</v>
      </c>
      <c r="I81" s="109">
        <f>'[2]CIVIL WORK MB'!I320</f>
        <v>892.54250000000002</v>
      </c>
      <c r="J81" s="108">
        <f>I81*G81</f>
        <v>31238.987499999999</v>
      </c>
      <c r="K81" s="562">
        <f t="shared" si="11"/>
        <v>-342.54250000000002</v>
      </c>
      <c r="L81" s="561">
        <f t="shared" si="12"/>
        <v>-11988.987500000001</v>
      </c>
    </row>
    <row r="82" spans="1:12" s="64" customFormat="1" ht="18.5" x14ac:dyDescent="0.3">
      <c r="A82" s="112"/>
      <c r="B82" s="117"/>
      <c r="C82" s="105"/>
      <c r="D82" s="104"/>
      <c r="E82" s="110"/>
      <c r="F82" s="102"/>
      <c r="G82" s="102"/>
      <c r="H82" s="116"/>
      <c r="I82" s="115"/>
      <c r="J82" s="114"/>
      <c r="K82" s="562">
        <f t="shared" si="11"/>
        <v>0</v>
      </c>
      <c r="L82" s="561"/>
    </row>
    <row r="83" spans="1:12" s="64" customFormat="1" ht="70.25" customHeight="1" x14ac:dyDescent="0.3">
      <c r="A83" s="112">
        <v>6</v>
      </c>
      <c r="B83" s="106" t="s">
        <v>24</v>
      </c>
      <c r="C83" s="105" t="s">
        <v>23</v>
      </c>
      <c r="D83" s="104" t="s">
        <v>22</v>
      </c>
      <c r="E83" s="110" t="s">
        <v>17</v>
      </c>
      <c r="F83" s="102">
        <v>675</v>
      </c>
      <c r="G83" s="102">
        <v>30</v>
      </c>
      <c r="H83" s="101">
        <f>F83*G83</f>
        <v>20250</v>
      </c>
      <c r="I83" s="113">
        <f>'[2]CIVIL WORK MB'!I325</f>
        <v>537.44999999999993</v>
      </c>
      <c r="J83" s="108">
        <f>I83*G83</f>
        <v>16123.499999999998</v>
      </c>
      <c r="K83" s="562">
        <f t="shared" si="11"/>
        <v>137.55000000000007</v>
      </c>
      <c r="L83" s="561">
        <f t="shared" si="12"/>
        <v>4126.5000000000018</v>
      </c>
    </row>
    <row r="84" spans="1:12" s="64" customFormat="1" ht="18.5" x14ac:dyDescent="0.3">
      <c r="A84" s="112"/>
      <c r="B84" s="111"/>
      <c r="C84" s="105"/>
      <c r="D84" s="104"/>
      <c r="E84" s="110"/>
      <c r="F84" s="102"/>
      <c r="G84" s="102"/>
      <c r="H84" s="101"/>
      <c r="I84" s="100"/>
      <c r="J84" s="99"/>
      <c r="K84" s="562">
        <f t="shared" si="11"/>
        <v>0</v>
      </c>
      <c r="L84" s="561"/>
    </row>
    <row r="85" spans="1:12" s="64" customFormat="1" ht="77.400000000000006" customHeight="1" x14ac:dyDescent="0.3">
      <c r="A85" s="107">
        <v>7</v>
      </c>
      <c r="B85" s="106" t="s">
        <v>21</v>
      </c>
      <c r="C85" s="105" t="s">
        <v>20</v>
      </c>
      <c r="D85" s="104"/>
      <c r="E85" s="103" t="s">
        <v>17</v>
      </c>
      <c r="F85" s="102">
        <v>500</v>
      </c>
      <c r="G85" s="102">
        <v>30</v>
      </c>
      <c r="H85" s="101">
        <f>F85*G85</f>
        <v>15000</v>
      </c>
      <c r="I85" s="109">
        <f>'[2]CIVIL WORK MB'!I334</f>
        <v>1002.1374999999999</v>
      </c>
      <c r="J85" s="108">
        <f>I85*G85</f>
        <v>30064.124999999996</v>
      </c>
      <c r="K85" s="562">
        <f t="shared" si="11"/>
        <v>-502.13749999999993</v>
      </c>
      <c r="L85" s="561">
        <f t="shared" si="12"/>
        <v>-15064.124999999998</v>
      </c>
    </row>
    <row r="86" spans="1:12" s="64" customFormat="1" ht="18.5" x14ac:dyDescent="0.3">
      <c r="A86" s="107"/>
      <c r="B86" s="106"/>
      <c r="C86" s="105"/>
      <c r="D86" s="104"/>
      <c r="E86" s="103"/>
      <c r="F86" s="102"/>
      <c r="G86" s="102"/>
      <c r="H86" s="101"/>
      <c r="I86" s="100"/>
      <c r="J86" s="99"/>
      <c r="K86" s="562">
        <f t="shared" si="11"/>
        <v>0</v>
      </c>
      <c r="L86" s="561"/>
    </row>
    <row r="87" spans="1:12" s="89" customFormat="1" ht="73.25" customHeight="1" x14ac:dyDescent="0.3">
      <c r="A87" s="98">
        <v>8</v>
      </c>
      <c r="B87" s="97" t="s">
        <v>19</v>
      </c>
      <c r="C87" s="96" t="s">
        <v>18</v>
      </c>
      <c r="D87" s="95"/>
      <c r="E87" s="94" t="s">
        <v>17</v>
      </c>
      <c r="F87" s="93">
        <v>100</v>
      </c>
      <c r="G87" s="93">
        <v>0</v>
      </c>
      <c r="H87" s="92">
        <f>F87*G87</f>
        <v>0</v>
      </c>
      <c r="I87" s="91"/>
      <c r="J87" s="90">
        <f>I87*G87</f>
        <v>0</v>
      </c>
      <c r="K87" s="562">
        <f t="shared" si="11"/>
        <v>100</v>
      </c>
      <c r="L87" s="561">
        <f t="shared" si="12"/>
        <v>0</v>
      </c>
    </row>
    <row r="88" spans="1:12" s="82" customFormat="1" ht="21" customHeight="1" x14ac:dyDescent="0.45">
      <c r="A88" s="88"/>
      <c r="B88" s="88"/>
      <c r="C88" s="87" t="s">
        <v>16</v>
      </c>
      <c r="D88" s="86"/>
      <c r="E88" s="85"/>
      <c r="F88" s="86"/>
      <c r="G88" s="85"/>
      <c r="H88" s="84">
        <f>SUM(H70:H87)</f>
        <v>438000</v>
      </c>
      <c r="I88" s="83"/>
      <c r="J88" s="529">
        <f>SUM(J70:J87)</f>
        <v>528446.00049999985</v>
      </c>
      <c r="K88" s="559"/>
      <c r="L88" s="563">
        <f>SUM(L69:L87)</f>
        <v>-90446.000499999995</v>
      </c>
    </row>
    <row r="89" spans="1:12" s="75" customFormat="1" ht="28.25" customHeight="1" thickBot="1" x14ac:dyDescent="0.5">
      <c r="A89" s="81"/>
      <c r="B89" s="81"/>
      <c r="C89" s="80" t="s">
        <v>1</v>
      </c>
      <c r="D89" s="78"/>
      <c r="E89" s="79"/>
      <c r="F89" s="78"/>
      <c r="G89" s="78"/>
      <c r="H89" s="77">
        <f>H67+H88</f>
        <v>2116565</v>
      </c>
      <c r="I89" s="76"/>
      <c r="J89" s="77">
        <f>J67+J88</f>
        <v>2567252.4640000002</v>
      </c>
      <c r="K89" s="544"/>
      <c r="L89" s="564">
        <f>L88+L67</f>
        <v>-450687.46400000004</v>
      </c>
    </row>
    <row r="90" spans="1:12" s="64" customFormat="1" ht="18.5" x14ac:dyDescent="0.45">
      <c r="A90" s="74"/>
      <c r="B90" s="73"/>
      <c r="C90" s="72"/>
      <c r="D90" s="71"/>
      <c r="E90" s="70"/>
      <c r="F90" s="69"/>
      <c r="G90" s="69"/>
      <c r="H90" s="68"/>
      <c r="I90" s="67"/>
      <c r="J90" s="66"/>
      <c r="K90" s="65"/>
    </row>
    <row r="91" spans="1:12" x14ac:dyDescent="0.3">
      <c r="A91" s="61"/>
      <c r="K91" s="63"/>
    </row>
    <row r="92" spans="1:12" x14ac:dyDescent="0.3">
      <c r="A92" s="61"/>
      <c r="K92" s="63"/>
    </row>
    <row r="93" spans="1:12" x14ac:dyDescent="0.3">
      <c r="A93" s="61"/>
      <c r="K93" s="63"/>
    </row>
    <row r="94" spans="1:12" x14ac:dyDescent="0.3">
      <c r="A94" s="61"/>
      <c r="K94" s="63"/>
    </row>
    <row r="95" spans="1:12" x14ac:dyDescent="0.3">
      <c r="A95" s="61"/>
      <c r="K95" s="63"/>
    </row>
    <row r="96" spans="1:12" x14ac:dyDescent="0.3">
      <c r="A96" s="61"/>
    </row>
    <row r="97" spans="1:3" x14ac:dyDescent="0.3">
      <c r="A97" s="61"/>
    </row>
    <row r="98" spans="1:3" x14ac:dyDescent="0.3">
      <c r="A98" s="61"/>
    </row>
    <row r="99" spans="1:3" x14ac:dyDescent="0.3">
      <c r="A99" s="61"/>
    </row>
    <row r="100" spans="1:3" x14ac:dyDescent="0.3">
      <c r="A100" s="61"/>
    </row>
    <row r="101" spans="1:3" x14ac:dyDescent="0.3">
      <c r="A101" s="61"/>
    </row>
    <row r="102" spans="1:3" x14ac:dyDescent="0.3">
      <c r="A102" s="61"/>
    </row>
    <row r="103" spans="1:3" x14ac:dyDescent="0.3">
      <c r="A103" s="61"/>
      <c r="C103" s="62"/>
    </row>
    <row r="104" spans="1:3" x14ac:dyDescent="0.3">
      <c r="A104" s="61"/>
    </row>
    <row r="105" spans="1:3" x14ac:dyDescent="0.3">
      <c r="A105" s="61"/>
    </row>
    <row r="106" spans="1:3" x14ac:dyDescent="0.3">
      <c r="A106" s="61"/>
    </row>
    <row r="107" spans="1:3" x14ac:dyDescent="0.3">
      <c r="A107" s="61"/>
    </row>
    <row r="108" spans="1:3" x14ac:dyDescent="0.3">
      <c r="A108" s="61"/>
    </row>
    <row r="109" spans="1:3" x14ac:dyDescent="0.3">
      <c r="A109" s="61"/>
    </row>
    <row r="110" spans="1:3" x14ac:dyDescent="0.3">
      <c r="A110" s="61"/>
    </row>
    <row r="111" spans="1:3" x14ac:dyDescent="0.3">
      <c r="A111" s="61"/>
    </row>
    <row r="112" spans="1:3" x14ac:dyDescent="0.3">
      <c r="A112" s="61"/>
    </row>
    <row r="113" spans="1:1" x14ac:dyDescent="0.3">
      <c r="A113" s="61"/>
    </row>
    <row r="114" spans="1:1" x14ac:dyDescent="0.3">
      <c r="A114" s="61"/>
    </row>
    <row r="115" spans="1:1" x14ac:dyDescent="0.3">
      <c r="A115" s="61"/>
    </row>
  </sheetData>
  <protectedRanges>
    <protectedRange sqref="E1:E2 H2:J2 H64:J64 E63:E64 E34 E56:E57 E23:E29 E67:E68 E89:E65373 E11:E17 E36:E41 E43:E44 E46:E52 E19:E21 H11:J17 H19:J21 J24:J25 J27 J30:J32 J37:J40 J42 J45 J48 J53 J58:J61 J63 J65 J72:J73 J75 J77 J79 J81 J83 J85 J87 H89:J65373" name="Range1"/>
    <protectedRange sqref="E6" name="Range1_2"/>
    <protectedRange sqref="E4 E10 H4:J4 H7:J7 E7 H10:J10" name="Range1_1_1"/>
    <protectedRange sqref="E75 E77 E53:E55 E58:E62 E79 E81 E71:E73 E83:E87" name="Range1_4"/>
    <protectedRange sqref="E18:J18" name="Range1_3"/>
    <protectedRange sqref="E45 E22 E35 E42 E30:E33" name="Range1_5"/>
    <protectedRange sqref="F20:G21" name="Range1_7"/>
    <protectedRange sqref="F71:G73" name="Range1_9_1_1"/>
    <protectedRange sqref="E65:E66" name="Range1_1"/>
    <protectedRange sqref="H1:J1" name="Range1_6_1_1"/>
  </protectedRanges>
  <mergeCells count="23">
    <mergeCell ref="A67:B67"/>
    <mergeCell ref="K2:L2"/>
    <mergeCell ref="A1:L1"/>
    <mergeCell ref="A71:A73"/>
    <mergeCell ref="A51:A54"/>
    <mergeCell ref="B51:B52"/>
    <mergeCell ref="A42:A43"/>
    <mergeCell ref="A45:A46"/>
    <mergeCell ref="A48:A49"/>
    <mergeCell ref="B42:B43"/>
    <mergeCell ref="B45:B46"/>
    <mergeCell ref="B48:B49"/>
    <mergeCell ref="B56:B57"/>
    <mergeCell ref="F2:H2"/>
    <mergeCell ref="B35:B36"/>
    <mergeCell ref="I2:J2"/>
    <mergeCell ref="A2:E2"/>
    <mergeCell ref="A56:A61"/>
    <mergeCell ref="A35:A40"/>
    <mergeCell ref="A29:A32"/>
    <mergeCell ref="A23:A25"/>
    <mergeCell ref="A19:A21"/>
    <mergeCell ref="A11:A17"/>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Page &amp;P of &amp;N</oddFooter>
  </headerFooter>
  <rowBreaks count="2" manualBreakCount="2">
    <brk id="31" max="11" man="1"/>
    <brk id="67"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7B28E-D40C-43F3-B76A-31224C5C0D4C}">
  <dimension ref="A1:P239"/>
  <sheetViews>
    <sheetView view="pageBreakPreview" topLeftCell="C1" zoomScale="54" zoomScaleNormal="70" zoomScaleSheetLayoutView="68" workbookViewId="0">
      <selection activeCell="O112" sqref="O112"/>
    </sheetView>
  </sheetViews>
  <sheetFormatPr defaultColWidth="8.6328125" defaultRowHeight="13" x14ac:dyDescent="0.3"/>
  <cols>
    <col min="1" max="1" width="10.453125" style="57" customWidth="1"/>
    <col min="2" max="2" width="23.36328125" style="57" customWidth="1"/>
    <col min="3" max="3" width="88.90625" style="59" customWidth="1"/>
    <col min="4" max="4" width="21.36328125" style="57" customWidth="1"/>
    <col min="5" max="6" width="23.54296875" style="59" customWidth="1"/>
    <col min="7" max="7" width="8.36328125" style="56" bestFit="1" customWidth="1"/>
    <col min="8" max="8" width="9.36328125" style="57" customWidth="1"/>
    <col min="9" max="9" width="12.81640625" style="57" bestFit="1" customWidth="1"/>
    <col min="10" max="10" width="20.36328125" style="56" customWidth="1"/>
    <col min="11" max="11" width="20.36328125" style="260" customWidth="1"/>
    <col min="12" max="12" width="24" style="56" bestFit="1" customWidth="1"/>
    <col min="13" max="14" width="20.36328125" style="56" customWidth="1"/>
    <col min="15" max="15" width="22.54296875" style="56" bestFit="1" customWidth="1"/>
    <col min="16" max="16" width="21.90625" style="53" customWidth="1"/>
    <col min="17" max="17" width="38.08984375" style="53" customWidth="1"/>
    <col min="18" max="104" width="8.6328125" style="53"/>
    <col min="105" max="105" width="7.6328125" style="53" customWidth="1"/>
    <col min="106" max="106" width="65.6328125" style="53" customWidth="1"/>
    <col min="107" max="108" width="7.6328125" style="53" bestFit="1" customWidth="1"/>
    <col min="109" max="109" width="15.453125" style="53" bestFit="1" customWidth="1"/>
    <col min="110" max="110" width="16.6328125" style="53" customWidth="1"/>
    <col min="111" max="111" width="18.453125" style="53" customWidth="1"/>
    <col min="112" max="112" width="16" style="53" bestFit="1" customWidth="1"/>
    <col min="113" max="360" width="8.6328125" style="53"/>
    <col min="361" max="361" width="7.6328125" style="53" customWidth="1"/>
    <col min="362" max="362" width="65.6328125" style="53" customWidth="1"/>
    <col min="363" max="364" width="7.6328125" style="53" bestFit="1" customWidth="1"/>
    <col min="365" max="365" width="15.453125" style="53" bestFit="1" customWidth="1"/>
    <col min="366" max="366" width="16.6328125" style="53" customWidth="1"/>
    <col min="367" max="367" width="18.453125" style="53" customWidth="1"/>
    <col min="368" max="368" width="16" style="53" bestFit="1" customWidth="1"/>
    <col min="369" max="616" width="8.6328125" style="53"/>
    <col min="617" max="617" width="7.6328125" style="53" customWidth="1"/>
    <col min="618" max="618" width="65.6328125" style="53" customWidth="1"/>
    <col min="619" max="620" width="7.6328125" style="53" bestFit="1" customWidth="1"/>
    <col min="621" max="621" width="15.453125" style="53" bestFit="1" customWidth="1"/>
    <col min="622" max="622" width="16.6328125" style="53" customWidth="1"/>
    <col min="623" max="623" width="18.453125" style="53" customWidth="1"/>
    <col min="624" max="624" width="16" style="53" bestFit="1" customWidth="1"/>
    <col min="625" max="872" width="8.6328125" style="53"/>
    <col min="873" max="873" width="7.6328125" style="53" customWidth="1"/>
    <col min="874" max="874" width="65.6328125" style="53" customWidth="1"/>
    <col min="875" max="876" width="7.6328125" style="53" bestFit="1" customWidth="1"/>
    <col min="877" max="877" width="15.453125" style="53" bestFit="1" customWidth="1"/>
    <col min="878" max="878" width="16.6328125" style="53" customWidth="1"/>
    <col min="879" max="879" width="18.453125" style="53" customWidth="1"/>
    <col min="880" max="880" width="16" style="53" bestFit="1" customWidth="1"/>
    <col min="881" max="1128" width="8.6328125" style="53"/>
    <col min="1129" max="1129" width="7.6328125" style="53" customWidth="1"/>
    <col min="1130" max="1130" width="65.6328125" style="53" customWidth="1"/>
    <col min="1131" max="1132" width="7.6328125" style="53" bestFit="1" customWidth="1"/>
    <col min="1133" max="1133" width="15.453125" style="53" bestFit="1" customWidth="1"/>
    <col min="1134" max="1134" width="16.6328125" style="53" customWidth="1"/>
    <col min="1135" max="1135" width="18.453125" style="53" customWidth="1"/>
    <col min="1136" max="1136" width="16" style="53" bestFit="1" customWidth="1"/>
    <col min="1137" max="1384" width="8.6328125" style="53"/>
    <col min="1385" max="1385" width="7.6328125" style="53" customWidth="1"/>
    <col min="1386" max="1386" width="65.6328125" style="53" customWidth="1"/>
    <col min="1387" max="1388" width="7.6328125" style="53" bestFit="1" customWidth="1"/>
    <col min="1389" max="1389" width="15.453125" style="53" bestFit="1" customWidth="1"/>
    <col min="1390" max="1390" width="16.6328125" style="53" customWidth="1"/>
    <col min="1391" max="1391" width="18.453125" style="53" customWidth="1"/>
    <col min="1392" max="1392" width="16" style="53" bestFit="1" customWidth="1"/>
    <col min="1393" max="1640" width="8.6328125" style="53"/>
    <col min="1641" max="1641" width="7.6328125" style="53" customWidth="1"/>
    <col min="1642" max="1642" width="65.6328125" style="53" customWidth="1"/>
    <col min="1643" max="1644" width="7.6328125" style="53" bestFit="1" customWidth="1"/>
    <col min="1645" max="1645" width="15.453125" style="53" bestFit="1" customWidth="1"/>
    <col min="1646" max="1646" width="16.6328125" style="53" customWidth="1"/>
    <col min="1647" max="1647" width="18.453125" style="53" customWidth="1"/>
    <col min="1648" max="1648" width="16" style="53" bestFit="1" customWidth="1"/>
    <col min="1649" max="1896" width="8.6328125" style="53"/>
    <col min="1897" max="1897" width="7.6328125" style="53" customWidth="1"/>
    <col min="1898" max="1898" width="65.6328125" style="53" customWidth="1"/>
    <col min="1899" max="1900" width="7.6328125" style="53" bestFit="1" customWidth="1"/>
    <col min="1901" max="1901" width="15.453125" style="53" bestFit="1" customWidth="1"/>
    <col min="1902" max="1902" width="16.6328125" style="53" customWidth="1"/>
    <col min="1903" max="1903" width="18.453125" style="53" customWidth="1"/>
    <col min="1904" max="1904" width="16" style="53" bestFit="1" customWidth="1"/>
    <col min="1905" max="2152" width="8.6328125" style="53"/>
    <col min="2153" max="2153" width="7.6328125" style="53" customWidth="1"/>
    <col min="2154" max="2154" width="65.6328125" style="53" customWidth="1"/>
    <col min="2155" max="2156" width="7.6328125" style="53" bestFit="1" customWidth="1"/>
    <col min="2157" max="2157" width="15.453125" style="53" bestFit="1" customWidth="1"/>
    <col min="2158" max="2158" width="16.6328125" style="53" customWidth="1"/>
    <col min="2159" max="2159" width="18.453125" style="53" customWidth="1"/>
    <col min="2160" max="2160" width="16" style="53" bestFit="1" customWidth="1"/>
    <col min="2161" max="2408" width="8.6328125" style="53"/>
    <col min="2409" max="2409" width="7.6328125" style="53" customWidth="1"/>
    <col min="2410" max="2410" width="65.6328125" style="53" customWidth="1"/>
    <col min="2411" max="2412" width="7.6328125" style="53" bestFit="1" customWidth="1"/>
    <col min="2413" max="2413" width="15.453125" style="53" bestFit="1" customWidth="1"/>
    <col min="2414" max="2414" width="16.6328125" style="53" customWidth="1"/>
    <col min="2415" max="2415" width="18.453125" style="53" customWidth="1"/>
    <col min="2416" max="2416" width="16" style="53" bestFit="1" customWidth="1"/>
    <col min="2417" max="2664" width="8.6328125" style="53"/>
    <col min="2665" max="2665" width="7.6328125" style="53" customWidth="1"/>
    <col min="2666" max="2666" width="65.6328125" style="53" customWidth="1"/>
    <col min="2667" max="2668" width="7.6328125" style="53" bestFit="1" customWidth="1"/>
    <col min="2669" max="2669" width="15.453125" style="53" bestFit="1" customWidth="1"/>
    <col min="2670" max="2670" width="16.6328125" style="53" customWidth="1"/>
    <col min="2671" max="2671" width="18.453125" style="53" customWidth="1"/>
    <col min="2672" max="2672" width="16" style="53" bestFit="1" customWidth="1"/>
    <col min="2673" max="2920" width="8.6328125" style="53"/>
    <col min="2921" max="2921" width="7.6328125" style="53" customWidth="1"/>
    <col min="2922" max="2922" width="65.6328125" style="53" customWidth="1"/>
    <col min="2923" max="2924" width="7.6328125" style="53" bestFit="1" customWidth="1"/>
    <col min="2925" max="2925" width="15.453125" style="53" bestFit="1" customWidth="1"/>
    <col min="2926" max="2926" width="16.6328125" style="53" customWidth="1"/>
    <col min="2927" max="2927" width="18.453125" style="53" customWidth="1"/>
    <col min="2928" max="2928" width="16" style="53" bestFit="1" customWidth="1"/>
    <col min="2929" max="3176" width="8.6328125" style="53"/>
    <col min="3177" max="3177" width="7.6328125" style="53" customWidth="1"/>
    <col min="3178" max="3178" width="65.6328125" style="53" customWidth="1"/>
    <col min="3179" max="3180" width="7.6328125" style="53" bestFit="1" customWidth="1"/>
    <col min="3181" max="3181" width="15.453125" style="53" bestFit="1" customWidth="1"/>
    <col min="3182" max="3182" width="16.6328125" style="53" customWidth="1"/>
    <col min="3183" max="3183" width="18.453125" style="53" customWidth="1"/>
    <col min="3184" max="3184" width="16" style="53" bestFit="1" customWidth="1"/>
    <col min="3185" max="3432" width="8.6328125" style="53"/>
    <col min="3433" max="3433" width="7.6328125" style="53" customWidth="1"/>
    <col min="3434" max="3434" width="65.6328125" style="53" customWidth="1"/>
    <col min="3435" max="3436" width="7.6328125" style="53" bestFit="1" customWidth="1"/>
    <col min="3437" max="3437" width="15.453125" style="53" bestFit="1" customWidth="1"/>
    <col min="3438" max="3438" width="16.6328125" style="53" customWidth="1"/>
    <col min="3439" max="3439" width="18.453125" style="53" customWidth="1"/>
    <col min="3440" max="3440" width="16" style="53" bestFit="1" customWidth="1"/>
    <col min="3441" max="3688" width="8.6328125" style="53"/>
    <col min="3689" max="3689" width="7.6328125" style="53" customWidth="1"/>
    <col min="3690" max="3690" width="65.6328125" style="53" customWidth="1"/>
    <col min="3691" max="3692" width="7.6328125" style="53" bestFit="1" customWidth="1"/>
    <col min="3693" max="3693" width="15.453125" style="53" bestFit="1" customWidth="1"/>
    <col min="3694" max="3694" width="16.6328125" style="53" customWidth="1"/>
    <col min="3695" max="3695" width="18.453125" style="53" customWidth="1"/>
    <col min="3696" max="3696" width="16" style="53" bestFit="1" customWidth="1"/>
    <col min="3697" max="3944" width="8.6328125" style="53"/>
    <col min="3945" max="3945" width="7.6328125" style="53" customWidth="1"/>
    <col min="3946" max="3946" width="65.6328125" style="53" customWidth="1"/>
    <col min="3947" max="3948" width="7.6328125" style="53" bestFit="1" customWidth="1"/>
    <col min="3949" max="3949" width="15.453125" style="53" bestFit="1" customWidth="1"/>
    <col min="3950" max="3950" width="16.6328125" style="53" customWidth="1"/>
    <col min="3951" max="3951" width="18.453125" style="53" customWidth="1"/>
    <col min="3952" max="3952" width="16" style="53" bestFit="1" customWidth="1"/>
    <col min="3953" max="4200" width="8.6328125" style="53"/>
    <col min="4201" max="4201" width="7.6328125" style="53" customWidth="1"/>
    <col min="4202" max="4202" width="65.6328125" style="53" customWidth="1"/>
    <col min="4203" max="4204" width="7.6328125" style="53" bestFit="1" customWidth="1"/>
    <col min="4205" max="4205" width="15.453125" style="53" bestFit="1" customWidth="1"/>
    <col min="4206" max="4206" width="16.6328125" style="53" customWidth="1"/>
    <col min="4207" max="4207" width="18.453125" style="53" customWidth="1"/>
    <col min="4208" max="4208" width="16" style="53" bestFit="1" customWidth="1"/>
    <col min="4209" max="4456" width="8.6328125" style="53"/>
    <col min="4457" max="4457" width="7.6328125" style="53" customWidth="1"/>
    <col min="4458" max="4458" width="65.6328125" style="53" customWidth="1"/>
    <col min="4459" max="4460" width="7.6328125" style="53" bestFit="1" customWidth="1"/>
    <col min="4461" max="4461" width="15.453125" style="53" bestFit="1" customWidth="1"/>
    <col min="4462" max="4462" width="16.6328125" style="53" customWidth="1"/>
    <col min="4463" max="4463" width="18.453125" style="53" customWidth="1"/>
    <col min="4464" max="4464" width="16" style="53" bestFit="1" customWidth="1"/>
    <col min="4465" max="4712" width="8.6328125" style="53"/>
    <col min="4713" max="4713" width="7.6328125" style="53" customWidth="1"/>
    <col min="4714" max="4714" width="65.6328125" style="53" customWidth="1"/>
    <col min="4715" max="4716" width="7.6328125" style="53" bestFit="1" customWidth="1"/>
    <col min="4717" max="4717" width="15.453125" style="53" bestFit="1" customWidth="1"/>
    <col min="4718" max="4718" width="16.6328125" style="53" customWidth="1"/>
    <col min="4719" max="4719" width="18.453125" style="53" customWidth="1"/>
    <col min="4720" max="4720" width="16" style="53" bestFit="1" customWidth="1"/>
    <col min="4721" max="4968" width="8.6328125" style="53"/>
    <col min="4969" max="4969" width="7.6328125" style="53" customWidth="1"/>
    <col min="4970" max="4970" width="65.6328125" style="53" customWidth="1"/>
    <col min="4971" max="4972" width="7.6328125" style="53" bestFit="1" customWidth="1"/>
    <col min="4973" max="4973" width="15.453125" style="53" bestFit="1" customWidth="1"/>
    <col min="4974" max="4974" width="16.6328125" style="53" customWidth="1"/>
    <col min="4975" max="4975" width="18.453125" style="53" customWidth="1"/>
    <col min="4976" max="4976" width="16" style="53" bestFit="1" customWidth="1"/>
    <col min="4977" max="5224" width="8.6328125" style="53"/>
    <col min="5225" max="5225" width="7.6328125" style="53" customWidth="1"/>
    <col min="5226" max="5226" width="65.6328125" style="53" customWidth="1"/>
    <col min="5227" max="5228" width="7.6328125" style="53" bestFit="1" customWidth="1"/>
    <col min="5229" max="5229" width="15.453125" style="53" bestFit="1" customWidth="1"/>
    <col min="5230" max="5230" width="16.6328125" style="53" customWidth="1"/>
    <col min="5231" max="5231" width="18.453125" style="53" customWidth="1"/>
    <col min="5232" max="5232" width="16" style="53" bestFit="1" customWidth="1"/>
    <col min="5233" max="5480" width="8.6328125" style="53"/>
    <col min="5481" max="5481" width="7.6328125" style="53" customWidth="1"/>
    <col min="5482" max="5482" width="65.6328125" style="53" customWidth="1"/>
    <col min="5483" max="5484" width="7.6328125" style="53" bestFit="1" customWidth="1"/>
    <col min="5485" max="5485" width="15.453125" style="53" bestFit="1" customWidth="1"/>
    <col min="5486" max="5486" width="16.6328125" style="53" customWidth="1"/>
    <col min="5487" max="5487" width="18.453125" style="53" customWidth="1"/>
    <col min="5488" max="5488" width="16" style="53" bestFit="1" customWidth="1"/>
    <col min="5489" max="5736" width="8.6328125" style="53"/>
    <col min="5737" max="5737" width="7.6328125" style="53" customWidth="1"/>
    <col min="5738" max="5738" width="65.6328125" style="53" customWidth="1"/>
    <col min="5739" max="5740" width="7.6328125" style="53" bestFit="1" customWidth="1"/>
    <col min="5741" max="5741" width="15.453125" style="53" bestFit="1" customWidth="1"/>
    <col min="5742" max="5742" width="16.6328125" style="53" customWidth="1"/>
    <col min="5743" max="5743" width="18.453125" style="53" customWidth="1"/>
    <col min="5744" max="5744" width="16" style="53" bestFit="1" customWidth="1"/>
    <col min="5745" max="5992" width="8.6328125" style="53"/>
    <col min="5993" max="5993" width="7.6328125" style="53" customWidth="1"/>
    <col min="5994" max="5994" width="65.6328125" style="53" customWidth="1"/>
    <col min="5995" max="5996" width="7.6328125" style="53" bestFit="1" customWidth="1"/>
    <col min="5997" max="5997" width="15.453125" style="53" bestFit="1" customWidth="1"/>
    <col min="5998" max="5998" width="16.6328125" style="53" customWidth="1"/>
    <col min="5999" max="5999" width="18.453125" style="53" customWidth="1"/>
    <col min="6000" max="6000" width="16" style="53" bestFit="1" customWidth="1"/>
    <col min="6001" max="6248" width="8.6328125" style="53"/>
    <col min="6249" max="6249" width="7.6328125" style="53" customWidth="1"/>
    <col min="6250" max="6250" width="65.6328125" style="53" customWidth="1"/>
    <col min="6251" max="6252" width="7.6328125" style="53" bestFit="1" customWidth="1"/>
    <col min="6253" max="6253" width="15.453125" style="53" bestFit="1" customWidth="1"/>
    <col min="6254" max="6254" width="16.6328125" style="53" customWidth="1"/>
    <col min="6255" max="6255" width="18.453125" style="53" customWidth="1"/>
    <col min="6256" max="6256" width="16" style="53" bestFit="1" customWidth="1"/>
    <col min="6257" max="6504" width="8.6328125" style="53"/>
    <col min="6505" max="6505" width="7.6328125" style="53" customWidth="1"/>
    <col min="6506" max="6506" width="65.6328125" style="53" customWidth="1"/>
    <col min="6507" max="6508" width="7.6328125" style="53" bestFit="1" customWidth="1"/>
    <col min="6509" max="6509" width="15.453125" style="53" bestFit="1" customWidth="1"/>
    <col min="6510" max="6510" width="16.6328125" style="53" customWidth="1"/>
    <col min="6511" max="6511" width="18.453125" style="53" customWidth="1"/>
    <col min="6512" max="6512" width="16" style="53" bestFit="1" customWidth="1"/>
    <col min="6513" max="6760" width="8.6328125" style="53"/>
    <col min="6761" max="6761" width="7.6328125" style="53" customWidth="1"/>
    <col min="6762" max="6762" width="65.6328125" style="53" customWidth="1"/>
    <col min="6763" max="6764" width="7.6328125" style="53" bestFit="1" customWidth="1"/>
    <col min="6765" max="6765" width="15.453125" style="53" bestFit="1" customWidth="1"/>
    <col min="6766" max="6766" width="16.6328125" style="53" customWidth="1"/>
    <col min="6767" max="6767" width="18.453125" style="53" customWidth="1"/>
    <col min="6768" max="6768" width="16" style="53" bestFit="1" customWidth="1"/>
    <col min="6769" max="7016" width="8.6328125" style="53"/>
    <col min="7017" max="7017" width="7.6328125" style="53" customWidth="1"/>
    <col min="7018" max="7018" width="65.6328125" style="53" customWidth="1"/>
    <col min="7019" max="7020" width="7.6328125" style="53" bestFit="1" customWidth="1"/>
    <col min="7021" max="7021" width="15.453125" style="53" bestFit="1" customWidth="1"/>
    <col min="7022" max="7022" width="16.6328125" style="53" customWidth="1"/>
    <col min="7023" max="7023" width="18.453125" style="53" customWidth="1"/>
    <col min="7024" max="7024" width="16" style="53" bestFit="1" customWidth="1"/>
    <col min="7025" max="7272" width="8.6328125" style="53"/>
    <col min="7273" max="7273" width="7.6328125" style="53" customWidth="1"/>
    <col min="7274" max="7274" width="65.6328125" style="53" customWidth="1"/>
    <col min="7275" max="7276" width="7.6328125" style="53" bestFit="1" customWidth="1"/>
    <col min="7277" max="7277" width="15.453125" style="53" bestFit="1" customWidth="1"/>
    <col min="7278" max="7278" width="16.6328125" style="53" customWidth="1"/>
    <col min="7279" max="7279" width="18.453125" style="53" customWidth="1"/>
    <col min="7280" max="7280" width="16" style="53" bestFit="1" customWidth="1"/>
    <col min="7281" max="7528" width="8.6328125" style="53"/>
    <col min="7529" max="7529" width="7.6328125" style="53" customWidth="1"/>
    <col min="7530" max="7530" width="65.6328125" style="53" customWidth="1"/>
    <col min="7531" max="7532" width="7.6328125" style="53" bestFit="1" customWidth="1"/>
    <col min="7533" max="7533" width="15.453125" style="53" bestFit="1" customWidth="1"/>
    <col min="7534" max="7534" width="16.6328125" style="53" customWidth="1"/>
    <col min="7535" max="7535" width="18.453125" style="53" customWidth="1"/>
    <col min="7536" max="7536" width="16" style="53" bestFit="1" customWidth="1"/>
    <col min="7537" max="7784" width="8.6328125" style="53"/>
    <col min="7785" max="7785" width="7.6328125" style="53" customWidth="1"/>
    <col min="7786" max="7786" width="65.6328125" style="53" customWidth="1"/>
    <col min="7787" max="7788" width="7.6328125" style="53" bestFit="1" customWidth="1"/>
    <col min="7789" max="7789" width="15.453125" style="53" bestFit="1" customWidth="1"/>
    <col min="7790" max="7790" width="16.6328125" style="53" customWidth="1"/>
    <col min="7791" max="7791" width="18.453125" style="53" customWidth="1"/>
    <col min="7792" max="7792" width="16" style="53" bestFit="1" customWidth="1"/>
    <col min="7793" max="8040" width="8.6328125" style="53"/>
    <col min="8041" max="8041" width="7.6328125" style="53" customWidth="1"/>
    <col min="8042" max="8042" width="65.6328125" style="53" customWidth="1"/>
    <col min="8043" max="8044" width="7.6328125" style="53" bestFit="1" customWidth="1"/>
    <col min="8045" max="8045" width="15.453125" style="53" bestFit="1" customWidth="1"/>
    <col min="8046" max="8046" width="16.6328125" style="53" customWidth="1"/>
    <col min="8047" max="8047" width="18.453125" style="53" customWidth="1"/>
    <col min="8048" max="8048" width="16" style="53" bestFit="1" customWidth="1"/>
    <col min="8049" max="8296" width="8.6328125" style="53"/>
    <col min="8297" max="8297" width="7.6328125" style="53" customWidth="1"/>
    <col min="8298" max="8298" width="65.6328125" style="53" customWidth="1"/>
    <col min="8299" max="8300" width="7.6328125" style="53" bestFit="1" customWidth="1"/>
    <col min="8301" max="8301" width="15.453125" style="53" bestFit="1" customWidth="1"/>
    <col min="8302" max="8302" width="16.6328125" style="53" customWidth="1"/>
    <col min="8303" max="8303" width="18.453125" style="53" customWidth="1"/>
    <col min="8304" max="8304" width="16" style="53" bestFit="1" customWidth="1"/>
    <col min="8305" max="8552" width="8.6328125" style="53"/>
    <col min="8553" max="8553" width="7.6328125" style="53" customWidth="1"/>
    <col min="8554" max="8554" width="65.6328125" style="53" customWidth="1"/>
    <col min="8555" max="8556" width="7.6328125" style="53" bestFit="1" customWidth="1"/>
    <col min="8557" max="8557" width="15.453125" style="53" bestFit="1" customWidth="1"/>
    <col min="8558" max="8558" width="16.6328125" style="53" customWidth="1"/>
    <col min="8559" max="8559" width="18.453125" style="53" customWidth="1"/>
    <col min="8560" max="8560" width="16" style="53" bestFit="1" customWidth="1"/>
    <col min="8561" max="8808" width="8.6328125" style="53"/>
    <col min="8809" max="8809" width="7.6328125" style="53" customWidth="1"/>
    <col min="8810" max="8810" width="65.6328125" style="53" customWidth="1"/>
    <col min="8811" max="8812" width="7.6328125" style="53" bestFit="1" customWidth="1"/>
    <col min="8813" max="8813" width="15.453125" style="53" bestFit="1" customWidth="1"/>
    <col min="8814" max="8814" width="16.6328125" style="53" customWidth="1"/>
    <col min="8815" max="8815" width="18.453125" style="53" customWidth="1"/>
    <col min="8816" max="8816" width="16" style="53" bestFit="1" customWidth="1"/>
    <col min="8817" max="9064" width="8.6328125" style="53"/>
    <col min="9065" max="9065" width="7.6328125" style="53" customWidth="1"/>
    <col min="9066" max="9066" width="65.6328125" style="53" customWidth="1"/>
    <col min="9067" max="9068" width="7.6328125" style="53" bestFit="1" customWidth="1"/>
    <col min="9069" max="9069" width="15.453125" style="53" bestFit="1" customWidth="1"/>
    <col min="9070" max="9070" width="16.6328125" style="53" customWidth="1"/>
    <col min="9071" max="9071" width="18.453125" style="53" customWidth="1"/>
    <col min="9072" max="9072" width="16" style="53" bestFit="1" customWidth="1"/>
    <col min="9073" max="9320" width="8.6328125" style="53"/>
    <col min="9321" max="9321" width="7.6328125" style="53" customWidth="1"/>
    <col min="9322" max="9322" width="65.6328125" style="53" customWidth="1"/>
    <col min="9323" max="9324" width="7.6328125" style="53" bestFit="1" customWidth="1"/>
    <col min="9325" max="9325" width="15.453125" style="53" bestFit="1" customWidth="1"/>
    <col min="9326" max="9326" width="16.6328125" style="53" customWidth="1"/>
    <col min="9327" max="9327" width="18.453125" style="53" customWidth="1"/>
    <col min="9328" max="9328" width="16" style="53" bestFit="1" customWidth="1"/>
    <col min="9329" max="9576" width="8.6328125" style="53"/>
    <col min="9577" max="9577" width="7.6328125" style="53" customWidth="1"/>
    <col min="9578" max="9578" width="65.6328125" style="53" customWidth="1"/>
    <col min="9579" max="9580" width="7.6328125" style="53" bestFit="1" customWidth="1"/>
    <col min="9581" max="9581" width="15.453125" style="53" bestFit="1" customWidth="1"/>
    <col min="9582" max="9582" width="16.6328125" style="53" customWidth="1"/>
    <col min="9583" max="9583" width="18.453125" style="53" customWidth="1"/>
    <col min="9584" max="9584" width="16" style="53" bestFit="1" customWidth="1"/>
    <col min="9585" max="9832" width="8.6328125" style="53"/>
    <col min="9833" max="9833" width="7.6328125" style="53" customWidth="1"/>
    <col min="9834" max="9834" width="65.6328125" style="53" customWidth="1"/>
    <col min="9835" max="9836" width="7.6328125" style="53" bestFit="1" customWidth="1"/>
    <col min="9837" max="9837" width="15.453125" style="53" bestFit="1" customWidth="1"/>
    <col min="9838" max="9838" width="16.6328125" style="53" customWidth="1"/>
    <col min="9839" max="9839" width="18.453125" style="53" customWidth="1"/>
    <col min="9840" max="9840" width="16" style="53" bestFit="1" customWidth="1"/>
    <col min="9841" max="10088" width="8.6328125" style="53"/>
    <col min="10089" max="10089" width="7.6328125" style="53" customWidth="1"/>
    <col min="10090" max="10090" width="65.6328125" style="53" customWidth="1"/>
    <col min="10091" max="10092" width="7.6328125" style="53" bestFit="1" customWidth="1"/>
    <col min="10093" max="10093" width="15.453125" style="53" bestFit="1" customWidth="1"/>
    <col min="10094" max="10094" width="16.6328125" style="53" customWidth="1"/>
    <col min="10095" max="10095" width="18.453125" style="53" customWidth="1"/>
    <col min="10096" max="10096" width="16" style="53" bestFit="1" customWidth="1"/>
    <col min="10097" max="10344" width="8.6328125" style="53"/>
    <col min="10345" max="10345" width="7.6328125" style="53" customWidth="1"/>
    <col min="10346" max="10346" width="65.6328125" style="53" customWidth="1"/>
    <col min="10347" max="10348" width="7.6328125" style="53" bestFit="1" customWidth="1"/>
    <col min="10349" max="10349" width="15.453125" style="53" bestFit="1" customWidth="1"/>
    <col min="10350" max="10350" width="16.6328125" style="53" customWidth="1"/>
    <col min="10351" max="10351" width="18.453125" style="53" customWidth="1"/>
    <col min="10352" max="10352" width="16" style="53" bestFit="1" customWidth="1"/>
    <col min="10353" max="10600" width="8.6328125" style="53"/>
    <col min="10601" max="10601" width="7.6328125" style="53" customWidth="1"/>
    <col min="10602" max="10602" width="65.6328125" style="53" customWidth="1"/>
    <col min="10603" max="10604" width="7.6328125" style="53" bestFit="1" customWidth="1"/>
    <col min="10605" max="10605" width="15.453125" style="53" bestFit="1" customWidth="1"/>
    <col min="10606" max="10606" width="16.6328125" style="53" customWidth="1"/>
    <col min="10607" max="10607" width="18.453125" style="53" customWidth="1"/>
    <col min="10608" max="10608" width="16" style="53" bestFit="1" customWidth="1"/>
    <col min="10609" max="10856" width="8.6328125" style="53"/>
    <col min="10857" max="10857" width="7.6328125" style="53" customWidth="1"/>
    <col min="10858" max="10858" width="65.6328125" style="53" customWidth="1"/>
    <col min="10859" max="10860" width="7.6328125" style="53" bestFit="1" customWidth="1"/>
    <col min="10861" max="10861" width="15.453125" style="53" bestFit="1" customWidth="1"/>
    <col min="10862" max="10862" width="16.6328125" style="53" customWidth="1"/>
    <col min="10863" max="10863" width="18.453125" style="53" customWidth="1"/>
    <col min="10864" max="10864" width="16" style="53" bestFit="1" customWidth="1"/>
    <col min="10865" max="11112" width="8.6328125" style="53"/>
    <col min="11113" max="11113" width="7.6328125" style="53" customWidth="1"/>
    <col min="11114" max="11114" width="65.6328125" style="53" customWidth="1"/>
    <col min="11115" max="11116" width="7.6328125" style="53" bestFit="1" customWidth="1"/>
    <col min="11117" max="11117" width="15.453125" style="53" bestFit="1" customWidth="1"/>
    <col min="11118" max="11118" width="16.6328125" style="53" customWidth="1"/>
    <col min="11119" max="11119" width="18.453125" style="53" customWidth="1"/>
    <col min="11120" max="11120" width="16" style="53" bestFit="1" customWidth="1"/>
    <col min="11121" max="11368" width="8.6328125" style="53"/>
    <col min="11369" max="11369" width="7.6328125" style="53" customWidth="1"/>
    <col min="11370" max="11370" width="65.6328125" style="53" customWidth="1"/>
    <col min="11371" max="11372" width="7.6328125" style="53" bestFit="1" customWidth="1"/>
    <col min="11373" max="11373" width="15.453125" style="53" bestFit="1" customWidth="1"/>
    <col min="11374" max="11374" width="16.6328125" style="53" customWidth="1"/>
    <col min="11375" max="11375" width="18.453125" style="53" customWidth="1"/>
    <col min="11376" max="11376" width="16" style="53" bestFit="1" customWidth="1"/>
    <col min="11377" max="11624" width="8.6328125" style="53"/>
    <col min="11625" max="11625" width="7.6328125" style="53" customWidth="1"/>
    <col min="11626" max="11626" width="65.6328125" style="53" customWidth="1"/>
    <col min="11627" max="11628" width="7.6328125" style="53" bestFit="1" customWidth="1"/>
    <col min="11629" max="11629" width="15.453125" style="53" bestFit="1" customWidth="1"/>
    <col min="11630" max="11630" width="16.6328125" style="53" customWidth="1"/>
    <col min="11631" max="11631" width="18.453125" style="53" customWidth="1"/>
    <col min="11632" max="11632" width="16" style="53" bestFit="1" customWidth="1"/>
    <col min="11633" max="11880" width="8.6328125" style="53"/>
    <col min="11881" max="11881" width="7.6328125" style="53" customWidth="1"/>
    <col min="11882" max="11882" width="65.6328125" style="53" customWidth="1"/>
    <col min="11883" max="11884" width="7.6328125" style="53" bestFit="1" customWidth="1"/>
    <col min="11885" max="11885" width="15.453125" style="53" bestFit="1" customWidth="1"/>
    <col min="11886" max="11886" width="16.6328125" style="53" customWidth="1"/>
    <col min="11887" max="11887" width="18.453125" style="53" customWidth="1"/>
    <col min="11888" max="11888" width="16" style="53" bestFit="1" customWidth="1"/>
    <col min="11889" max="12136" width="8.6328125" style="53"/>
    <col min="12137" max="12137" width="7.6328125" style="53" customWidth="1"/>
    <col min="12138" max="12138" width="65.6328125" style="53" customWidth="1"/>
    <col min="12139" max="12140" width="7.6328125" style="53" bestFit="1" customWidth="1"/>
    <col min="12141" max="12141" width="15.453125" style="53" bestFit="1" customWidth="1"/>
    <col min="12142" max="12142" width="16.6328125" style="53" customWidth="1"/>
    <col min="12143" max="12143" width="18.453125" style="53" customWidth="1"/>
    <col min="12144" max="12144" width="16" style="53" bestFit="1" customWidth="1"/>
    <col min="12145" max="12392" width="8.6328125" style="53"/>
    <col min="12393" max="12393" width="7.6328125" style="53" customWidth="1"/>
    <col min="12394" max="12394" width="65.6328125" style="53" customWidth="1"/>
    <col min="12395" max="12396" width="7.6328125" style="53" bestFit="1" customWidth="1"/>
    <col min="12397" max="12397" width="15.453125" style="53" bestFit="1" customWidth="1"/>
    <col min="12398" max="12398" width="16.6328125" style="53" customWidth="1"/>
    <col min="12399" max="12399" width="18.453125" style="53" customWidth="1"/>
    <col min="12400" max="12400" width="16" style="53" bestFit="1" customWidth="1"/>
    <col min="12401" max="12648" width="8.6328125" style="53"/>
    <col min="12649" max="12649" width="7.6328125" style="53" customWidth="1"/>
    <col min="12650" max="12650" width="65.6328125" style="53" customWidth="1"/>
    <col min="12651" max="12652" width="7.6328125" style="53" bestFit="1" customWidth="1"/>
    <col min="12653" max="12653" width="15.453125" style="53" bestFit="1" customWidth="1"/>
    <col min="12654" max="12654" width="16.6328125" style="53" customWidth="1"/>
    <col min="12655" max="12655" width="18.453125" style="53" customWidth="1"/>
    <col min="12656" max="12656" width="16" style="53" bestFit="1" customWidth="1"/>
    <col min="12657" max="12904" width="8.6328125" style="53"/>
    <col min="12905" max="12905" width="7.6328125" style="53" customWidth="1"/>
    <col min="12906" max="12906" width="65.6328125" style="53" customWidth="1"/>
    <col min="12907" max="12908" width="7.6328125" style="53" bestFit="1" customWidth="1"/>
    <col min="12909" max="12909" width="15.453125" style="53" bestFit="1" customWidth="1"/>
    <col min="12910" max="12910" width="16.6328125" style="53" customWidth="1"/>
    <col min="12911" max="12911" width="18.453125" style="53" customWidth="1"/>
    <col min="12912" max="12912" width="16" style="53" bestFit="1" customWidth="1"/>
    <col min="12913" max="13160" width="8.6328125" style="53"/>
    <col min="13161" max="13161" width="7.6328125" style="53" customWidth="1"/>
    <col min="13162" max="13162" width="65.6328125" style="53" customWidth="1"/>
    <col min="13163" max="13164" width="7.6328125" style="53" bestFit="1" customWidth="1"/>
    <col min="13165" max="13165" width="15.453125" style="53" bestFit="1" customWidth="1"/>
    <col min="13166" max="13166" width="16.6328125" style="53" customWidth="1"/>
    <col min="13167" max="13167" width="18.453125" style="53" customWidth="1"/>
    <col min="13168" max="13168" width="16" style="53" bestFit="1" customWidth="1"/>
    <col min="13169" max="13416" width="8.6328125" style="53"/>
    <col min="13417" max="13417" width="7.6328125" style="53" customWidth="1"/>
    <col min="13418" max="13418" width="65.6328125" style="53" customWidth="1"/>
    <col min="13419" max="13420" width="7.6328125" style="53" bestFit="1" customWidth="1"/>
    <col min="13421" max="13421" width="15.453125" style="53" bestFit="1" customWidth="1"/>
    <col min="13422" max="13422" width="16.6328125" style="53" customWidth="1"/>
    <col min="13423" max="13423" width="18.453125" style="53" customWidth="1"/>
    <col min="13424" max="13424" width="16" style="53" bestFit="1" customWidth="1"/>
    <col min="13425" max="13672" width="8.6328125" style="53"/>
    <col min="13673" max="13673" width="7.6328125" style="53" customWidth="1"/>
    <col min="13674" max="13674" width="65.6328125" style="53" customWidth="1"/>
    <col min="13675" max="13676" width="7.6328125" style="53" bestFit="1" customWidth="1"/>
    <col min="13677" max="13677" width="15.453125" style="53" bestFit="1" customWidth="1"/>
    <col min="13678" max="13678" width="16.6328125" style="53" customWidth="1"/>
    <col min="13679" max="13679" width="18.453125" style="53" customWidth="1"/>
    <col min="13680" max="13680" width="16" style="53" bestFit="1" customWidth="1"/>
    <col min="13681" max="13928" width="8.6328125" style="53"/>
    <col min="13929" max="13929" width="7.6328125" style="53" customWidth="1"/>
    <col min="13930" max="13930" width="65.6328125" style="53" customWidth="1"/>
    <col min="13931" max="13932" width="7.6328125" style="53" bestFit="1" customWidth="1"/>
    <col min="13933" max="13933" width="15.453125" style="53" bestFit="1" customWidth="1"/>
    <col min="13934" max="13934" width="16.6328125" style="53" customWidth="1"/>
    <col min="13935" max="13935" width="18.453125" style="53" customWidth="1"/>
    <col min="13936" max="13936" width="16" style="53" bestFit="1" customWidth="1"/>
    <col min="13937" max="14184" width="8.6328125" style="53"/>
    <col min="14185" max="14185" width="7.6328125" style="53" customWidth="1"/>
    <col min="14186" max="14186" width="65.6328125" style="53" customWidth="1"/>
    <col min="14187" max="14188" width="7.6328125" style="53" bestFit="1" customWidth="1"/>
    <col min="14189" max="14189" width="15.453125" style="53" bestFit="1" customWidth="1"/>
    <col min="14190" max="14190" width="16.6328125" style="53" customWidth="1"/>
    <col min="14191" max="14191" width="18.453125" style="53" customWidth="1"/>
    <col min="14192" max="14192" width="16" style="53" bestFit="1" customWidth="1"/>
    <col min="14193" max="14440" width="8.6328125" style="53"/>
    <col min="14441" max="14441" width="7.6328125" style="53" customWidth="1"/>
    <col min="14442" max="14442" width="65.6328125" style="53" customWidth="1"/>
    <col min="14443" max="14444" width="7.6328125" style="53" bestFit="1" customWidth="1"/>
    <col min="14445" max="14445" width="15.453125" style="53" bestFit="1" customWidth="1"/>
    <col min="14446" max="14446" width="16.6328125" style="53" customWidth="1"/>
    <col min="14447" max="14447" width="18.453125" style="53" customWidth="1"/>
    <col min="14448" max="14448" width="16" style="53" bestFit="1" customWidth="1"/>
    <col min="14449" max="14696" width="8.6328125" style="53"/>
    <col min="14697" max="14697" width="7.6328125" style="53" customWidth="1"/>
    <col min="14698" max="14698" width="65.6328125" style="53" customWidth="1"/>
    <col min="14699" max="14700" width="7.6328125" style="53" bestFit="1" customWidth="1"/>
    <col min="14701" max="14701" width="15.453125" style="53" bestFit="1" customWidth="1"/>
    <col min="14702" max="14702" width="16.6328125" style="53" customWidth="1"/>
    <col min="14703" max="14703" width="18.453125" style="53" customWidth="1"/>
    <col min="14704" max="14704" width="16" style="53" bestFit="1" customWidth="1"/>
    <col min="14705" max="14952" width="8.6328125" style="53"/>
    <col min="14953" max="14953" width="7.6328125" style="53" customWidth="1"/>
    <col min="14954" max="14954" width="65.6328125" style="53" customWidth="1"/>
    <col min="14955" max="14956" width="7.6328125" style="53" bestFit="1" customWidth="1"/>
    <col min="14957" max="14957" width="15.453125" style="53" bestFit="1" customWidth="1"/>
    <col min="14958" max="14958" width="16.6328125" style="53" customWidth="1"/>
    <col min="14959" max="14959" width="18.453125" style="53" customWidth="1"/>
    <col min="14960" max="14960" width="16" style="53" bestFit="1" customWidth="1"/>
    <col min="14961" max="15208" width="8.6328125" style="53"/>
    <col min="15209" max="15209" width="7.6328125" style="53" customWidth="1"/>
    <col min="15210" max="15210" width="65.6328125" style="53" customWidth="1"/>
    <col min="15211" max="15212" width="7.6328125" style="53" bestFit="1" customWidth="1"/>
    <col min="15213" max="15213" width="15.453125" style="53" bestFit="1" customWidth="1"/>
    <col min="15214" max="15214" width="16.6328125" style="53" customWidth="1"/>
    <col min="15215" max="15215" width="18.453125" style="53" customWidth="1"/>
    <col min="15216" max="15216" width="16" style="53" bestFit="1" customWidth="1"/>
    <col min="15217" max="15464" width="8.6328125" style="53"/>
    <col min="15465" max="15465" width="7.6328125" style="53" customWidth="1"/>
    <col min="15466" max="15466" width="65.6328125" style="53" customWidth="1"/>
    <col min="15467" max="15468" width="7.6328125" style="53" bestFit="1" customWidth="1"/>
    <col min="15469" max="15469" width="15.453125" style="53" bestFit="1" customWidth="1"/>
    <col min="15470" max="15470" width="16.6328125" style="53" customWidth="1"/>
    <col min="15471" max="15471" width="18.453125" style="53" customWidth="1"/>
    <col min="15472" max="15472" width="16" style="53" bestFit="1" customWidth="1"/>
    <col min="15473" max="15720" width="8.6328125" style="53"/>
    <col min="15721" max="15721" width="7.6328125" style="53" customWidth="1"/>
    <col min="15722" max="15722" width="65.6328125" style="53" customWidth="1"/>
    <col min="15723" max="15724" width="7.6328125" style="53" bestFit="1" customWidth="1"/>
    <col min="15725" max="15725" width="15.453125" style="53" bestFit="1" customWidth="1"/>
    <col min="15726" max="15726" width="16.6328125" style="53" customWidth="1"/>
    <col min="15727" max="15727" width="18.453125" style="53" customWidth="1"/>
    <col min="15728" max="15728" width="16" style="53" bestFit="1" customWidth="1"/>
    <col min="15729" max="15976" width="8.6328125" style="53"/>
    <col min="15977" max="15977" width="7.6328125" style="53" customWidth="1"/>
    <col min="15978" max="15978" width="65.6328125" style="53" customWidth="1"/>
    <col min="15979" max="15980" width="7.6328125" style="53" bestFit="1" customWidth="1"/>
    <col min="15981" max="15981" width="15.453125" style="53" bestFit="1" customWidth="1"/>
    <col min="15982" max="15982" width="16.6328125" style="53" customWidth="1"/>
    <col min="15983" max="15983" width="18.453125" style="53" customWidth="1"/>
    <col min="15984" max="15984" width="16" style="53" bestFit="1" customWidth="1"/>
    <col min="15985" max="16384" width="8.6328125" style="53"/>
  </cols>
  <sheetData>
    <row r="1" spans="1:16" ht="13.5" thickBot="1" x14ac:dyDescent="0.35"/>
    <row r="2" spans="1:16" s="57" customFormat="1" ht="53.4" customHeight="1" thickBot="1" x14ac:dyDescent="0.3">
      <c r="A2" s="259" t="s">
        <v>120</v>
      </c>
      <c r="B2" s="258"/>
      <c r="C2" s="258"/>
      <c r="D2" s="258"/>
      <c r="E2" s="258"/>
      <c r="F2" s="258"/>
      <c r="G2" s="258"/>
      <c r="H2" s="258"/>
      <c r="I2" s="258"/>
      <c r="J2" s="258"/>
      <c r="K2" s="258"/>
      <c r="L2" s="258"/>
      <c r="M2" s="258"/>
      <c r="N2" s="258"/>
      <c r="O2" s="258"/>
      <c r="P2" s="261"/>
    </row>
    <row r="3" spans="1:16" ht="39" customHeight="1" thickBot="1" x14ac:dyDescent="0.55000000000000004">
      <c r="A3" s="262"/>
      <c r="B3" s="263"/>
      <c r="C3" s="264"/>
      <c r="D3" s="264"/>
      <c r="E3" s="265"/>
      <c r="F3" s="265"/>
      <c r="G3" s="266"/>
      <c r="H3" s="267" t="s">
        <v>119</v>
      </c>
      <c r="I3" s="268"/>
      <c r="J3" s="269"/>
      <c r="K3" s="251" t="s">
        <v>118</v>
      </c>
      <c r="L3" s="250"/>
      <c r="M3" s="586" t="s">
        <v>334</v>
      </c>
      <c r="N3" s="609"/>
      <c r="O3" s="587"/>
      <c r="P3" s="270"/>
    </row>
    <row r="4" spans="1:16" s="57" customFormat="1" ht="57" customHeight="1" thickBot="1" x14ac:dyDescent="0.3">
      <c r="A4" s="271" t="s">
        <v>117</v>
      </c>
      <c r="B4" s="272" t="s">
        <v>116</v>
      </c>
      <c r="C4" s="273" t="s">
        <v>115</v>
      </c>
      <c r="D4" s="272" t="s">
        <v>121</v>
      </c>
      <c r="E4" s="272" t="s">
        <v>114</v>
      </c>
      <c r="F4" s="585" t="s">
        <v>338</v>
      </c>
      <c r="G4" s="274" t="s">
        <v>113</v>
      </c>
      <c r="H4" s="272" t="s">
        <v>111</v>
      </c>
      <c r="I4" s="274" t="s">
        <v>112</v>
      </c>
      <c r="J4" s="274" t="s">
        <v>110</v>
      </c>
      <c r="K4" s="275" t="s">
        <v>111</v>
      </c>
      <c r="L4" s="276" t="s">
        <v>110</v>
      </c>
      <c r="M4" s="565" t="s">
        <v>275</v>
      </c>
      <c r="N4" s="610" t="s">
        <v>341</v>
      </c>
      <c r="O4" s="565" t="s">
        <v>277</v>
      </c>
      <c r="P4" s="277" t="s">
        <v>122</v>
      </c>
    </row>
    <row r="5" spans="1:16" ht="16" x14ac:dyDescent="0.4">
      <c r="A5" s="278"/>
      <c r="B5" s="279"/>
      <c r="C5" s="280"/>
      <c r="D5" s="279"/>
      <c r="E5" s="280"/>
      <c r="F5" s="280"/>
      <c r="G5" s="281"/>
      <c r="H5" s="279"/>
      <c r="I5" s="279"/>
      <c r="J5" s="282"/>
      <c r="K5" s="283"/>
      <c r="L5" s="284"/>
      <c r="M5" s="284"/>
      <c r="N5" s="284"/>
      <c r="O5" s="284"/>
      <c r="P5" s="285"/>
    </row>
    <row r="6" spans="1:16" ht="37.25" customHeight="1" x14ac:dyDescent="0.3">
      <c r="A6" s="286"/>
      <c r="B6" s="287"/>
      <c r="C6" s="287" t="s">
        <v>123</v>
      </c>
      <c r="D6" s="288"/>
      <c r="E6" s="288"/>
      <c r="F6" s="288"/>
      <c r="G6" s="288"/>
      <c r="H6" s="288"/>
      <c r="I6" s="288"/>
      <c r="J6" s="289"/>
      <c r="K6" s="290"/>
      <c r="L6" s="288"/>
      <c r="M6" s="288"/>
      <c r="N6" s="288"/>
      <c r="O6" s="288"/>
      <c r="P6" s="289"/>
    </row>
    <row r="7" spans="1:16" ht="16" x14ac:dyDescent="0.4">
      <c r="A7" s="291"/>
      <c r="B7" s="292"/>
      <c r="C7" s="293"/>
      <c r="D7" s="294"/>
      <c r="E7" s="293"/>
      <c r="F7" s="293"/>
      <c r="G7" s="295"/>
      <c r="H7" s="294"/>
      <c r="I7" s="294"/>
      <c r="J7" s="296"/>
      <c r="K7" s="297"/>
      <c r="L7" s="298"/>
      <c r="M7" s="298"/>
      <c r="N7" s="298"/>
      <c r="O7" s="298"/>
      <c r="P7" s="296"/>
    </row>
    <row r="8" spans="1:16" ht="225.65" customHeight="1" x14ac:dyDescent="0.45">
      <c r="A8" s="299">
        <v>1</v>
      </c>
      <c r="B8" s="300" t="s">
        <v>124</v>
      </c>
      <c r="C8" s="301" t="s">
        <v>125</v>
      </c>
      <c r="D8" s="302" t="s">
        <v>126</v>
      </c>
      <c r="E8" s="302" t="s">
        <v>127</v>
      </c>
      <c r="F8" s="302"/>
      <c r="G8" s="303" t="s">
        <v>128</v>
      </c>
      <c r="H8" s="304">
        <v>1</v>
      </c>
      <c r="I8" s="304">
        <v>47500</v>
      </c>
      <c r="J8" s="305">
        <f>H8*I8</f>
        <v>47500</v>
      </c>
      <c r="K8" s="306">
        <f>'[2]Interior MB'!I8</f>
        <v>1</v>
      </c>
      <c r="L8" s="566">
        <f>K8*I8</f>
        <v>47500</v>
      </c>
      <c r="M8" s="606">
        <v>0</v>
      </c>
      <c r="N8" s="606"/>
      <c r="O8" s="307">
        <f>M8*I8</f>
        <v>0</v>
      </c>
      <c r="P8" s="590"/>
    </row>
    <row r="9" spans="1:16" ht="18.5" x14ac:dyDescent="0.45">
      <c r="A9" s="299"/>
      <c r="B9" s="300"/>
      <c r="C9" s="301"/>
      <c r="D9" s="302"/>
      <c r="E9" s="302"/>
      <c r="F9" s="302"/>
      <c r="G9" s="303"/>
      <c r="H9" s="304"/>
      <c r="I9" s="304"/>
      <c r="J9" s="305"/>
      <c r="K9" s="306"/>
      <c r="L9" s="566"/>
      <c r="M9" s="307"/>
      <c r="N9" s="307"/>
      <c r="O9" s="307"/>
      <c r="P9" s="590"/>
    </row>
    <row r="10" spans="1:16" s="316" customFormat="1" ht="211.25" customHeight="1" x14ac:dyDescent="0.3">
      <c r="A10" s="308">
        <v>2</v>
      </c>
      <c r="B10" s="309" t="s">
        <v>129</v>
      </c>
      <c r="C10" s="310" t="s">
        <v>130</v>
      </c>
      <c r="D10" s="311" t="s">
        <v>131</v>
      </c>
      <c r="E10" s="311" t="s">
        <v>127</v>
      </c>
      <c r="F10" s="311"/>
      <c r="G10" s="312" t="s">
        <v>128</v>
      </c>
      <c r="H10" s="313">
        <v>1</v>
      </c>
      <c r="I10" s="313">
        <v>47500</v>
      </c>
      <c r="J10" s="314">
        <f>H10*I10</f>
        <v>47500</v>
      </c>
      <c r="K10" s="315"/>
      <c r="L10" s="588">
        <f>K10*I10</f>
        <v>0</v>
      </c>
      <c r="M10" s="97"/>
      <c r="N10" s="97"/>
      <c r="O10" s="307"/>
      <c r="P10" s="607" t="s">
        <v>339</v>
      </c>
    </row>
    <row r="11" spans="1:16" ht="18.5" x14ac:dyDescent="0.45">
      <c r="A11" s="299"/>
      <c r="B11" s="163"/>
      <c r="C11" s="301"/>
      <c r="D11" s="302"/>
      <c r="E11" s="302"/>
      <c r="F11" s="302"/>
      <c r="G11" s="303"/>
      <c r="H11" s="304"/>
      <c r="I11" s="304"/>
      <c r="J11" s="305"/>
      <c r="K11" s="306"/>
      <c r="L11" s="566"/>
      <c r="M11" s="307"/>
      <c r="N11" s="307"/>
      <c r="O11" s="307"/>
      <c r="P11" s="590"/>
    </row>
    <row r="12" spans="1:16" ht="217.25" customHeight="1" x14ac:dyDescent="0.45">
      <c r="A12" s="299">
        <v>3</v>
      </c>
      <c r="B12" s="163" t="s">
        <v>132</v>
      </c>
      <c r="C12" s="301" t="s">
        <v>133</v>
      </c>
      <c r="D12" s="302" t="s">
        <v>134</v>
      </c>
      <c r="E12" s="302" t="s">
        <v>135</v>
      </c>
      <c r="F12" s="302"/>
      <c r="G12" s="303" t="s">
        <v>128</v>
      </c>
      <c r="H12" s="304">
        <v>1</v>
      </c>
      <c r="I12" s="304">
        <v>36000</v>
      </c>
      <c r="J12" s="305">
        <f>H12*I12</f>
        <v>36000</v>
      </c>
      <c r="K12" s="306">
        <f>'[2]Interior MB'!I12</f>
        <v>1</v>
      </c>
      <c r="L12" s="566">
        <f>K12*I12</f>
        <v>36000</v>
      </c>
      <c r="M12" s="606">
        <v>0</v>
      </c>
      <c r="N12" s="606"/>
      <c r="O12" s="307">
        <f>M12*I12</f>
        <v>0</v>
      </c>
      <c r="P12" s="590"/>
    </row>
    <row r="13" spans="1:16" ht="18.5" x14ac:dyDescent="0.45">
      <c r="A13" s="299"/>
      <c r="B13" s="163"/>
      <c r="C13" s="301"/>
      <c r="D13" s="302"/>
      <c r="E13" s="302"/>
      <c r="F13" s="302"/>
      <c r="G13" s="303"/>
      <c r="H13" s="304"/>
      <c r="I13" s="304"/>
      <c r="J13" s="305"/>
      <c r="K13" s="306"/>
      <c r="L13" s="566"/>
      <c r="M13" s="606"/>
      <c r="N13" s="606"/>
      <c r="O13" s="307"/>
      <c r="P13" s="590"/>
    </row>
    <row r="14" spans="1:16" ht="147.65" customHeight="1" x14ac:dyDescent="0.45">
      <c r="A14" s="317">
        <v>4</v>
      </c>
      <c r="B14" s="163" t="s">
        <v>136</v>
      </c>
      <c r="C14" s="318" t="s">
        <v>137</v>
      </c>
      <c r="D14" s="302" t="s">
        <v>138</v>
      </c>
      <c r="E14" s="302" t="s">
        <v>139</v>
      </c>
      <c r="F14" s="302"/>
      <c r="G14" s="303" t="s">
        <v>128</v>
      </c>
      <c r="H14" s="304">
        <v>1</v>
      </c>
      <c r="I14" s="304">
        <v>69400</v>
      </c>
      <c r="J14" s="305">
        <f>H14*I14</f>
        <v>69400</v>
      </c>
      <c r="K14" s="306">
        <f>'[2]Interior MB'!I14</f>
        <v>1</v>
      </c>
      <c r="L14" s="566">
        <f>K14*I14</f>
        <v>69400</v>
      </c>
      <c r="M14" s="606">
        <v>0</v>
      </c>
      <c r="N14" s="606"/>
      <c r="O14" s="307">
        <f>M14*I14</f>
        <v>0</v>
      </c>
      <c r="P14" s="592"/>
    </row>
    <row r="15" spans="1:16" ht="149.4" customHeight="1" x14ac:dyDescent="0.3">
      <c r="A15" s="317">
        <v>5</v>
      </c>
      <c r="B15" s="163" t="s">
        <v>140</v>
      </c>
      <c r="C15" s="318" t="s">
        <v>141</v>
      </c>
      <c r="D15" s="302" t="s">
        <v>142</v>
      </c>
      <c r="E15" s="302" t="s">
        <v>143</v>
      </c>
      <c r="F15" s="608" t="s">
        <v>340</v>
      </c>
      <c r="G15" s="303" t="s">
        <v>128</v>
      </c>
      <c r="H15" s="304">
        <v>2</v>
      </c>
      <c r="I15" s="304">
        <f>800*24</f>
        <v>19200</v>
      </c>
      <c r="J15" s="305">
        <f>I15*H15</f>
        <v>38400</v>
      </c>
      <c r="K15" s="306">
        <f>'[2]Interior MB'!I15</f>
        <v>2</v>
      </c>
      <c r="L15" s="566">
        <f>K15*I15</f>
        <v>38400</v>
      </c>
      <c r="M15" s="606"/>
      <c r="N15" s="307"/>
      <c r="O15" s="307"/>
      <c r="P15" s="593"/>
    </row>
    <row r="16" spans="1:16" ht="149.4" customHeight="1" x14ac:dyDescent="0.3">
      <c r="A16" s="317"/>
      <c r="B16" s="163"/>
      <c r="C16" s="318"/>
      <c r="D16" s="302" t="s">
        <v>376</v>
      </c>
      <c r="E16" s="302"/>
      <c r="F16" s="608"/>
      <c r="G16" s="303" t="s">
        <v>128</v>
      </c>
      <c r="H16" s="304">
        <v>0</v>
      </c>
      <c r="I16" s="304">
        <v>7800</v>
      </c>
      <c r="J16" s="305">
        <f>I16*H16</f>
        <v>0</v>
      </c>
      <c r="K16" s="306">
        <v>2</v>
      </c>
      <c r="L16" s="566">
        <f>K16*I16</f>
        <v>15600</v>
      </c>
      <c r="M16" s="606">
        <v>-2</v>
      </c>
      <c r="N16" s="307">
        <v>7800</v>
      </c>
      <c r="O16" s="307">
        <f>N16*M16</f>
        <v>-15600</v>
      </c>
      <c r="P16" s="593" t="s">
        <v>377</v>
      </c>
    </row>
    <row r="17" spans="1:16" ht="187.75" customHeight="1" x14ac:dyDescent="0.45">
      <c r="A17" s="299">
        <v>6</v>
      </c>
      <c r="B17" s="163" t="s">
        <v>144</v>
      </c>
      <c r="C17" s="318" t="s">
        <v>145</v>
      </c>
      <c r="D17" s="302" t="s">
        <v>146</v>
      </c>
      <c r="E17" s="302" t="s">
        <v>147</v>
      </c>
      <c r="F17" s="302"/>
      <c r="G17" s="303" t="s">
        <v>128</v>
      </c>
      <c r="H17" s="304">
        <v>1</v>
      </c>
      <c r="I17" s="304">
        <v>27600</v>
      </c>
      <c r="J17" s="305">
        <f>H17*I17</f>
        <v>27600</v>
      </c>
      <c r="K17" s="306">
        <f>'[2]Interior MB'!I16</f>
        <v>1</v>
      </c>
      <c r="L17" s="566">
        <f>K17*I17</f>
        <v>27600</v>
      </c>
      <c r="M17" s="606">
        <v>0</v>
      </c>
      <c r="N17" s="307"/>
      <c r="O17" s="307">
        <v>0</v>
      </c>
      <c r="P17" s="592"/>
    </row>
    <row r="18" spans="1:16" s="158" customFormat="1" ht="18.5" x14ac:dyDescent="0.45">
      <c r="A18" s="320"/>
      <c r="B18" s="321"/>
      <c r="C18" s="301"/>
      <c r="D18" s="322"/>
      <c r="E18" s="322"/>
      <c r="F18" s="322"/>
      <c r="G18" s="303"/>
      <c r="H18" s="323"/>
      <c r="I18" s="323"/>
      <c r="J18" s="324"/>
      <c r="K18" s="325"/>
      <c r="L18" s="149"/>
      <c r="M18" s="606"/>
      <c r="N18" s="326"/>
      <c r="O18" s="326"/>
      <c r="P18" s="590"/>
    </row>
    <row r="19" spans="1:16" s="158" customFormat="1" ht="36" customHeight="1" x14ac:dyDescent="0.45">
      <c r="A19" s="327"/>
      <c r="B19" s="328"/>
      <c r="C19" s="329" t="s">
        <v>148</v>
      </c>
      <c r="D19" s="330"/>
      <c r="E19" s="331"/>
      <c r="F19" s="331"/>
      <c r="G19" s="331"/>
      <c r="H19" s="332"/>
      <c r="I19" s="331"/>
      <c r="J19" s="333">
        <f>SUM(J7:J18)</f>
        <v>266400</v>
      </c>
      <c r="K19" s="334"/>
      <c r="L19" s="589">
        <f>SUM(L8:L18)</f>
        <v>234500</v>
      </c>
      <c r="M19" s="606"/>
      <c r="N19" s="605"/>
      <c r="O19" s="605">
        <f>SUM(O7:O18)</f>
        <v>-15600</v>
      </c>
      <c r="P19" s="594"/>
    </row>
    <row r="20" spans="1:16" ht="18.5" x14ac:dyDescent="0.45">
      <c r="A20" s="335"/>
      <c r="B20" s="336"/>
      <c r="C20" s="301"/>
      <c r="D20" s="322"/>
      <c r="E20" s="301"/>
      <c r="F20" s="301"/>
      <c r="G20" s="322"/>
      <c r="H20" s="337"/>
      <c r="I20" s="337"/>
      <c r="J20" s="338"/>
      <c r="K20" s="339"/>
      <c r="L20" s="567"/>
      <c r="M20" s="606"/>
      <c r="N20" s="340"/>
      <c r="O20" s="340"/>
      <c r="P20" s="590"/>
    </row>
    <row r="21" spans="1:16" s="82" customFormat="1" ht="26.4" customHeight="1" x14ac:dyDescent="0.45">
      <c r="A21" s="341"/>
      <c r="B21" s="342"/>
      <c r="C21" s="342" t="s">
        <v>149</v>
      </c>
      <c r="D21" s="342"/>
      <c r="E21" s="342"/>
      <c r="F21" s="342"/>
      <c r="G21" s="342"/>
      <c r="H21" s="342"/>
      <c r="I21" s="342"/>
      <c r="J21" s="343"/>
      <c r="K21" s="344"/>
      <c r="L21" s="568"/>
      <c r="M21" s="606"/>
      <c r="N21" s="342"/>
      <c r="O21" s="342"/>
      <c r="P21" s="594"/>
    </row>
    <row r="22" spans="1:16" ht="228" customHeight="1" x14ac:dyDescent="0.3">
      <c r="A22" s="345">
        <v>1</v>
      </c>
      <c r="B22" s="346" t="s">
        <v>150</v>
      </c>
      <c r="C22" s="347" t="s">
        <v>151</v>
      </c>
      <c r="D22" s="348" t="s">
        <v>152</v>
      </c>
      <c r="E22" s="348" t="s">
        <v>153</v>
      </c>
      <c r="F22" s="162"/>
      <c r="G22" s="349" t="s">
        <v>128</v>
      </c>
      <c r="H22" s="350">
        <v>1</v>
      </c>
      <c r="I22" s="350">
        <v>42000</v>
      </c>
      <c r="J22" s="351">
        <f>H22*I22</f>
        <v>42000</v>
      </c>
      <c r="K22" s="352" cm="1">
        <f t="array" ref="K22:K25">'[2]Interior MB'!I19:I22</f>
        <v>2</v>
      </c>
      <c r="L22" s="569">
        <f>K22*I22</f>
        <v>84000</v>
      </c>
      <c r="M22" s="606">
        <v>-1</v>
      </c>
      <c r="N22" s="353">
        <f>I22</f>
        <v>42000</v>
      </c>
      <c r="O22" s="353">
        <f>N22*M22</f>
        <v>-42000</v>
      </c>
      <c r="P22" s="595"/>
    </row>
    <row r="23" spans="1:16" ht="36" customHeight="1" x14ac:dyDescent="0.3">
      <c r="A23" s="345"/>
      <c r="B23" s="346"/>
      <c r="C23" s="354" t="s">
        <v>154</v>
      </c>
      <c r="D23" s="348"/>
      <c r="E23" s="348"/>
      <c r="F23" s="162"/>
      <c r="G23" s="349"/>
      <c r="H23" s="350"/>
      <c r="I23" s="350"/>
      <c r="J23" s="351"/>
      <c r="K23" s="352">
        <v>0</v>
      </c>
      <c r="L23" s="569"/>
      <c r="M23" s="606"/>
      <c r="N23" s="353"/>
      <c r="O23" s="353"/>
      <c r="P23" s="595"/>
    </row>
    <row r="24" spans="1:16" ht="18.5" x14ac:dyDescent="0.3">
      <c r="A24" s="345"/>
      <c r="B24" s="346"/>
      <c r="C24" s="355" t="s">
        <v>155</v>
      </c>
      <c r="D24" s="348"/>
      <c r="E24" s="348"/>
      <c r="F24" s="162"/>
      <c r="G24" s="349"/>
      <c r="H24" s="350"/>
      <c r="I24" s="350"/>
      <c r="J24" s="351"/>
      <c r="K24" s="352">
        <v>0</v>
      </c>
      <c r="L24" s="569"/>
      <c r="M24" s="606"/>
      <c r="N24" s="353"/>
      <c r="O24" s="353"/>
      <c r="P24" s="595"/>
    </row>
    <row r="25" spans="1:16" ht="18.5" x14ac:dyDescent="0.3">
      <c r="A25" s="345"/>
      <c r="B25" s="346"/>
      <c r="C25" s="355" t="s">
        <v>156</v>
      </c>
      <c r="D25" s="348"/>
      <c r="E25" s="348"/>
      <c r="F25" s="162"/>
      <c r="G25" s="349"/>
      <c r="H25" s="350"/>
      <c r="I25" s="350"/>
      <c r="J25" s="351"/>
      <c r="K25" s="352">
        <v>0</v>
      </c>
      <c r="L25" s="569"/>
      <c r="M25" s="606"/>
      <c r="N25" s="353"/>
      <c r="O25" s="353"/>
      <c r="P25" s="595"/>
    </row>
    <row r="26" spans="1:16" ht="37" x14ac:dyDescent="0.45">
      <c r="A26" s="299"/>
      <c r="B26" s="356"/>
      <c r="C26" s="355"/>
      <c r="D26" s="615" t="s">
        <v>374</v>
      </c>
      <c r="E26" s="162"/>
      <c r="F26" s="615" t="s">
        <v>373</v>
      </c>
      <c r="G26" s="357"/>
      <c r="H26" s="358"/>
      <c r="I26" s="358"/>
      <c r="J26" s="359"/>
      <c r="K26" s="352"/>
      <c r="L26" s="569"/>
      <c r="M26" s="606">
        <v>-1</v>
      </c>
      <c r="N26" s="353">
        <f>I22/1200/550/900*(2100*550*900)</f>
        <v>73500</v>
      </c>
      <c r="O26" s="353">
        <f>N26*M26</f>
        <v>-73500</v>
      </c>
      <c r="P26" s="596" t="s">
        <v>375</v>
      </c>
    </row>
    <row r="27" spans="1:16" ht="18.5" x14ac:dyDescent="0.45">
      <c r="A27" s="299"/>
      <c r="B27" s="360"/>
      <c r="C27" s="355"/>
      <c r="D27" s="162"/>
      <c r="E27" s="162"/>
      <c r="F27" s="162"/>
      <c r="G27" s="357"/>
      <c r="H27" s="358"/>
      <c r="I27" s="358"/>
      <c r="J27" s="359"/>
      <c r="K27" s="352"/>
      <c r="L27" s="569"/>
      <c r="M27" s="606"/>
      <c r="N27" s="353"/>
      <c r="O27" s="353"/>
      <c r="P27" s="596"/>
    </row>
    <row r="28" spans="1:16" ht="231" customHeight="1" x14ac:dyDescent="0.3">
      <c r="A28" s="361">
        <v>2</v>
      </c>
      <c r="B28" s="362" t="s">
        <v>157</v>
      </c>
      <c r="C28" s="301" t="s">
        <v>151</v>
      </c>
      <c r="D28" s="363" t="s">
        <v>158</v>
      </c>
      <c r="E28" s="363" t="s">
        <v>159</v>
      </c>
      <c r="F28" s="322"/>
      <c r="G28" s="364" t="s">
        <v>128</v>
      </c>
      <c r="H28" s="365">
        <v>1</v>
      </c>
      <c r="I28" s="365">
        <v>41000</v>
      </c>
      <c r="J28" s="366">
        <f>H28*I28</f>
        <v>41000</v>
      </c>
      <c r="K28" s="367" cm="1">
        <f t="array" ref="K28:K31">'[2]Interior MB'!I25:I28</f>
        <v>1</v>
      </c>
      <c r="L28" s="569">
        <f>K28*I28</f>
        <v>41000</v>
      </c>
      <c r="M28" s="606">
        <v>0</v>
      </c>
      <c r="N28" s="353">
        <v>0</v>
      </c>
      <c r="O28" s="353">
        <v>0</v>
      </c>
      <c r="P28" s="597"/>
    </row>
    <row r="29" spans="1:16" ht="37" x14ac:dyDescent="0.3">
      <c r="A29" s="361"/>
      <c r="B29" s="362"/>
      <c r="C29" s="368" t="s">
        <v>160</v>
      </c>
      <c r="D29" s="363"/>
      <c r="E29" s="363"/>
      <c r="F29" s="322"/>
      <c r="G29" s="364"/>
      <c r="H29" s="365"/>
      <c r="I29" s="365"/>
      <c r="J29" s="366"/>
      <c r="K29" s="367">
        <v>0</v>
      </c>
      <c r="L29" s="570"/>
      <c r="M29" s="606"/>
      <c r="N29" s="369"/>
      <c r="O29" s="369"/>
      <c r="P29" s="597"/>
    </row>
    <row r="30" spans="1:16" ht="18.5" x14ac:dyDescent="0.3">
      <c r="A30" s="361"/>
      <c r="B30" s="362"/>
      <c r="C30" s="370" t="s">
        <v>155</v>
      </c>
      <c r="D30" s="363"/>
      <c r="E30" s="363"/>
      <c r="F30" s="322"/>
      <c r="G30" s="364"/>
      <c r="H30" s="365"/>
      <c r="I30" s="365"/>
      <c r="J30" s="366"/>
      <c r="K30" s="367">
        <v>0</v>
      </c>
      <c r="L30" s="570"/>
      <c r="M30" s="606"/>
      <c r="N30" s="369"/>
      <c r="O30" s="369"/>
      <c r="P30" s="597"/>
    </row>
    <row r="31" spans="1:16" ht="18.5" x14ac:dyDescent="0.3">
      <c r="A31" s="361"/>
      <c r="B31" s="362"/>
      <c r="C31" s="370" t="s">
        <v>156</v>
      </c>
      <c r="D31" s="363"/>
      <c r="E31" s="363"/>
      <c r="F31" s="322"/>
      <c r="G31" s="364"/>
      <c r="H31" s="365"/>
      <c r="I31" s="365"/>
      <c r="J31" s="366"/>
      <c r="K31" s="367">
        <v>0</v>
      </c>
      <c r="L31" s="570"/>
      <c r="M31" s="606"/>
      <c r="N31" s="369"/>
      <c r="O31" s="369"/>
      <c r="P31" s="597"/>
    </row>
    <row r="32" spans="1:16" s="174" customFormat="1" ht="18" customHeight="1" x14ac:dyDescent="0.45">
      <c r="A32" s="299"/>
      <c r="B32" s="360"/>
      <c r="C32" s="355"/>
      <c r="D32" s="162"/>
      <c r="E32" s="162"/>
      <c r="F32" s="162"/>
      <c r="G32" s="357"/>
      <c r="H32" s="358"/>
      <c r="I32" s="358"/>
      <c r="J32" s="359"/>
      <c r="K32" s="352"/>
      <c r="L32" s="569"/>
      <c r="M32" s="606"/>
      <c r="N32" s="353"/>
      <c r="O32" s="353"/>
      <c r="P32" s="596"/>
    </row>
    <row r="33" spans="1:16" ht="90.75" customHeight="1" x14ac:dyDescent="0.3">
      <c r="A33" s="345">
        <v>3</v>
      </c>
      <c r="B33" s="371" t="s">
        <v>161</v>
      </c>
      <c r="C33" s="347" t="s">
        <v>162</v>
      </c>
      <c r="D33" s="348" t="s">
        <v>163</v>
      </c>
      <c r="E33" s="348" t="s">
        <v>164</v>
      </c>
      <c r="F33" s="162"/>
      <c r="G33" s="349" t="s">
        <v>128</v>
      </c>
      <c r="H33" s="350">
        <v>1</v>
      </c>
      <c r="I33" s="350">
        <v>54000</v>
      </c>
      <c r="J33" s="351">
        <f>H33*I33</f>
        <v>54000</v>
      </c>
      <c r="K33" s="352" cm="1">
        <f t="array" ref="K33:K36">'[2]Interior MB'!I30:I33</f>
        <v>2</v>
      </c>
      <c r="L33" s="569">
        <f>K33*I33</f>
        <v>108000</v>
      </c>
      <c r="M33" s="611">
        <f>H33-K33</f>
        <v>-1</v>
      </c>
      <c r="N33" s="353">
        <f>I33</f>
        <v>54000</v>
      </c>
      <c r="O33" s="353">
        <f>N33*M33</f>
        <v>-54000</v>
      </c>
      <c r="P33" s="595"/>
    </row>
    <row r="34" spans="1:16" ht="46.75" customHeight="1" x14ac:dyDescent="0.3">
      <c r="A34" s="345"/>
      <c r="B34" s="371"/>
      <c r="C34" s="354" t="s">
        <v>165</v>
      </c>
      <c r="D34" s="348"/>
      <c r="E34" s="348"/>
      <c r="F34" s="162"/>
      <c r="G34" s="349"/>
      <c r="H34" s="350"/>
      <c r="I34" s="350"/>
      <c r="J34" s="351"/>
      <c r="K34" s="352">
        <v>0</v>
      </c>
      <c r="L34" s="569"/>
      <c r="M34" s="606"/>
      <c r="N34" s="353"/>
      <c r="O34" s="353"/>
      <c r="P34" s="595"/>
    </row>
    <row r="35" spans="1:16" ht="26.4" customHeight="1" x14ac:dyDescent="0.3">
      <c r="A35" s="345"/>
      <c r="B35" s="371"/>
      <c r="C35" s="355" t="s">
        <v>155</v>
      </c>
      <c r="D35" s="348"/>
      <c r="E35" s="348"/>
      <c r="F35" s="162"/>
      <c r="G35" s="349"/>
      <c r="H35" s="350"/>
      <c r="I35" s="350"/>
      <c r="J35" s="351"/>
      <c r="K35" s="352">
        <v>0</v>
      </c>
      <c r="L35" s="569"/>
      <c r="M35" s="606"/>
      <c r="N35" s="353"/>
      <c r="O35" s="353"/>
      <c r="P35" s="595"/>
    </row>
    <row r="36" spans="1:16" ht="25.75" customHeight="1" x14ac:dyDescent="0.3">
      <c r="A36" s="345"/>
      <c r="B36" s="371"/>
      <c r="C36" s="355" t="s">
        <v>156</v>
      </c>
      <c r="D36" s="348"/>
      <c r="E36" s="348"/>
      <c r="F36" s="162"/>
      <c r="G36" s="349"/>
      <c r="H36" s="350"/>
      <c r="I36" s="350"/>
      <c r="J36" s="351"/>
      <c r="K36" s="352">
        <v>0</v>
      </c>
      <c r="L36" s="569"/>
      <c r="M36" s="606"/>
      <c r="N36" s="353"/>
      <c r="O36" s="353"/>
      <c r="P36" s="595"/>
    </row>
    <row r="37" spans="1:16" ht="27.65" customHeight="1" x14ac:dyDescent="0.3">
      <c r="A37" s="345"/>
      <c r="B37" s="371"/>
      <c r="C37" s="372" t="s">
        <v>166</v>
      </c>
      <c r="D37" s="162"/>
      <c r="E37" s="162"/>
      <c r="F37" s="162"/>
      <c r="G37" s="357"/>
      <c r="H37" s="358"/>
      <c r="I37" s="358"/>
      <c r="J37" s="373"/>
      <c r="K37" s="374"/>
      <c r="L37" s="571"/>
      <c r="M37" s="606"/>
      <c r="N37" s="375"/>
      <c r="O37" s="375"/>
      <c r="P37" s="595"/>
    </row>
    <row r="38" spans="1:16" ht="31.25" customHeight="1" x14ac:dyDescent="0.3">
      <c r="A38" s="345"/>
      <c r="B38" s="371"/>
      <c r="C38" s="372" t="s">
        <v>167</v>
      </c>
      <c r="D38" s="162"/>
      <c r="E38" s="162" t="s">
        <v>168</v>
      </c>
      <c r="F38" s="162"/>
      <c r="G38" s="357"/>
      <c r="H38" s="358">
        <v>18</v>
      </c>
      <c r="I38" s="358">
        <v>2550</v>
      </c>
      <c r="J38" s="373">
        <f>H38*I38</f>
        <v>45900</v>
      </c>
      <c r="K38" s="374">
        <f>'[2]Interior MB'!I38</f>
        <v>33</v>
      </c>
      <c r="L38" s="569">
        <f>K38*I38</f>
        <v>84150</v>
      </c>
      <c r="M38" s="611">
        <f>H38-K38</f>
        <v>-15</v>
      </c>
      <c r="N38" s="353">
        <f>I38</f>
        <v>2550</v>
      </c>
      <c r="O38" s="353">
        <f>M38*N38</f>
        <v>-38250</v>
      </c>
      <c r="P38" s="595"/>
    </row>
    <row r="39" spans="1:16" ht="18.5" x14ac:dyDescent="0.45">
      <c r="A39" s="299"/>
      <c r="B39" s="356"/>
      <c r="C39" s="372"/>
      <c r="D39" s="162"/>
      <c r="E39" s="162"/>
      <c r="F39" s="162"/>
      <c r="G39" s="357"/>
      <c r="H39" s="358"/>
      <c r="I39" s="358"/>
      <c r="J39" s="373"/>
      <c r="K39" s="374"/>
      <c r="L39" s="571"/>
      <c r="M39" s="606"/>
      <c r="N39" s="375"/>
      <c r="O39" s="375"/>
      <c r="P39" s="596"/>
    </row>
    <row r="40" spans="1:16" s="174" customFormat="1" ht="95.25" customHeight="1" x14ac:dyDescent="0.3">
      <c r="A40" s="361">
        <v>4</v>
      </c>
      <c r="B40" s="376" t="s">
        <v>169</v>
      </c>
      <c r="C40" s="301" t="s">
        <v>170</v>
      </c>
      <c r="D40" s="363"/>
      <c r="E40" s="363" t="s">
        <v>171</v>
      </c>
      <c r="F40" s="322"/>
      <c r="G40" s="364" t="s">
        <v>128</v>
      </c>
      <c r="H40" s="377">
        <v>1</v>
      </c>
      <c r="I40" s="365">
        <v>34500</v>
      </c>
      <c r="J40" s="378">
        <f>H40*I40</f>
        <v>34500</v>
      </c>
      <c r="K40" s="379" cm="1">
        <f t="array" ref="K40:K42">'[2]Interior MB'!I40:I42</f>
        <v>1</v>
      </c>
      <c r="L40" s="569">
        <f>K40*I40</f>
        <v>34500</v>
      </c>
      <c r="M40" s="606">
        <v>0</v>
      </c>
      <c r="N40" s="353">
        <v>0</v>
      </c>
      <c r="O40" s="353">
        <v>0</v>
      </c>
      <c r="P40" s="597"/>
    </row>
    <row r="41" spans="1:16" s="174" customFormat="1" ht="46.25" customHeight="1" x14ac:dyDescent="0.3">
      <c r="A41" s="361"/>
      <c r="B41" s="376"/>
      <c r="C41" s="301" t="s">
        <v>172</v>
      </c>
      <c r="D41" s="363"/>
      <c r="E41" s="363"/>
      <c r="F41" s="322"/>
      <c r="G41" s="364"/>
      <c r="H41" s="377"/>
      <c r="I41" s="365"/>
      <c r="J41" s="378"/>
      <c r="K41" s="379">
        <v>0</v>
      </c>
      <c r="L41" s="572"/>
      <c r="M41" s="606"/>
      <c r="N41" s="380"/>
      <c r="O41" s="380"/>
      <c r="P41" s="597"/>
    </row>
    <row r="42" spans="1:16" s="174" customFormat="1" ht="18.5" x14ac:dyDescent="0.3">
      <c r="A42" s="361"/>
      <c r="B42" s="376"/>
      <c r="C42" s="301" t="s">
        <v>173</v>
      </c>
      <c r="D42" s="363"/>
      <c r="E42" s="363"/>
      <c r="F42" s="322"/>
      <c r="G42" s="364"/>
      <c r="H42" s="377"/>
      <c r="I42" s="365"/>
      <c r="J42" s="378"/>
      <c r="K42" s="379">
        <v>0</v>
      </c>
      <c r="L42" s="572"/>
      <c r="M42" s="606"/>
      <c r="N42" s="380"/>
      <c r="O42" s="380"/>
      <c r="P42" s="597"/>
    </row>
    <row r="43" spans="1:16" ht="18.5" x14ac:dyDescent="0.45">
      <c r="A43" s="299"/>
      <c r="B43" s="300"/>
      <c r="C43" s="301"/>
      <c r="D43" s="322"/>
      <c r="E43" s="322"/>
      <c r="F43" s="322"/>
      <c r="G43" s="381"/>
      <c r="H43" s="159"/>
      <c r="I43" s="337"/>
      <c r="J43" s="382"/>
      <c r="K43" s="379"/>
      <c r="L43" s="572"/>
      <c r="M43" s="606"/>
      <c r="N43" s="380"/>
      <c r="O43" s="380"/>
      <c r="P43" s="596"/>
    </row>
    <row r="44" spans="1:16" s="174" customFormat="1" ht="102.65" customHeight="1" x14ac:dyDescent="0.45">
      <c r="A44" s="299">
        <v>5</v>
      </c>
      <c r="B44" s="360" t="s">
        <v>174</v>
      </c>
      <c r="C44" s="347" t="s">
        <v>175</v>
      </c>
      <c r="D44" s="162"/>
      <c r="E44" s="162" t="s">
        <v>176</v>
      </c>
      <c r="F44" s="162"/>
      <c r="G44" s="357" t="s">
        <v>128</v>
      </c>
      <c r="H44" s="358">
        <v>1</v>
      </c>
      <c r="I44" s="383">
        <v>72000</v>
      </c>
      <c r="J44" s="384">
        <f>H44*I44</f>
        <v>72000</v>
      </c>
      <c r="K44" s="385">
        <f>'[2]Interior MB'!I44</f>
        <v>1</v>
      </c>
      <c r="L44" s="569">
        <f>K44*I44</f>
        <v>72000</v>
      </c>
      <c r="M44" s="606">
        <v>0</v>
      </c>
      <c r="N44" s="353">
        <v>0</v>
      </c>
      <c r="O44" s="353">
        <v>0</v>
      </c>
      <c r="P44" s="590"/>
    </row>
    <row r="45" spans="1:16" ht="18.5" x14ac:dyDescent="0.45">
      <c r="A45" s="299"/>
      <c r="B45" s="360"/>
      <c r="C45" s="347"/>
      <c r="D45" s="162"/>
      <c r="E45" s="162"/>
      <c r="F45" s="162"/>
      <c r="G45" s="381"/>
      <c r="H45" s="358"/>
      <c r="I45" s="383"/>
      <c r="J45" s="384"/>
      <c r="K45" s="385"/>
      <c r="L45" s="573"/>
      <c r="M45" s="606"/>
      <c r="N45" s="386"/>
      <c r="O45" s="386"/>
      <c r="P45" s="590"/>
    </row>
    <row r="46" spans="1:16" ht="210" customHeight="1" x14ac:dyDescent="0.3">
      <c r="A46" s="387">
        <v>6</v>
      </c>
      <c r="B46" s="376" t="s">
        <v>177</v>
      </c>
      <c r="C46" s="301" t="s">
        <v>178</v>
      </c>
      <c r="D46" s="363"/>
      <c r="E46" s="322" t="s">
        <v>179</v>
      </c>
      <c r="F46" s="322"/>
      <c r="G46" s="381" t="s">
        <v>128</v>
      </c>
      <c r="H46" s="358">
        <v>2</v>
      </c>
      <c r="I46" s="322">
        <v>185000</v>
      </c>
      <c r="J46" s="384">
        <f>H46*I46</f>
        <v>370000</v>
      </c>
      <c r="K46" s="385">
        <f>'[2]Interior MB'!I46</f>
        <v>2</v>
      </c>
      <c r="L46" s="569">
        <f>K46*I46</f>
        <v>370000</v>
      </c>
      <c r="M46" s="606">
        <v>0</v>
      </c>
      <c r="N46" s="353">
        <v>0</v>
      </c>
      <c r="O46" s="353">
        <v>0</v>
      </c>
      <c r="P46" s="595"/>
    </row>
    <row r="47" spans="1:16" ht="24" customHeight="1" x14ac:dyDescent="0.3">
      <c r="A47" s="387"/>
      <c r="B47" s="376"/>
      <c r="C47" s="301" t="s">
        <v>180</v>
      </c>
      <c r="D47" s="363"/>
      <c r="E47" s="388"/>
      <c r="F47" s="388"/>
      <c r="G47" s="388"/>
      <c r="H47" s="322"/>
      <c r="I47" s="388"/>
      <c r="J47" s="389"/>
      <c r="K47" s="390"/>
      <c r="L47" s="574"/>
      <c r="M47" s="606"/>
      <c r="N47" s="391"/>
      <c r="O47" s="391"/>
      <c r="P47" s="595"/>
    </row>
    <row r="48" spans="1:16" ht="24" customHeight="1" x14ac:dyDescent="0.3">
      <c r="A48" s="387"/>
      <c r="B48" s="376"/>
      <c r="C48" s="301" t="s">
        <v>181</v>
      </c>
      <c r="D48" s="363"/>
      <c r="E48" s="388"/>
      <c r="F48" s="388"/>
      <c r="G48" s="388"/>
      <c r="H48" s="322"/>
      <c r="I48" s="388"/>
      <c r="J48" s="389"/>
      <c r="K48" s="390"/>
      <c r="L48" s="574"/>
      <c r="M48" s="606"/>
      <c r="N48" s="391"/>
      <c r="O48" s="391"/>
      <c r="P48" s="595"/>
    </row>
    <row r="49" spans="1:16" ht="23.4" customHeight="1" x14ac:dyDescent="0.45">
      <c r="A49" s="387"/>
      <c r="B49" s="376"/>
      <c r="C49" s="301" t="s">
        <v>182</v>
      </c>
      <c r="D49" s="363"/>
      <c r="E49" s="388"/>
      <c r="F49" s="388"/>
      <c r="G49" s="381"/>
      <c r="H49" s="337"/>
      <c r="I49" s="392"/>
      <c r="J49" s="393"/>
      <c r="K49" s="339"/>
      <c r="L49" s="575"/>
      <c r="M49" s="606"/>
      <c r="N49" s="394"/>
      <c r="O49" s="394"/>
      <c r="P49" s="595"/>
    </row>
    <row r="50" spans="1:16" ht="27.65" customHeight="1" x14ac:dyDescent="0.45">
      <c r="A50" s="395"/>
      <c r="B50" s="300"/>
      <c r="C50" s="301" t="s">
        <v>183</v>
      </c>
      <c r="D50" s="322"/>
      <c r="E50" s="388"/>
      <c r="F50" s="388"/>
      <c r="G50" s="381"/>
      <c r="H50" s="337"/>
      <c r="I50" s="392"/>
      <c r="J50" s="393"/>
      <c r="K50" s="339"/>
      <c r="L50" s="575"/>
      <c r="M50" s="606"/>
      <c r="N50" s="394"/>
      <c r="O50" s="394"/>
      <c r="P50" s="596"/>
    </row>
    <row r="51" spans="1:16" ht="25.25" customHeight="1" x14ac:dyDescent="0.45">
      <c r="A51" s="395"/>
      <c r="B51" s="300"/>
      <c r="C51" s="301" t="s">
        <v>184</v>
      </c>
      <c r="D51" s="322"/>
      <c r="E51" s="388"/>
      <c r="F51" s="388"/>
      <c r="G51" s="381"/>
      <c r="H51" s="337"/>
      <c r="I51" s="392"/>
      <c r="J51" s="393"/>
      <c r="K51" s="339"/>
      <c r="L51" s="575"/>
      <c r="M51" s="606"/>
      <c r="N51" s="394"/>
      <c r="O51" s="394"/>
      <c r="P51" s="596"/>
    </row>
    <row r="52" spans="1:16" ht="18.5" x14ac:dyDescent="0.45">
      <c r="A52" s="395"/>
      <c r="B52" s="300"/>
      <c r="C52" s="301"/>
      <c r="D52" s="322"/>
      <c r="E52" s="388"/>
      <c r="F52" s="388"/>
      <c r="G52" s="381"/>
      <c r="H52" s="337"/>
      <c r="I52" s="392"/>
      <c r="J52" s="393"/>
      <c r="K52" s="339"/>
      <c r="L52" s="575"/>
      <c r="M52" s="606"/>
      <c r="N52" s="394"/>
      <c r="O52" s="394"/>
      <c r="P52" s="596"/>
    </row>
    <row r="53" spans="1:16" s="398" customFormat="1" ht="101.4" customHeight="1" x14ac:dyDescent="0.45">
      <c r="A53" s="361">
        <v>7</v>
      </c>
      <c r="B53" s="362" t="s">
        <v>185</v>
      </c>
      <c r="C53" s="368" t="s">
        <v>186</v>
      </c>
      <c r="D53" s="363" t="s">
        <v>187</v>
      </c>
      <c r="E53" s="363"/>
      <c r="F53" s="322"/>
      <c r="G53" s="363" t="s">
        <v>188</v>
      </c>
      <c r="H53" s="365">
        <v>350</v>
      </c>
      <c r="I53" s="365">
        <v>1075</v>
      </c>
      <c r="J53" s="396">
        <f>H53*I53</f>
        <v>376250</v>
      </c>
      <c r="K53" s="397">
        <f>'[2]Interior MB'!I68</f>
        <v>366.43139999999994</v>
      </c>
      <c r="L53" s="569">
        <f>K53*I53</f>
        <v>393913.75499999995</v>
      </c>
      <c r="M53" s="611">
        <f>H53-K53</f>
        <v>-16.43139999999994</v>
      </c>
      <c r="N53" s="353">
        <f>I53</f>
        <v>1075</v>
      </c>
      <c r="O53" s="353">
        <f>M53*N53</f>
        <v>-17663.754999999936</v>
      </c>
      <c r="P53" s="598"/>
    </row>
    <row r="54" spans="1:16" s="398" customFormat="1" ht="41.25" customHeight="1" x14ac:dyDescent="0.45">
      <c r="A54" s="361"/>
      <c r="B54" s="362"/>
      <c r="C54" s="368" t="s">
        <v>160</v>
      </c>
      <c r="D54" s="363"/>
      <c r="E54" s="363"/>
      <c r="F54" s="322"/>
      <c r="G54" s="363"/>
      <c r="H54" s="365"/>
      <c r="I54" s="365"/>
      <c r="J54" s="396"/>
      <c r="K54" s="379"/>
      <c r="L54" s="576">
        <f>L44</f>
        <v>72000</v>
      </c>
      <c r="M54" s="606"/>
      <c r="N54" s="399"/>
      <c r="O54" s="399"/>
      <c r="P54" s="598"/>
    </row>
    <row r="55" spans="1:16" s="398" customFormat="1" ht="18.5" x14ac:dyDescent="0.45">
      <c r="A55" s="299"/>
      <c r="B55" s="360"/>
      <c r="C55" s="354"/>
      <c r="D55" s="162"/>
      <c r="E55" s="162"/>
      <c r="F55" s="162"/>
      <c r="G55" s="162"/>
      <c r="H55" s="358"/>
      <c r="I55" s="383"/>
      <c r="J55" s="384"/>
      <c r="K55" s="385"/>
      <c r="L55" s="573"/>
      <c r="M55" s="606"/>
      <c r="N55" s="386"/>
      <c r="O55" s="386"/>
      <c r="P55" s="596"/>
    </row>
    <row r="56" spans="1:16" s="64" customFormat="1" ht="119.4" customHeight="1" x14ac:dyDescent="0.45">
      <c r="A56" s="345">
        <v>8</v>
      </c>
      <c r="B56" s="371" t="s">
        <v>189</v>
      </c>
      <c r="C56" s="400" t="s">
        <v>190</v>
      </c>
      <c r="D56" s="348" t="s">
        <v>191</v>
      </c>
      <c r="E56" s="162" t="s">
        <v>192</v>
      </c>
      <c r="F56" s="162"/>
      <c r="G56" s="162" t="s">
        <v>17</v>
      </c>
      <c r="H56" s="383">
        <v>475</v>
      </c>
      <c r="I56" s="350">
        <v>970</v>
      </c>
      <c r="J56" s="401">
        <f>H56*I56</f>
        <v>460750</v>
      </c>
      <c r="K56" s="402">
        <f>'[2]Interior MB'!I78</f>
        <v>364.47680000000003</v>
      </c>
      <c r="L56" s="569">
        <f>K56*I56</f>
        <v>353542.49600000004</v>
      </c>
      <c r="M56" s="611">
        <f>H56-K56</f>
        <v>110.52319999999997</v>
      </c>
      <c r="N56" s="353">
        <f>I56</f>
        <v>970</v>
      </c>
      <c r="O56" s="353">
        <f>M56*N56</f>
        <v>107207.50399999997</v>
      </c>
      <c r="P56" s="595"/>
    </row>
    <row r="57" spans="1:16" s="64" customFormat="1" ht="18.5" x14ac:dyDescent="0.45">
      <c r="A57" s="345"/>
      <c r="B57" s="371"/>
      <c r="C57" s="400" t="s">
        <v>193</v>
      </c>
      <c r="D57" s="348"/>
      <c r="E57" s="162"/>
      <c r="F57" s="162"/>
      <c r="G57" s="162"/>
      <c r="H57" s="383"/>
      <c r="I57" s="350"/>
      <c r="J57" s="401"/>
      <c r="K57" s="352"/>
      <c r="L57" s="577"/>
      <c r="M57" s="606"/>
      <c r="N57" s="403"/>
      <c r="O57" s="403"/>
      <c r="P57" s="595"/>
    </row>
    <row r="58" spans="1:16" s="64" customFormat="1" ht="18.5" x14ac:dyDescent="0.45">
      <c r="A58" s="299"/>
      <c r="B58" s="360"/>
      <c r="C58" s="400"/>
      <c r="D58" s="360"/>
      <c r="E58" s="162"/>
      <c r="F58" s="162"/>
      <c r="G58" s="162"/>
      <c r="H58" s="383"/>
      <c r="I58" s="358"/>
      <c r="J58" s="404"/>
      <c r="K58" s="352"/>
      <c r="L58" s="577"/>
      <c r="M58" s="606"/>
      <c r="N58" s="403"/>
      <c r="O58" s="403"/>
      <c r="P58" s="596"/>
    </row>
    <row r="59" spans="1:16" s="64" customFormat="1" ht="99.65" customHeight="1" x14ac:dyDescent="0.45">
      <c r="A59" s="299">
        <v>9</v>
      </c>
      <c r="B59" s="360" t="s">
        <v>194</v>
      </c>
      <c r="C59" s="405" t="s">
        <v>195</v>
      </c>
      <c r="D59" s="163"/>
      <c r="E59" s="162"/>
      <c r="F59" s="162"/>
      <c r="G59" s="162" t="s">
        <v>41</v>
      </c>
      <c r="H59" s="383">
        <v>600</v>
      </c>
      <c r="I59" s="337">
        <v>275</v>
      </c>
      <c r="J59" s="406">
        <f>H59*I59</f>
        <v>165000</v>
      </c>
      <c r="K59" s="367">
        <f>'[2]Interior MB'!I112</f>
        <v>677.94000000000017</v>
      </c>
      <c r="L59" s="569">
        <f>K59*I59</f>
        <v>186433.50000000006</v>
      </c>
      <c r="M59" s="611">
        <f>H59-K59</f>
        <v>-77.940000000000168</v>
      </c>
      <c r="N59" s="353">
        <f>I59</f>
        <v>275</v>
      </c>
      <c r="O59" s="353">
        <f>M59*N59</f>
        <v>-21433.500000000047</v>
      </c>
      <c r="P59" s="590"/>
    </row>
    <row r="60" spans="1:16" s="64" customFormat="1" ht="18.5" x14ac:dyDescent="0.45">
      <c r="A60" s="299"/>
      <c r="B60" s="407"/>
      <c r="C60" s="408"/>
      <c r="D60" s="163"/>
      <c r="E60" s="409"/>
      <c r="F60" s="409"/>
      <c r="G60" s="162"/>
      <c r="H60" s="383"/>
      <c r="I60" s="337"/>
      <c r="J60" s="406"/>
      <c r="K60" s="367"/>
      <c r="L60" s="578"/>
      <c r="M60" s="606"/>
      <c r="N60" s="410"/>
      <c r="O60" s="410"/>
      <c r="P60" s="590"/>
    </row>
    <row r="61" spans="1:16" s="64" customFormat="1" ht="115.75" customHeight="1" x14ac:dyDescent="0.3">
      <c r="A61" s="361">
        <v>10</v>
      </c>
      <c r="B61" s="362" t="s">
        <v>196</v>
      </c>
      <c r="C61" s="301" t="s">
        <v>197</v>
      </c>
      <c r="D61" s="322" t="s">
        <v>198</v>
      </c>
      <c r="E61" s="322" t="s">
        <v>199</v>
      </c>
      <c r="F61" s="322"/>
      <c r="G61" s="381" t="s">
        <v>200</v>
      </c>
      <c r="H61" s="337">
        <v>1</v>
      </c>
      <c r="I61" s="337">
        <v>82500</v>
      </c>
      <c r="J61" s="406">
        <f>H61*I61</f>
        <v>82500</v>
      </c>
      <c r="K61" s="367">
        <v>0</v>
      </c>
      <c r="L61" s="569"/>
      <c r="M61" s="606">
        <v>1</v>
      </c>
      <c r="N61" s="353">
        <f>I61</f>
        <v>82500</v>
      </c>
      <c r="O61" s="353">
        <f>M61*N61</f>
        <v>82500</v>
      </c>
      <c r="P61" s="612" t="s">
        <v>346</v>
      </c>
    </row>
    <row r="62" spans="1:16" s="64" customFormat="1" ht="18.5" x14ac:dyDescent="0.3">
      <c r="A62" s="361"/>
      <c r="B62" s="362"/>
      <c r="C62" s="301" t="s">
        <v>201</v>
      </c>
      <c r="D62" s="322"/>
      <c r="E62" s="161"/>
      <c r="F62" s="161"/>
      <c r="G62" s="322"/>
      <c r="H62" s="337"/>
      <c r="I62" s="337"/>
      <c r="J62" s="406"/>
      <c r="K62" s="367"/>
      <c r="L62" s="569"/>
      <c r="M62" s="606"/>
      <c r="N62" s="410"/>
      <c r="O62" s="410"/>
      <c r="P62" s="613"/>
    </row>
    <row r="63" spans="1:16" s="64" customFormat="1" ht="18.5" x14ac:dyDescent="0.3">
      <c r="A63" s="361"/>
      <c r="B63" s="362"/>
      <c r="C63" s="301" t="s">
        <v>202</v>
      </c>
      <c r="D63" s="322"/>
      <c r="E63" s="322"/>
      <c r="F63" s="322"/>
      <c r="G63" s="322"/>
      <c r="H63" s="337"/>
      <c r="I63" s="337"/>
      <c r="J63" s="406"/>
      <c r="K63" s="367"/>
      <c r="L63" s="569"/>
      <c r="M63" s="606"/>
      <c r="N63" s="410"/>
      <c r="O63" s="410"/>
      <c r="P63" s="613"/>
    </row>
    <row r="64" spans="1:16" s="64" customFormat="1" ht="18.5" x14ac:dyDescent="0.3">
      <c r="A64" s="317"/>
      <c r="B64" s="163"/>
      <c r="C64" s="301"/>
      <c r="D64" s="322" t="s">
        <v>342</v>
      </c>
      <c r="E64" s="322"/>
      <c r="F64" s="615" t="s">
        <v>344</v>
      </c>
      <c r="G64" s="322"/>
      <c r="H64" s="337">
        <v>0</v>
      </c>
      <c r="I64" s="337">
        <f>N64</f>
        <v>198000</v>
      </c>
      <c r="J64" s="406"/>
      <c r="K64" s="367">
        <v>1</v>
      </c>
      <c r="L64" s="569">
        <f t="shared" ref="L62:L66" si="0">K64*I64</f>
        <v>198000</v>
      </c>
      <c r="M64" s="606">
        <v>-1</v>
      </c>
      <c r="N64" s="410">
        <f>I61/1000/2000*(1500*3200)</f>
        <v>198000</v>
      </c>
      <c r="O64" s="410">
        <f>N64*M64</f>
        <v>-198000</v>
      </c>
      <c r="P64" s="613"/>
    </row>
    <row r="65" spans="1:16" s="64" customFormat="1" ht="18.5" x14ac:dyDescent="0.3">
      <c r="A65" s="317"/>
      <c r="B65" s="163"/>
      <c r="C65" s="301"/>
      <c r="D65" s="322" t="s">
        <v>343</v>
      </c>
      <c r="E65" s="322"/>
      <c r="F65" s="615" t="s">
        <v>345</v>
      </c>
      <c r="G65" s="322"/>
      <c r="H65" s="337">
        <v>0</v>
      </c>
      <c r="I65" s="337">
        <f>N65</f>
        <v>318780</v>
      </c>
      <c r="J65" s="406"/>
      <c r="K65" s="367">
        <v>1</v>
      </c>
      <c r="L65" s="569">
        <f t="shared" si="0"/>
        <v>318780</v>
      </c>
      <c r="M65" s="606">
        <v>-1</v>
      </c>
      <c r="N65" s="410">
        <f>J61/1000/2000*(2400*3220)</f>
        <v>318780</v>
      </c>
      <c r="O65" s="410">
        <f>N65*M65</f>
        <v>-318780</v>
      </c>
      <c r="P65" s="614"/>
    </row>
    <row r="66" spans="1:16" s="64" customFormat="1" ht="18.5" x14ac:dyDescent="0.45">
      <c r="A66" s="317"/>
      <c r="B66" s="163"/>
      <c r="C66" s="301"/>
      <c r="D66" s="322"/>
      <c r="E66" s="322"/>
      <c r="F66" s="322"/>
      <c r="G66" s="322"/>
      <c r="H66" s="337"/>
      <c r="I66" s="337"/>
      <c r="J66" s="406"/>
      <c r="K66" s="367"/>
      <c r="L66" s="569"/>
      <c r="M66" s="606"/>
      <c r="N66" s="410"/>
      <c r="O66" s="410"/>
      <c r="P66" s="596"/>
    </row>
    <row r="67" spans="1:16" s="64" customFormat="1" ht="116.4" customHeight="1" x14ac:dyDescent="0.45">
      <c r="A67" s="317">
        <v>11</v>
      </c>
      <c r="B67" s="163" t="s">
        <v>203</v>
      </c>
      <c r="C67" s="301" t="s">
        <v>204</v>
      </c>
      <c r="D67" s="322"/>
      <c r="E67" s="301"/>
      <c r="F67" s="301"/>
      <c r="G67" s="303" t="s">
        <v>17</v>
      </c>
      <c r="H67" s="337">
        <v>60</v>
      </c>
      <c r="I67" s="337">
        <v>1200</v>
      </c>
      <c r="J67" s="382">
        <f>I67*H67</f>
        <v>72000</v>
      </c>
      <c r="K67" s="411">
        <f>'[2]Interior MB'!I123</f>
        <v>108.867</v>
      </c>
      <c r="L67" s="569">
        <f>K67*I67</f>
        <v>130640.40000000001</v>
      </c>
      <c r="M67" s="616">
        <f>H67-K67</f>
        <v>-48.867000000000004</v>
      </c>
      <c r="N67" s="353">
        <f>I67</f>
        <v>1200</v>
      </c>
      <c r="O67" s="353">
        <f>N67*M67</f>
        <v>-58640.400000000009</v>
      </c>
      <c r="P67" s="592"/>
    </row>
    <row r="68" spans="1:16" s="64" customFormat="1" ht="18.5" x14ac:dyDescent="0.45">
      <c r="A68" s="317"/>
      <c r="B68" s="163"/>
      <c r="C68" s="301"/>
      <c r="D68" s="322"/>
      <c r="E68" s="301"/>
      <c r="F68" s="301"/>
      <c r="G68" s="303"/>
      <c r="H68" s="337"/>
      <c r="I68" s="392"/>
      <c r="J68" s="393"/>
      <c r="K68" s="339"/>
      <c r="L68" s="575"/>
      <c r="M68" s="606"/>
      <c r="N68" s="394"/>
      <c r="O68" s="394"/>
      <c r="P68" s="592"/>
    </row>
    <row r="69" spans="1:16" s="174" customFormat="1" ht="121.75" customHeight="1" x14ac:dyDescent="0.45">
      <c r="A69" s="299">
        <v>12</v>
      </c>
      <c r="B69" s="360" t="s">
        <v>205</v>
      </c>
      <c r="C69" s="347" t="s">
        <v>206</v>
      </c>
      <c r="D69" s="162"/>
      <c r="E69" s="162" t="s">
        <v>207</v>
      </c>
      <c r="F69" s="162"/>
      <c r="G69" s="357" t="s">
        <v>128</v>
      </c>
      <c r="H69" s="358">
        <v>1</v>
      </c>
      <c r="I69" s="383">
        <v>87000</v>
      </c>
      <c r="J69" s="384">
        <f>H69*I69</f>
        <v>87000</v>
      </c>
      <c r="K69" s="385">
        <f>'[2]Interior MB'!I125</f>
        <v>1</v>
      </c>
      <c r="L69" s="569">
        <f>K69*I69</f>
        <v>87000</v>
      </c>
      <c r="M69" s="606">
        <v>0</v>
      </c>
      <c r="N69" s="353">
        <v>0</v>
      </c>
      <c r="O69" s="353">
        <v>0</v>
      </c>
      <c r="P69" s="590"/>
    </row>
    <row r="70" spans="1:16" s="174" customFormat="1" ht="150" customHeight="1" x14ac:dyDescent="0.45">
      <c r="A70" s="361">
        <v>13</v>
      </c>
      <c r="B70" s="376" t="s">
        <v>208</v>
      </c>
      <c r="C70" s="301" t="s">
        <v>209</v>
      </c>
      <c r="D70" s="322"/>
      <c r="E70" s="322" t="s">
        <v>210</v>
      </c>
      <c r="F70" s="322"/>
      <c r="G70" s="303"/>
      <c r="H70" s="337"/>
      <c r="I70" s="337"/>
      <c r="J70" s="412"/>
      <c r="K70" s="325"/>
      <c r="L70" s="579"/>
      <c r="M70" s="606"/>
      <c r="N70" s="413"/>
      <c r="O70" s="413"/>
      <c r="P70" s="592"/>
    </row>
    <row r="71" spans="1:16" s="64" customFormat="1" ht="26.4" customHeight="1" x14ac:dyDescent="0.45">
      <c r="A71" s="361"/>
      <c r="B71" s="376"/>
      <c r="C71" s="368" t="s">
        <v>211</v>
      </c>
      <c r="D71" s="322"/>
      <c r="E71" s="322"/>
      <c r="F71" s="322"/>
      <c r="G71" s="303"/>
      <c r="H71" s="337"/>
      <c r="I71" s="337"/>
      <c r="J71" s="412"/>
      <c r="K71" s="325"/>
      <c r="L71" s="579"/>
      <c r="M71" s="606"/>
      <c r="N71" s="413"/>
      <c r="O71" s="413"/>
      <c r="P71" s="592"/>
    </row>
    <row r="72" spans="1:16" s="64" customFormat="1" ht="25.25" customHeight="1" x14ac:dyDescent="0.45">
      <c r="A72" s="361"/>
      <c r="B72" s="376"/>
      <c r="C72" s="368" t="s">
        <v>212</v>
      </c>
      <c r="D72" s="162"/>
      <c r="E72" s="162"/>
      <c r="F72" s="162"/>
      <c r="G72" s="357"/>
      <c r="H72" s="358"/>
      <c r="I72" s="358"/>
      <c r="J72" s="373"/>
      <c r="K72" s="374"/>
      <c r="L72" s="571"/>
      <c r="M72" s="606"/>
      <c r="N72" s="375"/>
      <c r="O72" s="375"/>
      <c r="P72" s="590"/>
    </row>
    <row r="73" spans="1:16" s="82" customFormat="1" ht="22.75" customHeight="1" x14ac:dyDescent="0.45">
      <c r="A73" s="361"/>
      <c r="B73" s="376"/>
      <c r="C73" s="370" t="s">
        <v>155</v>
      </c>
      <c r="D73" s="162"/>
      <c r="E73" s="162"/>
      <c r="F73" s="162"/>
      <c r="G73" s="357"/>
      <c r="H73" s="358"/>
      <c r="I73" s="358"/>
      <c r="J73" s="373"/>
      <c r="K73" s="374"/>
      <c r="L73" s="571"/>
      <c r="M73" s="606"/>
      <c r="N73" s="375"/>
      <c r="O73" s="375"/>
      <c r="P73" s="590"/>
    </row>
    <row r="74" spans="1:16" s="64" customFormat="1" ht="18.5" x14ac:dyDescent="0.45">
      <c r="A74" s="361"/>
      <c r="B74" s="356" t="s">
        <v>36</v>
      </c>
      <c r="C74" s="301" t="s">
        <v>213</v>
      </c>
      <c r="D74" s="162"/>
      <c r="E74" s="322" t="s">
        <v>214</v>
      </c>
      <c r="F74" s="322"/>
      <c r="G74" s="322" t="s">
        <v>41</v>
      </c>
      <c r="H74" s="358">
        <v>10</v>
      </c>
      <c r="I74" s="358">
        <v>550</v>
      </c>
      <c r="J74" s="373">
        <f t="shared" ref="J74:J80" si="1">H74*I74</f>
        <v>5500</v>
      </c>
      <c r="K74" s="374">
        <f>'[2]Interior MB'!I131</f>
        <v>9.25</v>
      </c>
      <c r="L74" s="569">
        <f>K74*I74</f>
        <v>5087.5</v>
      </c>
      <c r="M74" s="611">
        <f>H74-K74</f>
        <v>0.75</v>
      </c>
      <c r="N74" s="353">
        <f>I74</f>
        <v>550</v>
      </c>
      <c r="O74" s="353">
        <f>M74*N74</f>
        <v>412.5</v>
      </c>
      <c r="P74" s="590"/>
    </row>
    <row r="75" spans="1:16" s="64" customFormat="1" ht="103.25" customHeight="1" x14ac:dyDescent="0.45">
      <c r="A75" s="361"/>
      <c r="B75" s="356" t="s">
        <v>34</v>
      </c>
      <c r="C75" s="301" t="s">
        <v>215</v>
      </c>
      <c r="D75" s="162"/>
      <c r="E75" s="162"/>
      <c r="F75" s="162"/>
      <c r="G75" s="322" t="s">
        <v>17</v>
      </c>
      <c r="H75" s="358">
        <v>20</v>
      </c>
      <c r="I75" s="358">
        <v>1500</v>
      </c>
      <c r="J75" s="373">
        <f t="shared" si="1"/>
        <v>30000</v>
      </c>
      <c r="K75" s="374">
        <f>'[2]Interior MB'!I133</f>
        <v>24.605</v>
      </c>
      <c r="L75" s="569">
        <f>K75*I75</f>
        <v>36907.5</v>
      </c>
      <c r="M75" s="611">
        <f t="shared" ref="M75:M80" si="2">H75-K75</f>
        <v>-4.6050000000000004</v>
      </c>
      <c r="N75" s="353">
        <f t="shared" ref="N75:N80" si="3">I75</f>
        <v>1500</v>
      </c>
      <c r="O75" s="353">
        <f t="shared" ref="O75:O80" si="4">M75*N75</f>
        <v>-6907.5000000000009</v>
      </c>
      <c r="P75" s="590"/>
    </row>
    <row r="76" spans="1:16" s="64" customFormat="1" ht="25.75" customHeight="1" x14ac:dyDescent="0.45">
      <c r="A76" s="361"/>
      <c r="B76" s="356" t="s">
        <v>49</v>
      </c>
      <c r="C76" s="301" t="s">
        <v>216</v>
      </c>
      <c r="D76" s="162"/>
      <c r="E76" s="322" t="s">
        <v>217</v>
      </c>
      <c r="F76" s="322"/>
      <c r="G76" s="322" t="s">
        <v>41</v>
      </c>
      <c r="H76" s="358">
        <v>10</v>
      </c>
      <c r="I76" s="358">
        <v>950</v>
      </c>
      <c r="J76" s="373">
        <f t="shared" si="1"/>
        <v>9500</v>
      </c>
      <c r="K76" s="374">
        <f>'[2]Interior MB'!I138</f>
        <v>27.75</v>
      </c>
      <c r="L76" s="569">
        <f t="shared" ref="L76:L79" si="5">K76*I76</f>
        <v>26362.5</v>
      </c>
      <c r="M76" s="611">
        <f t="shared" si="2"/>
        <v>-17.75</v>
      </c>
      <c r="N76" s="353">
        <f t="shared" si="3"/>
        <v>950</v>
      </c>
      <c r="O76" s="353">
        <f t="shared" si="4"/>
        <v>-16862.5</v>
      </c>
      <c r="P76" s="590"/>
    </row>
    <row r="77" spans="1:16" s="64" customFormat="1" ht="25.75" customHeight="1" x14ac:dyDescent="0.45">
      <c r="A77" s="361"/>
      <c r="B77" s="356" t="s">
        <v>47</v>
      </c>
      <c r="C77" s="301" t="s">
        <v>218</v>
      </c>
      <c r="D77" s="162"/>
      <c r="E77" s="162"/>
      <c r="F77" s="162"/>
      <c r="G77" s="322" t="s">
        <v>41</v>
      </c>
      <c r="H77" s="358">
        <v>10</v>
      </c>
      <c r="I77" s="358">
        <v>2200</v>
      </c>
      <c r="J77" s="373">
        <f t="shared" si="1"/>
        <v>22000</v>
      </c>
      <c r="K77" s="374">
        <f>'[2]Interior MB'!I140</f>
        <v>9.25</v>
      </c>
      <c r="L77" s="569">
        <f t="shared" si="5"/>
        <v>20350</v>
      </c>
      <c r="M77" s="611">
        <f t="shared" si="2"/>
        <v>0.75</v>
      </c>
      <c r="N77" s="353">
        <f t="shared" si="3"/>
        <v>2200</v>
      </c>
      <c r="O77" s="353">
        <f t="shared" si="4"/>
        <v>1650</v>
      </c>
      <c r="P77" s="590"/>
    </row>
    <row r="78" spans="1:16" s="64" customFormat="1" ht="25.75" customHeight="1" x14ac:dyDescent="0.45">
      <c r="A78" s="361"/>
      <c r="B78" s="356" t="s">
        <v>93</v>
      </c>
      <c r="C78" s="301" t="s">
        <v>219</v>
      </c>
      <c r="D78" s="162"/>
      <c r="E78" s="322" t="s">
        <v>220</v>
      </c>
      <c r="F78" s="322"/>
      <c r="G78" s="322" t="s">
        <v>221</v>
      </c>
      <c r="H78" s="358">
        <v>1</v>
      </c>
      <c r="I78" s="358">
        <v>7000</v>
      </c>
      <c r="J78" s="373">
        <f t="shared" si="1"/>
        <v>7000</v>
      </c>
      <c r="K78" s="374">
        <f>'[2]Interior MB'!I142</f>
        <v>1</v>
      </c>
      <c r="L78" s="569">
        <f t="shared" si="5"/>
        <v>7000</v>
      </c>
      <c r="M78" s="611">
        <f t="shared" si="2"/>
        <v>0</v>
      </c>
      <c r="N78" s="353">
        <f t="shared" si="3"/>
        <v>7000</v>
      </c>
      <c r="O78" s="353">
        <f t="shared" si="4"/>
        <v>0</v>
      </c>
      <c r="P78" s="590"/>
    </row>
    <row r="79" spans="1:16" s="64" customFormat="1" ht="25.75" customHeight="1" x14ac:dyDescent="0.45">
      <c r="A79" s="361"/>
      <c r="B79" s="356" t="s">
        <v>91</v>
      </c>
      <c r="C79" s="414" t="s">
        <v>222</v>
      </c>
      <c r="D79" s="162"/>
      <c r="E79" s="162"/>
      <c r="F79" s="162"/>
      <c r="G79" s="322" t="s">
        <v>41</v>
      </c>
      <c r="H79" s="358">
        <v>12</v>
      </c>
      <c r="I79" s="358">
        <v>975</v>
      </c>
      <c r="J79" s="373">
        <f t="shared" si="1"/>
        <v>11700</v>
      </c>
      <c r="K79" s="374">
        <f>'[2]Interior MB'!I156</f>
        <v>78.300000000000011</v>
      </c>
      <c r="L79" s="569">
        <f t="shared" si="5"/>
        <v>76342.500000000015</v>
      </c>
      <c r="M79" s="611">
        <f t="shared" si="2"/>
        <v>-66.300000000000011</v>
      </c>
      <c r="N79" s="353">
        <f t="shared" si="3"/>
        <v>975</v>
      </c>
      <c r="O79" s="353">
        <f t="shared" si="4"/>
        <v>-64642.500000000015</v>
      </c>
      <c r="P79" s="590"/>
    </row>
    <row r="80" spans="1:16" s="64" customFormat="1" ht="98.4" customHeight="1" x14ac:dyDescent="0.45">
      <c r="A80" s="361"/>
      <c r="B80" s="356" t="s">
        <v>223</v>
      </c>
      <c r="C80" s="347" t="s">
        <v>224</v>
      </c>
      <c r="D80" s="162"/>
      <c r="E80" s="162"/>
      <c r="F80" s="162"/>
      <c r="G80" s="357" t="s">
        <v>17</v>
      </c>
      <c r="H80" s="358">
        <v>15</v>
      </c>
      <c r="I80" s="358">
        <v>1100</v>
      </c>
      <c r="J80" s="373">
        <f t="shared" si="1"/>
        <v>16500</v>
      </c>
      <c r="K80" s="415">
        <f>'[2]Interior MB'!I160</f>
        <v>7.9625000000000004</v>
      </c>
      <c r="L80" s="569">
        <f>K80*I80</f>
        <v>8758.75</v>
      </c>
      <c r="M80" s="611">
        <f t="shared" si="2"/>
        <v>7.0374999999999996</v>
      </c>
      <c r="N80" s="353">
        <f t="shared" si="3"/>
        <v>1100</v>
      </c>
      <c r="O80" s="353">
        <f t="shared" si="4"/>
        <v>7741.25</v>
      </c>
      <c r="P80" s="590"/>
    </row>
    <row r="81" spans="1:16" s="424" customFormat="1" ht="18.5" x14ac:dyDescent="0.45">
      <c r="A81" s="361"/>
      <c r="B81" s="416" t="s">
        <v>225</v>
      </c>
      <c r="C81" s="417" t="s">
        <v>211</v>
      </c>
      <c r="D81" s="418"/>
      <c r="E81" s="418"/>
      <c r="F81" s="418"/>
      <c r="G81" s="419"/>
      <c r="H81" s="420"/>
      <c r="I81" s="420"/>
      <c r="J81" s="421"/>
      <c r="K81" s="422"/>
      <c r="L81" s="580"/>
      <c r="M81" s="606"/>
      <c r="N81" s="423"/>
      <c r="O81" s="423"/>
      <c r="P81" s="599"/>
    </row>
    <row r="82" spans="1:16" s="64" customFormat="1" ht="18.5" x14ac:dyDescent="0.45">
      <c r="A82" s="317"/>
      <c r="B82" s="425"/>
      <c r="C82" s="368"/>
      <c r="D82" s="322"/>
      <c r="E82" s="322"/>
      <c r="F82" s="322"/>
      <c r="G82" s="303"/>
      <c r="H82" s="337"/>
      <c r="I82" s="337"/>
      <c r="J82" s="412"/>
      <c r="K82" s="325"/>
      <c r="L82" s="579"/>
      <c r="M82" s="606"/>
      <c r="N82" s="413"/>
      <c r="O82" s="413"/>
      <c r="P82" s="592"/>
    </row>
    <row r="83" spans="1:16" s="64" customFormat="1" ht="129" customHeight="1" x14ac:dyDescent="0.45">
      <c r="A83" s="345">
        <v>14</v>
      </c>
      <c r="B83" s="362" t="s">
        <v>226</v>
      </c>
      <c r="C83" s="301" t="s">
        <v>227</v>
      </c>
      <c r="D83" s="162"/>
      <c r="E83" s="426" t="s">
        <v>228</v>
      </c>
      <c r="F83" s="426"/>
      <c r="G83" s="426" t="s">
        <v>17</v>
      </c>
      <c r="H83" s="427">
        <v>0</v>
      </c>
      <c r="I83" s="427">
        <v>2050</v>
      </c>
      <c r="J83" s="428">
        <f>H83*I83</f>
        <v>0</v>
      </c>
      <c r="K83" s="429"/>
      <c r="L83" s="581">
        <f>K83*I83</f>
        <v>0</v>
      </c>
      <c r="M83" s="606"/>
      <c r="N83" s="430"/>
      <c r="O83" s="430"/>
      <c r="P83" s="591"/>
    </row>
    <row r="84" spans="1:16" s="64" customFormat="1" ht="37" x14ac:dyDescent="0.45">
      <c r="A84" s="345"/>
      <c r="B84" s="362"/>
      <c r="C84" s="368" t="s">
        <v>160</v>
      </c>
      <c r="D84" s="162"/>
      <c r="E84" s="162"/>
      <c r="F84" s="162"/>
      <c r="G84" s="357"/>
      <c r="H84" s="358"/>
      <c r="I84" s="358"/>
      <c r="J84" s="373"/>
      <c r="K84" s="374"/>
      <c r="L84" s="571"/>
      <c r="M84" s="606"/>
      <c r="N84" s="375"/>
      <c r="O84" s="375"/>
      <c r="P84" s="590"/>
    </row>
    <row r="85" spans="1:16" s="64" customFormat="1" ht="18.5" x14ac:dyDescent="0.45">
      <c r="A85" s="345"/>
      <c r="B85" s="362"/>
      <c r="C85" s="368" t="s">
        <v>229</v>
      </c>
      <c r="D85" s="162"/>
      <c r="E85" s="162"/>
      <c r="F85" s="162"/>
      <c r="G85" s="357"/>
      <c r="H85" s="358"/>
      <c r="I85" s="358"/>
      <c r="J85" s="373"/>
      <c r="K85" s="374"/>
      <c r="L85" s="571"/>
      <c r="M85" s="606"/>
      <c r="N85" s="375"/>
      <c r="O85" s="375"/>
      <c r="P85" s="590"/>
    </row>
    <row r="86" spans="1:16" s="64" customFormat="1" ht="18.5" x14ac:dyDescent="0.45">
      <c r="A86" s="345"/>
      <c r="B86" s="362"/>
      <c r="C86" s="370" t="s">
        <v>155</v>
      </c>
      <c r="D86" s="162"/>
      <c r="E86" s="162"/>
      <c r="F86" s="162"/>
      <c r="G86" s="357"/>
      <c r="H86" s="358"/>
      <c r="I86" s="358"/>
      <c r="J86" s="373"/>
      <c r="K86" s="374"/>
      <c r="L86" s="571"/>
      <c r="M86" s="606"/>
      <c r="N86" s="375"/>
      <c r="O86" s="375"/>
      <c r="P86" s="590"/>
    </row>
    <row r="87" spans="1:16" s="431" customFormat="1" ht="18.5" x14ac:dyDescent="0.45">
      <c r="A87" s="345"/>
      <c r="B87" s="362"/>
      <c r="C87" s="370" t="s">
        <v>156</v>
      </c>
      <c r="D87" s="162"/>
      <c r="E87" s="162"/>
      <c r="F87" s="162"/>
      <c r="G87" s="357"/>
      <c r="H87" s="358"/>
      <c r="I87" s="358"/>
      <c r="J87" s="373"/>
      <c r="K87" s="374"/>
      <c r="L87" s="571"/>
      <c r="M87" s="606"/>
      <c r="N87" s="375"/>
      <c r="O87" s="375"/>
      <c r="P87" s="590"/>
    </row>
    <row r="88" spans="1:16" s="64" customFormat="1" ht="33" customHeight="1" x14ac:dyDescent="0.45">
      <c r="A88" s="345"/>
      <c r="B88" s="356" t="s">
        <v>36</v>
      </c>
      <c r="C88" s="301" t="s">
        <v>230</v>
      </c>
      <c r="D88" s="162"/>
      <c r="E88" s="162"/>
      <c r="F88" s="162"/>
      <c r="G88" s="322" t="s">
        <v>17</v>
      </c>
      <c r="H88" s="358">
        <v>25</v>
      </c>
      <c r="I88" s="358">
        <v>600</v>
      </c>
      <c r="J88" s="373">
        <f>H88*I88</f>
        <v>15000</v>
      </c>
      <c r="K88" s="374">
        <f>'[2]Interior MB'!I172</f>
        <v>65</v>
      </c>
      <c r="L88" s="569">
        <f t="shared" ref="L88:L91" si="6">K88*I88</f>
        <v>39000</v>
      </c>
      <c r="M88" s="611">
        <f>H88-K88</f>
        <v>-40</v>
      </c>
      <c r="N88" s="353">
        <f>I88</f>
        <v>600</v>
      </c>
      <c r="O88" s="353">
        <f>M88*N88</f>
        <v>-24000</v>
      </c>
      <c r="P88" s="590"/>
    </row>
    <row r="89" spans="1:16" s="64" customFormat="1" ht="74" x14ac:dyDescent="0.45">
      <c r="A89" s="345"/>
      <c r="B89" s="432" t="s">
        <v>34</v>
      </c>
      <c r="C89" s="433" t="s">
        <v>231</v>
      </c>
      <c r="D89" s="426"/>
      <c r="E89" s="426" t="s">
        <v>232</v>
      </c>
      <c r="F89" s="426"/>
      <c r="G89" s="426" t="s">
        <v>233</v>
      </c>
      <c r="H89" s="427">
        <v>3</v>
      </c>
      <c r="I89" s="427">
        <v>8500</v>
      </c>
      <c r="J89" s="428">
        <f>H89*I89</f>
        <v>25500</v>
      </c>
      <c r="K89" s="429">
        <f>'[2]Interior MB'!I174</f>
        <v>0</v>
      </c>
      <c r="L89" s="581">
        <f t="shared" si="6"/>
        <v>0</v>
      </c>
      <c r="M89" s="611">
        <f t="shared" ref="M89:M91" si="7">H89-K89</f>
        <v>3</v>
      </c>
      <c r="N89" s="353">
        <f t="shared" ref="N89:N91" si="8">I89</f>
        <v>8500</v>
      </c>
      <c r="O89" s="353">
        <f t="shared" ref="O89:O92" si="9">M89*N89</f>
        <v>25500</v>
      </c>
      <c r="P89" s="600" t="s">
        <v>234</v>
      </c>
    </row>
    <row r="90" spans="1:16" s="64" customFormat="1" ht="33" customHeight="1" x14ac:dyDescent="0.45">
      <c r="A90" s="345"/>
      <c r="B90" s="300" t="s">
        <v>49</v>
      </c>
      <c r="C90" s="301" t="s">
        <v>235</v>
      </c>
      <c r="D90" s="322"/>
      <c r="E90" s="161"/>
      <c r="F90" s="161"/>
      <c r="G90" s="322" t="s">
        <v>236</v>
      </c>
      <c r="H90" s="337">
        <v>32</v>
      </c>
      <c r="I90" s="337">
        <v>750</v>
      </c>
      <c r="J90" s="373">
        <f>H90*I90</f>
        <v>24000</v>
      </c>
      <c r="K90" s="374">
        <f>'[2]Interior MB'!I176</f>
        <v>32</v>
      </c>
      <c r="L90" s="569">
        <f t="shared" si="6"/>
        <v>24000</v>
      </c>
      <c r="M90" s="611">
        <f t="shared" si="7"/>
        <v>0</v>
      </c>
      <c r="N90" s="353">
        <f t="shared" si="8"/>
        <v>750</v>
      </c>
      <c r="O90" s="353">
        <f t="shared" si="9"/>
        <v>0</v>
      </c>
      <c r="P90" s="590"/>
    </row>
    <row r="91" spans="1:16" s="424" customFormat="1" ht="33" customHeight="1" x14ac:dyDescent="0.45">
      <c r="A91" s="345"/>
      <c r="B91" s="432" t="s">
        <v>47</v>
      </c>
      <c r="C91" s="310" t="s">
        <v>237</v>
      </c>
      <c r="D91" s="426"/>
      <c r="E91" s="434"/>
      <c r="F91" s="434"/>
      <c r="G91" s="426" t="s">
        <v>238</v>
      </c>
      <c r="H91" s="427">
        <v>25</v>
      </c>
      <c r="I91" s="427">
        <v>1100</v>
      </c>
      <c r="J91" s="428">
        <f>H91*I91</f>
        <v>27500</v>
      </c>
      <c r="K91" s="429"/>
      <c r="L91" s="582">
        <f t="shared" si="6"/>
        <v>0</v>
      </c>
      <c r="M91" s="611">
        <f t="shared" si="7"/>
        <v>25</v>
      </c>
      <c r="N91" s="353">
        <f t="shared" si="8"/>
        <v>1100</v>
      </c>
      <c r="O91" s="353">
        <f t="shared" si="9"/>
        <v>27500</v>
      </c>
      <c r="P91" s="591"/>
    </row>
    <row r="92" spans="1:16" s="64" customFormat="1" ht="18.5" x14ac:dyDescent="0.45">
      <c r="A92" s="299"/>
      <c r="B92" s="435"/>
      <c r="C92" s="436"/>
      <c r="D92" s="162"/>
      <c r="E92" s="409"/>
      <c r="F92" s="409"/>
      <c r="G92" s="322"/>
      <c r="H92" s="358"/>
      <c r="I92" s="358"/>
      <c r="J92" s="373"/>
      <c r="K92" s="374"/>
      <c r="L92" s="571"/>
      <c r="M92" s="606"/>
      <c r="N92" s="375"/>
      <c r="O92" s="353"/>
      <c r="P92" s="590"/>
    </row>
    <row r="93" spans="1:16" s="64" customFormat="1" ht="228" customHeight="1" x14ac:dyDescent="0.45">
      <c r="A93" s="299">
        <v>15</v>
      </c>
      <c r="B93" s="356" t="s">
        <v>239</v>
      </c>
      <c r="C93" s="301" t="s">
        <v>240</v>
      </c>
      <c r="D93" s="162"/>
      <c r="E93" s="162" t="s">
        <v>241</v>
      </c>
      <c r="F93" s="162"/>
      <c r="G93" s="322" t="s">
        <v>236</v>
      </c>
      <c r="H93" s="358">
        <v>10</v>
      </c>
      <c r="I93" s="358">
        <v>7000</v>
      </c>
      <c r="J93" s="373">
        <f>H93*I93</f>
        <v>70000</v>
      </c>
      <c r="K93" s="374">
        <f>'[2]Interior MB'!I181</f>
        <v>9.25</v>
      </c>
      <c r="L93" s="569">
        <f>K93*I93</f>
        <v>64750</v>
      </c>
      <c r="M93" s="611">
        <f>H93-K93</f>
        <v>0.75</v>
      </c>
      <c r="N93" s="353">
        <f>I93</f>
        <v>7000</v>
      </c>
      <c r="O93" s="353">
        <f>N93*M93</f>
        <v>5250</v>
      </c>
      <c r="P93" s="590"/>
    </row>
    <row r="94" spans="1:16" s="64" customFormat="1" ht="18.5" x14ac:dyDescent="0.45">
      <c r="A94" s="299"/>
      <c r="B94" s="356"/>
      <c r="C94" s="301"/>
      <c r="D94" s="162"/>
      <c r="E94" s="162"/>
      <c r="F94" s="162"/>
      <c r="G94" s="322"/>
      <c r="H94" s="358"/>
      <c r="I94" s="358"/>
      <c r="J94" s="373"/>
      <c r="K94" s="374"/>
      <c r="L94" s="571"/>
      <c r="M94" s="611">
        <f t="shared" ref="M94:M108" si="10">H94-K94</f>
        <v>0</v>
      </c>
      <c r="N94" s="353">
        <f t="shared" ref="N94:N108" si="11">I94</f>
        <v>0</v>
      </c>
      <c r="O94" s="353">
        <f t="shared" ref="O94:O108" si="12">N94*M94</f>
        <v>0</v>
      </c>
      <c r="P94" s="590"/>
    </row>
    <row r="95" spans="1:16" s="64" customFormat="1" ht="148" x14ac:dyDescent="0.45">
      <c r="A95" s="299">
        <v>16</v>
      </c>
      <c r="B95" s="356" t="s">
        <v>242</v>
      </c>
      <c r="C95" s="301" t="s">
        <v>243</v>
      </c>
      <c r="D95" s="162"/>
      <c r="E95" s="162" t="s">
        <v>244</v>
      </c>
      <c r="F95" s="162"/>
      <c r="G95" s="322" t="s">
        <v>236</v>
      </c>
      <c r="H95" s="358">
        <v>12</v>
      </c>
      <c r="I95" s="358">
        <v>8200</v>
      </c>
      <c r="J95" s="373">
        <f>H95*I95</f>
        <v>98400</v>
      </c>
      <c r="K95" s="374">
        <f>'[2]Interior MB'!I183</f>
        <v>11.16</v>
      </c>
      <c r="L95" s="569">
        <f>K95*I95</f>
        <v>91512</v>
      </c>
      <c r="M95" s="611">
        <f t="shared" si="10"/>
        <v>0.83999999999999986</v>
      </c>
      <c r="N95" s="353">
        <f t="shared" si="11"/>
        <v>8200</v>
      </c>
      <c r="O95" s="353">
        <f t="shared" si="12"/>
        <v>6887.9999999999991</v>
      </c>
      <c r="P95" s="590"/>
    </row>
    <row r="96" spans="1:16" s="64" customFormat="1" ht="18.5" x14ac:dyDescent="0.45">
      <c r="A96" s="299"/>
      <c r="B96" s="356"/>
      <c r="C96" s="301"/>
      <c r="D96" s="162"/>
      <c r="E96" s="162"/>
      <c r="F96" s="162"/>
      <c r="G96" s="322"/>
      <c r="H96" s="358"/>
      <c r="I96" s="358"/>
      <c r="J96" s="373"/>
      <c r="K96" s="374"/>
      <c r="L96" s="571"/>
      <c r="M96" s="611">
        <f t="shared" si="10"/>
        <v>0</v>
      </c>
      <c r="N96" s="353">
        <f t="shared" si="11"/>
        <v>0</v>
      </c>
      <c r="O96" s="353">
        <f t="shared" si="12"/>
        <v>0</v>
      </c>
      <c r="P96" s="590"/>
    </row>
    <row r="97" spans="1:16" s="64" customFormat="1" ht="209.25" customHeight="1" x14ac:dyDescent="0.45">
      <c r="A97" s="395">
        <v>17</v>
      </c>
      <c r="B97" s="163" t="s">
        <v>245</v>
      </c>
      <c r="C97" s="301" t="s">
        <v>246</v>
      </c>
      <c r="D97" s="322" t="s">
        <v>247</v>
      </c>
      <c r="E97" s="322" t="s">
        <v>248</v>
      </c>
      <c r="F97" s="322"/>
      <c r="G97" s="337" t="s">
        <v>17</v>
      </c>
      <c r="H97" s="191">
        <v>270</v>
      </c>
      <c r="I97" s="358">
        <v>950</v>
      </c>
      <c r="J97" s="373">
        <f>H97*I97</f>
        <v>256500</v>
      </c>
      <c r="K97" s="374">
        <f>'[2]Interior MB'!I188</f>
        <v>136</v>
      </c>
      <c r="L97" s="569">
        <f>K97*I97</f>
        <v>129200</v>
      </c>
      <c r="M97" s="611">
        <f t="shared" si="10"/>
        <v>134</v>
      </c>
      <c r="N97" s="353">
        <f t="shared" si="11"/>
        <v>950</v>
      </c>
      <c r="O97" s="353">
        <f t="shared" si="12"/>
        <v>127300</v>
      </c>
      <c r="P97" s="601"/>
    </row>
    <row r="98" spans="1:16" s="64" customFormat="1" ht="18.5" x14ac:dyDescent="0.45">
      <c r="A98" s="395"/>
      <c r="B98" s="163"/>
      <c r="C98" s="301"/>
      <c r="D98" s="322"/>
      <c r="E98" s="322"/>
      <c r="F98" s="322"/>
      <c r="G98" s="337"/>
      <c r="H98" s="191"/>
      <c r="I98" s="437"/>
      <c r="J98" s="438"/>
      <c r="K98" s="439"/>
      <c r="L98" s="583"/>
      <c r="M98" s="611"/>
      <c r="N98" s="353"/>
      <c r="O98" s="353">
        <f t="shared" si="12"/>
        <v>0</v>
      </c>
      <c r="P98" s="601"/>
    </row>
    <row r="99" spans="1:16" s="64" customFormat="1" ht="33.75" customHeight="1" x14ac:dyDescent="0.45">
      <c r="A99" s="395">
        <v>18</v>
      </c>
      <c r="B99" s="163" t="s">
        <v>249</v>
      </c>
      <c r="C99" s="301" t="s">
        <v>250</v>
      </c>
      <c r="D99" s="322" t="s">
        <v>247</v>
      </c>
      <c r="E99" s="322" t="s">
        <v>251</v>
      </c>
      <c r="F99" s="322"/>
      <c r="G99" s="337" t="s">
        <v>252</v>
      </c>
      <c r="H99" s="191">
        <v>2</v>
      </c>
      <c r="I99" s="358">
        <v>15000</v>
      </c>
      <c r="J99" s="373">
        <f>H99*I99</f>
        <v>30000</v>
      </c>
      <c r="K99" s="374">
        <f>'[2]Interior MB'!I190</f>
        <v>2</v>
      </c>
      <c r="L99" s="569">
        <f>K99*I99</f>
        <v>30000</v>
      </c>
      <c r="M99" s="611">
        <f t="shared" si="10"/>
        <v>0</v>
      </c>
      <c r="N99" s="353">
        <f t="shared" si="11"/>
        <v>15000</v>
      </c>
      <c r="O99" s="353">
        <f t="shared" si="12"/>
        <v>0</v>
      </c>
      <c r="P99" s="601"/>
    </row>
    <row r="100" spans="1:16" s="64" customFormat="1" ht="18.5" x14ac:dyDescent="0.45">
      <c r="A100" s="395"/>
      <c r="B100" s="163"/>
      <c r="C100" s="301"/>
      <c r="D100" s="322"/>
      <c r="E100" s="322"/>
      <c r="F100" s="322"/>
      <c r="G100" s="337"/>
      <c r="H100" s="191"/>
      <c r="I100" s="437"/>
      <c r="J100" s="438"/>
      <c r="K100" s="439"/>
      <c r="L100" s="583"/>
      <c r="M100" s="611"/>
      <c r="N100" s="353"/>
      <c r="O100" s="353"/>
      <c r="P100" s="601"/>
    </row>
    <row r="101" spans="1:16" s="64" customFormat="1" ht="117.65" customHeight="1" x14ac:dyDescent="0.3">
      <c r="A101" s="395">
        <v>19</v>
      </c>
      <c r="B101" s="163" t="s">
        <v>253</v>
      </c>
      <c r="C101" s="301" t="s">
        <v>254</v>
      </c>
      <c r="D101" s="322" t="s">
        <v>255</v>
      </c>
      <c r="E101" s="322" t="s">
        <v>256</v>
      </c>
      <c r="F101" s="322"/>
      <c r="G101" s="337" t="s">
        <v>17</v>
      </c>
      <c r="H101" s="191">
        <v>2900</v>
      </c>
      <c r="I101" s="358">
        <v>510</v>
      </c>
      <c r="J101" s="373">
        <f>H101*I101</f>
        <v>1479000</v>
      </c>
      <c r="K101" s="440">
        <f>'[2]Interior MB'!I202</f>
        <v>1591.6269999999997</v>
      </c>
      <c r="L101" s="569">
        <f>K101*I101</f>
        <v>811729.7699999999</v>
      </c>
      <c r="M101" s="611">
        <f t="shared" si="10"/>
        <v>1308.3730000000003</v>
      </c>
      <c r="N101" s="353">
        <f t="shared" si="11"/>
        <v>510</v>
      </c>
      <c r="O101" s="353">
        <f t="shared" si="12"/>
        <v>667270.2300000001</v>
      </c>
      <c r="P101" s="602"/>
    </row>
    <row r="102" spans="1:16" s="64" customFormat="1" ht="18.5" x14ac:dyDescent="0.45">
      <c r="A102" s="299"/>
      <c r="B102" s="441"/>
      <c r="C102" s="436"/>
      <c r="D102" s="117"/>
      <c r="E102" s="442"/>
      <c r="F102" s="442"/>
      <c r="G102" s="442"/>
      <c r="H102" s="117"/>
      <c r="I102" s="442"/>
      <c r="J102" s="443"/>
      <c r="K102" s="107"/>
      <c r="L102" s="584"/>
      <c r="M102" s="611"/>
      <c r="N102" s="353"/>
      <c r="O102" s="353"/>
      <c r="P102" s="594"/>
    </row>
    <row r="103" spans="1:16" ht="74" x14ac:dyDescent="0.45">
      <c r="A103" s="299">
        <v>20</v>
      </c>
      <c r="B103" s="360" t="s">
        <v>257</v>
      </c>
      <c r="C103" s="347" t="s">
        <v>258</v>
      </c>
      <c r="D103" s="322"/>
      <c r="E103" s="322"/>
      <c r="F103" s="322"/>
      <c r="G103" s="337" t="s">
        <v>41</v>
      </c>
      <c r="H103" s="191">
        <v>30</v>
      </c>
      <c r="I103" s="117">
        <v>120</v>
      </c>
      <c r="J103" s="373">
        <f>H103*I103</f>
        <v>3600</v>
      </c>
      <c r="K103" s="374">
        <f>'[2]Interior MB'!I217</f>
        <v>621.97</v>
      </c>
      <c r="L103" s="569">
        <f>K103*I103</f>
        <v>74636.400000000009</v>
      </c>
      <c r="M103" s="611">
        <f t="shared" si="10"/>
        <v>-591.97</v>
      </c>
      <c r="N103" s="353">
        <f t="shared" si="11"/>
        <v>120</v>
      </c>
      <c r="O103" s="353">
        <f t="shared" si="12"/>
        <v>-71036.400000000009</v>
      </c>
      <c r="P103" s="594"/>
    </row>
    <row r="104" spans="1:16" s="316" customFormat="1" ht="74" x14ac:dyDescent="0.3">
      <c r="A104" s="308">
        <v>21</v>
      </c>
      <c r="B104" s="309" t="s">
        <v>259</v>
      </c>
      <c r="C104" s="310" t="s">
        <v>260</v>
      </c>
      <c r="D104" s="426"/>
      <c r="E104" s="426"/>
      <c r="F104" s="426"/>
      <c r="G104" s="427" t="s">
        <v>17</v>
      </c>
      <c r="H104" s="444">
        <v>0</v>
      </c>
      <c r="I104" s="444">
        <v>120</v>
      </c>
      <c r="J104" s="428">
        <f>H104*I104</f>
        <v>0</v>
      </c>
      <c r="K104" s="429"/>
      <c r="L104" s="582">
        <f>K104*I104</f>
        <v>0</v>
      </c>
      <c r="M104" s="611">
        <f t="shared" si="10"/>
        <v>0</v>
      </c>
      <c r="N104" s="353">
        <f t="shared" si="11"/>
        <v>120</v>
      </c>
      <c r="O104" s="353">
        <f t="shared" si="12"/>
        <v>0</v>
      </c>
      <c r="P104" s="603"/>
    </row>
    <row r="105" spans="1:16" ht="155.4" customHeight="1" x14ac:dyDescent="0.45">
      <c r="A105" s="308">
        <v>22</v>
      </c>
      <c r="B105" s="309" t="s">
        <v>261</v>
      </c>
      <c r="C105" s="310" t="s">
        <v>262</v>
      </c>
      <c r="D105" s="426"/>
      <c r="E105" s="426"/>
      <c r="F105" s="426"/>
      <c r="G105" s="427" t="s">
        <v>17</v>
      </c>
      <c r="H105" s="444">
        <v>65</v>
      </c>
      <c r="I105" s="445">
        <v>1150</v>
      </c>
      <c r="J105" s="446">
        <f>H105*I105</f>
        <v>74750</v>
      </c>
      <c r="K105" s="447"/>
      <c r="L105" s="581">
        <f>K105*I105</f>
        <v>0</v>
      </c>
      <c r="M105" s="611">
        <f t="shared" si="10"/>
        <v>65</v>
      </c>
      <c r="N105" s="353">
        <f t="shared" si="11"/>
        <v>1150</v>
      </c>
      <c r="O105" s="353">
        <f t="shared" si="12"/>
        <v>74750</v>
      </c>
      <c r="P105" s="604" t="s">
        <v>339</v>
      </c>
    </row>
    <row r="106" spans="1:16" ht="18.5" x14ac:dyDescent="0.45">
      <c r="A106" s="299"/>
      <c r="B106" s="162"/>
      <c r="C106" s="347"/>
      <c r="D106" s="322"/>
      <c r="E106" s="322"/>
      <c r="F106" s="322"/>
      <c r="G106" s="337"/>
      <c r="H106" s="191"/>
      <c r="I106" s="442"/>
      <c r="J106" s="443"/>
      <c r="K106" s="107"/>
      <c r="L106" s="584"/>
      <c r="M106" s="611">
        <f t="shared" si="10"/>
        <v>0</v>
      </c>
      <c r="N106" s="353">
        <f t="shared" si="11"/>
        <v>0</v>
      </c>
      <c r="O106" s="353">
        <f t="shared" si="12"/>
        <v>0</v>
      </c>
      <c r="P106" s="594"/>
    </row>
    <row r="107" spans="1:16" s="398" customFormat="1" ht="111" x14ac:dyDescent="0.45">
      <c r="A107" s="299">
        <v>23</v>
      </c>
      <c r="B107" s="360" t="s">
        <v>263</v>
      </c>
      <c r="C107" s="301" t="s">
        <v>264</v>
      </c>
      <c r="D107" s="162" t="s">
        <v>265</v>
      </c>
      <c r="E107" s="322"/>
      <c r="F107" s="322"/>
      <c r="G107" s="337" t="s">
        <v>17</v>
      </c>
      <c r="H107" s="191">
        <v>55</v>
      </c>
      <c r="I107" s="383">
        <v>1800</v>
      </c>
      <c r="J107" s="384">
        <f>H107*I107</f>
        <v>99000</v>
      </c>
      <c r="K107" s="385">
        <f>'[2]Interior MB'!I223</f>
        <v>64</v>
      </c>
      <c r="L107" s="569">
        <f>K107*I107</f>
        <v>115200</v>
      </c>
      <c r="M107" s="611">
        <f t="shared" si="10"/>
        <v>-9</v>
      </c>
      <c r="N107" s="353">
        <f t="shared" si="11"/>
        <v>1800</v>
      </c>
      <c r="O107" s="353">
        <f t="shared" si="12"/>
        <v>-16200</v>
      </c>
      <c r="P107" s="596"/>
    </row>
    <row r="108" spans="1:16" s="398" customFormat="1" ht="102" customHeight="1" x14ac:dyDescent="0.45">
      <c r="A108" s="299">
        <v>24</v>
      </c>
      <c r="B108" s="360" t="s">
        <v>266</v>
      </c>
      <c r="C108" s="301" t="s">
        <v>267</v>
      </c>
      <c r="D108" s="162" t="s">
        <v>265</v>
      </c>
      <c r="E108" s="322"/>
      <c r="F108" s="322"/>
      <c r="G108" s="337" t="s">
        <v>17</v>
      </c>
      <c r="H108" s="191">
        <v>30</v>
      </c>
      <c r="I108" s="383">
        <v>1800</v>
      </c>
      <c r="J108" s="384">
        <f>H108*I108</f>
        <v>54000</v>
      </c>
      <c r="K108" s="385">
        <f>'[2]Interior MB'!I225</f>
        <v>40</v>
      </c>
      <c r="L108" s="569">
        <f>K108*I108</f>
        <v>72000</v>
      </c>
      <c r="M108" s="611">
        <f t="shared" si="10"/>
        <v>-10</v>
      </c>
      <c r="N108" s="353">
        <f t="shared" si="11"/>
        <v>1800</v>
      </c>
      <c r="O108" s="353">
        <f t="shared" si="12"/>
        <v>-18000</v>
      </c>
      <c r="P108" s="596"/>
    </row>
    <row r="109" spans="1:16" s="64" customFormat="1" ht="18.5" x14ac:dyDescent="0.45">
      <c r="A109" s="448"/>
      <c r="B109" s="449"/>
      <c r="C109" s="449"/>
      <c r="D109" s="449"/>
      <c r="E109" s="449"/>
      <c r="F109" s="449"/>
      <c r="G109" s="449"/>
      <c r="H109" s="449"/>
      <c r="I109" s="449"/>
      <c r="J109" s="338"/>
      <c r="K109" s="339"/>
      <c r="L109" s="340"/>
      <c r="M109" s="567"/>
      <c r="N109" s="567"/>
      <c r="O109" s="567"/>
      <c r="P109" s="319"/>
    </row>
    <row r="110" spans="1:16" s="64" customFormat="1" ht="24" customHeight="1" x14ac:dyDescent="0.45">
      <c r="A110" s="450"/>
      <c r="B110" s="451"/>
      <c r="C110" s="451" t="s">
        <v>148</v>
      </c>
      <c r="D110" s="451"/>
      <c r="E110" s="85"/>
      <c r="F110" s="85"/>
      <c r="G110" s="85"/>
      <c r="H110" s="86"/>
      <c r="I110" s="85"/>
      <c r="J110" s="452">
        <f>SUM(J22:J109)</f>
        <v>4262350</v>
      </c>
      <c r="K110" s="453"/>
      <c r="L110" s="452">
        <f>SUM(L22:L109)</f>
        <v>4166797.071</v>
      </c>
      <c r="M110" s="452"/>
      <c r="N110" s="452"/>
      <c r="O110" s="452">
        <f>SUM(O8:O109)</f>
        <v>62852.929000000018</v>
      </c>
      <c r="P110" s="454"/>
    </row>
    <row r="111" spans="1:16" s="64" customFormat="1" ht="13.5" customHeight="1" x14ac:dyDescent="0.45">
      <c r="A111" s="448"/>
      <c r="B111" s="449"/>
      <c r="C111" s="449"/>
      <c r="D111" s="449"/>
      <c r="E111" s="449"/>
      <c r="F111" s="449"/>
      <c r="G111" s="449"/>
      <c r="H111" s="449"/>
      <c r="I111" s="449"/>
      <c r="J111" s="338"/>
      <c r="K111" s="339"/>
      <c r="L111" s="340"/>
      <c r="M111" s="567"/>
      <c r="N111" s="567"/>
      <c r="O111" s="567"/>
      <c r="P111" s="319"/>
    </row>
    <row r="112" spans="1:16" s="64" customFormat="1" ht="28.75" customHeight="1" thickBot="1" x14ac:dyDescent="0.5">
      <c r="A112" s="455"/>
      <c r="B112" s="456"/>
      <c r="C112" s="456" t="s">
        <v>268</v>
      </c>
      <c r="D112" s="456"/>
      <c r="E112" s="457"/>
      <c r="F112" s="457"/>
      <c r="G112" s="457"/>
      <c r="H112" s="458"/>
      <c r="I112" s="457"/>
      <c r="J112" s="459">
        <f>J110+J19</f>
        <v>4528750</v>
      </c>
      <c r="K112" s="460"/>
      <c r="L112" s="459">
        <f>L110+L19</f>
        <v>4401297.0710000005</v>
      </c>
      <c r="M112" s="459"/>
      <c r="N112" s="459"/>
      <c r="O112" s="459">
        <f>O110+O19</f>
        <v>47252.929000000018</v>
      </c>
      <c r="P112" s="461"/>
    </row>
    <row r="113" spans="1:16" s="64" customFormat="1" x14ac:dyDescent="0.3">
      <c r="K113" s="462"/>
      <c r="P113" s="463"/>
    </row>
    <row r="114" spans="1:16" s="64" customFormat="1" x14ac:dyDescent="0.3">
      <c r="K114" s="462"/>
      <c r="P114" s="463"/>
    </row>
    <row r="115" spans="1:16" s="64" customFormat="1" x14ac:dyDescent="0.3">
      <c r="K115" s="462"/>
      <c r="P115" s="463"/>
    </row>
    <row r="116" spans="1:16" s="64" customFormat="1" ht="18.75" customHeight="1" x14ac:dyDescent="0.3">
      <c r="K116" s="462"/>
    </row>
    <row r="117" spans="1:16" s="64" customFormat="1" ht="13.5" customHeight="1" x14ac:dyDescent="0.3">
      <c r="K117" s="462"/>
    </row>
    <row r="118" spans="1:16" s="64" customFormat="1" x14ac:dyDescent="0.3">
      <c r="K118" s="462"/>
    </row>
    <row r="119" spans="1:16" s="64" customFormat="1" x14ac:dyDescent="0.3">
      <c r="K119" s="462"/>
    </row>
    <row r="120" spans="1:16" s="64" customFormat="1" x14ac:dyDescent="0.3">
      <c r="A120" s="57"/>
      <c r="B120" s="57"/>
      <c r="C120" s="59"/>
      <c r="D120" s="57"/>
      <c r="E120" s="59"/>
      <c r="F120" s="59"/>
      <c r="G120" s="59"/>
      <c r="H120" s="57"/>
      <c r="I120" s="57"/>
      <c r="J120" s="56"/>
      <c r="K120" s="260"/>
      <c r="L120" s="56"/>
      <c r="M120" s="56"/>
      <c r="N120" s="56"/>
      <c r="O120" s="56"/>
      <c r="P120" s="53"/>
    </row>
    <row r="121" spans="1:16" s="64" customFormat="1" ht="26.25" customHeight="1" x14ac:dyDescent="0.3">
      <c r="A121" s="57"/>
      <c r="B121" s="57"/>
      <c r="C121" s="59"/>
      <c r="D121" s="57"/>
      <c r="E121" s="59"/>
      <c r="F121" s="59"/>
      <c r="G121" s="56"/>
      <c r="H121" s="57"/>
      <c r="I121" s="57"/>
      <c r="J121" s="56"/>
      <c r="K121" s="260"/>
      <c r="L121" s="56"/>
      <c r="M121" s="56"/>
      <c r="N121" s="56"/>
      <c r="O121" s="56"/>
      <c r="P121" s="53"/>
    </row>
    <row r="122" spans="1:16" s="64" customFormat="1" ht="13.5" customHeight="1" x14ac:dyDescent="0.3">
      <c r="A122" s="57"/>
      <c r="B122" s="57"/>
      <c r="C122" s="59"/>
      <c r="D122" s="57"/>
      <c r="E122" s="59"/>
      <c r="F122" s="59"/>
      <c r="G122" s="56"/>
      <c r="H122" s="57"/>
      <c r="I122" s="57"/>
      <c r="J122" s="56"/>
      <c r="K122" s="260"/>
      <c r="L122" s="56"/>
      <c r="M122" s="56"/>
      <c r="N122" s="56"/>
      <c r="O122" s="56"/>
      <c r="P122" s="53"/>
    </row>
    <row r="123" spans="1:16" s="64" customFormat="1" x14ac:dyDescent="0.3">
      <c r="A123" s="57"/>
      <c r="B123" s="57"/>
      <c r="C123" s="59"/>
      <c r="D123" s="57"/>
      <c r="E123" s="59"/>
      <c r="F123" s="59"/>
      <c r="G123" s="56"/>
      <c r="H123" s="57"/>
      <c r="I123" s="57"/>
      <c r="J123" s="56"/>
      <c r="K123" s="260"/>
      <c r="L123" s="56"/>
      <c r="M123" s="56"/>
      <c r="N123" s="56"/>
      <c r="O123" s="56"/>
      <c r="P123" s="53"/>
    </row>
    <row r="124" spans="1:16" s="64" customFormat="1" x14ac:dyDescent="0.3">
      <c r="A124" s="57"/>
      <c r="B124" s="57"/>
      <c r="C124" s="59"/>
      <c r="D124" s="57"/>
      <c r="E124" s="59"/>
      <c r="F124" s="59"/>
      <c r="G124" s="56"/>
      <c r="H124" s="57"/>
      <c r="I124" s="57"/>
      <c r="J124" s="56"/>
      <c r="K124" s="260"/>
      <c r="L124" s="56"/>
      <c r="M124" s="56"/>
      <c r="N124" s="56"/>
      <c r="O124" s="56"/>
      <c r="P124" s="53"/>
    </row>
    <row r="125" spans="1:16" s="64" customFormat="1" x14ac:dyDescent="0.3">
      <c r="A125" s="57"/>
      <c r="B125" s="57"/>
      <c r="C125" s="59"/>
      <c r="D125" s="57"/>
      <c r="E125" s="59"/>
      <c r="F125" s="59"/>
      <c r="G125" s="56"/>
      <c r="H125" s="57"/>
      <c r="I125" s="57"/>
      <c r="J125" s="56"/>
      <c r="K125" s="260"/>
      <c r="L125" s="56"/>
      <c r="M125" s="56"/>
      <c r="N125" s="56"/>
      <c r="O125" s="56"/>
      <c r="P125" s="53"/>
    </row>
    <row r="126" spans="1:16" s="64" customFormat="1" x14ac:dyDescent="0.3">
      <c r="A126" s="57"/>
      <c r="B126" s="57"/>
      <c r="C126" s="59"/>
      <c r="D126" s="57"/>
      <c r="E126" s="59"/>
      <c r="F126" s="59"/>
      <c r="G126" s="56"/>
      <c r="H126" s="57"/>
      <c r="I126" s="57"/>
      <c r="J126" s="56"/>
      <c r="K126" s="260"/>
      <c r="L126" s="56"/>
      <c r="M126" s="56"/>
      <c r="N126" s="56"/>
      <c r="O126" s="56"/>
      <c r="P126" s="53"/>
    </row>
    <row r="127" spans="1:16" s="64" customFormat="1" ht="26.25" customHeight="1" x14ac:dyDescent="0.3">
      <c r="A127" s="57"/>
      <c r="B127" s="57"/>
      <c r="C127" s="59"/>
      <c r="D127" s="57"/>
      <c r="E127" s="59"/>
      <c r="F127" s="59"/>
      <c r="G127" s="56"/>
      <c r="H127" s="57"/>
      <c r="I127" s="57"/>
      <c r="J127" s="56"/>
      <c r="K127" s="260"/>
      <c r="L127" s="56"/>
      <c r="M127" s="56"/>
      <c r="N127" s="56"/>
      <c r="O127" s="56"/>
      <c r="P127" s="53"/>
    </row>
    <row r="128" spans="1:16" s="64" customFormat="1" x14ac:dyDescent="0.3">
      <c r="A128" s="57"/>
      <c r="B128" s="57"/>
      <c r="C128" s="59"/>
      <c r="D128" s="57"/>
      <c r="E128" s="59"/>
      <c r="F128" s="59"/>
      <c r="G128" s="56"/>
      <c r="H128" s="57"/>
      <c r="I128" s="57"/>
      <c r="J128" s="56"/>
      <c r="K128" s="260"/>
      <c r="L128" s="56"/>
      <c r="M128" s="56"/>
      <c r="N128" s="56"/>
      <c r="O128" s="56"/>
      <c r="P128" s="53"/>
    </row>
    <row r="129" spans="1:16" s="64" customFormat="1" x14ac:dyDescent="0.3">
      <c r="A129" s="57"/>
      <c r="B129" s="57"/>
      <c r="C129" s="59"/>
      <c r="D129" s="57"/>
      <c r="E129" s="59"/>
      <c r="F129" s="59"/>
      <c r="G129" s="56"/>
      <c r="H129" s="57"/>
      <c r="I129" s="57"/>
      <c r="J129" s="56"/>
      <c r="K129" s="260"/>
      <c r="L129" s="56"/>
      <c r="M129" s="56"/>
      <c r="N129" s="56"/>
      <c r="O129" s="56"/>
      <c r="P129" s="53"/>
    </row>
    <row r="130" spans="1:16" s="64" customFormat="1" ht="13.5" customHeight="1" x14ac:dyDescent="0.3">
      <c r="A130" s="57"/>
      <c r="B130" s="57"/>
      <c r="C130" s="59"/>
      <c r="D130" s="57"/>
      <c r="E130" s="59"/>
      <c r="F130" s="59"/>
      <c r="G130" s="56"/>
      <c r="H130" s="57"/>
      <c r="I130" s="57"/>
      <c r="J130" s="56"/>
      <c r="K130" s="260"/>
      <c r="L130" s="56"/>
      <c r="M130" s="56"/>
      <c r="N130" s="56"/>
      <c r="O130" s="56"/>
      <c r="P130" s="53"/>
    </row>
    <row r="131" spans="1:16" s="64" customFormat="1" x14ac:dyDescent="0.3">
      <c r="A131" s="57"/>
      <c r="B131" s="57"/>
      <c r="C131" s="59"/>
      <c r="D131" s="57"/>
      <c r="E131" s="59"/>
      <c r="F131" s="59"/>
      <c r="G131" s="56"/>
      <c r="H131" s="57"/>
      <c r="I131" s="57"/>
      <c r="J131" s="56"/>
      <c r="K131" s="260"/>
      <c r="L131" s="56"/>
      <c r="M131" s="56"/>
      <c r="N131" s="56"/>
      <c r="O131" s="56"/>
      <c r="P131" s="53"/>
    </row>
    <row r="132" spans="1:16" s="64" customFormat="1" ht="13.5" customHeight="1" x14ac:dyDescent="0.3">
      <c r="A132" s="57"/>
      <c r="B132" s="57"/>
      <c r="C132" s="59"/>
      <c r="D132" s="57"/>
      <c r="E132" s="59"/>
      <c r="F132" s="59"/>
      <c r="G132" s="56"/>
      <c r="H132" s="57"/>
      <c r="I132" s="57"/>
      <c r="J132" s="56"/>
      <c r="K132" s="260"/>
      <c r="L132" s="56"/>
      <c r="M132" s="56"/>
      <c r="N132" s="56"/>
      <c r="O132" s="56"/>
      <c r="P132" s="53"/>
    </row>
    <row r="133" spans="1:16" s="64" customFormat="1" x14ac:dyDescent="0.3">
      <c r="A133" s="57"/>
      <c r="B133" s="57"/>
      <c r="C133" s="59"/>
      <c r="D133" s="57"/>
      <c r="E133" s="59"/>
      <c r="F133" s="59"/>
      <c r="G133" s="56"/>
      <c r="H133" s="57"/>
      <c r="I133" s="57"/>
      <c r="J133" s="56"/>
      <c r="K133" s="260"/>
      <c r="L133" s="56"/>
      <c r="M133" s="56"/>
      <c r="N133" s="56"/>
      <c r="O133" s="56"/>
      <c r="P133" s="53"/>
    </row>
    <row r="134" spans="1:16" s="64" customFormat="1" x14ac:dyDescent="0.3">
      <c r="A134" s="57"/>
      <c r="B134" s="57"/>
      <c r="C134" s="59"/>
      <c r="D134" s="57"/>
      <c r="E134" s="59"/>
      <c r="F134" s="59"/>
      <c r="G134" s="56"/>
      <c r="H134" s="57"/>
      <c r="I134" s="57"/>
      <c r="J134" s="56"/>
      <c r="K134" s="260"/>
      <c r="L134" s="56"/>
      <c r="M134" s="56"/>
      <c r="N134" s="56"/>
      <c r="O134" s="56"/>
      <c r="P134" s="53"/>
    </row>
    <row r="135" spans="1:16" s="64" customFormat="1" x14ac:dyDescent="0.3">
      <c r="A135" s="57"/>
      <c r="B135" s="57"/>
      <c r="C135" s="59"/>
      <c r="D135" s="57"/>
      <c r="E135" s="59"/>
      <c r="F135" s="59"/>
      <c r="G135" s="56"/>
      <c r="H135" s="57"/>
      <c r="I135" s="57"/>
      <c r="J135" s="56"/>
      <c r="K135" s="260"/>
      <c r="L135" s="56"/>
      <c r="M135" s="56"/>
      <c r="N135" s="56"/>
      <c r="O135" s="56"/>
      <c r="P135" s="53"/>
    </row>
    <row r="136" spans="1:16" s="64" customFormat="1" x14ac:dyDescent="0.3">
      <c r="A136" s="57"/>
      <c r="B136" s="57"/>
      <c r="C136" s="59"/>
      <c r="D136" s="57"/>
      <c r="E136" s="59"/>
      <c r="F136" s="59"/>
      <c r="G136" s="56"/>
      <c r="H136" s="57"/>
      <c r="I136" s="57"/>
      <c r="J136" s="56"/>
      <c r="K136" s="260"/>
      <c r="L136" s="56"/>
      <c r="M136" s="56"/>
      <c r="N136" s="56"/>
      <c r="O136" s="56"/>
      <c r="P136" s="53"/>
    </row>
    <row r="137" spans="1:16" s="64" customFormat="1" x14ac:dyDescent="0.3">
      <c r="A137" s="57"/>
      <c r="B137" s="57"/>
      <c r="C137" s="59"/>
      <c r="D137" s="57"/>
      <c r="E137" s="59"/>
      <c r="F137" s="59"/>
      <c r="G137" s="56"/>
      <c r="H137" s="57"/>
      <c r="I137" s="57"/>
      <c r="J137" s="56"/>
      <c r="K137" s="260"/>
      <c r="L137" s="56"/>
      <c r="M137" s="56"/>
      <c r="N137" s="56"/>
      <c r="O137" s="56"/>
      <c r="P137" s="53"/>
    </row>
    <row r="138" spans="1:16" s="64" customFormat="1" x14ac:dyDescent="0.3">
      <c r="A138" s="57"/>
      <c r="B138" s="57"/>
      <c r="C138" s="59"/>
      <c r="D138" s="57"/>
      <c r="E138" s="59"/>
      <c r="F138" s="59"/>
      <c r="G138" s="56"/>
      <c r="H138" s="57"/>
      <c r="I138" s="57"/>
      <c r="J138" s="56"/>
      <c r="K138" s="260"/>
      <c r="L138" s="56"/>
      <c r="M138" s="56"/>
      <c r="N138" s="56"/>
      <c r="O138" s="56"/>
      <c r="P138" s="53"/>
    </row>
    <row r="139" spans="1:16" s="64" customFormat="1" x14ac:dyDescent="0.3">
      <c r="A139" s="57"/>
      <c r="B139" s="57"/>
      <c r="C139" s="59"/>
      <c r="D139" s="57"/>
      <c r="E139" s="59"/>
      <c r="F139" s="59"/>
      <c r="G139" s="56"/>
      <c r="H139" s="57"/>
      <c r="I139" s="57"/>
      <c r="J139" s="56"/>
      <c r="K139" s="260"/>
      <c r="L139" s="56"/>
      <c r="M139" s="56"/>
      <c r="N139" s="56"/>
      <c r="O139" s="56"/>
      <c r="P139" s="53"/>
    </row>
    <row r="140" spans="1:16" s="64" customFormat="1" x14ac:dyDescent="0.3">
      <c r="A140" s="57"/>
      <c r="B140" s="57"/>
      <c r="C140" s="59"/>
      <c r="D140" s="57"/>
      <c r="E140" s="59"/>
      <c r="F140" s="59"/>
      <c r="G140" s="56"/>
      <c r="H140" s="57"/>
      <c r="I140" s="57"/>
      <c r="J140" s="56"/>
      <c r="K140" s="260"/>
      <c r="L140" s="56"/>
      <c r="M140" s="56"/>
      <c r="N140" s="56"/>
      <c r="O140" s="56"/>
      <c r="P140" s="53"/>
    </row>
    <row r="141" spans="1:16" s="64" customFormat="1" ht="15" customHeight="1" x14ac:dyDescent="0.3">
      <c r="A141" s="57"/>
      <c r="B141" s="57"/>
      <c r="C141" s="59"/>
      <c r="D141" s="57"/>
      <c r="E141" s="59"/>
      <c r="F141" s="59"/>
      <c r="G141" s="56"/>
      <c r="H141" s="57"/>
      <c r="I141" s="57"/>
      <c r="J141" s="56"/>
      <c r="K141" s="260"/>
      <c r="L141" s="56"/>
      <c r="M141" s="56"/>
      <c r="N141" s="56"/>
      <c r="O141" s="56"/>
      <c r="P141" s="53"/>
    </row>
    <row r="142" spans="1:16" s="64" customFormat="1" ht="13.5" customHeight="1" x14ac:dyDescent="0.3">
      <c r="A142" s="57"/>
      <c r="B142" s="57"/>
      <c r="C142" s="59"/>
      <c r="D142" s="57"/>
      <c r="E142" s="59"/>
      <c r="F142" s="59"/>
      <c r="G142" s="56"/>
      <c r="H142" s="57"/>
      <c r="I142" s="57"/>
      <c r="J142" s="56"/>
      <c r="K142" s="260"/>
      <c r="L142" s="56"/>
      <c r="M142" s="56"/>
      <c r="N142" s="56"/>
      <c r="O142" s="56"/>
      <c r="P142" s="53"/>
    </row>
    <row r="143" spans="1:16" s="64" customFormat="1" x14ac:dyDescent="0.3">
      <c r="A143" s="57"/>
      <c r="B143" s="57"/>
      <c r="C143" s="59"/>
      <c r="D143" s="57"/>
      <c r="E143" s="59"/>
      <c r="F143" s="59"/>
      <c r="G143" s="56"/>
      <c r="H143" s="57"/>
      <c r="I143" s="57"/>
      <c r="J143" s="56"/>
      <c r="K143" s="260"/>
      <c r="L143" s="56"/>
      <c r="M143" s="56"/>
      <c r="N143" s="56"/>
      <c r="O143" s="56"/>
      <c r="P143" s="53"/>
    </row>
    <row r="144" spans="1:16" s="64" customFormat="1" ht="13.5" customHeight="1" x14ac:dyDescent="0.3">
      <c r="A144" s="57"/>
      <c r="B144" s="57"/>
      <c r="C144" s="59"/>
      <c r="D144" s="57"/>
      <c r="E144" s="59"/>
      <c r="F144" s="59"/>
      <c r="G144" s="56"/>
      <c r="H144" s="57"/>
      <c r="I144" s="57"/>
      <c r="J144" s="56"/>
      <c r="K144" s="260"/>
      <c r="L144" s="56"/>
      <c r="M144" s="56"/>
      <c r="N144" s="56"/>
      <c r="O144" s="56"/>
      <c r="P144" s="53"/>
    </row>
    <row r="145" spans="1:16" s="64" customFormat="1" x14ac:dyDescent="0.3">
      <c r="A145" s="57"/>
      <c r="B145" s="57"/>
      <c r="C145" s="59"/>
      <c r="D145" s="57"/>
      <c r="E145" s="59"/>
      <c r="F145" s="59"/>
      <c r="G145" s="56"/>
      <c r="H145" s="57"/>
      <c r="I145" s="57"/>
      <c r="J145" s="56"/>
      <c r="K145" s="260"/>
      <c r="L145" s="56"/>
      <c r="M145" s="56"/>
      <c r="N145" s="56"/>
      <c r="O145" s="56"/>
      <c r="P145" s="53"/>
    </row>
    <row r="146" spans="1:16" s="64" customFormat="1" x14ac:dyDescent="0.3">
      <c r="A146" s="57"/>
      <c r="B146" s="57"/>
      <c r="C146" s="59"/>
      <c r="D146" s="57"/>
      <c r="E146" s="59"/>
      <c r="F146" s="59"/>
      <c r="G146" s="56"/>
      <c r="H146" s="57"/>
      <c r="I146" s="57"/>
      <c r="J146" s="56"/>
      <c r="K146" s="260"/>
      <c r="L146" s="56"/>
      <c r="M146" s="56"/>
      <c r="N146" s="56"/>
      <c r="O146" s="56"/>
      <c r="P146" s="53"/>
    </row>
    <row r="147" spans="1:16" s="64" customFormat="1" ht="26.25" customHeight="1" x14ac:dyDescent="0.3">
      <c r="A147" s="57"/>
      <c r="B147" s="57"/>
      <c r="C147" s="59"/>
      <c r="D147" s="57"/>
      <c r="E147" s="59"/>
      <c r="F147" s="59"/>
      <c r="G147" s="56"/>
      <c r="H147" s="57"/>
      <c r="I147" s="57"/>
      <c r="J147" s="56"/>
      <c r="K147" s="260"/>
      <c r="L147" s="56"/>
      <c r="M147" s="56"/>
      <c r="N147" s="56"/>
      <c r="O147" s="56"/>
      <c r="P147" s="53"/>
    </row>
    <row r="148" spans="1:16" s="64" customFormat="1" x14ac:dyDescent="0.3">
      <c r="A148" s="57"/>
      <c r="B148" s="57"/>
      <c r="C148" s="59"/>
      <c r="D148" s="57"/>
      <c r="E148" s="59"/>
      <c r="F148" s="59"/>
      <c r="G148" s="56"/>
      <c r="H148" s="57"/>
      <c r="I148" s="57"/>
      <c r="J148" s="56"/>
      <c r="K148" s="260"/>
      <c r="L148" s="56"/>
      <c r="M148" s="56"/>
      <c r="N148" s="56"/>
      <c r="O148" s="56"/>
      <c r="P148" s="53"/>
    </row>
    <row r="149" spans="1:16" s="64" customFormat="1" x14ac:dyDescent="0.3">
      <c r="A149" s="57"/>
      <c r="B149" s="57"/>
      <c r="C149" s="59"/>
      <c r="D149" s="57"/>
      <c r="E149" s="59"/>
      <c r="F149" s="59"/>
      <c r="G149" s="56"/>
      <c r="H149" s="57"/>
      <c r="I149" s="57"/>
      <c r="J149" s="56"/>
      <c r="K149" s="260"/>
      <c r="L149" s="56"/>
      <c r="M149" s="56"/>
      <c r="N149" s="56"/>
      <c r="O149" s="56"/>
      <c r="P149" s="53"/>
    </row>
    <row r="150" spans="1:16" s="64" customFormat="1" x14ac:dyDescent="0.3">
      <c r="A150" s="57"/>
      <c r="B150" s="57"/>
      <c r="C150" s="59"/>
      <c r="D150" s="57"/>
      <c r="E150" s="59"/>
      <c r="F150" s="59"/>
      <c r="G150" s="56"/>
      <c r="H150" s="57"/>
      <c r="I150" s="57"/>
      <c r="J150" s="56"/>
      <c r="K150" s="260"/>
      <c r="L150" s="56"/>
      <c r="M150" s="56"/>
      <c r="N150" s="56"/>
      <c r="O150" s="56"/>
      <c r="P150" s="53"/>
    </row>
    <row r="151" spans="1:16" s="64" customFormat="1" x14ac:dyDescent="0.3">
      <c r="A151" s="57"/>
      <c r="B151" s="57"/>
      <c r="C151" s="59"/>
      <c r="D151" s="57"/>
      <c r="E151" s="59"/>
      <c r="F151" s="59"/>
      <c r="G151" s="56"/>
      <c r="H151" s="57"/>
      <c r="I151" s="57"/>
      <c r="J151" s="56"/>
      <c r="K151" s="260"/>
      <c r="L151" s="56"/>
      <c r="M151" s="56"/>
      <c r="N151" s="56"/>
      <c r="O151" s="56"/>
      <c r="P151" s="53"/>
    </row>
    <row r="152" spans="1:16" s="64" customFormat="1" x14ac:dyDescent="0.3">
      <c r="A152" s="57"/>
      <c r="B152" s="57"/>
      <c r="C152" s="59"/>
      <c r="D152" s="57"/>
      <c r="E152" s="59"/>
      <c r="F152" s="59"/>
      <c r="G152" s="56"/>
      <c r="H152" s="57"/>
      <c r="I152" s="57"/>
      <c r="J152" s="56"/>
      <c r="K152" s="260"/>
      <c r="L152" s="56"/>
      <c r="M152" s="56"/>
      <c r="N152" s="56"/>
      <c r="O152" s="56"/>
      <c r="P152" s="53"/>
    </row>
    <row r="153" spans="1:16" s="64" customFormat="1" ht="13.5" customHeight="1" x14ac:dyDescent="0.3">
      <c r="A153" s="57"/>
      <c r="B153" s="57"/>
      <c r="C153" s="59"/>
      <c r="D153" s="57"/>
      <c r="E153" s="59"/>
      <c r="F153" s="59"/>
      <c r="G153" s="56"/>
      <c r="H153" s="57"/>
      <c r="I153" s="57"/>
      <c r="J153" s="56"/>
      <c r="K153" s="260"/>
      <c r="L153" s="56"/>
      <c r="M153" s="56"/>
      <c r="N153" s="56"/>
      <c r="O153" s="56"/>
      <c r="P153" s="53"/>
    </row>
    <row r="154" spans="1:16" s="64" customFormat="1" x14ac:dyDescent="0.3">
      <c r="A154" s="57"/>
      <c r="B154" s="57"/>
      <c r="C154" s="59"/>
      <c r="D154" s="57"/>
      <c r="E154" s="59"/>
      <c r="F154" s="59"/>
      <c r="G154" s="56"/>
      <c r="H154" s="57"/>
      <c r="I154" s="57"/>
      <c r="J154" s="56"/>
      <c r="K154" s="260"/>
      <c r="L154" s="56"/>
      <c r="M154" s="56"/>
      <c r="N154" s="56"/>
      <c r="O154" s="56"/>
      <c r="P154" s="53"/>
    </row>
    <row r="155" spans="1:16" s="64" customFormat="1" ht="13.5" customHeight="1" x14ac:dyDescent="0.3">
      <c r="A155" s="57"/>
      <c r="B155" s="57"/>
      <c r="C155" s="59"/>
      <c r="D155" s="57"/>
      <c r="E155" s="59"/>
      <c r="F155" s="59"/>
      <c r="G155" s="56"/>
      <c r="H155" s="57"/>
      <c r="I155" s="57"/>
      <c r="J155" s="56"/>
      <c r="K155" s="260"/>
      <c r="L155" s="56"/>
      <c r="M155" s="56"/>
      <c r="N155" s="56"/>
      <c r="O155" s="56"/>
      <c r="P155" s="53"/>
    </row>
    <row r="156" spans="1:16" s="64" customFormat="1" x14ac:dyDescent="0.3">
      <c r="A156" s="57"/>
      <c r="B156" s="57"/>
      <c r="C156" s="59"/>
      <c r="D156" s="57"/>
      <c r="E156" s="59"/>
      <c r="F156" s="59"/>
      <c r="G156" s="56"/>
      <c r="H156" s="57"/>
      <c r="I156" s="57"/>
      <c r="J156" s="56"/>
      <c r="K156" s="260"/>
      <c r="L156" s="56"/>
      <c r="M156" s="56"/>
      <c r="N156" s="56"/>
      <c r="O156" s="56"/>
      <c r="P156" s="53"/>
    </row>
    <row r="157" spans="1:16" s="64" customFormat="1" x14ac:dyDescent="0.3">
      <c r="A157" s="57"/>
      <c r="B157" s="57"/>
      <c r="C157" s="59"/>
      <c r="D157" s="57"/>
      <c r="E157" s="59"/>
      <c r="F157" s="59"/>
      <c r="G157" s="56"/>
      <c r="H157" s="57"/>
      <c r="I157" s="57"/>
      <c r="J157" s="56"/>
      <c r="K157" s="260"/>
      <c r="L157" s="56"/>
      <c r="M157" s="56"/>
      <c r="N157" s="56"/>
      <c r="O157" s="56"/>
      <c r="P157" s="53"/>
    </row>
    <row r="158" spans="1:16" s="64" customFormat="1" x14ac:dyDescent="0.3">
      <c r="A158" s="57"/>
      <c r="B158" s="57"/>
      <c r="C158" s="59"/>
      <c r="D158" s="57"/>
      <c r="E158" s="59"/>
      <c r="F158" s="59"/>
      <c r="G158" s="56"/>
      <c r="H158" s="57"/>
      <c r="I158" s="57"/>
      <c r="J158" s="56"/>
      <c r="K158" s="260"/>
      <c r="L158" s="56"/>
      <c r="M158" s="56"/>
      <c r="N158" s="56"/>
      <c r="O158" s="56"/>
      <c r="P158" s="53"/>
    </row>
    <row r="159" spans="1:16" s="64" customFormat="1" x14ac:dyDescent="0.3">
      <c r="A159" s="57"/>
      <c r="B159" s="57"/>
      <c r="C159" s="59"/>
      <c r="D159" s="57"/>
      <c r="E159" s="59"/>
      <c r="F159" s="59"/>
      <c r="G159" s="56"/>
      <c r="H159" s="57"/>
      <c r="I159" s="57"/>
      <c r="J159" s="56"/>
      <c r="K159" s="260"/>
      <c r="L159" s="56"/>
      <c r="M159" s="56"/>
      <c r="N159" s="56"/>
      <c r="O159" s="56"/>
      <c r="P159" s="53"/>
    </row>
    <row r="160" spans="1:16" s="64" customFormat="1" x14ac:dyDescent="0.3">
      <c r="A160" s="57"/>
      <c r="B160" s="57"/>
      <c r="C160" s="59"/>
      <c r="D160" s="57"/>
      <c r="E160" s="59"/>
      <c r="F160" s="59"/>
      <c r="G160" s="56"/>
      <c r="H160" s="57"/>
      <c r="I160" s="57"/>
      <c r="J160" s="56"/>
      <c r="K160" s="260"/>
      <c r="L160" s="56"/>
      <c r="M160" s="56"/>
      <c r="N160" s="56"/>
      <c r="O160" s="56"/>
      <c r="P160" s="53"/>
    </row>
    <row r="161" spans="1:16" s="64" customFormat="1" ht="13.5" customHeight="1" x14ac:dyDescent="0.3">
      <c r="A161" s="57"/>
      <c r="B161" s="57"/>
      <c r="C161" s="59"/>
      <c r="D161" s="57"/>
      <c r="E161" s="59"/>
      <c r="F161" s="59"/>
      <c r="G161" s="56"/>
      <c r="H161" s="57"/>
      <c r="I161" s="57"/>
      <c r="J161" s="56"/>
      <c r="K161" s="260"/>
      <c r="L161" s="56"/>
      <c r="M161" s="56"/>
      <c r="N161" s="56"/>
      <c r="O161" s="56"/>
      <c r="P161" s="53"/>
    </row>
    <row r="162" spans="1:16" s="64" customFormat="1" x14ac:dyDescent="0.3">
      <c r="A162" s="57"/>
      <c r="B162" s="57"/>
      <c r="C162" s="59"/>
      <c r="D162" s="57"/>
      <c r="E162" s="59"/>
      <c r="F162" s="59"/>
      <c r="G162" s="56"/>
      <c r="H162" s="57"/>
      <c r="I162" s="57"/>
      <c r="J162" s="56"/>
      <c r="K162" s="260"/>
      <c r="L162" s="56"/>
      <c r="M162" s="56"/>
      <c r="N162" s="56"/>
      <c r="O162" s="56"/>
      <c r="P162" s="53"/>
    </row>
    <row r="163" spans="1:16" s="64" customFormat="1" ht="14.25" customHeight="1" x14ac:dyDescent="0.3">
      <c r="A163" s="57"/>
      <c r="B163" s="57"/>
      <c r="C163" s="59"/>
      <c r="D163" s="57"/>
      <c r="E163" s="59"/>
      <c r="F163" s="59"/>
      <c r="G163" s="56"/>
      <c r="H163" s="57"/>
      <c r="I163" s="57"/>
      <c r="J163" s="56"/>
      <c r="K163" s="260"/>
      <c r="L163" s="56"/>
      <c r="M163" s="56"/>
      <c r="N163" s="56"/>
      <c r="O163" s="56"/>
      <c r="P163" s="53"/>
    </row>
    <row r="164" spans="1:16" s="64" customFormat="1" x14ac:dyDescent="0.3">
      <c r="A164" s="57"/>
      <c r="B164" s="57"/>
      <c r="C164" s="59"/>
      <c r="D164" s="57"/>
      <c r="E164" s="59"/>
      <c r="F164" s="59"/>
      <c r="G164" s="56"/>
      <c r="H164" s="57"/>
      <c r="I164" s="57"/>
      <c r="J164" s="56"/>
      <c r="K164" s="260"/>
      <c r="L164" s="56"/>
      <c r="M164" s="56"/>
      <c r="N164" s="56"/>
      <c r="O164" s="56"/>
      <c r="P164" s="53"/>
    </row>
    <row r="165" spans="1:16" s="64" customFormat="1" ht="13.5" customHeight="1" x14ac:dyDescent="0.3">
      <c r="A165" s="57"/>
      <c r="B165" s="57"/>
      <c r="C165" s="59"/>
      <c r="D165" s="57"/>
      <c r="E165" s="59"/>
      <c r="F165" s="59"/>
      <c r="G165" s="56"/>
      <c r="H165" s="57"/>
      <c r="I165" s="57"/>
      <c r="J165" s="56"/>
      <c r="K165" s="260"/>
      <c r="L165" s="56"/>
      <c r="M165" s="56"/>
      <c r="N165" s="56"/>
      <c r="O165" s="56"/>
      <c r="P165" s="53"/>
    </row>
    <row r="166" spans="1:16" s="64" customFormat="1" x14ac:dyDescent="0.3">
      <c r="A166" s="57"/>
      <c r="B166" s="57"/>
      <c r="C166" s="59"/>
      <c r="D166" s="57"/>
      <c r="E166" s="59"/>
      <c r="F166" s="59"/>
      <c r="G166" s="56"/>
      <c r="H166" s="57"/>
      <c r="I166" s="57"/>
      <c r="J166" s="56"/>
      <c r="K166" s="260"/>
      <c r="L166" s="56"/>
      <c r="M166" s="56"/>
      <c r="N166" s="56"/>
      <c r="O166" s="56"/>
      <c r="P166" s="53"/>
    </row>
    <row r="167" spans="1:16" s="64" customFormat="1" x14ac:dyDescent="0.3">
      <c r="A167" s="57"/>
      <c r="B167" s="57"/>
      <c r="C167" s="59"/>
      <c r="D167" s="57"/>
      <c r="E167" s="59"/>
      <c r="F167" s="59"/>
      <c r="G167" s="56"/>
      <c r="H167" s="57"/>
      <c r="I167" s="57"/>
      <c r="J167" s="56"/>
      <c r="K167" s="260"/>
      <c r="L167" s="56"/>
      <c r="M167" s="56"/>
      <c r="N167" s="56"/>
      <c r="O167" s="56"/>
      <c r="P167" s="53"/>
    </row>
    <row r="168" spans="1:16" s="64" customFormat="1" x14ac:dyDescent="0.3">
      <c r="A168" s="57"/>
      <c r="B168" s="57"/>
      <c r="C168" s="59"/>
      <c r="D168" s="57"/>
      <c r="E168" s="59"/>
      <c r="F168" s="59"/>
      <c r="G168" s="56"/>
      <c r="H168" s="57"/>
      <c r="I168" s="57"/>
      <c r="J168" s="56"/>
      <c r="K168" s="260"/>
      <c r="L168" s="56"/>
      <c r="M168" s="56"/>
      <c r="N168" s="56"/>
      <c r="O168" s="56"/>
      <c r="P168" s="53"/>
    </row>
    <row r="169" spans="1:16" s="64" customFormat="1" x14ac:dyDescent="0.3">
      <c r="A169" s="57"/>
      <c r="B169" s="57"/>
      <c r="C169" s="59"/>
      <c r="D169" s="57"/>
      <c r="E169" s="59"/>
      <c r="F169" s="59"/>
      <c r="G169" s="56"/>
      <c r="H169" s="57"/>
      <c r="I169" s="57"/>
      <c r="J169" s="56"/>
      <c r="K169" s="260"/>
      <c r="L169" s="56"/>
      <c r="M169" s="56"/>
      <c r="N169" s="56"/>
      <c r="O169" s="56"/>
      <c r="P169" s="53"/>
    </row>
    <row r="170" spans="1:16" s="64" customFormat="1" x14ac:dyDescent="0.3">
      <c r="A170" s="57"/>
      <c r="B170" s="57"/>
      <c r="C170" s="59"/>
      <c r="D170" s="57"/>
      <c r="E170" s="59"/>
      <c r="F170" s="59"/>
      <c r="G170" s="56"/>
      <c r="H170" s="57"/>
      <c r="I170" s="57"/>
      <c r="J170" s="56"/>
      <c r="K170" s="260"/>
      <c r="L170" s="56"/>
      <c r="M170" s="56"/>
      <c r="N170" s="56"/>
      <c r="O170" s="56"/>
      <c r="P170" s="53"/>
    </row>
    <row r="171" spans="1:16" s="64" customFormat="1" x14ac:dyDescent="0.3">
      <c r="A171" s="57"/>
      <c r="B171" s="57"/>
      <c r="C171" s="59"/>
      <c r="D171" s="57"/>
      <c r="E171" s="59"/>
      <c r="F171" s="59"/>
      <c r="G171" s="56"/>
      <c r="H171" s="57"/>
      <c r="I171" s="57"/>
      <c r="J171" s="56"/>
      <c r="K171" s="260"/>
      <c r="L171" s="56"/>
      <c r="M171" s="56"/>
      <c r="N171" s="56"/>
      <c r="O171" s="56"/>
      <c r="P171" s="53"/>
    </row>
    <row r="172" spans="1:16" s="64" customFormat="1" x14ac:dyDescent="0.3">
      <c r="A172" s="57"/>
      <c r="B172" s="57"/>
      <c r="C172" s="59"/>
      <c r="D172" s="57"/>
      <c r="E172" s="59"/>
      <c r="F172" s="59"/>
      <c r="G172" s="56"/>
      <c r="H172" s="57"/>
      <c r="I172" s="57"/>
      <c r="J172" s="56"/>
      <c r="K172" s="260"/>
      <c r="L172" s="56"/>
      <c r="M172" s="56"/>
      <c r="N172" s="56"/>
      <c r="O172" s="56"/>
      <c r="P172" s="53"/>
    </row>
    <row r="173" spans="1:16" s="64" customFormat="1" x14ac:dyDescent="0.3">
      <c r="A173" s="57"/>
      <c r="B173" s="57"/>
      <c r="C173" s="59"/>
      <c r="D173" s="57"/>
      <c r="E173" s="59"/>
      <c r="F173" s="59"/>
      <c r="G173" s="56"/>
      <c r="H173" s="57"/>
      <c r="I173" s="57"/>
      <c r="J173" s="56"/>
      <c r="K173" s="260"/>
      <c r="L173" s="56"/>
      <c r="M173" s="56"/>
      <c r="N173" s="56"/>
      <c r="O173" s="56"/>
      <c r="P173" s="53"/>
    </row>
    <row r="174" spans="1:16" s="64" customFormat="1" x14ac:dyDescent="0.3">
      <c r="A174" s="57"/>
      <c r="B174" s="57"/>
      <c r="C174" s="59"/>
      <c r="D174" s="57"/>
      <c r="E174" s="59"/>
      <c r="F174" s="59"/>
      <c r="G174" s="56"/>
      <c r="H174" s="57"/>
      <c r="I174" s="57"/>
      <c r="J174" s="56"/>
      <c r="K174" s="260"/>
      <c r="L174" s="56"/>
      <c r="M174" s="56"/>
      <c r="N174" s="56"/>
      <c r="O174" s="56"/>
      <c r="P174" s="53"/>
    </row>
    <row r="175" spans="1:16" s="64" customFormat="1" x14ac:dyDescent="0.3">
      <c r="A175" s="57"/>
      <c r="B175" s="57"/>
      <c r="C175" s="59"/>
      <c r="D175" s="57"/>
      <c r="E175" s="59"/>
      <c r="F175" s="59"/>
      <c r="G175" s="56"/>
      <c r="H175" s="57"/>
      <c r="I175" s="57"/>
      <c r="J175" s="56"/>
      <c r="K175" s="260"/>
      <c r="L175" s="56"/>
      <c r="M175" s="56"/>
      <c r="N175" s="56"/>
      <c r="O175" s="56"/>
      <c r="P175" s="53"/>
    </row>
    <row r="176" spans="1:16" s="64" customFormat="1" x14ac:dyDescent="0.3">
      <c r="A176" s="57"/>
      <c r="B176" s="57"/>
      <c r="C176" s="59"/>
      <c r="D176" s="57"/>
      <c r="E176" s="59"/>
      <c r="F176" s="59"/>
      <c r="G176" s="56"/>
      <c r="H176" s="57"/>
      <c r="I176" s="57"/>
      <c r="J176" s="56"/>
      <c r="K176" s="260"/>
      <c r="L176" s="56"/>
      <c r="M176" s="56"/>
      <c r="N176" s="56"/>
      <c r="O176" s="56"/>
      <c r="P176" s="53"/>
    </row>
    <row r="177" spans="1:16" s="64" customFormat="1" x14ac:dyDescent="0.3">
      <c r="A177" s="57"/>
      <c r="B177" s="57"/>
      <c r="C177" s="59"/>
      <c r="D177" s="57"/>
      <c r="E177" s="59"/>
      <c r="F177" s="59"/>
      <c r="G177" s="56"/>
      <c r="H177" s="57"/>
      <c r="I177" s="57"/>
      <c r="J177" s="56"/>
      <c r="K177" s="260"/>
      <c r="L177" s="56"/>
      <c r="M177" s="56"/>
      <c r="N177" s="56"/>
      <c r="O177" s="56"/>
      <c r="P177" s="53"/>
    </row>
    <row r="178" spans="1:16" s="64" customFormat="1" x14ac:dyDescent="0.3">
      <c r="A178" s="57"/>
      <c r="B178" s="57"/>
      <c r="C178" s="59"/>
      <c r="D178" s="57"/>
      <c r="E178" s="59"/>
      <c r="F178" s="59"/>
      <c r="G178" s="56"/>
      <c r="H178" s="57"/>
      <c r="I178" s="57"/>
      <c r="J178" s="56"/>
      <c r="K178" s="260"/>
      <c r="L178" s="56"/>
      <c r="M178" s="56"/>
      <c r="N178" s="56"/>
      <c r="O178" s="56"/>
      <c r="P178" s="53"/>
    </row>
    <row r="179" spans="1:16" s="64" customFormat="1" x14ac:dyDescent="0.3">
      <c r="A179" s="57"/>
      <c r="B179" s="57"/>
      <c r="C179" s="59"/>
      <c r="D179" s="57"/>
      <c r="E179" s="59"/>
      <c r="F179" s="59"/>
      <c r="G179" s="56"/>
      <c r="H179" s="57"/>
      <c r="I179" s="57"/>
      <c r="J179" s="56"/>
      <c r="K179" s="260"/>
      <c r="L179" s="56"/>
      <c r="M179" s="56"/>
      <c r="N179" s="56"/>
      <c r="O179" s="56"/>
      <c r="P179" s="53"/>
    </row>
    <row r="180" spans="1:16" s="64" customFormat="1" x14ac:dyDescent="0.3">
      <c r="A180" s="57"/>
      <c r="B180" s="57"/>
      <c r="C180" s="59"/>
      <c r="D180" s="57"/>
      <c r="E180" s="59"/>
      <c r="F180" s="59"/>
      <c r="G180" s="56"/>
      <c r="H180" s="57"/>
      <c r="I180" s="57"/>
      <c r="J180" s="56"/>
      <c r="K180" s="260"/>
      <c r="L180" s="56"/>
      <c r="M180" s="56"/>
      <c r="N180" s="56"/>
      <c r="O180" s="56"/>
      <c r="P180" s="53"/>
    </row>
    <row r="181" spans="1:16" s="64" customFormat="1" x14ac:dyDescent="0.3">
      <c r="A181" s="57"/>
      <c r="B181" s="57"/>
      <c r="C181" s="59"/>
      <c r="D181" s="57"/>
      <c r="E181" s="59"/>
      <c r="F181" s="59"/>
      <c r="G181" s="56"/>
      <c r="H181" s="57"/>
      <c r="I181" s="57"/>
      <c r="J181" s="56"/>
      <c r="K181" s="260"/>
      <c r="L181" s="56"/>
      <c r="M181" s="56"/>
      <c r="N181" s="56"/>
      <c r="O181" s="56"/>
      <c r="P181" s="53"/>
    </row>
    <row r="182" spans="1:16" s="64" customFormat="1" x14ac:dyDescent="0.3">
      <c r="A182" s="57"/>
      <c r="B182" s="57"/>
      <c r="C182" s="59"/>
      <c r="D182" s="57"/>
      <c r="E182" s="59"/>
      <c r="F182" s="59"/>
      <c r="G182" s="56"/>
      <c r="H182" s="57"/>
      <c r="I182" s="57"/>
      <c r="J182" s="56"/>
      <c r="K182" s="260"/>
      <c r="L182" s="56"/>
      <c r="M182" s="56"/>
      <c r="N182" s="56"/>
      <c r="O182" s="56"/>
      <c r="P182" s="53"/>
    </row>
    <row r="183" spans="1:16" s="64" customFormat="1" x14ac:dyDescent="0.3">
      <c r="A183" s="57"/>
      <c r="B183" s="57"/>
      <c r="C183" s="59"/>
      <c r="D183" s="57"/>
      <c r="E183" s="59"/>
      <c r="F183" s="59"/>
      <c r="G183" s="56"/>
      <c r="H183" s="57"/>
      <c r="I183" s="57"/>
      <c r="J183" s="56"/>
      <c r="K183" s="260"/>
      <c r="L183" s="56"/>
      <c r="M183" s="56"/>
      <c r="N183" s="56"/>
      <c r="O183" s="56"/>
      <c r="P183" s="53"/>
    </row>
    <row r="184" spans="1:16" s="64" customFormat="1" x14ac:dyDescent="0.3">
      <c r="A184" s="57"/>
      <c r="B184" s="57"/>
      <c r="C184" s="59"/>
      <c r="D184" s="57"/>
      <c r="E184" s="59"/>
      <c r="F184" s="59"/>
      <c r="G184" s="56"/>
      <c r="H184" s="57"/>
      <c r="I184" s="57"/>
      <c r="J184" s="56"/>
      <c r="K184" s="260"/>
      <c r="L184" s="56"/>
      <c r="M184" s="56"/>
      <c r="N184" s="56"/>
      <c r="O184" s="56"/>
      <c r="P184" s="53"/>
    </row>
    <row r="185" spans="1:16" s="64" customFormat="1" x14ac:dyDescent="0.3">
      <c r="A185" s="57"/>
      <c r="B185" s="57"/>
      <c r="C185" s="59"/>
      <c r="D185" s="57"/>
      <c r="E185" s="59"/>
      <c r="F185" s="59"/>
      <c r="G185" s="56"/>
      <c r="H185" s="57"/>
      <c r="I185" s="57"/>
      <c r="J185" s="56"/>
      <c r="K185" s="260"/>
      <c r="L185" s="56"/>
      <c r="M185" s="56"/>
      <c r="N185" s="56"/>
      <c r="O185" s="56"/>
      <c r="P185" s="53"/>
    </row>
    <row r="186" spans="1:16" s="431" customFormat="1" x14ac:dyDescent="0.3">
      <c r="A186" s="57"/>
      <c r="B186" s="57"/>
      <c r="C186" s="59"/>
      <c r="D186" s="57"/>
      <c r="E186" s="59"/>
      <c r="F186" s="59"/>
      <c r="G186" s="56"/>
      <c r="H186" s="57"/>
      <c r="I186" s="57"/>
      <c r="J186" s="56"/>
      <c r="K186" s="260"/>
      <c r="L186" s="56"/>
      <c r="M186" s="56"/>
      <c r="N186" s="56"/>
      <c r="O186" s="56"/>
      <c r="P186" s="53"/>
    </row>
    <row r="187" spans="1:16" s="431" customFormat="1" x14ac:dyDescent="0.3">
      <c r="A187" s="57"/>
      <c r="B187" s="57"/>
      <c r="C187" s="59"/>
      <c r="D187" s="57"/>
      <c r="E187" s="59"/>
      <c r="F187" s="59"/>
      <c r="G187" s="56"/>
      <c r="H187" s="57"/>
      <c r="I187" s="57"/>
      <c r="J187" s="56"/>
      <c r="K187" s="260"/>
      <c r="L187" s="56"/>
      <c r="M187" s="56"/>
      <c r="N187" s="56"/>
      <c r="O187" s="56"/>
      <c r="P187" s="53"/>
    </row>
    <row r="188" spans="1:16" s="82" customFormat="1" x14ac:dyDescent="0.3">
      <c r="A188" s="57"/>
      <c r="B188" s="57"/>
      <c r="C188" s="59"/>
      <c r="D188" s="57"/>
      <c r="E188" s="59"/>
      <c r="F188" s="59"/>
      <c r="G188" s="56"/>
      <c r="H188" s="57"/>
      <c r="I188" s="57"/>
      <c r="J188" s="56"/>
      <c r="K188" s="260"/>
      <c r="L188" s="56"/>
      <c r="M188" s="56"/>
      <c r="N188" s="56"/>
      <c r="O188" s="56"/>
      <c r="P188" s="53"/>
    </row>
    <row r="189" spans="1:16" s="64" customFormat="1" x14ac:dyDescent="0.3">
      <c r="A189" s="57"/>
      <c r="B189" s="57"/>
      <c r="C189" s="59"/>
      <c r="D189" s="57"/>
      <c r="E189" s="59"/>
      <c r="F189" s="59"/>
      <c r="G189" s="56"/>
      <c r="H189" s="57"/>
      <c r="I189" s="57"/>
      <c r="J189" s="56"/>
      <c r="K189" s="260"/>
      <c r="L189" s="56"/>
      <c r="M189" s="56"/>
      <c r="N189" s="56"/>
      <c r="O189" s="56"/>
      <c r="P189" s="53"/>
    </row>
    <row r="190" spans="1:16" s="64" customFormat="1" x14ac:dyDescent="0.3">
      <c r="A190" s="57"/>
      <c r="B190" s="57"/>
      <c r="C190" s="59"/>
      <c r="D190" s="57"/>
      <c r="E190" s="59"/>
      <c r="F190" s="59"/>
      <c r="G190" s="56"/>
      <c r="H190" s="57"/>
      <c r="I190" s="57"/>
      <c r="J190" s="56"/>
      <c r="K190" s="260"/>
      <c r="L190" s="56"/>
      <c r="M190" s="56"/>
      <c r="N190" s="56"/>
      <c r="O190" s="56"/>
      <c r="P190" s="53"/>
    </row>
    <row r="191" spans="1:16" s="431" customFormat="1" x14ac:dyDescent="0.3">
      <c r="A191" s="57"/>
      <c r="B191" s="57"/>
      <c r="C191" s="59"/>
      <c r="D191" s="57"/>
      <c r="E191" s="59"/>
      <c r="F191" s="59"/>
      <c r="G191" s="56"/>
      <c r="H191" s="57"/>
      <c r="I191" s="57"/>
      <c r="J191" s="56"/>
      <c r="K191" s="260"/>
      <c r="L191" s="56"/>
      <c r="M191" s="56"/>
      <c r="N191" s="56"/>
      <c r="O191" s="56"/>
      <c r="P191" s="53"/>
    </row>
    <row r="192" spans="1:16" s="431" customFormat="1" x14ac:dyDescent="0.3">
      <c r="A192" s="57"/>
      <c r="B192" s="57"/>
      <c r="C192" s="59"/>
      <c r="D192" s="57"/>
      <c r="E192" s="59"/>
      <c r="F192" s="59"/>
      <c r="G192" s="56"/>
      <c r="H192" s="57"/>
      <c r="I192" s="57"/>
      <c r="J192" s="56"/>
      <c r="K192" s="260"/>
      <c r="L192" s="56"/>
      <c r="M192" s="56"/>
      <c r="N192" s="56"/>
      <c r="O192" s="56"/>
      <c r="P192" s="53"/>
    </row>
    <row r="193" spans="1:16" s="431" customFormat="1" x14ac:dyDescent="0.3">
      <c r="A193" s="57"/>
      <c r="B193" s="57"/>
      <c r="C193" s="59"/>
      <c r="D193" s="57"/>
      <c r="E193" s="59"/>
      <c r="F193" s="59"/>
      <c r="G193" s="56"/>
      <c r="H193" s="57"/>
      <c r="I193" s="57"/>
      <c r="J193" s="56"/>
      <c r="K193" s="260"/>
      <c r="L193" s="56"/>
      <c r="M193" s="56"/>
      <c r="N193" s="56"/>
      <c r="O193" s="56"/>
      <c r="P193" s="53"/>
    </row>
    <row r="194" spans="1:16" s="431" customFormat="1" x14ac:dyDescent="0.3">
      <c r="A194" s="57"/>
      <c r="B194" s="57"/>
      <c r="C194" s="59"/>
      <c r="D194" s="57"/>
      <c r="E194" s="59"/>
      <c r="F194" s="59"/>
      <c r="G194" s="56"/>
      <c r="H194" s="57"/>
      <c r="I194" s="57"/>
      <c r="J194" s="56"/>
      <c r="K194" s="260"/>
      <c r="L194" s="56"/>
      <c r="M194" s="56"/>
      <c r="N194" s="56"/>
      <c r="O194" s="56"/>
      <c r="P194" s="53"/>
    </row>
    <row r="195" spans="1:16" s="64" customFormat="1" x14ac:dyDescent="0.3">
      <c r="A195" s="57"/>
      <c r="B195" s="57"/>
      <c r="C195" s="59"/>
      <c r="D195" s="57"/>
      <c r="E195" s="59"/>
      <c r="F195" s="59"/>
      <c r="G195" s="56"/>
      <c r="H195" s="57"/>
      <c r="I195" s="57"/>
      <c r="J195" s="56"/>
      <c r="K195" s="260"/>
      <c r="L195" s="56"/>
      <c r="M195" s="56"/>
      <c r="N195" s="56"/>
      <c r="O195" s="56"/>
      <c r="P195" s="53"/>
    </row>
    <row r="196" spans="1:16" s="64" customFormat="1" x14ac:dyDescent="0.3">
      <c r="A196" s="57"/>
      <c r="B196" s="57"/>
      <c r="C196" s="59"/>
      <c r="D196" s="57"/>
      <c r="E196" s="59"/>
      <c r="F196" s="59"/>
      <c r="G196" s="56"/>
      <c r="H196" s="57"/>
      <c r="I196" s="57"/>
      <c r="J196" s="56"/>
      <c r="K196" s="260"/>
      <c r="L196" s="56"/>
      <c r="M196" s="56"/>
      <c r="N196" s="56"/>
      <c r="O196" s="56"/>
      <c r="P196" s="53"/>
    </row>
    <row r="197" spans="1:16" s="64" customFormat="1" x14ac:dyDescent="0.3">
      <c r="A197" s="57"/>
      <c r="B197" s="57"/>
      <c r="C197" s="59"/>
      <c r="D197" s="57"/>
      <c r="E197" s="59"/>
      <c r="F197" s="59"/>
      <c r="G197" s="56"/>
      <c r="H197" s="57"/>
      <c r="I197" s="57"/>
      <c r="J197" s="56"/>
      <c r="K197" s="260"/>
      <c r="L197" s="56"/>
      <c r="M197" s="56"/>
      <c r="N197" s="56"/>
      <c r="O197" s="56"/>
      <c r="P197" s="53"/>
    </row>
    <row r="198" spans="1:16" s="64" customFormat="1" x14ac:dyDescent="0.3">
      <c r="A198" s="57"/>
      <c r="B198" s="57"/>
      <c r="C198" s="59"/>
      <c r="D198" s="57"/>
      <c r="E198" s="59"/>
      <c r="F198" s="59"/>
      <c r="G198" s="56"/>
      <c r="H198" s="57"/>
      <c r="I198" s="57"/>
      <c r="J198" s="56"/>
      <c r="K198" s="260"/>
      <c r="L198" s="56"/>
      <c r="M198" s="56"/>
      <c r="N198" s="56"/>
      <c r="O198" s="56"/>
      <c r="P198" s="53"/>
    </row>
    <row r="199" spans="1:16" s="64" customFormat="1" x14ac:dyDescent="0.3">
      <c r="A199" s="57"/>
      <c r="B199" s="57"/>
      <c r="C199" s="59"/>
      <c r="D199" s="57"/>
      <c r="E199" s="59"/>
      <c r="F199" s="59"/>
      <c r="G199" s="56"/>
      <c r="H199" s="57"/>
      <c r="I199" s="57"/>
      <c r="J199" s="56"/>
      <c r="K199" s="260"/>
      <c r="L199" s="56"/>
      <c r="M199" s="56"/>
      <c r="N199" s="56"/>
      <c r="O199" s="56"/>
      <c r="P199" s="53"/>
    </row>
    <row r="200" spans="1:16" s="64" customFormat="1" x14ac:dyDescent="0.3">
      <c r="A200" s="57"/>
      <c r="B200" s="57"/>
      <c r="C200" s="59"/>
      <c r="D200" s="57"/>
      <c r="E200" s="59"/>
      <c r="F200" s="59"/>
      <c r="G200" s="56"/>
      <c r="H200" s="57"/>
      <c r="I200" s="57"/>
      <c r="J200" s="56"/>
      <c r="K200" s="260"/>
      <c r="L200" s="56"/>
      <c r="M200" s="56"/>
      <c r="N200" s="56"/>
      <c r="O200" s="56"/>
      <c r="P200" s="53"/>
    </row>
    <row r="201" spans="1:16" s="64" customFormat="1" x14ac:dyDescent="0.3">
      <c r="A201" s="57"/>
      <c r="B201" s="57"/>
      <c r="C201" s="59"/>
      <c r="D201" s="57"/>
      <c r="E201" s="59"/>
      <c r="F201" s="59"/>
      <c r="G201" s="56"/>
      <c r="H201" s="57"/>
      <c r="I201" s="57"/>
      <c r="J201" s="56"/>
      <c r="K201" s="260"/>
      <c r="L201" s="56"/>
      <c r="M201" s="56"/>
      <c r="N201" s="56"/>
      <c r="O201" s="56"/>
      <c r="P201" s="53"/>
    </row>
    <row r="202" spans="1:16" s="82" customFormat="1" x14ac:dyDescent="0.3">
      <c r="A202" s="57"/>
      <c r="B202" s="57"/>
      <c r="C202" s="59"/>
      <c r="D202" s="57"/>
      <c r="E202" s="59"/>
      <c r="F202" s="59"/>
      <c r="G202" s="56"/>
      <c r="H202" s="57"/>
      <c r="I202" s="57"/>
      <c r="J202" s="56"/>
      <c r="K202" s="260"/>
      <c r="L202" s="56"/>
      <c r="M202" s="56"/>
      <c r="N202" s="56"/>
      <c r="O202" s="56"/>
      <c r="P202" s="53"/>
    </row>
    <row r="204" spans="1:16" s="82" customFormat="1" x14ac:dyDescent="0.3">
      <c r="A204" s="57"/>
      <c r="B204" s="57"/>
      <c r="C204" s="59"/>
      <c r="D204" s="57"/>
      <c r="E204" s="59"/>
      <c r="F204" s="59"/>
      <c r="G204" s="56"/>
      <c r="H204" s="57"/>
      <c r="I204" s="57"/>
      <c r="J204" s="56"/>
      <c r="K204" s="260"/>
      <c r="L204" s="56"/>
      <c r="M204" s="56"/>
      <c r="N204" s="56"/>
      <c r="O204" s="56"/>
      <c r="P204" s="53"/>
    </row>
    <row r="206" spans="1:16" s="464" customFormat="1" ht="14" x14ac:dyDescent="0.3">
      <c r="A206" s="57"/>
      <c r="B206" s="57"/>
      <c r="C206" s="59"/>
      <c r="D206" s="57"/>
      <c r="E206" s="59"/>
      <c r="F206" s="59"/>
      <c r="G206" s="56"/>
      <c r="H206" s="57"/>
      <c r="I206" s="57"/>
      <c r="J206" s="56"/>
      <c r="K206" s="260"/>
      <c r="L206" s="56"/>
      <c r="M206" s="56"/>
      <c r="N206" s="56"/>
      <c r="O206" s="56"/>
      <c r="P206" s="53"/>
    </row>
    <row r="207" spans="1:16" s="464" customFormat="1" ht="14" x14ac:dyDescent="0.3">
      <c r="A207" s="57"/>
      <c r="B207" s="57"/>
      <c r="C207" s="59"/>
      <c r="D207" s="57"/>
      <c r="E207" s="59"/>
      <c r="F207" s="59"/>
      <c r="G207" s="56"/>
      <c r="H207" s="57"/>
      <c r="I207" s="57"/>
      <c r="J207" s="56"/>
      <c r="K207" s="260"/>
      <c r="L207" s="56"/>
      <c r="M207" s="56"/>
      <c r="N207" s="56"/>
      <c r="O207" s="56"/>
      <c r="P207" s="53"/>
    </row>
    <row r="208" spans="1:16" s="464" customFormat="1" ht="14" x14ac:dyDescent="0.3">
      <c r="A208" s="57"/>
      <c r="B208" s="57"/>
      <c r="C208" s="59"/>
      <c r="D208" s="57"/>
      <c r="E208" s="59"/>
      <c r="F208" s="59"/>
      <c r="G208" s="56"/>
      <c r="H208" s="57"/>
      <c r="I208" s="57"/>
      <c r="J208" s="56"/>
      <c r="K208" s="260"/>
      <c r="L208" s="56"/>
      <c r="M208" s="56"/>
      <c r="N208" s="56"/>
      <c r="O208" s="56"/>
      <c r="P208" s="53"/>
    </row>
    <row r="209" spans="1:16" s="464" customFormat="1" ht="14" x14ac:dyDescent="0.3">
      <c r="A209" s="57"/>
      <c r="B209" s="57"/>
      <c r="C209" s="59"/>
      <c r="D209" s="57"/>
      <c r="E209" s="59"/>
      <c r="F209" s="59"/>
      <c r="G209" s="56"/>
      <c r="H209" s="57"/>
      <c r="I209" s="57"/>
      <c r="J209" s="56"/>
      <c r="K209" s="260"/>
      <c r="L209" s="56"/>
      <c r="M209" s="56"/>
      <c r="N209" s="56"/>
      <c r="O209" s="56"/>
      <c r="P209" s="53"/>
    </row>
    <row r="210" spans="1:16" s="465" customFormat="1" x14ac:dyDescent="0.3">
      <c r="A210" s="57"/>
      <c r="B210" s="57"/>
      <c r="C210" s="59"/>
      <c r="D210" s="57"/>
      <c r="E210" s="59"/>
      <c r="F210" s="59"/>
      <c r="G210" s="56"/>
      <c r="H210" s="57"/>
      <c r="I210" s="57"/>
      <c r="J210" s="56"/>
      <c r="K210" s="260"/>
      <c r="L210" s="56"/>
      <c r="M210" s="56"/>
      <c r="N210" s="56"/>
      <c r="O210" s="56"/>
      <c r="P210" s="53"/>
    </row>
    <row r="211" spans="1:16" s="465" customFormat="1" x14ac:dyDescent="0.3">
      <c r="A211" s="57"/>
      <c r="B211" s="57"/>
      <c r="C211" s="59"/>
      <c r="D211" s="57"/>
      <c r="E211" s="59"/>
      <c r="F211" s="59"/>
      <c r="G211" s="56"/>
      <c r="H211" s="57"/>
      <c r="I211" s="57"/>
      <c r="J211" s="56"/>
      <c r="K211" s="260"/>
      <c r="L211" s="56"/>
      <c r="M211" s="56"/>
      <c r="N211" s="56"/>
      <c r="O211" s="56"/>
      <c r="P211" s="53"/>
    </row>
    <row r="212" spans="1:16" s="465" customFormat="1" x14ac:dyDescent="0.3">
      <c r="A212" s="57"/>
      <c r="B212" s="57"/>
      <c r="C212" s="59"/>
      <c r="D212" s="57"/>
      <c r="E212" s="59"/>
      <c r="F212" s="59"/>
      <c r="G212" s="56"/>
      <c r="H212" s="57"/>
      <c r="I212" s="57"/>
      <c r="J212" s="56"/>
      <c r="K212" s="260"/>
      <c r="L212" s="56"/>
      <c r="M212" s="56"/>
      <c r="N212" s="56"/>
      <c r="O212" s="56"/>
      <c r="P212" s="53"/>
    </row>
    <row r="213" spans="1:16" s="465" customFormat="1" x14ac:dyDescent="0.3">
      <c r="A213" s="57"/>
      <c r="B213" s="57"/>
      <c r="C213" s="59"/>
      <c r="D213" s="57"/>
      <c r="E213" s="59"/>
      <c r="F213" s="59"/>
      <c r="G213" s="56"/>
      <c r="H213" s="57"/>
      <c r="I213" s="57"/>
      <c r="J213" s="56"/>
      <c r="K213" s="260"/>
      <c r="L213" s="56"/>
      <c r="M213" s="56"/>
      <c r="N213" s="56"/>
      <c r="O213" s="56"/>
      <c r="P213" s="53"/>
    </row>
    <row r="214" spans="1:16" s="465" customFormat="1" ht="27" customHeight="1" x14ac:dyDescent="0.3">
      <c r="A214" s="57"/>
      <c r="B214" s="57"/>
      <c r="C214" s="59"/>
      <c r="D214" s="57"/>
      <c r="E214" s="59"/>
      <c r="F214" s="59"/>
      <c r="G214" s="56"/>
      <c r="H214" s="57"/>
      <c r="I214" s="57"/>
      <c r="J214" s="56"/>
      <c r="K214" s="260"/>
      <c r="L214" s="56"/>
      <c r="M214" s="56"/>
      <c r="N214" s="56"/>
      <c r="O214" s="56"/>
      <c r="P214" s="53"/>
    </row>
    <row r="215" spans="1:16" s="465" customFormat="1" x14ac:dyDescent="0.3">
      <c r="A215" s="57"/>
      <c r="B215" s="57"/>
      <c r="C215" s="59"/>
      <c r="D215" s="57"/>
      <c r="E215" s="59"/>
      <c r="F215" s="59"/>
      <c r="G215" s="56"/>
      <c r="H215" s="57"/>
      <c r="I215" s="57"/>
      <c r="J215" s="56"/>
      <c r="K215" s="260"/>
      <c r="L215" s="56"/>
      <c r="M215" s="56"/>
      <c r="N215" s="56"/>
      <c r="O215" s="56"/>
      <c r="P215" s="53"/>
    </row>
    <row r="216" spans="1:16" s="464" customFormat="1" ht="14" x14ac:dyDescent="0.3">
      <c r="A216" s="57"/>
      <c r="B216" s="57"/>
      <c r="C216" s="59"/>
      <c r="D216" s="57"/>
      <c r="E216" s="59"/>
      <c r="F216" s="59"/>
      <c r="G216" s="56"/>
      <c r="H216" s="57"/>
      <c r="I216" s="57"/>
      <c r="J216" s="56"/>
      <c r="K216" s="260"/>
      <c r="L216" s="56"/>
      <c r="M216" s="56"/>
      <c r="N216" s="56"/>
      <c r="O216" s="56"/>
      <c r="P216" s="53"/>
    </row>
    <row r="217" spans="1:16" s="464" customFormat="1" ht="15.75" customHeight="1" x14ac:dyDescent="0.3">
      <c r="A217" s="57"/>
      <c r="B217" s="57"/>
      <c r="C217" s="59"/>
      <c r="D217" s="57"/>
      <c r="E217" s="59"/>
      <c r="F217" s="59"/>
      <c r="G217" s="56"/>
      <c r="H217" s="57"/>
      <c r="I217" s="57"/>
      <c r="J217" s="56"/>
      <c r="K217" s="260"/>
      <c r="L217" s="56"/>
      <c r="M217" s="56"/>
      <c r="N217" s="56"/>
      <c r="O217" s="56"/>
      <c r="P217" s="53"/>
    </row>
    <row r="218" spans="1:16" s="82" customFormat="1" x14ac:dyDescent="0.3">
      <c r="A218" s="57"/>
      <c r="B218" s="57"/>
      <c r="C218" s="59"/>
      <c r="D218" s="57"/>
      <c r="E218" s="59"/>
      <c r="F218" s="59"/>
      <c r="G218" s="56"/>
      <c r="H218" s="57"/>
      <c r="I218" s="57"/>
      <c r="J218" s="56"/>
      <c r="K218" s="260"/>
      <c r="L218" s="56"/>
      <c r="M218" s="56"/>
      <c r="N218" s="56"/>
      <c r="O218" s="56"/>
      <c r="P218" s="53"/>
    </row>
    <row r="219" spans="1:16" s="82" customFormat="1" x14ac:dyDescent="0.3">
      <c r="A219" s="57"/>
      <c r="B219" s="57"/>
      <c r="C219" s="59"/>
      <c r="D219" s="57"/>
      <c r="E219" s="59"/>
      <c r="F219" s="59"/>
      <c r="G219" s="56"/>
      <c r="H219" s="57"/>
      <c r="I219" s="57"/>
      <c r="J219" s="56"/>
      <c r="K219" s="260"/>
      <c r="L219" s="56"/>
      <c r="M219" s="56"/>
      <c r="N219" s="56"/>
      <c r="O219" s="56"/>
      <c r="P219" s="53"/>
    </row>
    <row r="220" spans="1:16" s="64" customFormat="1" x14ac:dyDescent="0.3">
      <c r="A220" s="57"/>
      <c r="B220" s="57"/>
      <c r="C220" s="59"/>
      <c r="D220" s="57"/>
      <c r="E220" s="59"/>
      <c r="F220" s="59"/>
      <c r="G220" s="56"/>
      <c r="H220" s="57"/>
      <c r="I220" s="57"/>
      <c r="J220" s="56"/>
      <c r="K220" s="260"/>
      <c r="L220" s="56"/>
      <c r="M220" s="56"/>
      <c r="N220" s="56"/>
      <c r="O220" s="56"/>
      <c r="P220" s="53"/>
    </row>
    <row r="221" spans="1:16" s="64" customFormat="1" x14ac:dyDescent="0.3">
      <c r="A221" s="57"/>
      <c r="B221" s="57"/>
      <c r="C221" s="59"/>
      <c r="D221" s="57"/>
      <c r="E221" s="59"/>
      <c r="F221" s="59"/>
      <c r="G221" s="56"/>
      <c r="H221" s="57"/>
      <c r="I221" s="57"/>
      <c r="J221" s="56"/>
      <c r="K221" s="260"/>
      <c r="L221" s="56"/>
      <c r="M221" s="56"/>
      <c r="N221" s="56"/>
      <c r="O221" s="56"/>
      <c r="P221" s="53"/>
    </row>
    <row r="222" spans="1:16" s="64" customFormat="1" x14ac:dyDescent="0.3">
      <c r="A222" s="57"/>
      <c r="B222" s="57"/>
      <c r="C222" s="59"/>
      <c r="D222" s="57"/>
      <c r="E222" s="59"/>
      <c r="F222" s="59"/>
      <c r="G222" s="56"/>
      <c r="H222" s="57"/>
      <c r="I222" s="57"/>
      <c r="J222" s="56"/>
      <c r="K222" s="260"/>
      <c r="L222" s="56"/>
      <c r="M222" s="56"/>
      <c r="N222" s="56"/>
      <c r="O222" s="56"/>
      <c r="P222" s="53"/>
    </row>
    <row r="223" spans="1:16" s="64" customFormat="1" x14ac:dyDescent="0.3">
      <c r="A223" s="57"/>
      <c r="B223" s="57"/>
      <c r="C223" s="59"/>
      <c r="D223" s="57"/>
      <c r="E223" s="59"/>
      <c r="F223" s="59"/>
      <c r="G223" s="56"/>
      <c r="H223" s="57"/>
      <c r="I223" s="57"/>
      <c r="J223" s="56"/>
      <c r="K223" s="260"/>
      <c r="L223" s="56"/>
      <c r="M223" s="56"/>
      <c r="N223" s="56"/>
      <c r="O223" s="56"/>
      <c r="P223" s="53"/>
    </row>
    <row r="224" spans="1:16" s="64" customFormat="1" x14ac:dyDescent="0.3">
      <c r="A224" s="57"/>
      <c r="B224" s="57"/>
      <c r="C224" s="59"/>
      <c r="D224" s="57"/>
      <c r="E224" s="59"/>
      <c r="F224" s="59"/>
      <c r="G224" s="56"/>
      <c r="H224" s="57"/>
      <c r="I224" s="57"/>
      <c r="J224" s="56"/>
      <c r="K224" s="260"/>
      <c r="L224" s="56"/>
      <c r="M224" s="56"/>
      <c r="N224" s="56"/>
      <c r="O224" s="56"/>
      <c r="P224" s="53"/>
    </row>
    <row r="225" spans="1:16" s="64" customFormat="1" x14ac:dyDescent="0.3">
      <c r="A225" s="57"/>
      <c r="B225" s="57"/>
      <c r="C225" s="59"/>
      <c r="D225" s="57"/>
      <c r="E225" s="59"/>
      <c r="F225" s="59"/>
      <c r="G225" s="56"/>
      <c r="H225" s="57"/>
      <c r="I225" s="57"/>
      <c r="J225" s="56"/>
      <c r="K225" s="260"/>
      <c r="L225" s="56"/>
      <c r="M225" s="56"/>
      <c r="N225" s="56"/>
      <c r="O225" s="56"/>
      <c r="P225" s="53"/>
    </row>
    <row r="226" spans="1:16" s="64" customFormat="1" x14ac:dyDescent="0.3">
      <c r="A226" s="57"/>
      <c r="B226" s="57"/>
      <c r="C226" s="59"/>
      <c r="D226" s="57"/>
      <c r="E226" s="59"/>
      <c r="F226" s="59"/>
      <c r="G226" s="56"/>
      <c r="H226" s="57"/>
      <c r="I226" s="57"/>
      <c r="J226" s="56"/>
      <c r="K226" s="260"/>
      <c r="L226" s="56"/>
      <c r="M226" s="56"/>
      <c r="N226" s="56"/>
      <c r="O226" s="56"/>
      <c r="P226" s="53"/>
    </row>
    <row r="227" spans="1:16" s="64" customFormat="1" x14ac:dyDescent="0.3">
      <c r="A227" s="57"/>
      <c r="B227" s="57"/>
      <c r="C227" s="59"/>
      <c r="D227" s="57"/>
      <c r="E227" s="59"/>
      <c r="F227" s="59"/>
      <c r="G227" s="56"/>
      <c r="H227" s="57"/>
      <c r="I227" s="57"/>
      <c r="J227" s="56"/>
      <c r="K227" s="260"/>
      <c r="L227" s="56"/>
      <c r="M227" s="56"/>
      <c r="N227" s="56"/>
      <c r="O227" s="56"/>
      <c r="P227" s="53"/>
    </row>
    <row r="228" spans="1:16" s="64" customFormat="1" x14ac:dyDescent="0.3">
      <c r="A228" s="57"/>
      <c r="B228" s="57"/>
      <c r="C228" s="59"/>
      <c r="D228" s="57"/>
      <c r="E228" s="59"/>
      <c r="F228" s="59"/>
      <c r="G228" s="56"/>
      <c r="H228" s="57"/>
      <c r="I228" s="57"/>
      <c r="J228" s="56"/>
      <c r="K228" s="260"/>
      <c r="L228" s="56"/>
      <c r="M228" s="56"/>
      <c r="N228" s="56"/>
      <c r="O228" s="56"/>
      <c r="P228" s="53"/>
    </row>
    <row r="229" spans="1:16" s="64" customFormat="1" x14ac:dyDescent="0.3">
      <c r="A229" s="57"/>
      <c r="B229" s="57"/>
      <c r="C229" s="59"/>
      <c r="D229" s="57"/>
      <c r="E229" s="59"/>
      <c r="F229" s="59"/>
      <c r="G229" s="56"/>
      <c r="H229" s="57"/>
      <c r="I229" s="57"/>
      <c r="J229" s="56"/>
      <c r="K229" s="260"/>
      <c r="L229" s="56"/>
      <c r="M229" s="56"/>
      <c r="N229" s="56"/>
      <c r="O229" s="56"/>
      <c r="P229" s="53"/>
    </row>
    <row r="230" spans="1:16" s="64" customFormat="1" x14ac:dyDescent="0.3">
      <c r="A230" s="57"/>
      <c r="B230" s="57"/>
      <c r="C230" s="59"/>
      <c r="D230" s="57"/>
      <c r="E230" s="59"/>
      <c r="F230" s="59"/>
      <c r="G230" s="56"/>
      <c r="H230" s="57"/>
      <c r="I230" s="57"/>
      <c r="J230" s="56"/>
      <c r="K230" s="260"/>
      <c r="L230" s="56"/>
      <c r="M230" s="56"/>
      <c r="N230" s="56"/>
      <c r="O230" s="56"/>
      <c r="P230" s="53"/>
    </row>
    <row r="231" spans="1:16" s="64" customFormat="1" x14ac:dyDescent="0.3">
      <c r="A231" s="57"/>
      <c r="B231" s="57"/>
      <c r="C231" s="59"/>
      <c r="D231" s="57"/>
      <c r="E231" s="59"/>
      <c r="F231" s="59"/>
      <c r="G231" s="56"/>
      <c r="H231" s="57"/>
      <c r="I231" s="57"/>
      <c r="J231" s="56"/>
      <c r="K231" s="260"/>
      <c r="L231" s="56"/>
      <c r="M231" s="56"/>
      <c r="N231" s="56"/>
      <c r="O231" s="56"/>
      <c r="P231" s="53"/>
    </row>
    <row r="232" spans="1:16" s="64" customFormat="1" x14ac:dyDescent="0.3">
      <c r="A232" s="57"/>
      <c r="B232" s="57"/>
      <c r="C232" s="59"/>
      <c r="D232" s="57"/>
      <c r="E232" s="59"/>
      <c r="F232" s="59"/>
      <c r="G232" s="56"/>
      <c r="H232" s="57"/>
      <c r="I232" s="57"/>
      <c r="J232" s="56"/>
      <c r="K232" s="260"/>
      <c r="L232" s="56"/>
      <c r="M232" s="56"/>
      <c r="N232" s="56"/>
      <c r="O232" s="56"/>
      <c r="P232" s="53"/>
    </row>
    <row r="233" spans="1:16" s="64" customFormat="1" x14ac:dyDescent="0.3">
      <c r="A233" s="57"/>
      <c r="B233" s="57"/>
      <c r="C233" s="59"/>
      <c r="D233" s="57"/>
      <c r="E233" s="59"/>
      <c r="F233" s="59"/>
      <c r="G233" s="56"/>
      <c r="H233" s="57"/>
      <c r="I233" s="57"/>
      <c r="J233" s="56"/>
      <c r="K233" s="260"/>
      <c r="L233" s="56"/>
      <c r="M233" s="56"/>
      <c r="N233" s="56"/>
      <c r="O233" s="56"/>
      <c r="P233" s="53"/>
    </row>
    <row r="234" spans="1:16" s="64" customFormat="1" x14ac:dyDescent="0.3">
      <c r="A234" s="57"/>
      <c r="B234" s="57"/>
      <c r="C234" s="59"/>
      <c r="D234" s="57"/>
      <c r="E234" s="59"/>
      <c r="F234" s="59"/>
      <c r="G234" s="56"/>
      <c r="H234" s="57"/>
      <c r="I234" s="57"/>
      <c r="J234" s="56"/>
      <c r="K234" s="260"/>
      <c r="L234" s="56"/>
      <c r="M234" s="56"/>
      <c r="N234" s="56"/>
      <c r="O234" s="56"/>
      <c r="P234" s="53"/>
    </row>
    <row r="235" spans="1:16" s="64" customFormat="1" x14ac:dyDescent="0.3">
      <c r="A235" s="57"/>
      <c r="B235" s="57"/>
      <c r="C235" s="59"/>
      <c r="D235" s="57"/>
      <c r="E235" s="59"/>
      <c r="F235" s="59"/>
      <c r="G235" s="56"/>
      <c r="H235" s="57"/>
      <c r="I235" s="57"/>
      <c r="J235" s="56"/>
      <c r="K235" s="260"/>
      <c r="L235" s="56"/>
      <c r="M235" s="56"/>
      <c r="N235" s="56"/>
      <c r="O235" s="56"/>
      <c r="P235" s="53"/>
    </row>
    <row r="236" spans="1:16" s="64" customFormat="1" x14ac:dyDescent="0.3">
      <c r="A236" s="57"/>
      <c r="B236" s="57"/>
      <c r="C236" s="59"/>
      <c r="D236" s="57"/>
      <c r="E236" s="59"/>
      <c r="F236" s="59"/>
      <c r="G236" s="56"/>
      <c r="H236" s="57"/>
      <c r="I236" s="57"/>
      <c r="J236" s="56"/>
      <c r="K236" s="260"/>
      <c r="L236" s="56"/>
      <c r="M236" s="56"/>
      <c r="N236" s="56"/>
      <c r="O236" s="56"/>
      <c r="P236" s="53"/>
    </row>
    <row r="238" spans="1:16" s="64" customFormat="1" x14ac:dyDescent="0.3">
      <c r="A238" s="57"/>
      <c r="B238" s="57"/>
      <c r="C238" s="59"/>
      <c r="D238" s="57"/>
      <c r="E238" s="59"/>
      <c r="F238" s="59"/>
      <c r="G238" s="56"/>
      <c r="H238" s="57"/>
      <c r="I238" s="57"/>
      <c r="J238" s="56"/>
      <c r="K238" s="260"/>
      <c r="L238" s="56"/>
      <c r="M238" s="56"/>
      <c r="N238" s="56"/>
      <c r="O238" s="56"/>
      <c r="P238" s="53"/>
    </row>
    <row r="239" spans="1:16" s="82" customFormat="1" x14ac:dyDescent="0.3">
      <c r="A239" s="57"/>
      <c r="B239" s="57"/>
      <c r="C239" s="59"/>
      <c r="D239" s="57"/>
      <c r="E239" s="59"/>
      <c r="F239" s="59"/>
      <c r="G239" s="56"/>
      <c r="H239" s="57"/>
      <c r="I239" s="57"/>
      <c r="J239" s="56"/>
      <c r="K239" s="260"/>
      <c r="L239" s="56"/>
      <c r="M239" s="56"/>
      <c r="N239" s="56"/>
      <c r="O239" s="56"/>
      <c r="P239" s="53"/>
    </row>
  </sheetData>
  <protectedRanges>
    <protectedRange sqref="G3 I40:I43 I8:I9 J5:O8 G121:G65403 G69 J102:L102 J120:O65403 G5:G46 G112 G102 G110 J19:O60 L61:O61 J67:O69 L83:O83 L93:O93 L95 L97 L99 L101 J105:L108 J110:O110 J112:O112 J9:N9 I10:N10 O9:O10 L74:O80 L88:O88 L89:N91 O89:O92 L103:L104 M94:O108 I11:O18 L62:L66" name="Range1_4"/>
    <protectedRange sqref="G47:G52 I57:O58 I68:O68 G56:G60 G67:G68 I49:O52 I45:O45 I44:K44 I56:K56 I60:O60 I59:K59 I67:K67 I69:K69" name="Range1_1_1"/>
    <protectedRange sqref="G53:G55" name="Range1_1_3_1"/>
    <protectedRange sqref="J61:K66 M62:O66" name="Range1_3_1"/>
    <protectedRange sqref="G61:G66 I61:K66 M62:O66" name="Range1_1_2"/>
    <protectedRange sqref="G2" name="Range1_5"/>
    <protectedRange sqref="J2:O2" name="Range1_6_1_1"/>
    <protectedRange sqref="G70:G73 G80:G82 G84:G87 J70:O73 J81:O82 J74:K80 J84:O87 J83:K83 J92:N92 J88:K91 J94:L94 J93:K93 J96:L96 J95:K95" name="Range1_7"/>
    <protectedRange sqref="G74" name="Range1_1_3_1_3"/>
    <protectedRange sqref="G75" name="Range1_1_3_1_4"/>
    <protectedRange sqref="G76:G77" name="Range1_1_3_1_5"/>
    <protectedRange sqref="G78" name="Range1_1_3_1_6"/>
    <protectedRange sqref="G79" name="Range1_1_3_1_7"/>
    <protectedRange sqref="G83 G88:G96" name="Range1_1_3_1_8"/>
    <protectedRange sqref="I97:I101" name="Range1_2_1"/>
    <protectedRange sqref="E103:F106 E97:F101 H97:I101 H103:H108" name="Range1_1_1_1"/>
    <protectedRange sqref="J3:O3" name="Range1_6"/>
  </protectedRanges>
  <mergeCells count="71">
    <mergeCell ref="M3:O3"/>
    <mergeCell ref="P61:P65"/>
    <mergeCell ref="A83:A91"/>
    <mergeCell ref="B83:B87"/>
    <mergeCell ref="A110:B110"/>
    <mergeCell ref="C110:D110"/>
    <mergeCell ref="A112:B112"/>
    <mergeCell ref="C112:D112"/>
    <mergeCell ref="P56:P57"/>
    <mergeCell ref="A61:A63"/>
    <mergeCell ref="B61:B63"/>
    <mergeCell ref="A70:A81"/>
    <mergeCell ref="B70:B73"/>
    <mergeCell ref="H53:H54"/>
    <mergeCell ref="I53:I54"/>
    <mergeCell ref="J53:J54"/>
    <mergeCell ref="A56:A57"/>
    <mergeCell ref="B56:B57"/>
    <mergeCell ref="D56:D57"/>
    <mergeCell ref="I56:I57"/>
    <mergeCell ref="J56:J57"/>
    <mergeCell ref="P40:P42"/>
    <mergeCell ref="A46:A49"/>
    <mergeCell ref="B46:B49"/>
    <mergeCell ref="D46:D49"/>
    <mergeCell ref="P46:P49"/>
    <mergeCell ref="A53:A54"/>
    <mergeCell ref="B53:B54"/>
    <mergeCell ref="D53:D54"/>
    <mergeCell ref="E53:E54"/>
    <mergeCell ref="G53:G54"/>
    <mergeCell ref="J33:J36"/>
    <mergeCell ref="P33:P38"/>
    <mergeCell ref="A40:A42"/>
    <mergeCell ref="B40:B42"/>
    <mergeCell ref="D40:D42"/>
    <mergeCell ref="E40:E42"/>
    <mergeCell ref="G40:G42"/>
    <mergeCell ref="H40:H42"/>
    <mergeCell ref="I40:I42"/>
    <mergeCell ref="J40:J42"/>
    <mergeCell ref="I28:I31"/>
    <mergeCell ref="J28:J31"/>
    <mergeCell ref="P28:P31"/>
    <mergeCell ref="A33:A38"/>
    <mergeCell ref="B33:B38"/>
    <mergeCell ref="D33:D36"/>
    <mergeCell ref="E33:E36"/>
    <mergeCell ref="G33:G36"/>
    <mergeCell ref="H33:H36"/>
    <mergeCell ref="I33:I36"/>
    <mergeCell ref="H22:H25"/>
    <mergeCell ref="I22:I25"/>
    <mergeCell ref="J22:J25"/>
    <mergeCell ref="P22:P25"/>
    <mergeCell ref="A28:A31"/>
    <mergeCell ref="B28:B31"/>
    <mergeCell ref="D28:D31"/>
    <mergeCell ref="E28:E31"/>
    <mergeCell ref="G28:G31"/>
    <mergeCell ref="H28:H31"/>
    <mergeCell ref="A2:P2"/>
    <mergeCell ref="H3:J3"/>
    <mergeCell ref="K3:L3"/>
    <mergeCell ref="A19:B19"/>
    <mergeCell ref="C19:D19"/>
    <mergeCell ref="A22:A25"/>
    <mergeCell ref="B22:B25"/>
    <mergeCell ref="D22:D25"/>
    <mergeCell ref="E22:E25"/>
    <mergeCell ref="G22:G25"/>
  </mergeCells>
  <pageMargins left="0.70866141732283472" right="0.70866141732283472" top="0.74803149606299213" bottom="0.74803149606299213" header="0.31496062992125984" footer="0.31496062992125984"/>
  <pageSetup paperSize="9" scale="47" orientation="landscape" r:id="rId1"/>
  <headerFooter>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743B-3531-4781-B6EE-D5EC13BAADEE}">
  <dimension ref="A1:J6"/>
  <sheetViews>
    <sheetView topLeftCell="B1" workbookViewId="0">
      <selection activeCell="C11" sqref="C11"/>
    </sheetView>
  </sheetViews>
  <sheetFormatPr defaultRowHeight="12.5" x14ac:dyDescent="0.25"/>
  <cols>
    <col min="2" max="2" width="21.36328125" bestFit="1" customWidth="1"/>
    <col min="3" max="3" width="36.7265625" bestFit="1" customWidth="1"/>
    <col min="7" max="9" width="13.54296875" customWidth="1"/>
    <col min="10" max="10" width="17.1796875" customWidth="1"/>
  </cols>
  <sheetData>
    <row r="1" spans="1:10" ht="28" x14ac:dyDescent="0.25">
      <c r="A1" s="466" t="s">
        <v>270</v>
      </c>
      <c r="B1" s="466"/>
      <c r="C1" s="466"/>
      <c r="D1" s="466"/>
      <c r="E1" s="466"/>
      <c r="F1" s="466"/>
      <c r="G1" s="466"/>
      <c r="H1" s="724"/>
      <c r="I1" s="724"/>
      <c r="J1" s="467">
        <v>45402</v>
      </c>
    </row>
    <row r="2" spans="1:10" ht="18" x14ac:dyDescent="0.4">
      <c r="A2" s="468" t="s">
        <v>271</v>
      </c>
      <c r="B2" s="469" t="s">
        <v>272</v>
      </c>
      <c r="C2" s="470" t="s">
        <v>273</v>
      </c>
      <c r="D2" s="468" t="s">
        <v>274</v>
      </c>
      <c r="E2" s="468" t="s">
        <v>275</v>
      </c>
      <c r="F2" s="468" t="s">
        <v>276</v>
      </c>
      <c r="G2" s="471" t="s">
        <v>277</v>
      </c>
      <c r="H2" s="726" t="s">
        <v>372</v>
      </c>
      <c r="I2" s="726" t="s">
        <v>277</v>
      </c>
      <c r="J2" s="470" t="s">
        <v>278</v>
      </c>
    </row>
    <row r="3" spans="1:10" ht="59.5" customHeight="1" x14ac:dyDescent="0.45">
      <c r="A3" s="473">
        <v>1</v>
      </c>
      <c r="B3" s="474" t="s">
        <v>279</v>
      </c>
      <c r="C3" s="475" t="s">
        <v>280</v>
      </c>
      <c r="D3" s="476" t="s">
        <v>221</v>
      </c>
      <c r="E3" s="476">
        <v>560</v>
      </c>
      <c r="F3" s="476">
        <v>85</v>
      </c>
      <c r="G3" s="477">
        <f>E3*F3</f>
        <v>47600</v>
      </c>
      <c r="H3" s="727">
        <v>232</v>
      </c>
      <c r="I3" s="727">
        <f>H3*F3</f>
        <v>19720</v>
      </c>
      <c r="J3" s="478"/>
    </row>
    <row r="4" spans="1:10" ht="49.5" customHeight="1" x14ac:dyDescent="0.45">
      <c r="A4" s="473">
        <v>2</v>
      </c>
      <c r="B4" s="474" t="s">
        <v>281</v>
      </c>
      <c r="C4" s="479" t="s">
        <v>282</v>
      </c>
      <c r="D4" s="476" t="s">
        <v>283</v>
      </c>
      <c r="E4" s="476">
        <v>1</v>
      </c>
      <c r="F4" s="476">
        <f>20000-1225</f>
        <v>18775</v>
      </c>
      <c r="G4" s="477">
        <f>E4*F4</f>
        <v>18775</v>
      </c>
      <c r="H4" s="727">
        <v>0</v>
      </c>
      <c r="I4" s="727">
        <f t="shared" ref="I4:I5" si="0">H4*F4</f>
        <v>0</v>
      </c>
      <c r="J4" s="478"/>
    </row>
    <row r="5" spans="1:10" ht="50.5" customHeight="1" x14ac:dyDescent="0.45">
      <c r="A5" s="473">
        <v>3</v>
      </c>
      <c r="B5" s="480" t="s">
        <v>284</v>
      </c>
      <c r="C5" s="475" t="s">
        <v>285</v>
      </c>
      <c r="D5" s="476" t="s">
        <v>283</v>
      </c>
      <c r="E5" s="476">
        <v>1</v>
      </c>
      <c r="F5" s="476">
        <v>17000</v>
      </c>
      <c r="G5" s="477">
        <f t="shared" ref="G5" si="1">E5*F5</f>
        <v>17000</v>
      </c>
      <c r="H5" s="727">
        <v>1</v>
      </c>
      <c r="I5" s="727">
        <f t="shared" si="0"/>
        <v>17000</v>
      </c>
      <c r="J5" s="481" t="s">
        <v>286</v>
      </c>
    </row>
    <row r="6" spans="1:10" x14ac:dyDescent="0.25">
      <c r="G6" s="725">
        <f>SUM(G3:G5)</f>
        <v>83375</v>
      </c>
      <c r="I6" s="725">
        <f>SUM(I3:I5)</f>
        <v>36720</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FED4-7B7C-4240-8153-D08E8889E99F}">
  <dimension ref="A1:J283"/>
  <sheetViews>
    <sheetView view="pageBreakPreview" topLeftCell="C13" zoomScale="80" zoomScaleNormal="90" zoomScaleSheetLayoutView="80" workbookViewId="0">
      <selection activeCell="H14" sqref="H14"/>
    </sheetView>
  </sheetViews>
  <sheetFormatPr defaultColWidth="8.6328125" defaultRowHeight="21" x14ac:dyDescent="0.5"/>
  <cols>
    <col min="1" max="1" width="10.08984375" style="620" customWidth="1"/>
    <col min="2" max="2" width="33.453125" style="716" customWidth="1"/>
    <col min="3" max="3" width="72.6328125" style="717" customWidth="1"/>
    <col min="4" max="4" width="8.36328125" style="718" bestFit="1" customWidth="1"/>
    <col min="5" max="5" width="9.81640625" style="620" bestFit="1" customWidth="1"/>
    <col min="6" max="6" width="14.54296875" style="620" bestFit="1" customWidth="1"/>
    <col min="7" max="7" width="17.453125" style="718" bestFit="1" customWidth="1"/>
    <col min="8" max="8" width="17.453125" style="719" customWidth="1"/>
    <col min="9" max="9" width="17.453125" style="718" customWidth="1"/>
    <col min="10" max="10" width="22.54296875" style="629" customWidth="1"/>
    <col min="11" max="236" width="8.6328125" style="629"/>
    <col min="237" max="237" width="7.6328125" style="629" customWidth="1"/>
    <col min="238" max="238" width="65.6328125" style="629" customWidth="1"/>
    <col min="239" max="240" width="7.6328125" style="629" bestFit="1" customWidth="1"/>
    <col min="241" max="241" width="15.453125" style="629" bestFit="1" customWidth="1"/>
    <col min="242" max="242" width="16.6328125" style="629" customWidth="1"/>
    <col min="243" max="243" width="18.453125" style="629" customWidth="1"/>
    <col min="244" max="244" width="16" style="629" bestFit="1" customWidth="1"/>
    <col min="245" max="492" width="8.6328125" style="629"/>
    <col min="493" max="493" width="7.6328125" style="629" customWidth="1"/>
    <col min="494" max="494" width="65.6328125" style="629" customWidth="1"/>
    <col min="495" max="496" width="7.6328125" style="629" bestFit="1" customWidth="1"/>
    <col min="497" max="497" width="15.453125" style="629" bestFit="1" customWidth="1"/>
    <col min="498" max="498" width="16.6328125" style="629" customWidth="1"/>
    <col min="499" max="499" width="18.453125" style="629" customWidth="1"/>
    <col min="500" max="500" width="16" style="629" bestFit="1" customWidth="1"/>
    <col min="501" max="748" width="8.6328125" style="629"/>
    <col min="749" max="749" width="7.6328125" style="629" customWidth="1"/>
    <col min="750" max="750" width="65.6328125" style="629" customWidth="1"/>
    <col min="751" max="752" width="7.6328125" style="629" bestFit="1" customWidth="1"/>
    <col min="753" max="753" width="15.453125" style="629" bestFit="1" customWidth="1"/>
    <col min="754" max="754" width="16.6328125" style="629" customWidth="1"/>
    <col min="755" max="755" width="18.453125" style="629" customWidth="1"/>
    <col min="756" max="756" width="16" style="629" bestFit="1" customWidth="1"/>
    <col min="757" max="1004" width="8.6328125" style="629"/>
    <col min="1005" max="1005" width="7.6328125" style="629" customWidth="1"/>
    <col min="1006" max="1006" width="65.6328125" style="629" customWidth="1"/>
    <col min="1007" max="1008" width="7.6328125" style="629" bestFit="1" customWidth="1"/>
    <col min="1009" max="1009" width="15.453125" style="629" bestFit="1" customWidth="1"/>
    <col min="1010" max="1010" width="16.6328125" style="629" customWidth="1"/>
    <col min="1011" max="1011" width="18.453125" style="629" customWidth="1"/>
    <col min="1012" max="1012" width="16" style="629" bestFit="1" customWidth="1"/>
    <col min="1013" max="1260" width="8.6328125" style="629"/>
    <col min="1261" max="1261" width="7.6328125" style="629" customWidth="1"/>
    <col min="1262" max="1262" width="65.6328125" style="629" customWidth="1"/>
    <col min="1263" max="1264" width="7.6328125" style="629" bestFit="1" customWidth="1"/>
    <col min="1265" max="1265" width="15.453125" style="629" bestFit="1" customWidth="1"/>
    <col min="1266" max="1266" width="16.6328125" style="629" customWidth="1"/>
    <col min="1267" max="1267" width="18.453125" style="629" customWidth="1"/>
    <col min="1268" max="1268" width="16" style="629" bestFit="1" customWidth="1"/>
    <col min="1269" max="1516" width="8.6328125" style="629"/>
    <col min="1517" max="1517" width="7.6328125" style="629" customWidth="1"/>
    <col min="1518" max="1518" width="65.6328125" style="629" customWidth="1"/>
    <col min="1519" max="1520" width="7.6328125" style="629" bestFit="1" customWidth="1"/>
    <col min="1521" max="1521" width="15.453125" style="629" bestFit="1" customWidth="1"/>
    <col min="1522" max="1522" width="16.6328125" style="629" customWidth="1"/>
    <col min="1523" max="1523" width="18.453125" style="629" customWidth="1"/>
    <col min="1524" max="1524" width="16" style="629" bestFit="1" customWidth="1"/>
    <col min="1525" max="1772" width="8.6328125" style="629"/>
    <col min="1773" max="1773" width="7.6328125" style="629" customWidth="1"/>
    <col min="1774" max="1774" width="65.6328125" style="629" customWidth="1"/>
    <col min="1775" max="1776" width="7.6328125" style="629" bestFit="1" customWidth="1"/>
    <col min="1777" max="1777" width="15.453125" style="629" bestFit="1" customWidth="1"/>
    <col min="1778" max="1778" width="16.6328125" style="629" customWidth="1"/>
    <col min="1779" max="1779" width="18.453125" style="629" customWidth="1"/>
    <col min="1780" max="1780" width="16" style="629" bestFit="1" customWidth="1"/>
    <col min="1781" max="2028" width="8.6328125" style="629"/>
    <col min="2029" max="2029" width="7.6328125" style="629" customWidth="1"/>
    <col min="2030" max="2030" width="65.6328125" style="629" customWidth="1"/>
    <col min="2031" max="2032" width="7.6328125" style="629" bestFit="1" customWidth="1"/>
    <col min="2033" max="2033" width="15.453125" style="629" bestFit="1" customWidth="1"/>
    <col min="2034" max="2034" width="16.6328125" style="629" customWidth="1"/>
    <col min="2035" max="2035" width="18.453125" style="629" customWidth="1"/>
    <col min="2036" max="2036" width="16" style="629" bestFit="1" customWidth="1"/>
    <col min="2037" max="2284" width="8.6328125" style="629"/>
    <col min="2285" max="2285" width="7.6328125" style="629" customWidth="1"/>
    <col min="2286" max="2286" width="65.6328125" style="629" customWidth="1"/>
    <col min="2287" max="2288" width="7.6328125" style="629" bestFit="1" customWidth="1"/>
    <col min="2289" max="2289" width="15.453125" style="629" bestFit="1" customWidth="1"/>
    <col min="2290" max="2290" width="16.6328125" style="629" customWidth="1"/>
    <col min="2291" max="2291" width="18.453125" style="629" customWidth="1"/>
    <col min="2292" max="2292" width="16" style="629" bestFit="1" customWidth="1"/>
    <col min="2293" max="2540" width="8.6328125" style="629"/>
    <col min="2541" max="2541" width="7.6328125" style="629" customWidth="1"/>
    <col min="2542" max="2542" width="65.6328125" style="629" customWidth="1"/>
    <col min="2543" max="2544" width="7.6328125" style="629" bestFit="1" customWidth="1"/>
    <col min="2545" max="2545" width="15.453125" style="629" bestFit="1" customWidth="1"/>
    <col min="2546" max="2546" width="16.6328125" style="629" customWidth="1"/>
    <col min="2547" max="2547" width="18.453125" style="629" customWidth="1"/>
    <col min="2548" max="2548" width="16" style="629" bestFit="1" customWidth="1"/>
    <col min="2549" max="2796" width="8.6328125" style="629"/>
    <col min="2797" max="2797" width="7.6328125" style="629" customWidth="1"/>
    <col min="2798" max="2798" width="65.6328125" style="629" customWidth="1"/>
    <col min="2799" max="2800" width="7.6328125" style="629" bestFit="1" customWidth="1"/>
    <col min="2801" max="2801" width="15.453125" style="629" bestFit="1" customWidth="1"/>
    <col min="2802" max="2802" width="16.6328125" style="629" customWidth="1"/>
    <col min="2803" max="2803" width="18.453125" style="629" customWidth="1"/>
    <col min="2804" max="2804" width="16" style="629" bestFit="1" customWidth="1"/>
    <col min="2805" max="3052" width="8.6328125" style="629"/>
    <col min="3053" max="3053" width="7.6328125" style="629" customWidth="1"/>
    <col min="3054" max="3054" width="65.6328125" style="629" customWidth="1"/>
    <col min="3055" max="3056" width="7.6328125" style="629" bestFit="1" customWidth="1"/>
    <col min="3057" max="3057" width="15.453125" style="629" bestFit="1" customWidth="1"/>
    <col min="3058" max="3058" width="16.6328125" style="629" customWidth="1"/>
    <col min="3059" max="3059" width="18.453125" style="629" customWidth="1"/>
    <col min="3060" max="3060" width="16" style="629" bestFit="1" customWidth="1"/>
    <col min="3061" max="3308" width="8.6328125" style="629"/>
    <col min="3309" max="3309" width="7.6328125" style="629" customWidth="1"/>
    <col min="3310" max="3310" width="65.6328125" style="629" customWidth="1"/>
    <col min="3311" max="3312" width="7.6328125" style="629" bestFit="1" customWidth="1"/>
    <col min="3313" max="3313" width="15.453125" style="629" bestFit="1" customWidth="1"/>
    <col min="3314" max="3314" width="16.6328125" style="629" customWidth="1"/>
    <col min="3315" max="3315" width="18.453125" style="629" customWidth="1"/>
    <col min="3316" max="3316" width="16" style="629" bestFit="1" customWidth="1"/>
    <col min="3317" max="3564" width="8.6328125" style="629"/>
    <col min="3565" max="3565" width="7.6328125" style="629" customWidth="1"/>
    <col min="3566" max="3566" width="65.6328125" style="629" customWidth="1"/>
    <col min="3567" max="3568" width="7.6328125" style="629" bestFit="1" customWidth="1"/>
    <col min="3569" max="3569" width="15.453125" style="629" bestFit="1" customWidth="1"/>
    <col min="3570" max="3570" width="16.6328125" style="629" customWidth="1"/>
    <col min="3571" max="3571" width="18.453125" style="629" customWidth="1"/>
    <col min="3572" max="3572" width="16" style="629" bestFit="1" customWidth="1"/>
    <col min="3573" max="3820" width="8.6328125" style="629"/>
    <col min="3821" max="3821" width="7.6328125" style="629" customWidth="1"/>
    <col min="3822" max="3822" width="65.6328125" style="629" customWidth="1"/>
    <col min="3823" max="3824" width="7.6328125" style="629" bestFit="1" customWidth="1"/>
    <col min="3825" max="3825" width="15.453125" style="629" bestFit="1" customWidth="1"/>
    <col min="3826" max="3826" width="16.6328125" style="629" customWidth="1"/>
    <col min="3827" max="3827" width="18.453125" style="629" customWidth="1"/>
    <col min="3828" max="3828" width="16" style="629" bestFit="1" customWidth="1"/>
    <col min="3829" max="4076" width="8.6328125" style="629"/>
    <col min="4077" max="4077" width="7.6328125" style="629" customWidth="1"/>
    <col min="4078" max="4078" width="65.6328125" style="629" customWidth="1"/>
    <col min="4079" max="4080" width="7.6328125" style="629" bestFit="1" customWidth="1"/>
    <col min="4081" max="4081" width="15.453125" style="629" bestFit="1" customWidth="1"/>
    <col min="4082" max="4082" width="16.6328125" style="629" customWidth="1"/>
    <col min="4083" max="4083" width="18.453125" style="629" customWidth="1"/>
    <col min="4084" max="4084" width="16" style="629" bestFit="1" customWidth="1"/>
    <col min="4085" max="4332" width="8.6328125" style="629"/>
    <col min="4333" max="4333" width="7.6328125" style="629" customWidth="1"/>
    <col min="4334" max="4334" width="65.6328125" style="629" customWidth="1"/>
    <col min="4335" max="4336" width="7.6328125" style="629" bestFit="1" customWidth="1"/>
    <col min="4337" max="4337" width="15.453125" style="629" bestFit="1" customWidth="1"/>
    <col min="4338" max="4338" width="16.6328125" style="629" customWidth="1"/>
    <col min="4339" max="4339" width="18.453125" style="629" customWidth="1"/>
    <col min="4340" max="4340" width="16" style="629" bestFit="1" customWidth="1"/>
    <col min="4341" max="4588" width="8.6328125" style="629"/>
    <col min="4589" max="4589" width="7.6328125" style="629" customWidth="1"/>
    <col min="4590" max="4590" width="65.6328125" style="629" customWidth="1"/>
    <col min="4591" max="4592" width="7.6328125" style="629" bestFit="1" customWidth="1"/>
    <col min="4593" max="4593" width="15.453125" style="629" bestFit="1" customWidth="1"/>
    <col min="4594" max="4594" width="16.6328125" style="629" customWidth="1"/>
    <col min="4595" max="4595" width="18.453125" style="629" customWidth="1"/>
    <col min="4596" max="4596" width="16" style="629" bestFit="1" customWidth="1"/>
    <col min="4597" max="4844" width="8.6328125" style="629"/>
    <col min="4845" max="4845" width="7.6328125" style="629" customWidth="1"/>
    <col min="4846" max="4846" width="65.6328125" style="629" customWidth="1"/>
    <col min="4847" max="4848" width="7.6328125" style="629" bestFit="1" customWidth="1"/>
    <col min="4849" max="4849" width="15.453125" style="629" bestFit="1" customWidth="1"/>
    <col min="4850" max="4850" width="16.6328125" style="629" customWidth="1"/>
    <col min="4851" max="4851" width="18.453125" style="629" customWidth="1"/>
    <col min="4852" max="4852" width="16" style="629" bestFit="1" customWidth="1"/>
    <col min="4853" max="5100" width="8.6328125" style="629"/>
    <col min="5101" max="5101" width="7.6328125" style="629" customWidth="1"/>
    <col min="5102" max="5102" width="65.6328125" style="629" customWidth="1"/>
    <col min="5103" max="5104" width="7.6328125" style="629" bestFit="1" customWidth="1"/>
    <col min="5105" max="5105" width="15.453125" style="629" bestFit="1" customWidth="1"/>
    <col min="5106" max="5106" width="16.6328125" style="629" customWidth="1"/>
    <col min="5107" max="5107" width="18.453125" style="629" customWidth="1"/>
    <col min="5108" max="5108" width="16" style="629" bestFit="1" customWidth="1"/>
    <col min="5109" max="5356" width="8.6328125" style="629"/>
    <col min="5357" max="5357" width="7.6328125" style="629" customWidth="1"/>
    <col min="5358" max="5358" width="65.6328125" style="629" customWidth="1"/>
    <col min="5359" max="5360" width="7.6328125" style="629" bestFit="1" customWidth="1"/>
    <col min="5361" max="5361" width="15.453125" style="629" bestFit="1" customWidth="1"/>
    <col min="5362" max="5362" width="16.6328125" style="629" customWidth="1"/>
    <col min="5363" max="5363" width="18.453125" style="629" customWidth="1"/>
    <col min="5364" max="5364" width="16" style="629" bestFit="1" customWidth="1"/>
    <col min="5365" max="5612" width="8.6328125" style="629"/>
    <col min="5613" max="5613" width="7.6328125" style="629" customWidth="1"/>
    <col min="5614" max="5614" width="65.6328125" style="629" customWidth="1"/>
    <col min="5615" max="5616" width="7.6328125" style="629" bestFit="1" customWidth="1"/>
    <col min="5617" max="5617" width="15.453125" style="629" bestFit="1" customWidth="1"/>
    <col min="5618" max="5618" width="16.6328125" style="629" customWidth="1"/>
    <col min="5619" max="5619" width="18.453125" style="629" customWidth="1"/>
    <col min="5620" max="5620" width="16" style="629" bestFit="1" customWidth="1"/>
    <col min="5621" max="5868" width="8.6328125" style="629"/>
    <col min="5869" max="5869" width="7.6328125" style="629" customWidth="1"/>
    <col min="5870" max="5870" width="65.6328125" style="629" customWidth="1"/>
    <col min="5871" max="5872" width="7.6328125" style="629" bestFit="1" customWidth="1"/>
    <col min="5873" max="5873" width="15.453125" style="629" bestFit="1" customWidth="1"/>
    <col min="5874" max="5874" width="16.6328125" style="629" customWidth="1"/>
    <col min="5875" max="5875" width="18.453125" style="629" customWidth="1"/>
    <col min="5876" max="5876" width="16" style="629" bestFit="1" customWidth="1"/>
    <col min="5877" max="6124" width="8.6328125" style="629"/>
    <col min="6125" max="6125" width="7.6328125" style="629" customWidth="1"/>
    <col min="6126" max="6126" width="65.6328125" style="629" customWidth="1"/>
    <col min="6127" max="6128" width="7.6328125" style="629" bestFit="1" customWidth="1"/>
    <col min="6129" max="6129" width="15.453125" style="629" bestFit="1" customWidth="1"/>
    <col min="6130" max="6130" width="16.6328125" style="629" customWidth="1"/>
    <col min="6131" max="6131" width="18.453125" style="629" customWidth="1"/>
    <col min="6132" max="6132" width="16" style="629" bestFit="1" customWidth="1"/>
    <col min="6133" max="6380" width="8.6328125" style="629"/>
    <col min="6381" max="6381" width="7.6328125" style="629" customWidth="1"/>
    <col min="6382" max="6382" width="65.6328125" style="629" customWidth="1"/>
    <col min="6383" max="6384" width="7.6328125" style="629" bestFit="1" customWidth="1"/>
    <col min="6385" max="6385" width="15.453125" style="629" bestFit="1" customWidth="1"/>
    <col min="6386" max="6386" width="16.6328125" style="629" customWidth="1"/>
    <col min="6387" max="6387" width="18.453125" style="629" customWidth="1"/>
    <col min="6388" max="6388" width="16" style="629" bestFit="1" customWidth="1"/>
    <col min="6389" max="6636" width="8.6328125" style="629"/>
    <col min="6637" max="6637" width="7.6328125" style="629" customWidth="1"/>
    <col min="6638" max="6638" width="65.6328125" style="629" customWidth="1"/>
    <col min="6639" max="6640" width="7.6328125" style="629" bestFit="1" customWidth="1"/>
    <col min="6641" max="6641" width="15.453125" style="629" bestFit="1" customWidth="1"/>
    <col min="6642" max="6642" width="16.6328125" style="629" customWidth="1"/>
    <col min="6643" max="6643" width="18.453125" style="629" customWidth="1"/>
    <col min="6644" max="6644" width="16" style="629" bestFit="1" customWidth="1"/>
    <col min="6645" max="6892" width="8.6328125" style="629"/>
    <col min="6893" max="6893" width="7.6328125" style="629" customWidth="1"/>
    <col min="6894" max="6894" width="65.6328125" style="629" customWidth="1"/>
    <col min="6895" max="6896" width="7.6328125" style="629" bestFit="1" customWidth="1"/>
    <col min="6897" max="6897" width="15.453125" style="629" bestFit="1" customWidth="1"/>
    <col min="6898" max="6898" width="16.6328125" style="629" customWidth="1"/>
    <col min="6899" max="6899" width="18.453125" style="629" customWidth="1"/>
    <col min="6900" max="6900" width="16" style="629" bestFit="1" customWidth="1"/>
    <col min="6901" max="7148" width="8.6328125" style="629"/>
    <col min="7149" max="7149" width="7.6328125" style="629" customWidth="1"/>
    <col min="7150" max="7150" width="65.6328125" style="629" customWidth="1"/>
    <col min="7151" max="7152" width="7.6328125" style="629" bestFit="1" customWidth="1"/>
    <col min="7153" max="7153" width="15.453125" style="629" bestFit="1" customWidth="1"/>
    <col min="7154" max="7154" width="16.6328125" style="629" customWidth="1"/>
    <col min="7155" max="7155" width="18.453125" style="629" customWidth="1"/>
    <col min="7156" max="7156" width="16" style="629" bestFit="1" customWidth="1"/>
    <col min="7157" max="7404" width="8.6328125" style="629"/>
    <col min="7405" max="7405" width="7.6328125" style="629" customWidth="1"/>
    <col min="7406" max="7406" width="65.6328125" style="629" customWidth="1"/>
    <col min="7407" max="7408" width="7.6328125" style="629" bestFit="1" customWidth="1"/>
    <col min="7409" max="7409" width="15.453125" style="629" bestFit="1" customWidth="1"/>
    <col min="7410" max="7410" width="16.6328125" style="629" customWidth="1"/>
    <col min="7411" max="7411" width="18.453125" style="629" customWidth="1"/>
    <col min="7412" max="7412" width="16" style="629" bestFit="1" customWidth="1"/>
    <col min="7413" max="7660" width="8.6328125" style="629"/>
    <col min="7661" max="7661" width="7.6328125" style="629" customWidth="1"/>
    <col min="7662" max="7662" width="65.6328125" style="629" customWidth="1"/>
    <col min="7663" max="7664" width="7.6328125" style="629" bestFit="1" customWidth="1"/>
    <col min="7665" max="7665" width="15.453125" style="629" bestFit="1" customWidth="1"/>
    <col min="7666" max="7666" width="16.6328125" style="629" customWidth="1"/>
    <col min="7667" max="7667" width="18.453125" style="629" customWidth="1"/>
    <col min="7668" max="7668" width="16" style="629" bestFit="1" customWidth="1"/>
    <col min="7669" max="7916" width="8.6328125" style="629"/>
    <col min="7917" max="7917" width="7.6328125" style="629" customWidth="1"/>
    <col min="7918" max="7918" width="65.6328125" style="629" customWidth="1"/>
    <col min="7919" max="7920" width="7.6328125" style="629" bestFit="1" customWidth="1"/>
    <col min="7921" max="7921" width="15.453125" style="629" bestFit="1" customWidth="1"/>
    <col min="7922" max="7922" width="16.6328125" style="629" customWidth="1"/>
    <col min="7923" max="7923" width="18.453125" style="629" customWidth="1"/>
    <col min="7924" max="7924" width="16" style="629" bestFit="1" customWidth="1"/>
    <col min="7925" max="8172" width="8.6328125" style="629"/>
    <col min="8173" max="8173" width="7.6328125" style="629" customWidth="1"/>
    <col min="8174" max="8174" width="65.6328125" style="629" customWidth="1"/>
    <col min="8175" max="8176" width="7.6328125" style="629" bestFit="1" customWidth="1"/>
    <col min="8177" max="8177" width="15.453125" style="629" bestFit="1" customWidth="1"/>
    <col min="8178" max="8178" width="16.6328125" style="629" customWidth="1"/>
    <col min="8179" max="8179" width="18.453125" style="629" customWidth="1"/>
    <col min="8180" max="8180" width="16" style="629" bestFit="1" customWidth="1"/>
    <col min="8181" max="8428" width="8.6328125" style="629"/>
    <col min="8429" max="8429" width="7.6328125" style="629" customWidth="1"/>
    <col min="8430" max="8430" width="65.6328125" style="629" customWidth="1"/>
    <col min="8431" max="8432" width="7.6328125" style="629" bestFit="1" customWidth="1"/>
    <col min="8433" max="8433" width="15.453125" style="629" bestFit="1" customWidth="1"/>
    <col min="8434" max="8434" width="16.6328125" style="629" customWidth="1"/>
    <col min="8435" max="8435" width="18.453125" style="629" customWidth="1"/>
    <col min="8436" max="8436" width="16" style="629" bestFit="1" customWidth="1"/>
    <col min="8437" max="8684" width="8.6328125" style="629"/>
    <col min="8685" max="8685" width="7.6328125" style="629" customWidth="1"/>
    <col min="8686" max="8686" width="65.6328125" style="629" customWidth="1"/>
    <col min="8687" max="8688" width="7.6328125" style="629" bestFit="1" customWidth="1"/>
    <col min="8689" max="8689" width="15.453125" style="629" bestFit="1" customWidth="1"/>
    <col min="8690" max="8690" width="16.6328125" style="629" customWidth="1"/>
    <col min="8691" max="8691" width="18.453125" style="629" customWidth="1"/>
    <col min="8692" max="8692" width="16" style="629" bestFit="1" customWidth="1"/>
    <col min="8693" max="8940" width="8.6328125" style="629"/>
    <col min="8941" max="8941" width="7.6328125" style="629" customWidth="1"/>
    <col min="8942" max="8942" width="65.6328125" style="629" customWidth="1"/>
    <col min="8943" max="8944" width="7.6328125" style="629" bestFit="1" customWidth="1"/>
    <col min="8945" max="8945" width="15.453125" style="629" bestFit="1" customWidth="1"/>
    <col min="8946" max="8946" width="16.6328125" style="629" customWidth="1"/>
    <col min="8947" max="8947" width="18.453125" style="629" customWidth="1"/>
    <col min="8948" max="8948" width="16" style="629" bestFit="1" customWidth="1"/>
    <col min="8949" max="9196" width="8.6328125" style="629"/>
    <col min="9197" max="9197" width="7.6328125" style="629" customWidth="1"/>
    <col min="9198" max="9198" width="65.6328125" style="629" customWidth="1"/>
    <col min="9199" max="9200" width="7.6328125" style="629" bestFit="1" customWidth="1"/>
    <col min="9201" max="9201" width="15.453125" style="629" bestFit="1" customWidth="1"/>
    <col min="9202" max="9202" width="16.6328125" style="629" customWidth="1"/>
    <col min="9203" max="9203" width="18.453125" style="629" customWidth="1"/>
    <col min="9204" max="9204" width="16" style="629" bestFit="1" customWidth="1"/>
    <col min="9205" max="9452" width="8.6328125" style="629"/>
    <col min="9453" max="9453" width="7.6328125" style="629" customWidth="1"/>
    <col min="9454" max="9454" width="65.6328125" style="629" customWidth="1"/>
    <col min="9455" max="9456" width="7.6328125" style="629" bestFit="1" customWidth="1"/>
    <col min="9457" max="9457" width="15.453125" style="629" bestFit="1" customWidth="1"/>
    <col min="9458" max="9458" width="16.6328125" style="629" customWidth="1"/>
    <col min="9459" max="9459" width="18.453125" style="629" customWidth="1"/>
    <col min="9460" max="9460" width="16" style="629" bestFit="1" customWidth="1"/>
    <col min="9461" max="9708" width="8.6328125" style="629"/>
    <col min="9709" max="9709" width="7.6328125" style="629" customWidth="1"/>
    <col min="9710" max="9710" width="65.6328125" style="629" customWidth="1"/>
    <col min="9711" max="9712" width="7.6328125" style="629" bestFit="1" customWidth="1"/>
    <col min="9713" max="9713" width="15.453125" style="629" bestFit="1" customWidth="1"/>
    <col min="9714" max="9714" width="16.6328125" style="629" customWidth="1"/>
    <col min="9715" max="9715" width="18.453125" style="629" customWidth="1"/>
    <col min="9716" max="9716" width="16" style="629" bestFit="1" customWidth="1"/>
    <col min="9717" max="9964" width="8.6328125" style="629"/>
    <col min="9965" max="9965" width="7.6328125" style="629" customWidth="1"/>
    <col min="9966" max="9966" width="65.6328125" style="629" customWidth="1"/>
    <col min="9967" max="9968" width="7.6328125" style="629" bestFit="1" customWidth="1"/>
    <col min="9969" max="9969" width="15.453125" style="629" bestFit="1" customWidth="1"/>
    <col min="9970" max="9970" width="16.6328125" style="629" customWidth="1"/>
    <col min="9971" max="9971" width="18.453125" style="629" customWidth="1"/>
    <col min="9972" max="9972" width="16" style="629" bestFit="1" customWidth="1"/>
    <col min="9973" max="10220" width="8.6328125" style="629"/>
    <col min="10221" max="10221" width="7.6328125" style="629" customWidth="1"/>
    <col min="10222" max="10222" width="65.6328125" style="629" customWidth="1"/>
    <col min="10223" max="10224" width="7.6328125" style="629" bestFit="1" customWidth="1"/>
    <col min="10225" max="10225" width="15.453125" style="629" bestFit="1" customWidth="1"/>
    <col min="10226" max="10226" width="16.6328125" style="629" customWidth="1"/>
    <col min="10227" max="10227" width="18.453125" style="629" customWidth="1"/>
    <col min="10228" max="10228" width="16" style="629" bestFit="1" customWidth="1"/>
    <col min="10229" max="10476" width="8.6328125" style="629"/>
    <col min="10477" max="10477" width="7.6328125" style="629" customWidth="1"/>
    <col min="10478" max="10478" width="65.6328125" style="629" customWidth="1"/>
    <col min="10479" max="10480" width="7.6328125" style="629" bestFit="1" customWidth="1"/>
    <col min="10481" max="10481" width="15.453125" style="629" bestFit="1" customWidth="1"/>
    <col min="10482" max="10482" width="16.6328125" style="629" customWidth="1"/>
    <col min="10483" max="10483" width="18.453125" style="629" customWidth="1"/>
    <col min="10484" max="10484" width="16" style="629" bestFit="1" customWidth="1"/>
    <col min="10485" max="10732" width="8.6328125" style="629"/>
    <col min="10733" max="10733" width="7.6328125" style="629" customWidth="1"/>
    <col min="10734" max="10734" width="65.6328125" style="629" customWidth="1"/>
    <col min="10735" max="10736" width="7.6328125" style="629" bestFit="1" customWidth="1"/>
    <col min="10737" max="10737" width="15.453125" style="629" bestFit="1" customWidth="1"/>
    <col min="10738" max="10738" width="16.6328125" style="629" customWidth="1"/>
    <col min="10739" max="10739" width="18.453125" style="629" customWidth="1"/>
    <col min="10740" max="10740" width="16" style="629" bestFit="1" customWidth="1"/>
    <col min="10741" max="10988" width="8.6328125" style="629"/>
    <col min="10989" max="10989" width="7.6328125" style="629" customWidth="1"/>
    <col min="10990" max="10990" width="65.6328125" style="629" customWidth="1"/>
    <col min="10991" max="10992" width="7.6328125" style="629" bestFit="1" customWidth="1"/>
    <col min="10993" max="10993" width="15.453125" style="629" bestFit="1" customWidth="1"/>
    <col min="10994" max="10994" width="16.6328125" style="629" customWidth="1"/>
    <col min="10995" max="10995" width="18.453125" style="629" customWidth="1"/>
    <col min="10996" max="10996" width="16" style="629" bestFit="1" customWidth="1"/>
    <col min="10997" max="11244" width="8.6328125" style="629"/>
    <col min="11245" max="11245" width="7.6328125" style="629" customWidth="1"/>
    <col min="11246" max="11246" width="65.6328125" style="629" customWidth="1"/>
    <col min="11247" max="11248" width="7.6328125" style="629" bestFit="1" customWidth="1"/>
    <col min="11249" max="11249" width="15.453125" style="629" bestFit="1" customWidth="1"/>
    <col min="11250" max="11250" width="16.6328125" style="629" customWidth="1"/>
    <col min="11251" max="11251" width="18.453125" style="629" customWidth="1"/>
    <col min="11252" max="11252" width="16" style="629" bestFit="1" customWidth="1"/>
    <col min="11253" max="11500" width="8.6328125" style="629"/>
    <col min="11501" max="11501" width="7.6328125" style="629" customWidth="1"/>
    <col min="11502" max="11502" width="65.6328125" style="629" customWidth="1"/>
    <col min="11503" max="11504" width="7.6328125" style="629" bestFit="1" customWidth="1"/>
    <col min="11505" max="11505" width="15.453125" style="629" bestFit="1" customWidth="1"/>
    <col min="11506" max="11506" width="16.6328125" style="629" customWidth="1"/>
    <col min="11507" max="11507" width="18.453125" style="629" customWidth="1"/>
    <col min="11508" max="11508" width="16" style="629" bestFit="1" customWidth="1"/>
    <col min="11509" max="11756" width="8.6328125" style="629"/>
    <col min="11757" max="11757" width="7.6328125" style="629" customWidth="1"/>
    <col min="11758" max="11758" width="65.6328125" style="629" customWidth="1"/>
    <col min="11759" max="11760" width="7.6328125" style="629" bestFit="1" customWidth="1"/>
    <col min="11761" max="11761" width="15.453125" style="629" bestFit="1" customWidth="1"/>
    <col min="11762" max="11762" width="16.6328125" style="629" customWidth="1"/>
    <col min="11763" max="11763" width="18.453125" style="629" customWidth="1"/>
    <col min="11764" max="11764" width="16" style="629" bestFit="1" customWidth="1"/>
    <col min="11765" max="12012" width="8.6328125" style="629"/>
    <col min="12013" max="12013" width="7.6328125" style="629" customWidth="1"/>
    <col min="12014" max="12014" width="65.6328125" style="629" customWidth="1"/>
    <col min="12015" max="12016" width="7.6328125" style="629" bestFit="1" customWidth="1"/>
    <col min="12017" max="12017" width="15.453125" style="629" bestFit="1" customWidth="1"/>
    <col min="12018" max="12018" width="16.6328125" style="629" customWidth="1"/>
    <col min="12019" max="12019" width="18.453125" style="629" customWidth="1"/>
    <col min="12020" max="12020" width="16" style="629" bestFit="1" customWidth="1"/>
    <col min="12021" max="12268" width="8.6328125" style="629"/>
    <col min="12269" max="12269" width="7.6328125" style="629" customWidth="1"/>
    <col min="12270" max="12270" width="65.6328125" style="629" customWidth="1"/>
    <col min="12271" max="12272" width="7.6328125" style="629" bestFit="1" customWidth="1"/>
    <col min="12273" max="12273" width="15.453125" style="629" bestFit="1" customWidth="1"/>
    <col min="12274" max="12274" width="16.6328125" style="629" customWidth="1"/>
    <col min="12275" max="12275" width="18.453125" style="629" customWidth="1"/>
    <col min="12276" max="12276" width="16" style="629" bestFit="1" customWidth="1"/>
    <col min="12277" max="12524" width="8.6328125" style="629"/>
    <col min="12525" max="12525" width="7.6328125" style="629" customWidth="1"/>
    <col min="12526" max="12526" width="65.6328125" style="629" customWidth="1"/>
    <col min="12527" max="12528" width="7.6328125" style="629" bestFit="1" customWidth="1"/>
    <col min="12529" max="12529" width="15.453125" style="629" bestFit="1" customWidth="1"/>
    <col min="12530" max="12530" width="16.6328125" style="629" customWidth="1"/>
    <col min="12531" max="12531" width="18.453125" style="629" customWidth="1"/>
    <col min="12532" max="12532" width="16" style="629" bestFit="1" customWidth="1"/>
    <col min="12533" max="12780" width="8.6328125" style="629"/>
    <col min="12781" max="12781" width="7.6328125" style="629" customWidth="1"/>
    <col min="12782" max="12782" width="65.6328125" style="629" customWidth="1"/>
    <col min="12783" max="12784" width="7.6328125" style="629" bestFit="1" customWidth="1"/>
    <col min="12785" max="12785" width="15.453125" style="629" bestFit="1" customWidth="1"/>
    <col min="12786" max="12786" width="16.6328125" style="629" customWidth="1"/>
    <col min="12787" max="12787" width="18.453125" style="629" customWidth="1"/>
    <col min="12788" max="12788" width="16" style="629" bestFit="1" customWidth="1"/>
    <col min="12789" max="13036" width="8.6328125" style="629"/>
    <col min="13037" max="13037" width="7.6328125" style="629" customWidth="1"/>
    <col min="13038" max="13038" width="65.6328125" style="629" customWidth="1"/>
    <col min="13039" max="13040" width="7.6328125" style="629" bestFit="1" customWidth="1"/>
    <col min="13041" max="13041" width="15.453125" style="629" bestFit="1" customWidth="1"/>
    <col min="13042" max="13042" width="16.6328125" style="629" customWidth="1"/>
    <col min="13043" max="13043" width="18.453125" style="629" customWidth="1"/>
    <col min="13044" max="13044" width="16" style="629" bestFit="1" customWidth="1"/>
    <col min="13045" max="13292" width="8.6328125" style="629"/>
    <col min="13293" max="13293" width="7.6328125" style="629" customWidth="1"/>
    <col min="13294" max="13294" width="65.6328125" style="629" customWidth="1"/>
    <col min="13295" max="13296" width="7.6328125" style="629" bestFit="1" customWidth="1"/>
    <col min="13297" max="13297" width="15.453125" style="629" bestFit="1" customWidth="1"/>
    <col min="13298" max="13298" width="16.6328125" style="629" customWidth="1"/>
    <col min="13299" max="13299" width="18.453125" style="629" customWidth="1"/>
    <col min="13300" max="13300" width="16" style="629" bestFit="1" customWidth="1"/>
    <col min="13301" max="13548" width="8.6328125" style="629"/>
    <col min="13549" max="13549" width="7.6328125" style="629" customWidth="1"/>
    <col min="13550" max="13550" width="65.6328125" style="629" customWidth="1"/>
    <col min="13551" max="13552" width="7.6328125" style="629" bestFit="1" customWidth="1"/>
    <col min="13553" max="13553" width="15.453125" style="629" bestFit="1" customWidth="1"/>
    <col min="13554" max="13554" width="16.6328125" style="629" customWidth="1"/>
    <col min="13555" max="13555" width="18.453125" style="629" customWidth="1"/>
    <col min="13556" max="13556" width="16" style="629" bestFit="1" customWidth="1"/>
    <col min="13557" max="13804" width="8.6328125" style="629"/>
    <col min="13805" max="13805" width="7.6328125" style="629" customWidth="1"/>
    <col min="13806" max="13806" width="65.6328125" style="629" customWidth="1"/>
    <col min="13807" max="13808" width="7.6328125" style="629" bestFit="1" customWidth="1"/>
    <col min="13809" max="13809" width="15.453125" style="629" bestFit="1" customWidth="1"/>
    <col min="13810" max="13810" width="16.6328125" style="629" customWidth="1"/>
    <col min="13811" max="13811" width="18.453125" style="629" customWidth="1"/>
    <col min="13812" max="13812" width="16" style="629" bestFit="1" customWidth="1"/>
    <col min="13813" max="14060" width="8.6328125" style="629"/>
    <col min="14061" max="14061" width="7.6328125" style="629" customWidth="1"/>
    <col min="14062" max="14062" width="65.6328125" style="629" customWidth="1"/>
    <col min="14063" max="14064" width="7.6328125" style="629" bestFit="1" customWidth="1"/>
    <col min="14065" max="14065" width="15.453125" style="629" bestFit="1" customWidth="1"/>
    <col min="14066" max="14066" width="16.6328125" style="629" customWidth="1"/>
    <col min="14067" max="14067" width="18.453125" style="629" customWidth="1"/>
    <col min="14068" max="14068" width="16" style="629" bestFit="1" customWidth="1"/>
    <col min="14069" max="14316" width="8.6328125" style="629"/>
    <col min="14317" max="14317" width="7.6328125" style="629" customWidth="1"/>
    <col min="14318" max="14318" width="65.6328125" style="629" customWidth="1"/>
    <col min="14319" max="14320" width="7.6328125" style="629" bestFit="1" customWidth="1"/>
    <col min="14321" max="14321" width="15.453125" style="629" bestFit="1" customWidth="1"/>
    <col min="14322" max="14322" width="16.6328125" style="629" customWidth="1"/>
    <col min="14323" max="14323" width="18.453125" style="629" customWidth="1"/>
    <col min="14324" max="14324" width="16" style="629" bestFit="1" customWidth="1"/>
    <col min="14325" max="14572" width="8.6328125" style="629"/>
    <col min="14573" max="14573" width="7.6328125" style="629" customWidth="1"/>
    <col min="14574" max="14574" width="65.6328125" style="629" customWidth="1"/>
    <col min="14575" max="14576" width="7.6328125" style="629" bestFit="1" customWidth="1"/>
    <col min="14577" max="14577" width="15.453125" style="629" bestFit="1" customWidth="1"/>
    <col min="14578" max="14578" width="16.6328125" style="629" customWidth="1"/>
    <col min="14579" max="14579" width="18.453125" style="629" customWidth="1"/>
    <col min="14580" max="14580" width="16" style="629" bestFit="1" customWidth="1"/>
    <col min="14581" max="14828" width="8.6328125" style="629"/>
    <col min="14829" max="14829" width="7.6328125" style="629" customWidth="1"/>
    <col min="14830" max="14830" width="65.6328125" style="629" customWidth="1"/>
    <col min="14831" max="14832" width="7.6328125" style="629" bestFit="1" customWidth="1"/>
    <col min="14833" max="14833" width="15.453125" style="629" bestFit="1" customWidth="1"/>
    <col min="14834" max="14834" width="16.6328125" style="629" customWidth="1"/>
    <col min="14835" max="14835" width="18.453125" style="629" customWidth="1"/>
    <col min="14836" max="14836" width="16" style="629" bestFit="1" customWidth="1"/>
    <col min="14837" max="15084" width="8.6328125" style="629"/>
    <col min="15085" max="15085" width="7.6328125" style="629" customWidth="1"/>
    <col min="15086" max="15086" width="65.6328125" style="629" customWidth="1"/>
    <col min="15087" max="15088" width="7.6328125" style="629" bestFit="1" customWidth="1"/>
    <col min="15089" max="15089" width="15.453125" style="629" bestFit="1" customWidth="1"/>
    <col min="15090" max="15090" width="16.6328125" style="629" customWidth="1"/>
    <col min="15091" max="15091" width="18.453125" style="629" customWidth="1"/>
    <col min="15092" max="15092" width="16" style="629" bestFit="1" customWidth="1"/>
    <col min="15093" max="15340" width="8.6328125" style="629"/>
    <col min="15341" max="15341" width="7.6328125" style="629" customWidth="1"/>
    <col min="15342" max="15342" width="65.6328125" style="629" customWidth="1"/>
    <col min="15343" max="15344" width="7.6328125" style="629" bestFit="1" customWidth="1"/>
    <col min="15345" max="15345" width="15.453125" style="629" bestFit="1" customWidth="1"/>
    <col min="15346" max="15346" width="16.6328125" style="629" customWidth="1"/>
    <col min="15347" max="15347" width="18.453125" style="629" customWidth="1"/>
    <col min="15348" max="15348" width="16" style="629" bestFit="1" customWidth="1"/>
    <col min="15349" max="15596" width="8.6328125" style="629"/>
    <col min="15597" max="15597" width="7.6328125" style="629" customWidth="1"/>
    <col min="15598" max="15598" width="65.6328125" style="629" customWidth="1"/>
    <col min="15599" max="15600" width="7.6328125" style="629" bestFit="1" customWidth="1"/>
    <col min="15601" max="15601" width="15.453125" style="629" bestFit="1" customWidth="1"/>
    <col min="15602" max="15602" width="16.6328125" style="629" customWidth="1"/>
    <col min="15603" max="15603" width="18.453125" style="629" customWidth="1"/>
    <col min="15604" max="15604" width="16" style="629" bestFit="1" customWidth="1"/>
    <col min="15605" max="15852" width="8.6328125" style="629"/>
    <col min="15853" max="15853" width="7.6328125" style="629" customWidth="1"/>
    <col min="15854" max="15854" width="65.6328125" style="629" customWidth="1"/>
    <col min="15855" max="15856" width="7.6328125" style="629" bestFit="1" customWidth="1"/>
    <col min="15857" max="15857" width="15.453125" style="629" bestFit="1" customWidth="1"/>
    <col min="15858" max="15858" width="16.6328125" style="629" customWidth="1"/>
    <col min="15859" max="15859" width="18.453125" style="629" customWidth="1"/>
    <col min="15860" max="15860" width="16" style="629" bestFit="1" customWidth="1"/>
    <col min="15861" max="16108" width="8.6328125" style="629"/>
    <col min="16109" max="16109" width="7.6328125" style="629" customWidth="1"/>
    <col min="16110" max="16110" width="65.6328125" style="629" customWidth="1"/>
    <col min="16111" max="16112" width="7.6328125" style="629" bestFit="1" customWidth="1"/>
    <col min="16113" max="16113" width="15.453125" style="629" bestFit="1" customWidth="1"/>
    <col min="16114" max="16114" width="16.6328125" style="629" customWidth="1"/>
    <col min="16115" max="16115" width="18.453125" style="629" customWidth="1"/>
    <col min="16116" max="16116" width="16" style="629" bestFit="1" customWidth="1"/>
    <col min="16117" max="16384" width="8.6328125" style="629"/>
  </cols>
  <sheetData>
    <row r="1" spans="1:10" s="620" customFormat="1" ht="27.75" customHeight="1" x14ac:dyDescent="0.25">
      <c r="A1" s="617" t="s">
        <v>349</v>
      </c>
      <c r="B1" s="618"/>
      <c r="C1" s="618"/>
      <c r="D1" s="618"/>
      <c r="E1" s="618"/>
      <c r="F1" s="618"/>
      <c r="G1" s="618"/>
      <c r="H1" s="618"/>
      <c r="I1" s="618"/>
      <c r="J1" s="619"/>
    </row>
    <row r="2" spans="1:10" x14ac:dyDescent="0.5">
      <c r="A2" s="621"/>
      <c r="B2" s="622"/>
      <c r="C2" s="623"/>
      <c r="D2" s="266"/>
      <c r="E2" s="623"/>
      <c r="F2" s="624" t="s">
        <v>119</v>
      </c>
      <c r="G2" s="625"/>
      <c r="H2" s="626" t="s">
        <v>118</v>
      </c>
      <c r="I2" s="627"/>
      <c r="J2" s="628"/>
    </row>
    <row r="3" spans="1:10" s="637" customFormat="1" ht="20.149999999999999" customHeight="1" x14ac:dyDescent="0.25">
      <c r="A3" s="630" t="s">
        <v>117</v>
      </c>
      <c r="B3" s="631" t="s">
        <v>116</v>
      </c>
      <c r="C3" s="632" t="s">
        <v>115</v>
      </c>
      <c r="D3" s="633" t="s">
        <v>113</v>
      </c>
      <c r="E3" s="632" t="s">
        <v>111</v>
      </c>
      <c r="F3" s="633" t="s">
        <v>112</v>
      </c>
      <c r="G3" s="633" t="s">
        <v>110</v>
      </c>
      <c r="H3" s="634" t="s">
        <v>111</v>
      </c>
      <c r="I3" s="635" t="s">
        <v>110</v>
      </c>
      <c r="J3" s="636" t="s">
        <v>122</v>
      </c>
    </row>
    <row r="4" spans="1:10" s="645" customFormat="1" x14ac:dyDescent="0.5">
      <c r="A4" s="638"/>
      <c r="B4" s="639"/>
      <c r="C4" s="640"/>
      <c r="D4" s="641"/>
      <c r="E4" s="642"/>
      <c r="F4" s="642"/>
      <c r="G4" s="641"/>
      <c r="H4" s="643"/>
      <c r="I4" s="644"/>
      <c r="J4" s="628"/>
    </row>
    <row r="5" spans="1:10" ht="37.75" customHeight="1" x14ac:dyDescent="0.5">
      <c r="A5" s="646"/>
      <c r="B5" s="646"/>
      <c r="C5" s="647" t="s">
        <v>350</v>
      </c>
      <c r="D5" s="648"/>
      <c r="E5" s="648"/>
      <c r="F5" s="648"/>
      <c r="G5" s="648"/>
      <c r="H5" s="649"/>
      <c r="I5" s="648"/>
      <c r="J5" s="650"/>
    </row>
    <row r="6" spans="1:10" x14ac:dyDescent="0.5">
      <c r="A6" s="642">
        <v>1</v>
      </c>
      <c r="B6" s="651" t="s">
        <v>351</v>
      </c>
      <c r="C6" s="652" t="s">
        <v>352</v>
      </c>
      <c r="D6" s="653" t="s">
        <v>17</v>
      </c>
      <c r="E6" s="654">
        <v>250</v>
      </c>
      <c r="F6" s="654">
        <v>210</v>
      </c>
      <c r="G6" s="655">
        <f>E6*F6</f>
        <v>52500</v>
      </c>
      <c r="H6" s="656">
        <f>'[2]MISCELLANEOUS MB'!I8</f>
        <v>187.5</v>
      </c>
      <c r="I6" s="657">
        <f>H6*F6</f>
        <v>39375</v>
      </c>
      <c r="J6" s="658"/>
    </row>
    <row r="7" spans="1:10" s="659" customFormat="1" x14ac:dyDescent="0.25">
      <c r="A7" s="642"/>
      <c r="B7" s="651"/>
      <c r="C7" s="652" t="s">
        <v>353</v>
      </c>
      <c r="D7" s="653"/>
      <c r="E7" s="654"/>
      <c r="F7" s="654"/>
      <c r="G7" s="655"/>
      <c r="H7" s="656"/>
      <c r="I7" s="657"/>
      <c r="J7" s="658"/>
    </row>
    <row r="8" spans="1:10" s="645" customFormat="1" x14ac:dyDescent="0.5">
      <c r="A8" s="642"/>
      <c r="B8" s="651"/>
      <c r="C8" s="652"/>
      <c r="D8" s="653"/>
      <c r="E8" s="654"/>
      <c r="F8" s="654"/>
      <c r="G8" s="655"/>
      <c r="H8" s="656"/>
      <c r="I8" s="657"/>
      <c r="J8" s="658"/>
    </row>
    <row r="9" spans="1:10" s="669" customFormat="1" x14ac:dyDescent="0.25">
      <c r="A9" s="660">
        <v>2</v>
      </c>
      <c r="B9" s="661" t="s">
        <v>354</v>
      </c>
      <c r="C9" s="662" t="s">
        <v>355</v>
      </c>
      <c r="D9" s="663" t="s">
        <v>252</v>
      </c>
      <c r="E9" s="664">
        <f>'[2]MISCELLANEOUS MB'!I11</f>
        <v>0</v>
      </c>
      <c r="F9" s="664">
        <v>700</v>
      </c>
      <c r="G9" s="665">
        <f>E9*F9</f>
        <v>0</v>
      </c>
      <c r="H9" s="666">
        <f>'[2]MISCELLANEOUS MB'!I11</f>
        <v>0</v>
      </c>
      <c r="I9" s="667">
        <f>H9*F9</f>
        <v>0</v>
      </c>
      <c r="J9" s="668"/>
    </row>
    <row r="10" spans="1:10" s="645" customFormat="1" x14ac:dyDescent="0.5">
      <c r="A10" s="642"/>
      <c r="B10" s="651"/>
      <c r="C10" s="652"/>
      <c r="D10" s="653"/>
      <c r="E10" s="654"/>
      <c r="F10" s="654"/>
      <c r="G10" s="655"/>
      <c r="H10" s="656"/>
      <c r="I10" s="657"/>
      <c r="J10" s="670"/>
    </row>
    <row r="11" spans="1:10" s="659" customFormat="1" ht="63" x14ac:dyDescent="0.25">
      <c r="A11" s="671">
        <v>3</v>
      </c>
      <c r="B11" s="672" t="s">
        <v>356</v>
      </c>
      <c r="C11" s="673" t="s">
        <v>357</v>
      </c>
      <c r="D11" s="674" t="s">
        <v>17</v>
      </c>
      <c r="E11" s="675">
        <v>150</v>
      </c>
      <c r="F11" s="675">
        <v>200</v>
      </c>
      <c r="G11" s="676">
        <f>E11*F11</f>
        <v>30000</v>
      </c>
      <c r="H11" s="677">
        <f>'[2]MISCELLANEOUS MB'!I14</f>
        <v>108</v>
      </c>
      <c r="I11" s="678">
        <f>H11*F11</f>
        <v>21600</v>
      </c>
      <c r="J11" s="679"/>
    </row>
    <row r="12" spans="1:10" s="659" customFormat="1" x14ac:dyDescent="0.25">
      <c r="A12" s="638"/>
      <c r="B12" s="680"/>
      <c r="C12" s="652"/>
      <c r="D12" s="681"/>
      <c r="E12" s="654"/>
      <c r="F12" s="654"/>
      <c r="G12" s="655"/>
      <c r="H12" s="656"/>
      <c r="I12" s="657"/>
      <c r="J12" s="658"/>
    </row>
    <row r="13" spans="1:10" s="691" customFormat="1" ht="42" x14ac:dyDescent="0.5">
      <c r="A13" s="682">
        <f>A11+1</f>
        <v>4</v>
      </c>
      <c r="B13" s="683" t="s">
        <v>358</v>
      </c>
      <c r="C13" s="684" t="s">
        <v>359</v>
      </c>
      <c r="D13" s="685"/>
      <c r="E13" s="664"/>
      <c r="F13" s="686"/>
      <c r="G13" s="687"/>
      <c r="H13" s="688"/>
      <c r="I13" s="689"/>
      <c r="J13" s="690"/>
    </row>
    <row r="14" spans="1:10" s="691" customFormat="1" x14ac:dyDescent="0.5">
      <c r="A14" s="682"/>
      <c r="B14" s="683"/>
      <c r="C14" s="684" t="s">
        <v>360</v>
      </c>
      <c r="D14" s="685"/>
      <c r="E14" s="664"/>
      <c r="F14" s="686"/>
      <c r="G14" s="687"/>
      <c r="H14" s="688"/>
      <c r="I14" s="689"/>
      <c r="J14" s="690"/>
    </row>
    <row r="15" spans="1:10" s="691" customFormat="1" x14ac:dyDescent="0.5">
      <c r="A15" s="682"/>
      <c r="B15" s="683"/>
      <c r="C15" s="684" t="s">
        <v>361</v>
      </c>
      <c r="D15" s="685"/>
      <c r="E15" s="664"/>
      <c r="F15" s="686"/>
      <c r="G15" s="687"/>
      <c r="H15" s="688"/>
      <c r="I15" s="689"/>
      <c r="J15" s="690"/>
    </row>
    <row r="16" spans="1:10" s="691" customFormat="1" x14ac:dyDescent="0.5">
      <c r="A16" s="682"/>
      <c r="B16" s="683"/>
      <c r="C16" s="684" t="s">
        <v>362</v>
      </c>
      <c r="D16" s="685" t="s">
        <v>252</v>
      </c>
      <c r="E16" s="664">
        <v>0</v>
      </c>
      <c r="F16" s="686">
        <v>1500</v>
      </c>
      <c r="G16" s="665">
        <f>F16*E16</f>
        <v>0</v>
      </c>
      <c r="H16" s="666"/>
      <c r="I16" s="667"/>
      <c r="J16" s="690"/>
    </row>
    <row r="17" spans="1:10" s="691" customFormat="1" x14ac:dyDescent="0.5">
      <c r="A17" s="682"/>
      <c r="B17" s="683"/>
      <c r="C17" s="684" t="s">
        <v>363</v>
      </c>
      <c r="D17" s="685" t="s">
        <v>252</v>
      </c>
      <c r="E17" s="664">
        <v>0</v>
      </c>
      <c r="F17" s="686">
        <v>1000</v>
      </c>
      <c r="G17" s="665">
        <f>F17*E17</f>
        <v>0</v>
      </c>
      <c r="H17" s="666"/>
      <c r="I17" s="667"/>
      <c r="J17" s="690"/>
    </row>
    <row r="18" spans="1:10" x14ac:dyDescent="0.5">
      <c r="A18" s="638"/>
      <c r="B18" s="651"/>
      <c r="C18" s="652"/>
      <c r="D18" s="692"/>
      <c r="E18" s="654"/>
      <c r="F18" s="693"/>
      <c r="G18" s="694"/>
      <c r="H18" s="695"/>
      <c r="I18" s="696"/>
      <c r="J18" s="628"/>
    </row>
    <row r="19" spans="1:10" x14ac:dyDescent="0.5">
      <c r="A19" s="638">
        <f>A13+1</f>
        <v>5</v>
      </c>
      <c r="B19" s="697" t="s">
        <v>364</v>
      </c>
      <c r="C19" s="652" t="s">
        <v>365</v>
      </c>
      <c r="D19" s="692" t="s">
        <v>252</v>
      </c>
      <c r="E19" s="654">
        <v>0</v>
      </c>
      <c r="F19" s="693">
        <v>1200</v>
      </c>
      <c r="G19" s="655">
        <f>F19*E19</f>
        <v>0</v>
      </c>
      <c r="H19" s="698">
        <f>'[2]MISCELLANEOUS MB'!I22</f>
        <v>3</v>
      </c>
      <c r="I19" s="657">
        <f>H19*F19</f>
        <v>3600</v>
      </c>
      <c r="J19" s="628"/>
    </row>
    <row r="20" spans="1:10" x14ac:dyDescent="0.5">
      <c r="A20" s="638"/>
      <c r="B20" s="651"/>
      <c r="C20" s="652"/>
      <c r="D20" s="692"/>
      <c r="E20" s="654"/>
      <c r="F20" s="654"/>
      <c r="G20" s="655"/>
      <c r="H20" s="656"/>
      <c r="I20" s="657"/>
      <c r="J20" s="628"/>
    </row>
    <row r="21" spans="1:10" s="691" customFormat="1" x14ac:dyDescent="0.5">
      <c r="A21" s="699">
        <f>A19+1</f>
        <v>6</v>
      </c>
      <c r="B21" s="700" t="s">
        <v>366</v>
      </c>
      <c r="C21" s="684" t="s">
        <v>367</v>
      </c>
      <c r="D21" s="685" t="s">
        <v>368</v>
      </c>
      <c r="E21" s="664">
        <v>0</v>
      </c>
      <c r="F21" s="664">
        <v>250000</v>
      </c>
      <c r="G21" s="665">
        <f>F21*E21</f>
        <v>0</v>
      </c>
      <c r="H21" s="666"/>
      <c r="I21" s="667"/>
      <c r="J21" s="690"/>
    </row>
    <row r="22" spans="1:10" x14ac:dyDescent="0.5">
      <c r="A22" s="638"/>
      <c r="B22" s="697"/>
      <c r="C22" s="652"/>
      <c r="D22" s="692"/>
      <c r="E22" s="654"/>
      <c r="F22" s="654"/>
      <c r="G22" s="655"/>
      <c r="H22" s="656"/>
      <c r="I22" s="657"/>
      <c r="J22" s="628"/>
    </row>
    <row r="23" spans="1:10" s="691" customFormat="1" x14ac:dyDescent="0.5">
      <c r="A23" s="699">
        <f t="shared" ref="A23" si="0">A21+1</f>
        <v>7</v>
      </c>
      <c r="B23" s="700" t="s">
        <v>369</v>
      </c>
      <c r="C23" s="684" t="s">
        <v>370</v>
      </c>
      <c r="D23" s="685" t="s">
        <v>368</v>
      </c>
      <c r="E23" s="664">
        <v>0</v>
      </c>
      <c r="F23" s="664">
        <v>200000</v>
      </c>
      <c r="G23" s="665">
        <f>F23*E23</f>
        <v>0</v>
      </c>
      <c r="H23" s="666"/>
      <c r="I23" s="667"/>
      <c r="J23" s="690"/>
    </row>
    <row r="24" spans="1:10" x14ac:dyDescent="0.5">
      <c r="A24" s="638"/>
      <c r="B24" s="651"/>
      <c r="C24" s="652"/>
      <c r="D24" s="681"/>
      <c r="E24" s="654"/>
      <c r="F24" s="654"/>
      <c r="G24" s="655"/>
      <c r="H24" s="656"/>
      <c r="I24" s="657"/>
      <c r="J24" s="628"/>
    </row>
    <row r="25" spans="1:10" ht="37.75" customHeight="1" x14ac:dyDescent="0.5">
      <c r="A25" s="701"/>
      <c r="B25" s="646"/>
      <c r="C25" s="701" t="s">
        <v>371</v>
      </c>
      <c r="D25" s="702"/>
      <c r="E25" s="703"/>
      <c r="F25" s="702"/>
      <c r="G25" s="704">
        <f>SUM(G6:G24)</f>
        <v>82500</v>
      </c>
      <c r="H25" s="705"/>
      <c r="I25" s="704">
        <f>SUM(I6:I24)</f>
        <v>64575</v>
      </c>
      <c r="J25" s="706"/>
    </row>
    <row r="26" spans="1:10" ht="21.5" thickBot="1" x14ac:dyDescent="0.55000000000000004">
      <c r="A26" s="707"/>
      <c r="B26" s="708"/>
      <c r="C26" s="709"/>
      <c r="D26" s="710"/>
      <c r="E26" s="711"/>
      <c r="F26" s="711"/>
      <c r="G26" s="712"/>
      <c r="H26" s="713"/>
      <c r="I26" s="714"/>
      <c r="J26" s="715"/>
    </row>
    <row r="27" spans="1:10" ht="12.75" customHeight="1" x14ac:dyDescent="0.5">
      <c r="D27" s="717"/>
    </row>
    <row r="36" spans="1:10" ht="93" customHeight="1" x14ac:dyDescent="0.5"/>
    <row r="44" spans="1:10" ht="13.5" customHeight="1" x14ac:dyDescent="0.5"/>
    <row r="45" spans="1:10" ht="13.5" customHeight="1" x14ac:dyDescent="0.5"/>
    <row r="47" spans="1:10" s="659" customFormat="1" x14ac:dyDescent="0.5">
      <c r="A47" s="620"/>
      <c r="B47" s="716"/>
      <c r="C47" s="620"/>
      <c r="D47" s="718"/>
      <c r="E47" s="620"/>
      <c r="F47" s="620"/>
      <c r="G47" s="718"/>
      <c r="H47" s="719"/>
      <c r="I47" s="718"/>
      <c r="J47" s="629"/>
    </row>
    <row r="49" spans="1:10" ht="16.5" customHeight="1" x14ac:dyDescent="0.5"/>
    <row r="50" spans="1:10" s="659" customFormat="1" x14ac:dyDescent="0.5">
      <c r="A50" s="620"/>
      <c r="B50" s="716"/>
      <c r="C50" s="717"/>
      <c r="D50" s="718"/>
      <c r="E50" s="620"/>
      <c r="F50" s="620"/>
      <c r="G50" s="718"/>
      <c r="H50" s="719"/>
      <c r="I50" s="718"/>
      <c r="J50" s="629"/>
    </row>
    <row r="52" spans="1:10" ht="13.5" customHeight="1" x14ac:dyDescent="0.5"/>
    <row r="54" spans="1:10" ht="13.5" customHeight="1" x14ac:dyDescent="0.5"/>
    <row r="59" spans="1:10" ht="12.75" customHeight="1" x14ac:dyDescent="0.5"/>
    <row r="60" spans="1:10" s="659" customFormat="1" ht="18" customHeight="1" x14ac:dyDescent="0.5">
      <c r="A60" s="620"/>
      <c r="B60" s="716"/>
      <c r="C60" s="717"/>
      <c r="D60" s="718"/>
      <c r="E60" s="620"/>
      <c r="F60" s="620"/>
      <c r="G60" s="718"/>
      <c r="H60" s="719"/>
      <c r="I60" s="718"/>
      <c r="J60" s="629"/>
    </row>
    <row r="62" spans="1:10" s="659" customFormat="1" ht="15" customHeight="1" x14ac:dyDescent="0.5">
      <c r="A62" s="620"/>
      <c r="B62" s="716"/>
      <c r="C62" s="717"/>
      <c r="D62" s="718"/>
      <c r="E62" s="620"/>
      <c r="F62" s="620"/>
      <c r="G62" s="718"/>
      <c r="H62" s="719"/>
      <c r="I62" s="718"/>
      <c r="J62" s="629"/>
    </row>
    <row r="63" spans="1:10" s="659" customFormat="1" x14ac:dyDescent="0.5">
      <c r="A63" s="620"/>
      <c r="B63" s="716"/>
      <c r="C63" s="717"/>
      <c r="D63" s="718"/>
      <c r="E63" s="620"/>
      <c r="F63" s="620"/>
      <c r="G63" s="718"/>
      <c r="H63" s="719"/>
      <c r="I63" s="718"/>
      <c r="J63" s="629"/>
    </row>
    <row r="64" spans="1:10" s="720" customFormat="1" x14ac:dyDescent="0.5">
      <c r="A64" s="620"/>
      <c r="B64" s="716"/>
      <c r="C64" s="717"/>
      <c r="D64" s="718"/>
      <c r="E64" s="620"/>
      <c r="F64" s="620"/>
      <c r="G64" s="718"/>
      <c r="H64" s="719"/>
      <c r="I64" s="718"/>
      <c r="J64" s="629"/>
    </row>
    <row r="65" spans="1:10" s="720" customFormat="1" ht="15" customHeight="1" x14ac:dyDescent="0.5">
      <c r="A65" s="620"/>
      <c r="B65" s="716"/>
      <c r="C65" s="717"/>
      <c r="D65" s="718"/>
      <c r="E65" s="620"/>
      <c r="F65" s="620"/>
      <c r="G65" s="718"/>
      <c r="H65" s="719"/>
      <c r="I65" s="718"/>
      <c r="J65" s="629"/>
    </row>
    <row r="110" ht="15" hidden="1" customHeight="1" x14ac:dyDescent="0.5"/>
    <row r="111" ht="15" hidden="1" customHeight="1" x14ac:dyDescent="0.5"/>
    <row r="123" spans="1:10" s="645" customFormat="1" x14ac:dyDescent="0.5">
      <c r="A123" s="620"/>
      <c r="B123" s="716"/>
      <c r="C123" s="717"/>
      <c r="D123" s="718"/>
      <c r="E123" s="620"/>
      <c r="F123" s="620"/>
      <c r="G123" s="718"/>
      <c r="H123" s="719"/>
      <c r="I123" s="718"/>
      <c r="J123" s="629"/>
    </row>
    <row r="126" spans="1:10" s="645" customFormat="1" x14ac:dyDescent="0.5">
      <c r="A126" s="620"/>
      <c r="B126" s="716"/>
      <c r="C126" s="717"/>
      <c r="D126" s="718"/>
      <c r="E126" s="620"/>
      <c r="F126" s="620"/>
      <c r="G126" s="718"/>
      <c r="H126" s="719"/>
      <c r="I126" s="718"/>
      <c r="J126" s="629"/>
    </row>
    <row r="139" ht="16.5" customHeight="1" x14ac:dyDescent="0.5"/>
    <row r="147" ht="14.25" customHeight="1" x14ac:dyDescent="0.5"/>
    <row r="151" ht="13.5" customHeight="1" x14ac:dyDescent="0.5"/>
    <row r="152" ht="13.5" customHeight="1" x14ac:dyDescent="0.5"/>
    <row r="155" ht="13.5" customHeight="1" x14ac:dyDescent="0.5"/>
    <row r="156" ht="13.5" customHeight="1" x14ac:dyDescent="0.5"/>
    <row r="160" ht="26.25" customHeight="1" x14ac:dyDescent="0.5"/>
    <row r="161" ht="13.5" customHeight="1" x14ac:dyDescent="0.5"/>
    <row r="165" ht="26.25" customHeight="1" x14ac:dyDescent="0.5"/>
    <row r="166" ht="13.5" customHeight="1" x14ac:dyDescent="0.5"/>
    <row r="171" ht="26.25" customHeight="1" x14ac:dyDescent="0.5"/>
    <row r="174" ht="13.5" customHeight="1" x14ac:dyDescent="0.5"/>
    <row r="176" ht="13.5" customHeight="1" x14ac:dyDescent="0.5"/>
    <row r="185" ht="15" customHeight="1" x14ac:dyDescent="0.5"/>
    <row r="186" ht="13.5" customHeight="1" x14ac:dyDescent="0.5"/>
    <row r="188" ht="13.5" customHeight="1" x14ac:dyDescent="0.5"/>
    <row r="191" ht="26.25" customHeight="1" x14ac:dyDescent="0.5"/>
    <row r="197" ht="13.5" customHeight="1" x14ac:dyDescent="0.5"/>
    <row r="199" ht="13.5" customHeight="1" x14ac:dyDescent="0.5"/>
    <row r="205" ht="13.5" customHeight="1" x14ac:dyDescent="0.5"/>
    <row r="207" ht="14.25" customHeight="1" x14ac:dyDescent="0.5"/>
    <row r="209" ht="13.5" customHeight="1" x14ac:dyDescent="0.5"/>
    <row r="230" spans="1:10" s="721" customFormat="1" x14ac:dyDescent="0.5">
      <c r="A230" s="620"/>
      <c r="B230" s="716"/>
      <c r="C230" s="717"/>
      <c r="D230" s="718"/>
      <c r="E230" s="620"/>
      <c r="F230" s="620"/>
      <c r="G230" s="718"/>
      <c r="H230" s="719"/>
      <c r="I230" s="718"/>
      <c r="J230" s="629"/>
    </row>
    <row r="231" spans="1:10" s="721" customFormat="1" x14ac:dyDescent="0.5">
      <c r="A231" s="620"/>
      <c r="B231" s="716"/>
      <c r="C231" s="717"/>
      <c r="D231" s="718"/>
      <c r="E231" s="620"/>
      <c r="F231" s="620"/>
      <c r="G231" s="718"/>
      <c r="H231" s="719"/>
      <c r="I231" s="718"/>
      <c r="J231" s="629"/>
    </row>
    <row r="232" spans="1:10" s="645" customFormat="1" x14ac:dyDescent="0.5">
      <c r="A232" s="620"/>
      <c r="B232" s="716"/>
      <c r="C232" s="717"/>
      <c r="D232" s="718"/>
      <c r="E232" s="620"/>
      <c r="F232" s="620"/>
      <c r="G232" s="718"/>
      <c r="H232" s="719"/>
      <c r="I232" s="718"/>
      <c r="J232" s="629"/>
    </row>
    <row r="235" spans="1:10" s="721" customFormat="1" x14ac:dyDescent="0.5">
      <c r="A235" s="620"/>
      <c r="B235" s="716"/>
      <c r="C235" s="717"/>
      <c r="D235" s="718"/>
      <c r="E235" s="620"/>
      <c r="F235" s="620"/>
      <c r="G235" s="718"/>
      <c r="H235" s="719"/>
      <c r="I235" s="718"/>
      <c r="J235" s="629"/>
    </row>
    <row r="236" spans="1:10" s="721" customFormat="1" x14ac:dyDescent="0.5">
      <c r="A236" s="620"/>
      <c r="B236" s="716"/>
      <c r="C236" s="717"/>
      <c r="D236" s="718"/>
      <c r="E236" s="620"/>
      <c r="F236" s="620"/>
      <c r="G236" s="718"/>
      <c r="H236" s="719"/>
      <c r="I236" s="718"/>
      <c r="J236" s="629"/>
    </row>
    <row r="237" spans="1:10" s="721" customFormat="1" x14ac:dyDescent="0.5">
      <c r="A237" s="620"/>
      <c r="B237" s="716"/>
      <c r="C237" s="717"/>
      <c r="D237" s="718"/>
      <c r="E237" s="620"/>
      <c r="F237" s="620"/>
      <c r="G237" s="718"/>
      <c r="H237" s="719"/>
      <c r="I237" s="718"/>
      <c r="J237" s="629"/>
    </row>
    <row r="238" spans="1:10" s="721" customFormat="1" x14ac:dyDescent="0.5">
      <c r="A238" s="620"/>
      <c r="B238" s="716"/>
      <c r="C238" s="717"/>
      <c r="D238" s="718"/>
      <c r="E238" s="620"/>
      <c r="F238" s="620"/>
      <c r="G238" s="718"/>
      <c r="H238" s="719"/>
      <c r="I238" s="718"/>
      <c r="J238" s="629"/>
    </row>
    <row r="246" spans="1:10" s="645" customFormat="1" x14ac:dyDescent="0.5">
      <c r="A246" s="620"/>
      <c r="B246" s="716"/>
      <c r="C246" s="717"/>
      <c r="D246" s="718"/>
      <c r="E246" s="620"/>
      <c r="F246" s="620"/>
      <c r="G246" s="718"/>
      <c r="H246" s="719"/>
      <c r="I246" s="718"/>
      <c r="J246" s="629"/>
    </row>
    <row r="248" spans="1:10" s="645" customFormat="1" x14ac:dyDescent="0.5">
      <c r="A248" s="620"/>
      <c r="B248" s="716"/>
      <c r="C248" s="717"/>
      <c r="D248" s="718"/>
      <c r="E248" s="620"/>
      <c r="F248" s="620"/>
      <c r="G248" s="718"/>
      <c r="H248" s="719"/>
      <c r="I248" s="718"/>
      <c r="J248" s="629"/>
    </row>
    <row r="250" spans="1:10" s="722" customFormat="1" x14ac:dyDescent="0.5">
      <c r="A250" s="620"/>
      <c r="B250" s="716"/>
      <c r="C250" s="717"/>
      <c r="D250" s="718"/>
      <c r="E250" s="620"/>
      <c r="F250" s="620"/>
      <c r="G250" s="718"/>
      <c r="H250" s="719"/>
      <c r="I250" s="718"/>
      <c r="J250" s="629"/>
    </row>
    <row r="251" spans="1:10" s="722" customFormat="1" x14ac:dyDescent="0.5">
      <c r="A251" s="620"/>
      <c r="B251" s="716"/>
      <c r="C251" s="717"/>
      <c r="D251" s="718"/>
      <c r="E251" s="620"/>
      <c r="F251" s="620"/>
      <c r="G251" s="718"/>
      <c r="H251" s="719"/>
      <c r="I251" s="718"/>
      <c r="J251" s="629"/>
    </row>
    <row r="252" spans="1:10" s="722" customFormat="1" x14ac:dyDescent="0.5">
      <c r="A252" s="620"/>
      <c r="B252" s="716"/>
      <c r="C252" s="717"/>
      <c r="D252" s="718"/>
      <c r="E252" s="620"/>
      <c r="F252" s="620"/>
      <c r="G252" s="718"/>
      <c r="H252" s="719"/>
      <c r="I252" s="718"/>
      <c r="J252" s="629"/>
    </row>
    <row r="253" spans="1:10" s="722" customFormat="1" x14ac:dyDescent="0.5">
      <c r="A253" s="620"/>
      <c r="B253" s="716"/>
      <c r="C253" s="717"/>
      <c r="D253" s="718"/>
      <c r="E253" s="620"/>
      <c r="F253" s="620"/>
      <c r="G253" s="718"/>
      <c r="H253" s="719"/>
      <c r="I253" s="718"/>
      <c r="J253" s="629"/>
    </row>
    <row r="254" spans="1:10" s="723" customFormat="1" x14ac:dyDescent="0.5">
      <c r="A254" s="620"/>
      <c r="B254" s="716"/>
      <c r="C254" s="717"/>
      <c r="D254" s="718"/>
      <c r="E254" s="620"/>
      <c r="F254" s="620"/>
      <c r="G254" s="718"/>
      <c r="H254" s="719"/>
      <c r="I254" s="718"/>
      <c r="J254" s="629"/>
    </row>
    <row r="255" spans="1:10" s="723" customFormat="1" x14ac:dyDescent="0.5">
      <c r="A255" s="620"/>
      <c r="B255" s="716"/>
      <c r="C255" s="717"/>
      <c r="D255" s="718"/>
      <c r="E255" s="620"/>
      <c r="F255" s="620"/>
      <c r="G255" s="718"/>
      <c r="H255" s="719"/>
      <c r="I255" s="718"/>
      <c r="J255" s="629"/>
    </row>
    <row r="256" spans="1:10" s="723" customFormat="1" x14ac:dyDescent="0.5">
      <c r="A256" s="620"/>
      <c r="B256" s="716"/>
      <c r="C256" s="717"/>
      <c r="D256" s="718"/>
      <c r="E256" s="620"/>
      <c r="F256" s="620"/>
      <c r="G256" s="718"/>
      <c r="H256" s="719"/>
      <c r="I256" s="718"/>
      <c r="J256" s="629"/>
    </row>
    <row r="257" spans="1:10" s="723" customFormat="1" x14ac:dyDescent="0.5">
      <c r="A257" s="620"/>
      <c r="B257" s="716"/>
      <c r="C257" s="717"/>
      <c r="D257" s="718"/>
      <c r="E257" s="620"/>
      <c r="F257" s="620"/>
      <c r="G257" s="718"/>
      <c r="H257" s="719"/>
      <c r="I257" s="718"/>
      <c r="J257" s="629"/>
    </row>
    <row r="258" spans="1:10" s="723" customFormat="1" ht="27" customHeight="1" x14ac:dyDescent="0.5">
      <c r="A258" s="620"/>
      <c r="B258" s="716"/>
      <c r="C258" s="717"/>
      <c r="D258" s="718"/>
      <c r="E258" s="620"/>
      <c r="F258" s="620"/>
      <c r="G258" s="718"/>
      <c r="H258" s="719"/>
      <c r="I258" s="718"/>
      <c r="J258" s="629"/>
    </row>
    <row r="259" spans="1:10" s="723" customFormat="1" x14ac:dyDescent="0.5">
      <c r="A259" s="620"/>
      <c r="B259" s="716"/>
      <c r="C259" s="717"/>
      <c r="D259" s="718"/>
      <c r="E259" s="620"/>
      <c r="F259" s="620"/>
      <c r="G259" s="718"/>
      <c r="H259" s="719"/>
      <c r="I259" s="718"/>
      <c r="J259" s="629"/>
    </row>
    <row r="260" spans="1:10" s="722" customFormat="1" x14ac:dyDescent="0.5">
      <c r="A260" s="620"/>
      <c r="B260" s="716"/>
      <c r="C260" s="717"/>
      <c r="D260" s="718"/>
      <c r="E260" s="620"/>
      <c r="F260" s="620"/>
      <c r="G260" s="718"/>
      <c r="H260" s="719"/>
      <c r="I260" s="718"/>
      <c r="J260" s="629"/>
    </row>
    <row r="261" spans="1:10" s="722" customFormat="1" ht="15.75" customHeight="1" x14ac:dyDescent="0.5">
      <c r="A261" s="620"/>
      <c r="B261" s="716"/>
      <c r="C261" s="717"/>
      <c r="D261" s="718"/>
      <c r="E261" s="620"/>
      <c r="F261" s="620"/>
      <c r="G261" s="718"/>
      <c r="H261" s="719"/>
      <c r="I261" s="718"/>
      <c r="J261" s="629"/>
    </row>
    <row r="262" spans="1:10" s="645" customFormat="1" x14ac:dyDescent="0.5">
      <c r="A262" s="620"/>
      <c r="B262" s="716"/>
      <c r="C262" s="717"/>
      <c r="D262" s="718"/>
      <c r="E262" s="620"/>
      <c r="F262" s="620"/>
      <c r="G262" s="718"/>
      <c r="H262" s="719"/>
      <c r="I262" s="718"/>
      <c r="J262" s="629"/>
    </row>
    <row r="263" spans="1:10" s="645" customFormat="1" x14ac:dyDescent="0.5">
      <c r="A263" s="620"/>
      <c r="B263" s="716"/>
      <c r="C263" s="717"/>
      <c r="D263" s="718"/>
      <c r="E263" s="620"/>
      <c r="F263" s="620"/>
      <c r="G263" s="718"/>
      <c r="H263" s="719"/>
      <c r="I263" s="718"/>
      <c r="J263" s="629"/>
    </row>
    <row r="283" spans="1:10" s="645" customFormat="1" x14ac:dyDescent="0.5">
      <c r="A283" s="620"/>
      <c r="B283" s="716"/>
      <c r="C283" s="717"/>
      <c r="D283" s="718"/>
      <c r="E283" s="620"/>
      <c r="F283" s="620"/>
      <c r="G283" s="718"/>
      <c r="H283" s="719"/>
      <c r="I283" s="718"/>
      <c r="J283" s="629"/>
    </row>
  </sheetData>
  <protectedRanges>
    <protectedRange sqref="F13:F19 D2 G4:I4 G2:I2 D25:D26 D28:D65310 D4 D13:D20 G13:I65310" name="Range1"/>
    <protectedRange sqref="D21:D24" name="Range1_4"/>
    <protectedRange sqref="D1" name="Range1_5"/>
    <protectedRange sqref="G1:I1" name="Range1_6_1"/>
    <protectedRange sqref="D9 J11:J12 D12 G5:I10 J5:J9 D5 G12:I12" name="Range1_1"/>
    <protectedRange sqref="D6:D8 D10:D11" name="Range1_4_1"/>
  </protectedRanges>
  <mergeCells count="5">
    <mergeCell ref="A1:J1"/>
    <mergeCell ref="F2:G2"/>
    <mergeCell ref="H2:I2"/>
    <mergeCell ref="A13:A17"/>
    <mergeCell ref="B13:B17"/>
  </mergeCells>
  <pageMargins left="0.7" right="0.7" top="0.75" bottom="0.75" header="0.3" footer="0.3"/>
  <pageSetup scale="41" orientation="portrait"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7B95-2411-4597-9E81-76C04D25A785}">
  <dimension ref="A1:H30"/>
  <sheetViews>
    <sheetView view="pageBreakPreview" zoomScale="90" zoomScaleNormal="73" zoomScaleSheetLayoutView="90" workbookViewId="0">
      <selection activeCell="C28" sqref="C28"/>
    </sheetView>
  </sheetViews>
  <sheetFormatPr defaultRowHeight="14" x14ac:dyDescent="0.3"/>
  <cols>
    <col min="1" max="1" width="9.453125" style="522" customWidth="1"/>
    <col min="2" max="2" width="33.08984375" style="523" customWidth="1"/>
    <col min="3" max="3" width="71.453125" style="524" customWidth="1"/>
    <col min="4" max="4" width="13.6328125" style="522" customWidth="1"/>
    <col min="5" max="5" width="11.81640625" style="522" customWidth="1"/>
    <col min="6" max="6" width="15.90625" style="522" customWidth="1"/>
    <col min="7" max="7" width="20" style="525" bestFit="1" customWidth="1"/>
    <col min="8" max="8" width="39.36328125" customWidth="1"/>
  </cols>
  <sheetData>
    <row r="1" spans="1:8" ht="35.4" customHeight="1" x14ac:dyDescent="0.25">
      <c r="A1" s="259" t="s">
        <v>269</v>
      </c>
      <c r="B1" s="258"/>
      <c r="C1" s="258"/>
      <c r="D1" s="258"/>
      <c r="E1" s="258"/>
      <c r="F1" s="258"/>
      <c r="G1" s="258"/>
      <c r="H1" s="258"/>
    </row>
    <row r="2" spans="1:8" ht="39" customHeight="1" x14ac:dyDescent="0.25">
      <c r="A2" s="466" t="s">
        <v>270</v>
      </c>
      <c r="B2" s="466"/>
      <c r="C2" s="466"/>
      <c r="D2" s="466"/>
      <c r="E2" s="466"/>
      <c r="F2" s="466"/>
      <c r="G2" s="466"/>
      <c r="H2" s="467">
        <v>45402</v>
      </c>
    </row>
    <row r="3" spans="1:8" s="472" customFormat="1" ht="28.75" customHeight="1" x14ac:dyDescent="0.4">
      <c r="A3" s="468" t="s">
        <v>271</v>
      </c>
      <c r="B3" s="469" t="s">
        <v>272</v>
      </c>
      <c r="C3" s="470" t="s">
        <v>273</v>
      </c>
      <c r="D3" s="468" t="s">
        <v>274</v>
      </c>
      <c r="E3" s="468" t="s">
        <v>275</v>
      </c>
      <c r="F3" s="468" t="s">
        <v>276</v>
      </c>
      <c r="G3" s="471" t="s">
        <v>277</v>
      </c>
      <c r="H3" s="470" t="s">
        <v>278</v>
      </c>
    </row>
    <row r="4" spans="1:8" s="472" customFormat="1" ht="172.75" customHeight="1" x14ac:dyDescent="0.35">
      <c r="A4" s="482">
        <v>1</v>
      </c>
      <c r="B4" s="483" t="s">
        <v>287</v>
      </c>
      <c r="C4" s="484" t="s">
        <v>288</v>
      </c>
      <c r="D4" s="111" t="s">
        <v>17</v>
      </c>
      <c r="E4" s="111">
        <f>'[2]Extra Items MB'!I16</f>
        <v>21.484999999999999</v>
      </c>
      <c r="F4" s="111">
        <v>330</v>
      </c>
      <c r="G4" s="485">
        <f t="shared" ref="G4:G23" si="0">E4*F4</f>
        <v>7090.05</v>
      </c>
      <c r="H4" s="442"/>
    </row>
    <row r="5" spans="1:8" s="472" customFormat="1" ht="145.25" customHeight="1" x14ac:dyDescent="0.35">
      <c r="A5" s="482">
        <v>2</v>
      </c>
      <c r="B5" s="483" t="s">
        <v>289</v>
      </c>
      <c r="C5" s="486" t="s">
        <v>290</v>
      </c>
      <c r="D5" s="111" t="s">
        <v>41</v>
      </c>
      <c r="E5" s="111">
        <f>'[2]Extra Items MB'!I19</f>
        <v>14</v>
      </c>
      <c r="F5" s="111">
        <v>395</v>
      </c>
      <c r="G5" s="485">
        <f t="shared" si="0"/>
        <v>5530</v>
      </c>
      <c r="H5" s="487" t="s">
        <v>291</v>
      </c>
    </row>
    <row r="6" spans="1:8" s="472" customFormat="1" ht="73.75" customHeight="1" x14ac:dyDescent="0.35">
      <c r="A6" s="482">
        <v>3</v>
      </c>
      <c r="B6" s="483" t="s">
        <v>292</v>
      </c>
      <c r="C6" s="486" t="s">
        <v>293</v>
      </c>
      <c r="D6" s="111" t="s">
        <v>41</v>
      </c>
      <c r="E6" s="111">
        <f>'[2]Extra Items MB'!I24</f>
        <v>9</v>
      </c>
      <c r="F6" s="111">
        <v>260</v>
      </c>
      <c r="G6" s="485">
        <f t="shared" si="0"/>
        <v>2340</v>
      </c>
      <c r="H6" s="442"/>
    </row>
    <row r="7" spans="1:8" s="472" customFormat="1" ht="159.65" customHeight="1" x14ac:dyDescent="0.35">
      <c r="A7" s="482">
        <v>4</v>
      </c>
      <c r="B7" s="483" t="s">
        <v>294</v>
      </c>
      <c r="C7" s="486" t="s">
        <v>295</v>
      </c>
      <c r="D7" s="111" t="s">
        <v>41</v>
      </c>
      <c r="E7" s="111">
        <f>'[2]Extra Items MB'!I28</f>
        <v>15.5</v>
      </c>
      <c r="F7" s="111">
        <v>850</v>
      </c>
      <c r="G7" s="485">
        <f t="shared" si="0"/>
        <v>13175</v>
      </c>
      <c r="H7" s="481" t="s">
        <v>296</v>
      </c>
    </row>
    <row r="8" spans="1:8" s="472" customFormat="1" ht="137.4" customHeight="1" x14ac:dyDescent="0.45">
      <c r="A8" s="482">
        <v>5</v>
      </c>
      <c r="B8" s="483" t="s">
        <v>297</v>
      </c>
      <c r="C8" s="486" t="s">
        <v>298</v>
      </c>
      <c r="D8" s="111" t="s">
        <v>41</v>
      </c>
      <c r="E8" s="111">
        <f>'[2]Extra Items MB'!I57</f>
        <v>239.68000000000004</v>
      </c>
      <c r="F8" s="488">
        <v>110</v>
      </c>
      <c r="G8" s="485">
        <f t="shared" si="0"/>
        <v>26364.800000000003</v>
      </c>
      <c r="H8" s="478"/>
    </row>
    <row r="9" spans="1:8" s="472" customFormat="1" ht="18.5" x14ac:dyDescent="0.45">
      <c r="A9" s="473">
        <v>6</v>
      </c>
      <c r="B9" s="489"/>
      <c r="C9" s="475"/>
      <c r="D9" s="476"/>
      <c r="E9" s="476"/>
      <c r="F9" s="476"/>
      <c r="G9" s="477"/>
      <c r="H9" s="200"/>
    </row>
    <row r="10" spans="1:8" s="472" customFormat="1" ht="21" x14ac:dyDescent="0.5">
      <c r="A10" s="473">
        <v>7</v>
      </c>
      <c r="B10" s="480" t="s">
        <v>299</v>
      </c>
      <c r="C10" s="492" t="s">
        <v>300</v>
      </c>
      <c r="D10" s="476" t="s">
        <v>252</v>
      </c>
      <c r="E10" s="476">
        <v>2</v>
      </c>
      <c r="F10" s="476">
        <f>'[2]Extra Items MB'!I80</f>
        <v>8971.61</v>
      </c>
      <c r="G10" s="477">
        <f>E10*F10</f>
        <v>17943.22</v>
      </c>
      <c r="H10" s="478"/>
    </row>
    <row r="11" spans="1:8" s="472" customFormat="1" ht="21" x14ac:dyDescent="0.5">
      <c r="A11" s="473"/>
      <c r="B11" s="480"/>
      <c r="C11" s="492"/>
      <c r="D11" s="476"/>
      <c r="E11" s="476"/>
      <c r="F11" s="476"/>
      <c r="G11" s="477"/>
      <c r="H11" s="478"/>
    </row>
    <row r="12" spans="1:8" s="472" customFormat="1" ht="55.5" x14ac:dyDescent="0.45">
      <c r="A12" s="473">
        <v>8</v>
      </c>
      <c r="B12" s="480" t="s">
        <v>301</v>
      </c>
      <c r="C12" s="493" t="s">
        <v>302</v>
      </c>
      <c r="D12" s="476" t="s">
        <v>303</v>
      </c>
      <c r="E12" s="476">
        <f>'[2]Extra Items MB'!I82</f>
        <v>23</v>
      </c>
      <c r="F12" s="476">
        <v>975</v>
      </c>
      <c r="G12" s="477">
        <f>E12*F12</f>
        <v>22425</v>
      </c>
      <c r="H12" s="491" t="s">
        <v>304</v>
      </c>
    </row>
    <row r="13" spans="1:8" s="472" customFormat="1" ht="18.5" x14ac:dyDescent="0.45">
      <c r="A13" s="473"/>
      <c r="B13" s="480"/>
      <c r="C13" s="475"/>
      <c r="D13" s="476"/>
      <c r="E13" s="476"/>
      <c r="F13" s="476"/>
      <c r="G13" s="477"/>
      <c r="H13" s="478"/>
    </row>
    <row r="14" spans="1:8" s="472" customFormat="1" ht="37" x14ac:dyDescent="0.45">
      <c r="A14" s="473">
        <v>9</v>
      </c>
      <c r="B14" s="480" t="s">
        <v>305</v>
      </c>
      <c r="C14" s="483" t="s">
        <v>306</v>
      </c>
      <c r="D14" s="476" t="s">
        <v>17</v>
      </c>
      <c r="E14" s="476">
        <v>108</v>
      </c>
      <c r="F14" s="494">
        <v>100</v>
      </c>
      <c r="G14" s="477">
        <f>E14*F14</f>
        <v>10800</v>
      </c>
      <c r="H14" s="491" t="s">
        <v>307</v>
      </c>
    </row>
    <row r="15" spans="1:8" s="472" customFormat="1" ht="18.5" x14ac:dyDescent="0.45">
      <c r="A15" s="473"/>
      <c r="B15" s="480"/>
      <c r="C15" s="475"/>
      <c r="D15" s="476"/>
      <c r="E15" s="476"/>
      <c r="F15" s="476"/>
      <c r="G15" s="477"/>
      <c r="H15" s="478"/>
    </row>
    <row r="16" spans="1:8" s="472" customFormat="1" ht="36.5" x14ac:dyDescent="0.45">
      <c r="A16" s="473">
        <v>10</v>
      </c>
      <c r="B16" s="480" t="s">
        <v>308</v>
      </c>
      <c r="C16" s="495" t="s">
        <v>309</v>
      </c>
      <c r="D16" s="476" t="s">
        <v>252</v>
      </c>
      <c r="E16" s="476">
        <v>2</v>
      </c>
      <c r="F16" s="494">
        <v>15000</v>
      </c>
      <c r="G16" s="477">
        <f t="shared" si="0"/>
        <v>30000</v>
      </c>
      <c r="H16" s="478"/>
    </row>
    <row r="17" spans="1:8" s="500" customFormat="1" ht="37" x14ac:dyDescent="0.45">
      <c r="A17" s="496">
        <v>11</v>
      </c>
      <c r="B17" s="497" t="s">
        <v>310</v>
      </c>
      <c r="C17" s="498" t="s">
        <v>311</v>
      </c>
      <c r="D17" s="204" t="s">
        <v>312</v>
      </c>
      <c r="E17" s="204">
        <v>1</v>
      </c>
      <c r="F17" s="204">
        <v>17250</v>
      </c>
      <c r="G17" s="499">
        <f>E17*F17</f>
        <v>17250</v>
      </c>
      <c r="H17" s="203"/>
    </row>
    <row r="18" spans="1:8" s="472" customFormat="1" ht="33.65" customHeight="1" x14ac:dyDescent="0.45">
      <c r="A18" s="473">
        <v>12</v>
      </c>
      <c r="B18" s="480" t="s">
        <v>313</v>
      </c>
      <c r="C18" s="475" t="s">
        <v>314</v>
      </c>
      <c r="D18" s="476" t="s">
        <v>252</v>
      </c>
      <c r="E18" s="476">
        <f>'[2]Extra Items MB'!I90</f>
        <v>2</v>
      </c>
      <c r="F18" s="476">
        <v>9500</v>
      </c>
      <c r="G18" s="477">
        <f t="shared" si="0"/>
        <v>19000</v>
      </c>
      <c r="H18" s="478"/>
    </row>
    <row r="19" spans="1:8" s="472" customFormat="1" ht="46.75" customHeight="1" x14ac:dyDescent="0.45">
      <c r="A19" s="473">
        <v>13</v>
      </c>
      <c r="B19" s="480" t="s">
        <v>315</v>
      </c>
      <c r="C19" s="475" t="s">
        <v>316</v>
      </c>
      <c r="D19" s="476" t="s">
        <v>41</v>
      </c>
      <c r="E19" s="476">
        <f>'[2]Extra Items MB'!I95</f>
        <v>11.49</v>
      </c>
      <c r="F19" s="476">
        <v>135</v>
      </c>
      <c r="G19" s="477">
        <f t="shared" si="0"/>
        <v>1551.15</v>
      </c>
      <c r="H19" s="478"/>
    </row>
    <row r="20" spans="1:8" s="500" customFormat="1" ht="46.25" customHeight="1" x14ac:dyDescent="0.45">
      <c r="A20" s="473">
        <v>14</v>
      </c>
      <c r="B20" s="480" t="s">
        <v>317</v>
      </c>
      <c r="C20" s="475" t="s">
        <v>318</v>
      </c>
      <c r="D20" s="476" t="s">
        <v>17</v>
      </c>
      <c r="E20" s="476">
        <f>'[2]Extra Items MB'!I102</f>
        <v>104.3</v>
      </c>
      <c r="F20" s="476">
        <v>510</v>
      </c>
      <c r="G20" s="477">
        <f t="shared" si="0"/>
        <v>53193</v>
      </c>
      <c r="H20" s="478"/>
    </row>
    <row r="21" spans="1:8" s="500" customFormat="1" ht="33.65" customHeight="1" x14ac:dyDescent="0.45">
      <c r="A21" s="496">
        <v>15</v>
      </c>
      <c r="B21" s="480" t="s">
        <v>319</v>
      </c>
      <c r="C21" s="501" t="s">
        <v>320</v>
      </c>
      <c r="D21" s="476" t="s">
        <v>41</v>
      </c>
      <c r="E21" s="476">
        <f>'[2]Extra Items MB'!I110</f>
        <v>20.079999999999998</v>
      </c>
      <c r="F21" s="476">
        <v>260</v>
      </c>
      <c r="G21" s="502">
        <f>E21*F21</f>
        <v>5220.7999999999993</v>
      </c>
      <c r="H21" s="478"/>
    </row>
    <row r="22" spans="1:8" s="500" customFormat="1" ht="47.4" customHeight="1" x14ac:dyDescent="0.45">
      <c r="A22" s="496">
        <v>16</v>
      </c>
      <c r="B22" s="497" t="s">
        <v>321</v>
      </c>
      <c r="C22" s="498" t="s">
        <v>322</v>
      </c>
      <c r="D22" s="204" t="s">
        <v>252</v>
      </c>
      <c r="E22" s="204">
        <v>1</v>
      </c>
      <c r="F22" s="204">
        <v>4500</v>
      </c>
      <c r="G22" s="499">
        <f t="shared" si="0"/>
        <v>4500</v>
      </c>
      <c r="H22" s="203"/>
    </row>
    <row r="23" spans="1:8" s="472" customFormat="1" ht="33.65" customHeight="1" x14ac:dyDescent="0.45">
      <c r="A23" s="473">
        <v>17</v>
      </c>
      <c r="B23" s="480" t="s">
        <v>323</v>
      </c>
      <c r="C23" s="475" t="s">
        <v>324</v>
      </c>
      <c r="D23" s="476" t="s">
        <v>252</v>
      </c>
      <c r="E23" s="476">
        <v>1</v>
      </c>
      <c r="F23" s="476">
        <v>1050</v>
      </c>
      <c r="G23" s="477">
        <f t="shared" si="0"/>
        <v>1050</v>
      </c>
      <c r="H23" s="478"/>
    </row>
    <row r="24" spans="1:8" s="508" customFormat="1" ht="142.25" customHeight="1" x14ac:dyDescent="0.45">
      <c r="A24" s="503">
        <v>18</v>
      </c>
      <c r="B24" s="504" t="s">
        <v>325</v>
      </c>
      <c r="C24" s="505" t="s">
        <v>326</v>
      </c>
      <c r="D24" s="181" t="s">
        <v>17</v>
      </c>
      <c r="E24" s="506">
        <f>'[2]Extra Items MB'!I137</f>
        <v>1136.0615000000003</v>
      </c>
      <c r="F24" s="181">
        <v>45</v>
      </c>
      <c r="G24" s="507">
        <f>E24*F24</f>
        <v>51122.767500000009</v>
      </c>
      <c r="H24" s="203"/>
    </row>
    <row r="25" spans="1:8" s="508" customFormat="1" ht="265.25" customHeight="1" x14ac:dyDescent="0.25">
      <c r="A25" s="503">
        <v>19</v>
      </c>
      <c r="B25" s="489" t="s">
        <v>245</v>
      </c>
      <c r="C25" s="490" t="s">
        <v>246</v>
      </c>
      <c r="D25" s="181" t="s">
        <v>17</v>
      </c>
      <c r="E25" s="506">
        <f>'[2]Extra Items MB'!I142</f>
        <v>136</v>
      </c>
      <c r="F25" s="181">
        <v>550</v>
      </c>
      <c r="G25" s="509">
        <f>E25*F25</f>
        <v>74800</v>
      </c>
      <c r="H25" s="481" t="s">
        <v>327</v>
      </c>
    </row>
    <row r="26" spans="1:8" s="508" customFormat="1" ht="18.5" x14ac:dyDescent="0.25">
      <c r="A26" s="503">
        <v>20</v>
      </c>
      <c r="B26" s="489" t="s">
        <v>328</v>
      </c>
      <c r="C26" s="490" t="s">
        <v>329</v>
      </c>
      <c r="D26" s="181" t="s">
        <v>41</v>
      </c>
      <c r="E26" s="506">
        <f>'[2]Extra Items MB'!I150</f>
        <v>111.23000000000002</v>
      </c>
      <c r="F26" s="181">
        <v>85</v>
      </c>
      <c r="G26" s="509">
        <f>E26*F26</f>
        <v>9454.5500000000011</v>
      </c>
      <c r="H26" s="510"/>
    </row>
    <row r="27" spans="1:8" s="508" customFormat="1" ht="129.5" x14ac:dyDescent="0.25">
      <c r="A27" s="503">
        <v>21</v>
      </c>
      <c r="B27" s="489" t="s">
        <v>330</v>
      </c>
      <c r="C27" s="511" t="s">
        <v>331</v>
      </c>
      <c r="D27" s="181" t="s">
        <v>17</v>
      </c>
      <c r="E27" s="506">
        <f>'[2]Extra Items MB'!I155</f>
        <v>28.65</v>
      </c>
      <c r="F27" s="181">
        <v>340</v>
      </c>
      <c r="G27" s="509">
        <f>E27*F27</f>
        <v>9741</v>
      </c>
      <c r="H27" s="481" t="s">
        <v>332</v>
      </c>
    </row>
    <row r="28" spans="1:8" s="508" customFormat="1" ht="18.5" x14ac:dyDescent="0.25">
      <c r="A28" s="503"/>
      <c r="B28" s="489"/>
      <c r="C28" s="490"/>
      <c r="D28" s="181"/>
      <c r="E28" s="506"/>
      <c r="F28" s="181"/>
      <c r="G28" s="509"/>
      <c r="H28" s="510"/>
    </row>
    <row r="29" spans="1:8" s="517" customFormat="1" ht="31.25" customHeight="1" thickBot="1" x14ac:dyDescent="0.7">
      <c r="A29" s="512"/>
      <c r="B29" s="513"/>
      <c r="C29" s="514" t="s">
        <v>333</v>
      </c>
      <c r="D29" s="512"/>
      <c r="E29" s="512"/>
      <c r="F29" s="512"/>
      <c r="G29" s="515">
        <f>SUM(G4:G27)</f>
        <v>382551.33749999997</v>
      </c>
      <c r="H29" s="516"/>
    </row>
    <row r="30" spans="1:8" ht="18.5" thickTop="1" x14ac:dyDescent="0.4">
      <c r="A30" s="473"/>
      <c r="B30" s="518"/>
      <c r="C30" s="519"/>
      <c r="D30" s="473"/>
      <c r="E30" s="473"/>
      <c r="F30" s="473"/>
      <c r="G30" s="520"/>
      <c r="H30" s="521"/>
    </row>
  </sheetData>
  <protectedRanges>
    <protectedRange sqref="F1" name="Range1_5"/>
  </protectedRanges>
  <mergeCells count="2">
    <mergeCell ref="A1:H1"/>
    <mergeCell ref="A2:G2"/>
  </mergeCells>
  <pageMargins left="0.70866141732283472" right="0.70866141732283472" top="0.74803149606299213" bottom="0.74803149606299213" header="0.31496062992125984" footer="0.31496062992125984"/>
  <pageSetup scale="58"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SUMMARY </vt:lpstr>
      <vt:lpstr>CIVIL WORK</vt:lpstr>
      <vt:lpstr>INTERIOR WORK</vt:lpstr>
      <vt:lpstr>Extra Items</vt:lpstr>
      <vt:lpstr>MISCELLANEOUS</vt:lpstr>
      <vt:lpstr>NT Items</vt:lpstr>
      <vt:lpstr>'CIVIL WORK'!Print_Area</vt:lpstr>
      <vt:lpstr>'INTERIOR WORK'!Print_Area</vt:lpstr>
      <vt:lpstr>MISCELLANEOUS!Print_Area</vt:lpstr>
      <vt:lpstr>'NT Items'!Print_Area</vt:lpstr>
      <vt:lpstr>'SUMMARY '!Print_Area</vt:lpstr>
      <vt:lpstr>'CIVIL WORK'!Print_Titles</vt:lpstr>
      <vt:lpstr>'INTERIOR WORK'!Print_Titles</vt:lpstr>
      <vt:lpstr>'NT Items'!Print_Titles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Tiwari</dc:creator>
  <cp:lastModifiedBy>Amit Tiwari</cp:lastModifiedBy>
  <dcterms:created xsi:type="dcterms:W3CDTF">2024-06-12T07:01:36Z</dcterms:created>
  <dcterms:modified xsi:type="dcterms:W3CDTF">2024-06-12T10:27:42Z</dcterms:modified>
</cp:coreProperties>
</file>