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https://kcorp11-my.sharepoint.com/personal/amit_tiwari_copperchimney_in/Documents/Desktop/Standard BOQ/"/>
    </mc:Choice>
  </mc:AlternateContent>
  <xr:revisionPtr revIDLastSave="231" documentId="8_{05876006-3CCC-4812-B24F-E4C14BE71A16}" xr6:coauthVersionLast="47" xr6:coauthVersionMax="47" xr10:uidLastSave="{289D1D6A-0209-447F-8AEE-CB53C9031AAA}"/>
  <bookViews>
    <workbookView xWindow="-108" yWindow="-108" windowWidth="23256" windowHeight="12456" tabRatio="763" activeTab="5" xr2:uid="{00000000-000D-0000-FFFF-FFFF00000000}"/>
  </bookViews>
  <sheets>
    <sheet name="CC-RC STATS" sheetId="21" r:id="rId1"/>
    <sheet name="Final summary" sheetId="18" state="hidden" r:id="rId2"/>
    <sheet name="Summary Sheet" sheetId="13" state="hidden" r:id="rId3"/>
    <sheet name="SUMMARY" sheetId="16" state="hidden" r:id="rId4"/>
    <sheet name="Master summary" sheetId="22" r:id="rId5"/>
    <sheet name="Civil,Interior,Plumbing" sheetId="15" r:id="rId6"/>
    <sheet name="Electrical" sheetId="3" r:id="rId7"/>
    <sheet name="Fire Detection" sheetId="9" r:id="rId8"/>
    <sheet name="Hvac" sheetId="4" r:id="rId9"/>
    <sheet name="Ventilation" sheetId="23" r:id="rId10"/>
    <sheet name="Fire Fighting" sheetId="8" r:id="rId11"/>
    <sheet name="Pipe Gas works" sheetId="10" r:id="rId12"/>
    <sheet name="Gas Leak Detector" sheetId="12" r:id="rId13"/>
    <sheet name="Commercial lights" sheetId="20" r:id="rId14"/>
    <sheet name="Decorative lights" sheetId="19" r:id="rId15"/>
    <sheet name="loose furniture" sheetId="24" r:id="rId16"/>
    <sheet name="Form (3)" sheetId="5" state="hidden" r:id="rId17"/>
  </sheets>
  <definedNames>
    <definedName name="\0">#REF!</definedName>
    <definedName name="\a">#REF!</definedName>
    <definedName name="\B">#REF!</definedName>
    <definedName name="\c">#REF!</definedName>
    <definedName name="\D">#REF!</definedName>
    <definedName name="\E">#REF!</definedName>
    <definedName name="\F">#REF!</definedName>
    <definedName name="\J">#REF!</definedName>
    <definedName name="\P">#REF!</definedName>
    <definedName name="\Q">#REF!</definedName>
    <definedName name="\S">#REF!</definedName>
    <definedName name="\V">#REF!</definedName>
    <definedName name="\X">#REF!</definedName>
    <definedName name="\Z">#REF!</definedName>
    <definedName name="__________SCH11">#REF!</definedName>
    <definedName name="_________SCH11">#REF!</definedName>
    <definedName name="________DAT1">#REF!</definedName>
    <definedName name="________DAT10">#REF!</definedName>
    <definedName name="________DAT11">#REF!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SCH11">#REF!</definedName>
    <definedName name="_______DAT1">#REF!</definedName>
    <definedName name="_______DAT10">#REF!</definedName>
    <definedName name="_______DAT1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SCH1">#REF!</definedName>
    <definedName name="_______SCH11">#REF!</definedName>
    <definedName name="_______SCH2">#REF!</definedName>
    <definedName name="_______SCH3">#REF!</definedName>
    <definedName name="_______SCH4">#REF!</definedName>
    <definedName name="_______SCH5">#REF!</definedName>
    <definedName name="_______SCH6">#REF!</definedName>
    <definedName name="_______SCH7">#REF!</definedName>
    <definedName name="______awe4">#REF!</definedName>
    <definedName name="______DAT1">#REF!</definedName>
    <definedName name="______DAT10">#REF!</definedName>
    <definedName name="______DAT1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GY5">#REF!</definedName>
    <definedName name="______e45">#REF!</definedName>
    <definedName name="______eaw3">#REF!</definedName>
    <definedName name="______efe4">#REF!</definedName>
    <definedName name="______f67">#REF!</definedName>
    <definedName name="______q34">#REF!</definedName>
    <definedName name="______qeq2">#REF!</definedName>
    <definedName name="______rgq2">#REF!</definedName>
    <definedName name="______RQR2">#REF!</definedName>
    <definedName name="______ry65">#REF!</definedName>
    <definedName name="______SCH1">#REF!</definedName>
    <definedName name="______SCH11">#REF!</definedName>
    <definedName name="______SCH2">#REF!</definedName>
    <definedName name="______SCH3">#REF!</definedName>
    <definedName name="______SCH4">#REF!</definedName>
    <definedName name="______SCH5">#REF!</definedName>
    <definedName name="______SCH6">#REF!</definedName>
    <definedName name="______SCH7">#REF!</definedName>
    <definedName name="______SIR2">#REF!</definedName>
    <definedName name="______t45">#REF!</definedName>
    <definedName name="______w343">#REF!</definedName>
    <definedName name="______wip2000">#REF!</definedName>
    <definedName name="______wr4">#REF!</definedName>
    <definedName name="_____awe4">#REF!</definedName>
    <definedName name="_____DAT1">#REF!</definedName>
    <definedName name="_____DAT10">#REF!</definedName>
    <definedName name="_____DAT11">#REF!</definedName>
    <definedName name="_____DAT13">#REF!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Y5">#REF!</definedName>
    <definedName name="_____e45">#REF!</definedName>
    <definedName name="_____eaw3">#REF!</definedName>
    <definedName name="_____efe4">#REF!</definedName>
    <definedName name="_____f67">#REF!</definedName>
    <definedName name="_____q34">#REF!</definedName>
    <definedName name="_____qeq2">#REF!</definedName>
    <definedName name="_____rgq2">#REF!</definedName>
    <definedName name="_____RQR2">#REF!</definedName>
    <definedName name="_____ry65">#REF!</definedName>
    <definedName name="_____SCH1">#REF!</definedName>
    <definedName name="_____SCH11">#REF!</definedName>
    <definedName name="_____SCH2">#REF!</definedName>
    <definedName name="_____SCH3">#REF!</definedName>
    <definedName name="_____SCH4">#REF!</definedName>
    <definedName name="_____SCH5">#REF!</definedName>
    <definedName name="_____SCH6">#REF!</definedName>
    <definedName name="_____SCH7">#REF!</definedName>
    <definedName name="_____SIR2">#REF!</definedName>
    <definedName name="_____t45">#REF!</definedName>
    <definedName name="_____TCT5">#REF!</definedName>
    <definedName name="_____TH1">#REF!</definedName>
    <definedName name="_____TH7">#REF!</definedName>
    <definedName name="_____w343">#REF!</definedName>
    <definedName name="_____wip2000">#REF!</definedName>
    <definedName name="_____wr4">#REF!</definedName>
    <definedName name="____80G">#REF!</definedName>
    <definedName name="____A131199">#REF!</definedName>
    <definedName name="____awe4">#REF!</definedName>
    <definedName name="____DAT1">#REF!</definedName>
    <definedName name="____DAT10">#REF!</definedName>
    <definedName name="____DAT11">#REF!</definedName>
    <definedName name="____DAT12">#REF!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Y5">#REF!</definedName>
    <definedName name="____e45">#REF!</definedName>
    <definedName name="____eaw3">#REF!</definedName>
    <definedName name="____efe4">#REF!</definedName>
    <definedName name="____f67">#REF!</definedName>
    <definedName name="____q34">#REF!</definedName>
    <definedName name="____qeq2">#REF!</definedName>
    <definedName name="____rgq2">#REF!</definedName>
    <definedName name="____RQR2">#REF!</definedName>
    <definedName name="____ry65">#REF!</definedName>
    <definedName name="____SCH1">#REF!</definedName>
    <definedName name="____SCH11">#REF!</definedName>
    <definedName name="____SCH2">#REF!</definedName>
    <definedName name="____SCH3">#REF!</definedName>
    <definedName name="____SCH4">#REF!</definedName>
    <definedName name="____SCH5">#REF!</definedName>
    <definedName name="____SCH6">#REF!</definedName>
    <definedName name="____SCH7">#REF!</definedName>
    <definedName name="____SIR2">#REF!</definedName>
    <definedName name="____t45">#REF!</definedName>
    <definedName name="____TCT5">#REF!</definedName>
    <definedName name="____TH1">#REF!</definedName>
    <definedName name="____TH7">#REF!</definedName>
    <definedName name="____w343">#REF!</definedName>
    <definedName name="____wip2000">#REF!</definedName>
    <definedName name="____wr4">#REF!</definedName>
    <definedName name="___80G">#REF!</definedName>
    <definedName name="___A131199">#REF!</definedName>
    <definedName name="___amc2">#REF!</definedName>
    <definedName name="___apr2">#REF!</definedName>
    <definedName name="___awe4">#REF!</definedName>
    <definedName name="___AXE10">#REF!</definedName>
    <definedName name="___bfs1">#REF!</definedName>
    <definedName name="___bfs10">#REF!</definedName>
    <definedName name="___bfs11">#REF!</definedName>
    <definedName name="___bfs12">#REF!</definedName>
    <definedName name="___bfs13">#REF!</definedName>
    <definedName name="___bfs14">#REF!</definedName>
    <definedName name="___bfs2">#REF!</definedName>
    <definedName name="___bfs3">#REF!</definedName>
    <definedName name="___bfs4">#REF!</definedName>
    <definedName name="___bfs5">#REF!</definedName>
    <definedName name="___bfs6">#REF!</definedName>
    <definedName name="___bfs7">#REF!</definedName>
    <definedName name="___bfs8">#REF!</definedName>
    <definedName name="___bfs9">#REF!</definedName>
    <definedName name="___bs1" hidden="1">{#N/A,#N/A,FALSE,"Staffnos &amp; cost"}</definedName>
    <definedName name="___bs2" hidden="1">{#N/A,#N/A,TRUE,"Staffnos &amp; cost"}</definedName>
    <definedName name="___bus128">#REF!</definedName>
    <definedName name="___bus12801">#REF!</definedName>
    <definedName name="___bus256">#REF!</definedName>
    <definedName name="___bus25601">#REF!</definedName>
    <definedName name="___bus64">#REF!</definedName>
    <definedName name="___Bus6401">#REF!</definedName>
    <definedName name="___c1906\">#REF!</definedName>
    <definedName name="___cap1">#REF!</definedName>
    <definedName name="___DAT1">#REF!</definedName>
    <definedName name="___DAT10">#REF!</definedName>
    <definedName name="___DAT11">#REF!</definedName>
    <definedName name="___DAT13">#REF!</definedName>
    <definedName name="___DAT14">#REF!</definedName>
    <definedName name="___DAT15">#REF!</definedName>
    <definedName name="___DAT16">#REF!</definedName>
    <definedName name="___DAT17">#REF!</definedName>
    <definedName name="___DAT18">#REF!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Y5">#REF!</definedName>
    <definedName name="___e45">#REF!</definedName>
    <definedName name="___eaw3">#REF!</definedName>
    <definedName name="___efe4">#REF!</definedName>
    <definedName name="___erl1">#REF!</definedName>
    <definedName name="___erl2">#REF!</definedName>
    <definedName name="___f67">#REF!</definedName>
    <definedName name="___INDEX_SHEET___ASAP_Utilities">#REF!</definedName>
    <definedName name="___lup1">#REF!</definedName>
    <definedName name="___lup2">#REF!</definedName>
    <definedName name="___mbs1">#REF!</definedName>
    <definedName name="___ntad">#REF!</definedName>
    <definedName name="___OC12">#REF!</definedName>
    <definedName name="___OC3">#REF!</definedName>
    <definedName name="___q34">#REF!</definedName>
    <definedName name="___qbs1">#REF!</definedName>
    <definedName name="___qcf1">#REF!</definedName>
    <definedName name="___qeq2">#REF!</definedName>
    <definedName name="___qpl1">#REF!</definedName>
    <definedName name="___QT1">#REF!</definedName>
    <definedName name="___QT2">#REF!</definedName>
    <definedName name="___QT3">#REF!</definedName>
    <definedName name="___QT4">#REF!</definedName>
    <definedName name="___rgq2">#REF!</definedName>
    <definedName name="___RQR2">#REF!</definedName>
    <definedName name="___RSU1">#REF!</definedName>
    <definedName name="___RSU11">#REF!</definedName>
    <definedName name="___RSU2">#REF!</definedName>
    <definedName name="___RSU22">#REF!</definedName>
    <definedName name="___RSU3">#REF!</definedName>
    <definedName name="___RSU33">#REF!</definedName>
    <definedName name="___RSU4">#REF!</definedName>
    <definedName name="___RSU44">#REF!</definedName>
    <definedName name="___RSU5">#REF!</definedName>
    <definedName name="___RSU55">#REF!</definedName>
    <definedName name="___RSU6">#REF!</definedName>
    <definedName name="___RSU66">#REF!</definedName>
    <definedName name="___ry65">#REF!</definedName>
    <definedName name="___SCH1">#REF!</definedName>
    <definedName name="___SCH11">#REF!</definedName>
    <definedName name="___SCH2">#REF!</definedName>
    <definedName name="___SCH3">#REF!</definedName>
    <definedName name="___SCH4">#REF!</definedName>
    <definedName name="___SCH5">#REF!</definedName>
    <definedName name="___SCH6">#REF!</definedName>
    <definedName name="___SCH7">#REF!</definedName>
    <definedName name="___SIR2">#REF!</definedName>
    <definedName name="___SSP103">#REF!</definedName>
    <definedName name="___SSP112">#REF!</definedName>
    <definedName name="___SSP113">#REF!</definedName>
    <definedName name="___t45">#REF!</definedName>
    <definedName name="___TCT5">#REF!</definedName>
    <definedName name="___TH1">#REF!</definedName>
    <definedName name="___TH7">#REF!</definedName>
    <definedName name="___UE3000">#REF!</definedName>
    <definedName name="___UE9000">#REF!</definedName>
    <definedName name="___vc1">#REF!</definedName>
    <definedName name="___w343">#REF!</definedName>
    <definedName name="___wip2000">#REF!</definedName>
    <definedName name="___wr4">#REF!</definedName>
    <definedName name="__80G">#REF!</definedName>
    <definedName name="__A131199">#REF!</definedName>
    <definedName name="__amc2">#REF!</definedName>
    <definedName name="__ase1" hidden="1">{#N/A,#N/A,FALSE,"Staffnos &amp; cost"}</definedName>
    <definedName name="__awe4">#REF!</definedName>
    <definedName name="__AXE10">#REF!</definedName>
    <definedName name="__bfs1">#REF!</definedName>
    <definedName name="__bfs10">#REF!</definedName>
    <definedName name="__bfs11">#REF!</definedName>
    <definedName name="__bfs12">#REF!</definedName>
    <definedName name="__bfs13">#REF!</definedName>
    <definedName name="__bfs14">#REF!</definedName>
    <definedName name="__bfs2">#REF!</definedName>
    <definedName name="__bfs3">#REF!</definedName>
    <definedName name="__bfs4">#REF!</definedName>
    <definedName name="__bfs5">#REF!</definedName>
    <definedName name="__bfs6">#REF!</definedName>
    <definedName name="__bfs7">#REF!</definedName>
    <definedName name="__bfs8">#REF!</definedName>
    <definedName name="__bfs9">#REF!</definedName>
    <definedName name="__bs1" hidden="1">{#N/A,#N/A,FALSE,"Staffnos &amp; cost"}</definedName>
    <definedName name="__bs2" hidden="1">{#N/A,#N/A,TRUE,"Staffnos &amp; cost"}</definedName>
    <definedName name="__bus128">#REF!</definedName>
    <definedName name="__bus12801">#REF!</definedName>
    <definedName name="__bus256">#REF!</definedName>
    <definedName name="__bus25601">#REF!</definedName>
    <definedName name="__bus64">#REF!</definedName>
    <definedName name="__Bus6401">#REF!</definedName>
    <definedName name="__c1906\">#REF!</definedName>
    <definedName name="__cap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2">#REF!</definedName>
    <definedName name="__DAT3">#REF!</definedName>
    <definedName name="__DAT4">#REF!</definedName>
    <definedName name="__DAT5">#REF!</definedName>
    <definedName name="__DAT59">#REF!</definedName>
    <definedName name="__DAT6">#REF!</definedName>
    <definedName name="__DAT7">#REF!</definedName>
    <definedName name="__DAT72">#REF!</definedName>
    <definedName name="__DAT8">#REF!</definedName>
    <definedName name="__DAT9">#REF!</definedName>
    <definedName name="__DGY5">#REF!</definedName>
    <definedName name="__e45">#REF!</definedName>
    <definedName name="__eaw3">#REF!</definedName>
    <definedName name="__efe4">#REF!</definedName>
    <definedName name="__erl1">#REF!</definedName>
    <definedName name="__erl2">#REF!</definedName>
    <definedName name="__f67">#REF!</definedName>
    <definedName name="__lup1">#REF!</definedName>
    <definedName name="__lup2">#REF!</definedName>
    <definedName name="__mbs1">#REF!</definedName>
    <definedName name="__OB1">#REF!</definedName>
    <definedName name="__OB2">#REF!</definedName>
    <definedName name="__OC12">#REF!</definedName>
    <definedName name="__OC3">#REF!</definedName>
    <definedName name="__q34">#REF!</definedName>
    <definedName name="__qbs1">#REF!</definedName>
    <definedName name="__qcf1">#REF!</definedName>
    <definedName name="__qeq2">#REF!</definedName>
    <definedName name="__qpl1">#REF!</definedName>
    <definedName name="__QT1">#REF!</definedName>
    <definedName name="__QT2">#REF!</definedName>
    <definedName name="__QT3">#REF!</definedName>
    <definedName name="__QT4">#REF!</definedName>
    <definedName name="__rgq2">#REF!</definedName>
    <definedName name="__RQR2">#REF!</definedName>
    <definedName name="__RSU1">#REF!</definedName>
    <definedName name="__RSU11">#REF!</definedName>
    <definedName name="__RSU2">#REF!</definedName>
    <definedName name="__RSU22">#REF!</definedName>
    <definedName name="__RSU3">#REF!</definedName>
    <definedName name="__RSU33">#REF!</definedName>
    <definedName name="__RSU4">#REF!</definedName>
    <definedName name="__RSU44">#REF!</definedName>
    <definedName name="__RSU5">#REF!</definedName>
    <definedName name="__RSU55">#REF!</definedName>
    <definedName name="__RSU6">#REF!</definedName>
    <definedName name="__RSU66">#REF!</definedName>
    <definedName name="__ry65">#REF!</definedName>
    <definedName name="__SCH1">#REF!</definedName>
    <definedName name="__SCH11">#REF!</definedName>
    <definedName name="__SCH2">#REF!</definedName>
    <definedName name="__SCH3">#REF!</definedName>
    <definedName name="__SCH4">#REF!</definedName>
    <definedName name="__SCH5">#REF!</definedName>
    <definedName name="__SCH6">#REF!</definedName>
    <definedName name="__SCH7">#REF!</definedName>
    <definedName name="__SIR2">#REF!</definedName>
    <definedName name="__SSP103">#REF!</definedName>
    <definedName name="__SSP112">#REF!</definedName>
    <definedName name="__SSP113">#REF!</definedName>
    <definedName name="__t45">#REF!</definedName>
    <definedName name="__TCT5">#REF!</definedName>
    <definedName name="__TH1">#REF!</definedName>
    <definedName name="__TH7">#REF!</definedName>
    <definedName name="__UE3000">#REF!</definedName>
    <definedName name="__UE9000">#REF!</definedName>
    <definedName name="__vc1">#REF!</definedName>
    <definedName name="__w343">#REF!</definedName>
    <definedName name="__wip2000">#REF!</definedName>
    <definedName name="__wr4">#REF!</definedName>
    <definedName name="_1">#N/A</definedName>
    <definedName name="_1_80G">#REF!</definedName>
    <definedName name="_10">#REF!</definedName>
    <definedName name="_2">#N/A</definedName>
    <definedName name="_2RESI_PREM">#REF!</definedName>
    <definedName name="_3">#N/A</definedName>
    <definedName name="_3_80G">#REF!</definedName>
    <definedName name="_4">#REF!</definedName>
    <definedName name="_5">#N/A</definedName>
    <definedName name="_6">#REF!</definedName>
    <definedName name="_6RESI_PREM">#REF!</definedName>
    <definedName name="_7">#N/A</definedName>
    <definedName name="_8">#N/A</definedName>
    <definedName name="_80G">#REF!</definedName>
    <definedName name="_9">#N/A</definedName>
    <definedName name="_A131199">#REF!</definedName>
    <definedName name="_amc2">#REF!</definedName>
    <definedName name="_apr2">#REF!</definedName>
    <definedName name="_AUG011">#REF!</definedName>
    <definedName name="_AUG012">#REF!</definedName>
    <definedName name="_AUG013">#REF!</definedName>
    <definedName name="_AUG014">#REF!</definedName>
    <definedName name="_AUG015">#REF!</definedName>
    <definedName name="_awe4">#REF!</definedName>
    <definedName name="_AXE10">#REF!</definedName>
    <definedName name="_bb1">#REF!</definedName>
    <definedName name="_bfs1">#REF!</definedName>
    <definedName name="_bfs10">#REF!</definedName>
    <definedName name="_bfs11">#REF!</definedName>
    <definedName name="_bfs12">#REF!</definedName>
    <definedName name="_bfs13">#REF!</definedName>
    <definedName name="_bfs14">#REF!</definedName>
    <definedName name="_bfs2">#REF!</definedName>
    <definedName name="_bfs3">#REF!</definedName>
    <definedName name="_bfs4">#REF!</definedName>
    <definedName name="_bfs5">#REF!</definedName>
    <definedName name="_bfs6">#REF!</definedName>
    <definedName name="_bfs7">#REF!</definedName>
    <definedName name="_bfs8">#REF!</definedName>
    <definedName name="_bfs9">#REF!</definedName>
    <definedName name="_bs1" hidden="1">{#N/A,#N/A,FALSE,"Staffnos &amp; cost"}</definedName>
    <definedName name="_bs2" hidden="1">{#N/A,#N/A,TRUE,"Staffnos &amp; cost"}</definedName>
    <definedName name="_bus128">#REF!</definedName>
    <definedName name="_bus12801">#REF!</definedName>
    <definedName name="_bus256">#REF!</definedName>
    <definedName name="_bus25601">#REF!</definedName>
    <definedName name="_bus64">#REF!</definedName>
    <definedName name="_Bus6401">#REF!</definedName>
    <definedName name="_c1906\">#REF!</definedName>
    <definedName name="_cap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59">#REF!</definedName>
    <definedName name="_DAT6">#REF!</definedName>
    <definedName name="_DAT7">#REF!</definedName>
    <definedName name="_DAT72">#REF!</definedName>
    <definedName name="_DAT8">#REF!</definedName>
    <definedName name="_DAT9">#REF!</definedName>
    <definedName name="_DEC011">#REF!</definedName>
    <definedName name="_DEC012">#REF!</definedName>
    <definedName name="_DEC013">#REF!</definedName>
    <definedName name="_DEC014">#REF!</definedName>
    <definedName name="_DEC015">#REF!</definedName>
    <definedName name="_DEP1">#REF!</definedName>
    <definedName name="_DEP2">#REF!</definedName>
    <definedName name="_DEP3">#REF!</definedName>
    <definedName name="_DGY5">#REF!</definedName>
    <definedName name="_e45">#REF!</definedName>
    <definedName name="_eaw3">#REF!</definedName>
    <definedName name="_efe4">#REF!</definedName>
    <definedName name="_erl1">#REF!</definedName>
    <definedName name="_erl2">#REF!</definedName>
    <definedName name="_f67">#REF!</definedName>
    <definedName name="_FEB021">#REF!</definedName>
    <definedName name="_FEB022">#REF!</definedName>
    <definedName name="_FEB023">#REF!</definedName>
    <definedName name="_FEB024">#REF!</definedName>
    <definedName name="_FEB025">#REF!</definedName>
    <definedName name="_Fill" hidden="1">#REF!</definedName>
    <definedName name="_xlnm._FilterDatabase" localSheetId="0" hidden="1">'CC-RC STATS'!$A$3:$G$25</definedName>
    <definedName name="_xlnm._FilterDatabase" localSheetId="6" hidden="1">Electrical!$B$2:$AC$343</definedName>
    <definedName name="_xlnm._FilterDatabase" localSheetId="10" hidden="1">'Fire Fighting'!$A$2:$R$67</definedName>
    <definedName name="_xlnm._FilterDatabase" localSheetId="8" hidden="1">Hvac!$C$2:$T$62</definedName>
    <definedName name="_xlnm._FilterDatabase" localSheetId="11" hidden="1">'Pipe Gas works'!$C$3:$G$16</definedName>
    <definedName name="_ftn1_3">#REF!</definedName>
    <definedName name="_ftnref1_3">#REF!</definedName>
    <definedName name="_JAN011">#REF!</definedName>
    <definedName name="_JAN022">#REF!</definedName>
    <definedName name="_JAN024">#REF!</definedName>
    <definedName name="_JAN025">#REF!</definedName>
    <definedName name="_JKJL" hidden="1">#REF!</definedName>
    <definedName name="_Key1" hidden="1">#REF!</definedName>
    <definedName name="_Key2" hidden="1">#REF!</definedName>
    <definedName name="_lup1">#REF!</definedName>
    <definedName name="_lup2">#REF!</definedName>
    <definedName name="_MAR021">#REF!</definedName>
    <definedName name="_MAR022">#REF!</definedName>
    <definedName name="_MAR023">#REF!</definedName>
    <definedName name="_MAR024">#REF!</definedName>
    <definedName name="_MAR025">#REF!</definedName>
    <definedName name="_MAY011">#REF!</definedName>
    <definedName name="_MAY012">#REF!</definedName>
    <definedName name="_MAY013">#REF!</definedName>
    <definedName name="_MAY014">#REF!</definedName>
    <definedName name="_MAY015">#REF!</definedName>
    <definedName name="_MAY016">#REF!</definedName>
    <definedName name="_mbs1">#REF!</definedName>
    <definedName name="_NOV011">#REF!</definedName>
    <definedName name="_NOV012">#REF!</definedName>
    <definedName name="_NOV013">#REF!</definedName>
    <definedName name="_NOV014">#REF!</definedName>
    <definedName name="_NOV015">#REF!</definedName>
    <definedName name="_OB1">#REF!</definedName>
    <definedName name="_OB2">#REF!</definedName>
    <definedName name="_OC12">#REF!</definedName>
    <definedName name="_OC3">#REF!</definedName>
    <definedName name="_OCT011">#REF!</definedName>
    <definedName name="_OCT012">#REF!</definedName>
    <definedName name="_OCT013">#REF!</definedName>
    <definedName name="_OCT014">#REF!</definedName>
    <definedName name="_OCT015">#REF!</definedName>
    <definedName name="_Order1" hidden="1">255</definedName>
    <definedName name="_Order2" hidden="1">255</definedName>
    <definedName name="_Parse_In" hidden="1">#REF!</definedName>
    <definedName name="_Parse_Out" hidden="1">#REF!</definedName>
    <definedName name="_pm2">#REF!</definedName>
    <definedName name="_q34">#REF!</definedName>
    <definedName name="_qbs1">#REF!</definedName>
    <definedName name="_qcf1">#REF!</definedName>
    <definedName name="_qeq2">#REF!</definedName>
    <definedName name="_qpl1">#REF!</definedName>
    <definedName name="_QT1">#REF!</definedName>
    <definedName name="_QT2">#REF!</definedName>
    <definedName name="_QT3">#REF!</definedName>
    <definedName name="_QT4">#REF!</definedName>
    <definedName name="_R_9">#REF!</definedName>
    <definedName name="_Regression_X" hidden="1">#REF!</definedName>
    <definedName name="_rgq2">#REF!</definedName>
    <definedName name="_RQR2">#REF!</definedName>
    <definedName name="_RSU1">#REF!</definedName>
    <definedName name="_RSU11">#REF!</definedName>
    <definedName name="_RSU2">#REF!</definedName>
    <definedName name="_RSU22">#REF!</definedName>
    <definedName name="_RSU3">#REF!</definedName>
    <definedName name="_RSU33">#REF!</definedName>
    <definedName name="_RSU4">#REF!</definedName>
    <definedName name="_RSU44">#REF!</definedName>
    <definedName name="_RSU5">#REF!</definedName>
    <definedName name="_RSU55">#REF!</definedName>
    <definedName name="_RSU6">#REF!</definedName>
    <definedName name="_RSU66">#REF!</definedName>
    <definedName name="_ry65">#REF!</definedName>
    <definedName name="_SCH1">#REF!</definedName>
    <definedName name="_SCH11">#REF!</definedName>
    <definedName name="_SCH2">#REF!</definedName>
    <definedName name="_SCH3">#REF!</definedName>
    <definedName name="_SCH4">#REF!</definedName>
    <definedName name="_SCH5">#REF!</definedName>
    <definedName name="_SCH6">#REF!</definedName>
    <definedName name="_SCH7">#REF!</definedName>
    <definedName name="_SIR2">#REF!</definedName>
    <definedName name="_Sort" hidden="1">#REF!</definedName>
    <definedName name="_SSP103">#REF!</definedName>
    <definedName name="_SSP112">#REF!</definedName>
    <definedName name="_SSP113">#REF!</definedName>
    <definedName name="_t45">#REF!</definedName>
    <definedName name="_TCT5">#REF!</definedName>
    <definedName name="_TH1">#REF!</definedName>
    <definedName name="_TH7">#REF!</definedName>
    <definedName name="_UE3000">#REF!</definedName>
    <definedName name="_UE9000">#REF!</definedName>
    <definedName name="_vc1">#REF!</definedName>
    <definedName name="_w343">#REF!</definedName>
    <definedName name="_wip2000">#REF!</definedName>
    <definedName name="_working">#REF!</definedName>
    <definedName name="_wr4">#REF!</definedName>
    <definedName name="a">#REF!</definedName>
    <definedName name="a_1">{#N/A,#N/A,TRUE,"Staffnos &amp; cost"}</definedName>
    <definedName name="a_2">{#N/A,#N/A,TRUE,"Staffnos &amp; cost"}</definedName>
    <definedName name="a_3">{#N/A,#N/A,TRUE,"Staffnos &amp; cost"}</definedName>
    <definedName name="a_4">{#N/A,#N/A,TRUE,"Staffnos &amp; cost"}</definedName>
    <definedName name="a_5">{#N/A,#N/A,TRUE,"Staffnos &amp; cost"}</definedName>
    <definedName name="A981..A1000_">#N/A</definedName>
    <definedName name="aa">#REF!</definedName>
    <definedName name="aaa" hidden="1">{#N/A,#N/A,FALSE,"Staffnos &amp; cost"}</definedName>
    <definedName name="aaa_1" hidden="1">{#N/A,#N/A,FALSE,"Staffnos &amp; cost"}</definedName>
    <definedName name="aaa_2" hidden="1">{#N/A,#N/A,FALSE,"Staffnos &amp; cost"}</definedName>
    <definedName name="aaa_3" hidden="1">{#N/A,#N/A,FALSE,"Staffnos &amp; cost"}</definedName>
    <definedName name="aaa_4" hidden="1">{#N/A,#N/A,FALSE,"Staffnos &amp; cost"}</definedName>
    <definedName name="aaa_5" hidden="1">{#N/A,#N/A,FALSE,"Staffnos &amp; cost"}</definedName>
    <definedName name="aaaa" hidden="1">{#N/A,#N/A,TRUE,"Staffnos &amp; cost"}</definedName>
    <definedName name="AAFormula">#REF!</definedName>
    <definedName name="ab">#REF!</definedName>
    <definedName name="abc">#REF!</definedName>
    <definedName name="ABCD">#REF!</definedName>
    <definedName name="ABFormula">#REF!</definedName>
    <definedName name="ABNMKIO">#REF!</definedName>
    <definedName name="Absolut">OFFSET(#REF!,,,COUNTIF(#REF!,"?*"))</definedName>
    <definedName name="AC_PA">#REF!</definedName>
    <definedName name="AccessDatabase" hidden="1">"D:\Compensation\comp data 2001.xls"</definedName>
    <definedName name="Account_Balance">#REF!</definedName>
    <definedName name="ACPower">#REF!</definedName>
    <definedName name="act">#REF!</definedName>
    <definedName name="Actgtax">#REF!</definedName>
    <definedName name="ad">#REF!</definedName>
    <definedName name="adad">#REF!</definedName>
    <definedName name="ADCD">#REF!</definedName>
    <definedName name="AdditionalItems">#REF!</definedName>
    <definedName name="ADDRECON">#REF!</definedName>
    <definedName name="ADDSA">#REF!</definedName>
    <definedName name="adf">#REF!</definedName>
    <definedName name="ADFormula">#REF!</definedName>
    <definedName name="adfsdfsaf">Sheet4</definedName>
    <definedName name="adj_hw">#REF!</definedName>
    <definedName name="adj_hw_sld16">#REF!</definedName>
    <definedName name="adj_hw_sld16_booster">#REF!</definedName>
    <definedName name="adj_hw_sld16_preamp">#REF!</definedName>
    <definedName name="adj_hw_slr16">#REF!</definedName>
    <definedName name="adj_hw_sma1k">#REF!</definedName>
    <definedName name="adj_hw_sma1kcp">#REF!</definedName>
    <definedName name="adj_hw_sma4c">#REF!</definedName>
    <definedName name="adj_hw_stm1e">#REF!</definedName>
    <definedName name="adj_sw">#REF!</definedName>
    <definedName name="adj_sw_sld16">#REF!</definedName>
    <definedName name="adj_sw_sld16_booster">#REF!</definedName>
    <definedName name="adj_sw_sld16_preamp">#REF!</definedName>
    <definedName name="adj_sw_slr16">#REF!</definedName>
    <definedName name="adj_sw_sma1k">#REF!</definedName>
    <definedName name="adj_sw_sma1kcp">#REF!</definedName>
    <definedName name="adj_sw_sma4c">#REF!</definedName>
    <definedName name="adj_sw_stm1e">#REF!</definedName>
    <definedName name="adjkkjadfkj">#REF!</definedName>
    <definedName name="AdminRelated">#REF!</definedName>
    <definedName name="ADP">#REF!</definedName>
    <definedName name="ADQEDQ">#REF!</definedName>
    <definedName name="ads">#REF!</definedName>
    <definedName name="ADSAD">{#N/A,#N/A,TRUE,"Staffnos &amp; cost"}</definedName>
    <definedName name="ADSL_NIC">#REF!</definedName>
    <definedName name="AdvancedOptics">#REF!</definedName>
    <definedName name="advances">#REF!</definedName>
    <definedName name="aeaw">#REF!</definedName>
    <definedName name="AEFormula">#REF!</definedName>
    <definedName name="Afa_SoAfaKumKalk">#REF!</definedName>
    <definedName name="AfaKumBil">#REF!</definedName>
    <definedName name="AfaLfdJahrBil">#REF!</definedName>
    <definedName name="AfaLfdMonatBil">#REF!</definedName>
    <definedName name="AGFormula">#REF!</definedName>
    <definedName name="agsdrfv">#REF!</definedName>
    <definedName name="ahahha">#REF!</definedName>
    <definedName name="AHFormula">#REF!</definedName>
    <definedName name="AI">#REF!</definedName>
    <definedName name="aisdn">#REF!</definedName>
    <definedName name="aisdn2">#REF!</definedName>
    <definedName name="aisdn3">#REF!</definedName>
    <definedName name="Alcatel_E10">#REF!</definedName>
    <definedName name="AllBranches">#REF!</definedName>
    <definedName name="AllIndiaTotal">#REF!</definedName>
    <definedName name="amb_std">#REF!</definedName>
    <definedName name="amc">#REF!</definedName>
    <definedName name="AMG_AS">#REF!</definedName>
    <definedName name="AMG_PA">#REF!</definedName>
    <definedName name="ANOVA">#REF!</definedName>
    <definedName name="anscount" hidden="1">3</definedName>
    <definedName name="Antenna_Pointer">#REF!</definedName>
    <definedName name="Antenna_Price_a">#REF!</definedName>
    <definedName name="aorg">#REF!</definedName>
    <definedName name="AP">#REF!</definedName>
    <definedName name="apr">#REF!</definedName>
    <definedName name="APRIL97">#REF!</definedName>
    <definedName name="APZ">#REF!</definedName>
    <definedName name="APZchoice">#REF!</definedName>
    <definedName name="AQWEXXFR">#REF!</definedName>
    <definedName name="AR">#REF!</definedName>
    <definedName name="ARA_Threshold">#REF!</definedName>
    <definedName name="Area_Above_EL">#REF!</definedName>
    <definedName name="Area_Below_EL">#REF!</definedName>
    <definedName name="Area_Left_EL">#REF!</definedName>
    <definedName name="ARG">#REF!</definedName>
    <definedName name="ARP_Threshold">#REF!</definedName>
    <definedName name="as">#REF!</definedName>
    <definedName name="AS_PA">#REF!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ADS">#REF!</definedName>
    <definedName name="asass">#REF!</definedName>
    <definedName name="ASCEDF">#REF!</definedName>
    <definedName name="ASD">#REF!</definedName>
    <definedName name="asdd">#REF!</definedName>
    <definedName name="ASDEFRWDERET">#REF!</definedName>
    <definedName name="ASDS">#REF!</definedName>
    <definedName name="ASDSAADS">#REF!</definedName>
    <definedName name="ASDSADAS">#REF!</definedName>
    <definedName name="asf">#REF!</definedName>
    <definedName name="ASH">#REF!</definedName>
    <definedName name="ASS">#REF!</definedName>
    <definedName name="àSs">#REF!</definedName>
    <definedName name="ass_cc">#REF!</definedName>
    <definedName name="ASSA">#REF!</definedName>
    <definedName name="asset">#REF!</definedName>
    <definedName name="assets">#REF!</definedName>
    <definedName name="Ast_ms_orig">#REF!</definedName>
    <definedName name="Ast_pstn">#REF!</definedName>
    <definedName name="Ast_tot">#REF!</definedName>
    <definedName name="ASTGOS">#REF!</definedName>
    <definedName name="ASTHoldingTime">#REF!</definedName>
    <definedName name="ASTorigTrafficFraction">#REF!</definedName>
    <definedName name="ASTtermTrafficFraction">#REF!</definedName>
    <definedName name="ASTV3choice">#REF!</definedName>
    <definedName name="asum">#REF!</definedName>
    <definedName name="ASUMPTION">#REF!</definedName>
    <definedName name="AsyncTelemetry">#REF!</definedName>
    <definedName name="ATE">#REF!</definedName>
    <definedName name="aterm">#REF!</definedName>
    <definedName name="atm_e1">#REF!</definedName>
    <definedName name="atm_s">#REF!</definedName>
    <definedName name="ATM1I">#REF!</definedName>
    <definedName name="ATM1P">#REF!</definedName>
    <definedName name="ATM2I">#REF!</definedName>
    <definedName name="ATM2P">#REF!</definedName>
    <definedName name="atrunk">#REF!</definedName>
    <definedName name="AUCsubs">#REF!</definedName>
    <definedName name="AUG">#REF!</definedName>
    <definedName name="AUGPL01">#REF!</definedName>
    <definedName name="AUGPL012">#REF!</definedName>
    <definedName name="aux_rebate">#REF!</definedName>
    <definedName name="AvgNADs">#REF!</definedName>
    <definedName name="awda">#REF!</definedName>
    <definedName name="awe">#REF!</definedName>
    <definedName name="AWEDCFR">#REF!</definedName>
    <definedName name="AWERCWT">#REF!</definedName>
    <definedName name="AXE">#REF!</definedName>
    <definedName name="AXE_HW_Aux_Price_a">#REF!</definedName>
    <definedName name="AXE_Spares_Price_a">#REF!</definedName>
    <definedName name="AXE_SW_Basic_Price_a">#REF!</definedName>
    <definedName name="AXE_SW_Optional_Price_a">#REF!</definedName>
    <definedName name="b" hidden="1">{#N/A,#N/A,TRUE,"Staffnos &amp; cost"}</definedName>
    <definedName name="b_1" hidden="1">{#N/A,#N/A,TRUE,"Staffnos &amp; cost"}</definedName>
    <definedName name="b_2" hidden="1">{#N/A,#N/A,TRUE,"Staffnos &amp; cost"}</definedName>
    <definedName name="b_3" hidden="1">{#N/A,#N/A,TRUE,"Staffnos &amp; cost"}</definedName>
    <definedName name="b_4" hidden="1">{#N/A,#N/A,TRUE,"Staffnos &amp; cost"}</definedName>
    <definedName name="b_5" hidden="1">{#N/A,#N/A,TRUE,"Staffnos &amp; cost"}</definedName>
    <definedName name="B_SW">#REF!</definedName>
    <definedName name="B1subK">#REF!</definedName>
    <definedName name="back">#REF!</definedName>
    <definedName name="Bal_0001">#REF!</definedName>
    <definedName name="bal_15">#REF!</definedName>
    <definedName name="Bal_9900">#REF!</definedName>
    <definedName name="balancesheet" hidden="1">{#N/A,#N/A,FALSE,"Staffnos &amp; cost"}</definedName>
    <definedName name="balsheet" hidden="1">{#N/A,#N/A,FALSE,"Staffnos &amp; cost"}</definedName>
    <definedName name="Basic_SCF_AM1">#REF!</definedName>
    <definedName name="basic_traf_mgmt">#REF!</definedName>
    <definedName name="BasiX">#REF!</definedName>
    <definedName name="BAY_89AA">#REF!</definedName>
    <definedName name="BAY_89AB">#REF!</definedName>
    <definedName name="BAY_89AC">#REF!</definedName>
    <definedName name="BB">#REF!</definedName>
    <definedName name="bbb">#REF!</definedName>
    <definedName name="bbbb">#REF!</definedName>
    <definedName name="BBH_Aif">#REF!</definedName>
    <definedName name="BECA">#REF!</definedName>
    <definedName name="bf">#REF!</definedName>
    <definedName name="bform_col">#REF!</definedName>
    <definedName name="BForm_Print_Area">#REF!</definedName>
    <definedName name="BG_Del" hidden="1">15</definedName>
    <definedName name="BG_Ins" hidden="1">4</definedName>
    <definedName name="BG_Mod" hidden="1">6</definedName>
    <definedName name="BGHJNBGHJ">#REF!</definedName>
    <definedName name="BGHJNMKHGGTY">#REF!</definedName>
    <definedName name="BGHJNUTGFGHHJU">#REF!</definedName>
    <definedName name="BGTVHYTTGHY">#REF!</definedName>
    <definedName name="BGW_Bundling">#REF!</definedName>
    <definedName name="BGW_HW_Price_a">#REF!</definedName>
    <definedName name="BGW_SW_Discount_a">#REF!</definedName>
    <definedName name="BGW_SW_Price_a">#REF!</definedName>
    <definedName name="BGWQty">#REF!</definedName>
    <definedName name="bh">#REF!</definedName>
    <definedName name="bhb">#REF!</definedName>
    <definedName name="bhbj">#REF!</definedName>
    <definedName name="bhg">#REF!</definedName>
    <definedName name="BHGVFRTYGFR">#REF!</definedName>
    <definedName name="bhh">#REF!</definedName>
    <definedName name="bhibhibhibhi">#REF!</definedName>
    <definedName name="bhj">#REF!</definedName>
    <definedName name="bhjubhjubh">#REF!</definedName>
    <definedName name="BHTGVGFRT">#REF!</definedName>
    <definedName name="Bilanzielle_Betrachtung">#REF!</definedName>
    <definedName name="bj">#REF!</definedName>
    <definedName name="bjbj">#REF!</definedName>
    <definedName name="bjbn">#REF!</definedName>
    <definedName name="BJHIU">#REF!</definedName>
    <definedName name="BJHKYIK">#REF!</definedName>
    <definedName name="black">#REF!</definedName>
    <definedName name="blue">#REF!</definedName>
    <definedName name="bnm">#REF!</definedName>
    <definedName name="bnmbnmb">#REF!</definedName>
    <definedName name="bnmbnmbnmbn">#REF!</definedName>
    <definedName name="bpct1">#REF!</definedName>
    <definedName name="bpct2">#REF!</definedName>
    <definedName name="bpst1">#REF!</definedName>
    <definedName name="BRAND">#REF!</definedName>
    <definedName name="brown">#REF!</definedName>
    <definedName name="BS">#REF!</definedName>
    <definedName name="BS_17">#REF!</definedName>
    <definedName name="BS_18">#REF!</definedName>
    <definedName name="BS_3">#REF!</definedName>
    <definedName name="BS_6">#REF!</definedName>
    <definedName name="BS_7">#REF!</definedName>
    <definedName name="BSC">#REF!</definedName>
    <definedName name="BSC_144_TRU_non_exp._4k_GS">#REF!</definedName>
    <definedName name="Bsc_tot">#REF!</definedName>
    <definedName name="BSC_TRCR7_Price_a">#REF!</definedName>
    <definedName name="BSCQty">#REF!</definedName>
    <definedName name="BSCR7_Price_a">#REF!</definedName>
    <definedName name="BSCTRC">#REF!</definedName>
    <definedName name="bsnl">{#N/A,#N/A,TRUE,"Staffnos &amp; cost"}</definedName>
    <definedName name="BSR_Version">#REF!</definedName>
    <definedName name="bss" hidden="1">{#N/A,#N/A,FALSE,"Staffnos &amp; cost"}</definedName>
    <definedName name="BSSAPsignlload">#REF!</definedName>
    <definedName name="BTS_Backup_Price_a">#REF!</definedName>
    <definedName name="BTS_HW_Price_a">#REF!</definedName>
    <definedName name="BTS_HW_TRU_Price_a">#REF!</definedName>
    <definedName name="BTS_Lightning_Price_a">#REF!</definedName>
    <definedName name="BTS_Micro_Price_a">#REF!</definedName>
    <definedName name="BTS_Spares_Price_a">#REF!</definedName>
    <definedName name="BTSQty">#REF!</definedName>
    <definedName name="Budgets">#REF!</definedName>
    <definedName name="building">#REF!</definedName>
    <definedName name="Bundle">#REF!</definedName>
    <definedName name="BVHFNF">#REF!</definedName>
    <definedName name="bvnmvgh">#REF!</definedName>
    <definedName name="C_">#REF!</definedName>
    <definedName name="c_cables">#REF!</definedName>
    <definedName name="C_no_rer">#REF!</definedName>
    <definedName name="c_sw">#REF!</definedName>
    <definedName name="cab">#REF!</definedName>
    <definedName name="CAF_Switch" hidden="1">{#N/A,#N/A,FALSE,"Staffnos &amp; cost"}</definedName>
    <definedName name="CALA">#REF!</definedName>
    <definedName name="calcINAPsignlvol">#REF!</definedName>
    <definedName name="calcISUPINsignlvol">#REF!</definedName>
    <definedName name="Calcutta">#REF!</definedName>
    <definedName name="cap">#REF!</definedName>
    <definedName name="cap\loan">#REF!</definedName>
    <definedName name="CAPEX">#REF!</definedName>
    <definedName name="CAPITAL">#REF!</definedName>
    <definedName name="Capital1">#REF!</definedName>
    <definedName name="casa">#REF!</definedName>
    <definedName name="Cash">#REF!</definedName>
    <definedName name="CASS">#REF!</definedName>
    <definedName name="CB">#REF!</definedName>
    <definedName name="CC">#REF!</definedName>
    <definedName name="CC0________TOTAL_MARKETING">#REF!</definedName>
    <definedName name="CC0__TOTAL___FCD">#REF!</definedName>
    <definedName name="CC0_1000">#REF!</definedName>
    <definedName name="CC0_1100">#REF!</definedName>
    <definedName name="CC0_1200">#REF!</definedName>
    <definedName name="CC0_1300">#REF!</definedName>
    <definedName name="CC0_1400">#REF!</definedName>
    <definedName name="CC0_1500">#REF!</definedName>
    <definedName name="CC0_1600">#REF!</definedName>
    <definedName name="CC0_1700">#REF!</definedName>
    <definedName name="CC0_1710">#REF!</definedName>
    <definedName name="CC0_1720">#REF!</definedName>
    <definedName name="CC0_1800">#REF!</definedName>
    <definedName name="CC0_1810">#REF!</definedName>
    <definedName name="CC0_1820">#REF!</definedName>
    <definedName name="CC0_1830">#REF!</definedName>
    <definedName name="CC0_1840">#REF!</definedName>
    <definedName name="CC0_1850">#REF!</definedName>
    <definedName name="CC0_1852">#REF!</definedName>
    <definedName name="CC0_2000">#REF!</definedName>
    <definedName name="CC0_2010">#REF!</definedName>
    <definedName name="CC0_2100">#REF!</definedName>
    <definedName name="CC0_2110">#REF!</definedName>
    <definedName name="CC0_2120">#REF!</definedName>
    <definedName name="CC0_2130">#REF!</definedName>
    <definedName name="CC0_2131">#REF!</definedName>
    <definedName name="CC0_2132">#REF!</definedName>
    <definedName name="CC0_2133">#REF!</definedName>
    <definedName name="CC0_2134">#REF!</definedName>
    <definedName name="CC0_2135">#REF!</definedName>
    <definedName name="CC0_2140">#REF!</definedName>
    <definedName name="CC0_2200">#REF!</definedName>
    <definedName name="CC0_2210">#REF!</definedName>
    <definedName name="CC0_2220">#REF!</definedName>
    <definedName name="CC0_2240">#REF!</definedName>
    <definedName name="CC0_2250">#REF!</definedName>
    <definedName name="CC0_9100">#REF!</definedName>
    <definedName name="CC0_9200">#REF!</definedName>
    <definedName name="CC0_9300">#REF!</definedName>
    <definedName name="CC0_9400">#REF!</definedName>
    <definedName name="CC0_TOTAL_TECHNICAL">#REF!</definedName>
    <definedName name="CCAvgSubs">#REF!</definedName>
    <definedName name="ccbper">#REF!</definedName>
    <definedName name="ccbsub">#REF!</definedName>
    <definedName name="ccbsubs">#REF!</definedName>
    <definedName name="ccbsubs1">#REF!</definedName>
    <definedName name="ccc">#REF!</definedName>
    <definedName name="CCD">#REF!</definedName>
    <definedName name="CCGOS">#REF!</definedName>
    <definedName name="CCHoldingTime">#REF!</definedName>
    <definedName name="ccnp">#REF!</definedName>
    <definedName name="CCTrafficFraction">#REF!</definedName>
    <definedName name="CDR_Traffic_Excellence">#REF!</definedName>
    <definedName name="CDR_upsell">#REF!</definedName>
    <definedName name="CDR_upsellY3">#REF!</definedName>
    <definedName name="CellQty">#REF!</definedName>
    <definedName name="cesco_impr">#REF!</definedName>
    <definedName name="CF">#REF!</definedName>
    <definedName name="CFD">#REF!</definedName>
    <definedName name="CFGBHGRT">#REF!</definedName>
    <definedName name="CFormula">#REF!</definedName>
    <definedName name="CFUS">#REF!</definedName>
    <definedName name="cgbnvf">#REF!</definedName>
    <definedName name="ChairmanOff">#REF!</definedName>
    <definedName name="ChandigarhOffice">#REF!</definedName>
    <definedName name="CHART1">#REF!</definedName>
    <definedName name="CHART2">#REF!</definedName>
    <definedName name="CHGOS">#REF!</definedName>
    <definedName name="CHHoldingTime">#REF!</definedName>
    <definedName name="chk">#REF!</definedName>
    <definedName name="chk_17">#REF!</definedName>
    <definedName name="chk_18">#REF!</definedName>
    <definedName name="ChocoConfect.">#REF!</definedName>
    <definedName name="chooseAUCAM">#REF!</definedName>
    <definedName name="chooseECP">#REF!</definedName>
    <definedName name="chooseMFCsignaling">#REF!</definedName>
    <definedName name="choosePRA">#REF!</definedName>
    <definedName name="CHTrafficFraction">#REF!</definedName>
    <definedName name="Churn">#REF!</definedName>
    <definedName name="ChurnP">#REF!</definedName>
    <definedName name="CIF">#REF!</definedName>
    <definedName name="CL">Sheet4</definedName>
    <definedName name="CLEANING">Sheet4</definedName>
    <definedName name="Clipboard_Area">#REF!</definedName>
    <definedName name="closingPM">#REF!</definedName>
    <definedName name="CLOSINGRM">#REF!</definedName>
    <definedName name="CLUB">#REF!</definedName>
    <definedName name="CM">#REF!</definedName>
    <definedName name="CMCx">#REF!</definedName>
    <definedName name="CMCxChassis">#REF!</definedName>
    <definedName name="CMU">#REF!</definedName>
    <definedName name="CN_200">#REF!</definedName>
    <definedName name="CNI">#REF!</definedName>
    <definedName name="ColumnAttributes1">#REF!</definedName>
    <definedName name="ColumnHeadings1">#REF!</definedName>
    <definedName name="Comaprision">#REF!</definedName>
    <definedName name="comit">#REF!</definedName>
    <definedName name="comm_delay">#REF!</definedName>
    <definedName name="Common_Equip">#REF!</definedName>
    <definedName name="comp">#REF!</definedName>
    <definedName name="comp_data_2001_TABLES_List">#REF!</definedName>
    <definedName name="Company_Name">#REF!</definedName>
    <definedName name="COMPARE">#REF!</definedName>
    <definedName name="Comparision">#REF!</definedName>
    <definedName name="computer">#REF!</definedName>
    <definedName name="Computers">#REF!</definedName>
    <definedName name="con">#REF!</definedName>
    <definedName name="Concentration">#REF!</definedName>
    <definedName name="cons" hidden="1">{#N/A,#N/A,FALSE,"Staffnos &amp; cost"}</definedName>
    <definedName name="cons\RM">#REF!</definedName>
    <definedName name="cons\RMVAL">#REF!</definedName>
    <definedName name="CONS_PNL">#REF!</definedName>
    <definedName name="cont">#REF!</definedName>
    <definedName name="Control_a">#REF!</definedName>
    <definedName name="ControlFillers">#REF!</definedName>
    <definedName name="CONTROLPL1">#REF!</definedName>
    <definedName name="CONTROLPL2">#REF!</definedName>
    <definedName name="CONTROLPL3">#REF!</definedName>
    <definedName name="CONTROLPL4">#REF!</definedName>
    <definedName name="CONTROLPL5">#REF!</definedName>
    <definedName name="CONTROLPROFIT">#REF!</definedName>
    <definedName name="copper_cost">#REF!</definedName>
    <definedName name="copy" hidden="1">{#N/A,#N/A,TRUE,"Staffnos &amp; cost"}</definedName>
    <definedName name="CorAffHO">#REF!</definedName>
    <definedName name="CorCommunication">#REF!</definedName>
    <definedName name="COST">#REF!</definedName>
    <definedName name="Cost_Center___DELHI___BRANCH">#REF!</definedName>
    <definedName name="Cost_Center__CALCUTTA__BRANCH">#REF!</definedName>
    <definedName name="Cost_Center__CHENNAI__BR_ANCH">#REF!</definedName>
    <definedName name="Cost_Center__MUMBAI_BRANCH">#REF!</definedName>
    <definedName name="Cost_Center__N.EAST__BRANCH">#REF!</definedName>
    <definedName name="Cost_Center__Total_Branches">#REF!</definedName>
    <definedName name="Cost_List_Area_Right_EL">#REF!</definedName>
    <definedName name="Country">#REF!</definedName>
    <definedName name="cover" hidden="1">{#N/A,#N/A,FALSE,"Staffnos &amp; cost"}</definedName>
    <definedName name="cover_1" hidden="1">{#N/A,#N/A,FALSE,"Staffnos &amp; cost"}</definedName>
    <definedName name="cover_2" hidden="1">{#N/A,#N/A,FALSE,"Staffnos &amp; cost"}</definedName>
    <definedName name="cover_3" hidden="1">{#N/A,#N/A,FALSE,"Staffnos &amp; cost"}</definedName>
    <definedName name="cover_4" hidden="1">{#N/A,#N/A,FALSE,"Staffnos &amp; cost"}</definedName>
    <definedName name="cover_5" hidden="1">{#N/A,#N/A,FALSE,"Staffnos &amp; cost"}</definedName>
    <definedName name="cpct1">#REF!</definedName>
    <definedName name="cpct2">#REF!</definedName>
    <definedName name="cpst1">#REF!</definedName>
    <definedName name="cpst2">#REF!</definedName>
    <definedName name="Creditcardshare">#REF!</definedName>
    <definedName name="CREDITOR">#REF!</definedName>
    <definedName name="_xlnm.Criteria">#REF!</definedName>
    <definedName name="cs">#REF!</definedName>
    <definedName name="csDesignMode">1</definedName>
    <definedName name="CSRsendingHT">#REF!</definedName>
    <definedName name="ctg">#REF!</definedName>
    <definedName name="CULINARY">#REF!</definedName>
    <definedName name="Culinery">#REF!</definedName>
    <definedName name="CUR_ASS">#REF!</definedName>
    <definedName name="current">#REF!</definedName>
    <definedName name="Customer_Copy_Area">#REF!</definedName>
    <definedName name="Customer_Name">#REF!</definedName>
    <definedName name="Customer_Print_Area">#REF!</definedName>
    <definedName name="Customer_Satisfaction">#REF!</definedName>
    <definedName name="CustomerName">#REF!</definedName>
    <definedName name="Custs">#REF!</definedName>
    <definedName name="cvbhnjm">#REF!</definedName>
    <definedName name="cvbn">#REF!</definedName>
    <definedName name="CVPNshare">#REF!</definedName>
    <definedName name="cvscas">#REF!</definedName>
    <definedName name="CWGOS">#REF!</definedName>
    <definedName name="CWHoldingTime">#REF!</definedName>
    <definedName name="CWIP">#REF!</definedName>
    <definedName name="CWTrafficFraction">#REF!</definedName>
    <definedName name="CXX">#REF!</definedName>
    <definedName name="cxxcz">#REF!</definedName>
    <definedName name="CY">#REF!</definedName>
    <definedName name="D">#REF!</definedName>
    <definedName name="D01_SUPPLY_FTY">#REF!</definedName>
    <definedName name="D02_CARFLEET">#REF!</definedName>
    <definedName name="D03_SUPPLY_BKK">#REF!</definedName>
    <definedName name="da" hidden="1">{#N/A,#N/A,FALSE,"Aging Summary";#N/A,#N/A,FALSE,"Ratio Analysis";#N/A,#N/A,FALSE,"Test 120 Day Accts";#N/A,#N/A,FALSE,"Tickmarks"}</definedName>
    <definedName name="dad">#REF!</definedName>
    <definedName name="dada">#REF!</definedName>
    <definedName name="dadfs">#REF!</definedName>
    <definedName name="das">#REF!</definedName>
    <definedName name="dasdw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There1">#REF!</definedName>
    <definedName name="DataThere2">#REF!</definedName>
    <definedName name="DataThere3">#REF!</definedName>
    <definedName name="DataThere4">#REF!</definedName>
    <definedName name="DataThere5">#REF!</definedName>
    <definedName name="DATE">#REF!</definedName>
    <definedName name="dawefdw">#REF!</definedName>
    <definedName name="DAWWD" hidden="1">#REF!</definedName>
    <definedName name="days1">#REF!</definedName>
    <definedName name="days2">#REF!</definedName>
    <definedName name="db_loss">#REF!</definedName>
    <definedName name="dcf">#REF!</definedName>
    <definedName name="dcfgf">#REF!</definedName>
    <definedName name="DCN">#REF!</definedName>
    <definedName name="dcnt2">#REF!</definedName>
    <definedName name="DD">#REF!</definedName>
    <definedName name="DDASF">#REF!</definedName>
    <definedName name="DDD">#REF!</definedName>
    <definedName name="DDFRDF">#REF!</definedName>
    <definedName name="DDP">#REF!</definedName>
    <definedName name="DDPNN">#REF!</definedName>
    <definedName name="DDPSER">#REF!</definedName>
    <definedName name="DDPSW">#REF!</definedName>
    <definedName name="ddsa">#REF!</definedName>
    <definedName name="ddx">#REF!</definedName>
    <definedName name="debt">#REF!</definedName>
    <definedName name="DEBTOR">#REF!</definedName>
    <definedName name="DEC">#REF!</definedName>
    <definedName name="DECPL1">#REF!</definedName>
    <definedName name="DECPL2">#REF!</definedName>
    <definedName name="deewsf">#REF!</definedName>
    <definedName name="DEF">#REF!</definedName>
    <definedName name="defn">#REF!</definedName>
    <definedName name="Delhi">#REF!</definedName>
    <definedName name="DEMAND_LOANS">#REF!</definedName>
    <definedName name="Demux">#REF!</definedName>
    <definedName name="DEP">#REF!</definedName>
    <definedName name="dep.">#REF!</definedName>
    <definedName name="dep_pm">#REF!</definedName>
    <definedName name="depcom_pa">#REF!</definedName>
    <definedName name="DEPRECIATION">#REF!</definedName>
    <definedName name="depsch_pa">#REF!</definedName>
    <definedName name="DepSchd">#REF!</definedName>
    <definedName name="depveh_pa">#REF!</definedName>
    <definedName name="desc_col">#REF!</definedName>
    <definedName name="Description">#REF!</definedName>
    <definedName name="DetailedPandLbyProduct">#REF!</definedName>
    <definedName name="DEV">#REF!</definedName>
    <definedName name="devel_toolkit">#REF!</definedName>
    <definedName name="DEXPORTS">#REF!</definedName>
    <definedName name="DFADSFDAS">#REF!</definedName>
    <definedName name="dfas">#REF!</definedName>
    <definedName name="DFASFDSA">#REF!</definedName>
    <definedName name="dfbvgxdg">#REF!</definedName>
    <definedName name="dfd">#REF!</definedName>
    <definedName name="DFDEFGV">#REF!</definedName>
    <definedName name="DFDEFV">#REF!</definedName>
    <definedName name="DFED">#REF!</definedName>
    <definedName name="dffhghshfg">#REF!</definedName>
    <definedName name="dfg">#REF!</definedName>
    <definedName name="DFGD">#REF!</definedName>
    <definedName name="DFGDEG">#REF!</definedName>
    <definedName name="dfgdfgd">#REF!</definedName>
    <definedName name="dfgdfgdfg">#REF!</definedName>
    <definedName name="dfgdfgdfgdf">#REF!</definedName>
    <definedName name="dfgdfgdfgf">#REF!</definedName>
    <definedName name="dfgdfgdt">#REF!</definedName>
    <definedName name="dfgdgdf">#REF!</definedName>
    <definedName name="dfgdrtdg">#REF!</definedName>
    <definedName name="DFGEDG">#REF!</definedName>
    <definedName name="dfggd">#REF!</definedName>
    <definedName name="dfhhhghgh">#REF!</definedName>
    <definedName name="DFormula">#REF!</definedName>
    <definedName name="DFRDEGV">#REF!</definedName>
    <definedName name="dfrew">#REF!</definedName>
    <definedName name="dfs">#REF!</definedName>
    <definedName name="dfsdf">#REF!</definedName>
    <definedName name="dfsfds">#REF!</definedName>
    <definedName name="dfswf">#REF!</definedName>
    <definedName name="dftdrftdrtr">#REF!</definedName>
    <definedName name="dftdrtdg">#REF!</definedName>
    <definedName name="dftdrtrt">#REF!</definedName>
    <definedName name="dfth">#REF!</definedName>
    <definedName name="dgdftdf">#REF!</definedName>
    <definedName name="dgdftgt">#REF!</definedName>
    <definedName name="dgf">#REF!</definedName>
    <definedName name="DGFBG">#REF!</definedName>
    <definedName name="DGFDHD">#REF!</definedName>
    <definedName name="dgfhthj">#REF!</definedName>
    <definedName name="DGFVFDG">#REF!</definedName>
    <definedName name="dgghghhgdfdf">#REF!</definedName>
    <definedName name="DGRSGH">#REF!</definedName>
    <definedName name="dgsgdg">#REF!</definedName>
    <definedName name="DGSSDG">#REF!</definedName>
    <definedName name="DGVDFB">#REF!</definedName>
    <definedName name="DIC">#REF!</definedName>
    <definedName name="Difference">#REF!</definedName>
    <definedName name="Dimensioningchoice">#REF!</definedName>
    <definedName name="DIS">#REF!</definedName>
    <definedName name="dis_140">#REF!</definedName>
    <definedName name="Dis_agg_hw">#REF!</definedName>
    <definedName name="dis_agg_sw">#REF!</definedName>
    <definedName name="Disaggregations">#REF!</definedName>
    <definedName name="disc_36140">#REF!</definedName>
    <definedName name="disc_crx">#REF!</definedName>
    <definedName name="disc_in_doc">#REF!</definedName>
    <definedName name="disc_in_services">#REF!</definedName>
    <definedName name="disc_opt">#REF!</definedName>
    <definedName name="DISC1">0</definedName>
    <definedName name="disco_36060">#REF!</definedName>
    <definedName name="Discount">#REF!</definedName>
    <definedName name="dispintra">#REF!</definedName>
    <definedName name="dispintra1">#REF!</definedName>
    <definedName name="dispout">#REF!</definedName>
    <definedName name="dispout1">#REF!</definedName>
    <definedName name="disppredial">#REF!</definedName>
    <definedName name="disppredial1">#REF!</definedName>
    <definedName name="dispservice">#REF!</definedName>
    <definedName name="dispservice1">#REF!</definedName>
    <definedName name="dispstd">#REF!</definedName>
    <definedName name="dispstd1">#REF!</definedName>
    <definedName name="Distribution">#REF!</definedName>
    <definedName name="djtfydj">#REF!</definedName>
    <definedName name="DL3requirement">#REF!</definedName>
    <definedName name="dlu">#REF!</definedName>
    <definedName name="DLUABBBL">#REF!</definedName>
    <definedName name="DLUABBBR">#REF!</definedName>
    <definedName name="DLUABL">#REF!</definedName>
    <definedName name="DLUABR">#REF!</definedName>
    <definedName name="DMS">#REF!</definedName>
    <definedName name="dnct2">#REF!</definedName>
    <definedName name="doc">#REF!</definedName>
    <definedName name="Doc_CDROM_License_a">#REF!</definedName>
    <definedName name="Doc_Price_a">#REF!</definedName>
    <definedName name="DOM">#REF!</definedName>
    <definedName name="DONNEES">#REF!</definedName>
    <definedName name="Door_x">#REF!</definedName>
    <definedName name="DPC">#REF!</definedName>
    <definedName name="DQAFAWF" hidden="1">#REF!</definedName>
    <definedName name="dqw">#REF!</definedName>
    <definedName name="drf">#REF!</definedName>
    <definedName name="drfdrg">#REF!</definedName>
    <definedName name="drfgd">#REF!</definedName>
    <definedName name="DRFGDGD">#REF!</definedName>
    <definedName name="DRFGEDG">#REF!</definedName>
    <definedName name="drt">#REF!</definedName>
    <definedName name="drte">#REF!</definedName>
    <definedName name="drtg">#REF!</definedName>
    <definedName name="drw">#REF!</definedName>
    <definedName name="dryhrtjt">#REF!</definedName>
    <definedName name="DRYING_OUTPUTS_LINE_I">#REF!</definedName>
    <definedName name="DS">#REF!</definedName>
    <definedName name="dsd">#REF!</definedName>
    <definedName name="dseerfwa">#REF!</definedName>
    <definedName name="dsffdsdfs">#REF!</definedName>
    <definedName name="DSFS">#REF!</definedName>
    <definedName name="dsl_o_nad">#REF!</definedName>
    <definedName name="DSLAM">#REF!</definedName>
    <definedName name="dslp">#REF!</definedName>
    <definedName name="dslp_h">#REF!</definedName>
    <definedName name="dslp_l">#REF!</definedName>
    <definedName name="dslp_m">#REF!</definedName>
    <definedName name="dsqw">#REF!</definedName>
    <definedName name="dswd">#REF!</definedName>
    <definedName name="dtesrtge">#REF!</definedName>
    <definedName name="dtg">#REF!</definedName>
    <definedName name="DTIBHCApersub">#REF!</definedName>
    <definedName name="DTIGOS">#REF!</definedName>
    <definedName name="DTIMHT">#REF!</definedName>
    <definedName name="DTIsubs">#REF!</definedName>
    <definedName name="DTIsubshare">#REF!</definedName>
    <definedName name="DTItrafficpersub">#REF!</definedName>
    <definedName name="dtrgdr">#REF!</definedName>
    <definedName name="dtrtrr">#REF!</definedName>
    <definedName name="dtrtrt">#REF!</definedName>
    <definedName name="dtrtrtrt">#REF!</definedName>
    <definedName name="dtx">#REF!</definedName>
    <definedName name="DTY">#REF!</definedName>
    <definedName name="Dur">#REF!</definedName>
    <definedName name="Dur_FTD">#REF!</definedName>
    <definedName name="Dur_MTD">#REF!</definedName>
    <definedName name="dvds">#REF!</definedName>
    <definedName name="dvfasd">#REF!</definedName>
    <definedName name="dw">#REF!</definedName>
    <definedName name="dwd">#REF!</definedName>
    <definedName name="DWEFDW" hidden="1">#REF!</definedName>
    <definedName name="DWERFW">#REF!</definedName>
    <definedName name="dwqwd">#REF!</definedName>
    <definedName name="dxcvbnm">#REF!</definedName>
    <definedName name="DXX_HW_a">#REF!</definedName>
    <definedName name="DXX_SW_a">#REF!</definedName>
    <definedName name="DYRHRHR">#REF!</definedName>
    <definedName name="e">#REF!</definedName>
    <definedName name="e23ed">#REF!</definedName>
    <definedName name="e2e2">#REF!</definedName>
    <definedName name="e423r2q">#REF!</definedName>
    <definedName name="e4r">#REF!</definedName>
    <definedName name="e4r23r">#REF!</definedName>
    <definedName name="e5t">#REF!</definedName>
    <definedName name="e5tre">#REF!</definedName>
    <definedName name="e5w">#REF!</definedName>
    <definedName name="eaqedqwd">#REF!</definedName>
    <definedName name="ECV">#REF!</definedName>
    <definedName name="ed" hidden="1">#REF!</definedName>
    <definedName name="EDFADFA">#REF!</definedName>
    <definedName name="Edit_Last_Row">#REF!</definedName>
    <definedName name="EDQDQ">#REF!</definedName>
    <definedName name="eds">#REF!</definedName>
    <definedName name="edw">#REF!</definedName>
    <definedName name="edwq">#REF!</definedName>
    <definedName name="EE">#REF!</definedName>
    <definedName name="EEDEDE">#REF!</definedName>
    <definedName name="EEEEE">#REF!</definedName>
    <definedName name="ef">#REF!</definedName>
    <definedName name="efawf">#REF!</definedName>
    <definedName name="efd">#REF!</definedName>
    <definedName name="efe">#REF!</definedName>
    <definedName name="EFGEDGV">#REF!</definedName>
    <definedName name="efgrfv">#REF!</definedName>
    <definedName name="EFormula">#REF!</definedName>
    <definedName name="efr">#REF!</definedName>
    <definedName name="EFRERF">#REF!</definedName>
    <definedName name="EGDRGBR">#REF!</definedName>
    <definedName name="ege">#REF!</definedName>
    <definedName name="egrd">#REF!</definedName>
    <definedName name="EGREG">#REF!</definedName>
    <definedName name="EIR_HW_Price_a">#REF!</definedName>
    <definedName name="EIR_SW_Price_a">#REF!</definedName>
    <definedName name="EIRQty">#REF!</definedName>
    <definedName name="electric">#REF!</definedName>
    <definedName name="EmpRelated">#REF!</definedName>
    <definedName name="EmpRelated\">#REF!</definedName>
    <definedName name="end">#REF!</definedName>
    <definedName name="End_O_Item">#REF!</definedName>
    <definedName name="ende">#REF!</definedName>
    <definedName name="ENDNERTU">#REF!</definedName>
    <definedName name="endvalue">#REF!</definedName>
    <definedName name="ENT">#REF!</definedName>
    <definedName name="Entity">#REF!</definedName>
    <definedName name="epc_ld">#REF!</definedName>
    <definedName name="eq">#REF!</definedName>
    <definedName name="Eq_Level">#REF!</definedName>
    <definedName name="EQDq">#REF!</definedName>
    <definedName name="eqseq">#REF!</definedName>
    <definedName name="eqw">#REF!</definedName>
    <definedName name="eqwd">#REF!</definedName>
    <definedName name="EQWED">#REF!</definedName>
    <definedName name="er">#REF!</definedName>
    <definedName name="erdf">#REF!</definedName>
    <definedName name="erf">#REF!</definedName>
    <definedName name="erferg">#REF!</definedName>
    <definedName name="erfg">#REF!</definedName>
    <definedName name="erg">#REF!</definedName>
    <definedName name="ERGEG">#REF!</definedName>
    <definedName name="erret">#REF!</definedName>
    <definedName name="ert">#REF!</definedName>
    <definedName name="erte">#REF!</definedName>
    <definedName name="ertyhjmk">#REF!</definedName>
    <definedName name="ERTYU">#REF!</definedName>
    <definedName name="erw3e3rw">#REF!</definedName>
    <definedName name="erw3r">#REF!</definedName>
    <definedName name="ERX">#REF!</definedName>
    <definedName name="ERXcards">#REF!</definedName>
    <definedName name="ERXchassis">#REF!</definedName>
    <definedName name="ERXSRP">#REF!</definedName>
    <definedName name="eryhe5jr6t">#REF!</definedName>
    <definedName name="ESR">#REF!</definedName>
    <definedName name="est5y">#REF!</definedName>
    <definedName name="et3e4t3">#REF!</definedName>
    <definedName name="et4rtg">#REF!</definedName>
    <definedName name="etd">#REF!</definedName>
    <definedName name="eterg">#REF!</definedName>
    <definedName name="etest">#REF!</definedName>
    <definedName name="etet">#REF!</definedName>
    <definedName name="etger">#REF!</definedName>
    <definedName name="etre">#REF!</definedName>
    <definedName name="etry">#REF!</definedName>
    <definedName name="etry4">#REF!</definedName>
    <definedName name="etwe4t">#REF!</definedName>
    <definedName name="etyh6trjt">#REF!</definedName>
    <definedName name="euro">#REF!</definedName>
    <definedName name="Evelin">#REF!</definedName>
    <definedName name="EVPFCD">#REF!</definedName>
    <definedName name="EVPMktg.">#REF!</definedName>
    <definedName name="ew">#REF!</definedName>
    <definedName name="ewae">#REF!</definedName>
    <definedName name="ewd">#REF!</definedName>
    <definedName name="EWDSAD">#REF!</definedName>
    <definedName name="ewdw" hidden="1">#REF!</definedName>
    <definedName name="eweed">#REF!</definedName>
    <definedName name="ewq">#REF!</definedName>
    <definedName name="ewqe">#REF!</definedName>
    <definedName name="ewr">#REF!</definedName>
    <definedName name="EWSD">#REF!</definedName>
    <definedName name="EX">#REF!</definedName>
    <definedName name="EX_SUMMARY">#REF!</definedName>
    <definedName name="Excel_BuiltIn_Database">#REF!</definedName>
    <definedName name="EXCEPDB">#REF!</definedName>
    <definedName name="exchname">#REF!</definedName>
    <definedName name="exchname1">#REF!</definedName>
    <definedName name="exname">#REF!</definedName>
    <definedName name="exp">#REF!</definedName>
    <definedName name="EXP3RD">#REF!</definedName>
    <definedName name="EXPALD">#REF!</definedName>
    <definedName name="EXPDIR">#REF!</definedName>
    <definedName name="Expected_balance">#REF!</definedName>
    <definedName name="expenses">#REF!</definedName>
    <definedName name="expenses1">#REF!</definedName>
    <definedName name="EXPORTS">#REF!</definedName>
    <definedName name="expstock">#REF!</definedName>
    <definedName name="Ext._Price">#REF!</definedName>
    <definedName name="_xlnm.Extract">#REF!</definedName>
    <definedName name="ey5y">#REF!</definedName>
    <definedName name="f">#REF!</definedName>
    <definedName name="F02_IS">#REF!</definedName>
    <definedName name="F13_ACCOUNTING">#REF!</definedName>
    <definedName name="F14_FINANCE">#REF!</definedName>
    <definedName name="FA">#REF!</definedName>
    <definedName name="fac">#REF!</definedName>
    <definedName name="fac_140">#REF!</definedName>
    <definedName name="fac_batpp">#REF!</definedName>
    <definedName name="FAC_CCNC">#REF!</definedName>
    <definedName name="fac_cns">#REF!</definedName>
    <definedName name="FAC_CP">#REF!</definedName>
    <definedName name="FAC_DLU">#REF!</definedName>
    <definedName name="fac_dlu_new">#REF!</definedName>
    <definedName name="fac_doc">#REF!</definedName>
    <definedName name="fac_dsl">#REF!</definedName>
    <definedName name="fac_hpov">#REF!</definedName>
    <definedName name="fac_loc">#REF!</definedName>
    <definedName name="FAC_LTG">#REF!</definedName>
    <definedName name="fac_ltg_new">#REF!</definedName>
    <definedName name="FAC_LTPC">#REF!</definedName>
    <definedName name="FAC_MB">#REF!</definedName>
    <definedName name="FAC_MDF">#REF!</definedName>
    <definedName name="FAC_MMT">#REF!</definedName>
    <definedName name="FAC_OMT">#REF!</definedName>
    <definedName name="FAC_PL">#REF!</definedName>
    <definedName name="fac_pp">#REF!</definedName>
    <definedName name="fac_ras">#REF!</definedName>
    <definedName name="fac_route">#REF!</definedName>
    <definedName name="fac_rsa">#REF!</definedName>
    <definedName name="FAC_SE">#REF!</definedName>
    <definedName name="fac_shelter">#REF!</definedName>
    <definedName name="FAC_SN">#REF!</definedName>
    <definedName name="fac_spr">#REF!</definedName>
    <definedName name="fac_stmi">#REF!</definedName>
    <definedName name="fac_sw">#REF!</definedName>
    <definedName name="fac_tt">#REF!</definedName>
    <definedName name="FAC_V5.2">#REF!</definedName>
    <definedName name="fachwaci">#REF!</definedName>
    <definedName name="fachwdsl">#REF!</definedName>
    <definedName name="fachwerx">#REF!</definedName>
    <definedName name="facssc">#REF!</definedName>
    <definedName name="facswaci">#REF!</definedName>
    <definedName name="facswdsl">#REF!</definedName>
    <definedName name="facswerx">#REF!</definedName>
    <definedName name="fact2">#REF!</definedName>
    <definedName name="factor">#REF!</definedName>
    <definedName name="factor\">#REF!</definedName>
    <definedName name="factor1">#REF!</definedName>
    <definedName name="factor2">#REF!</definedName>
    <definedName name="factor3">#REF!</definedName>
    <definedName name="FACTORY_FIXED_OVERHEADS">#REF!</definedName>
    <definedName name="Faktor">#REF!</definedName>
    <definedName name="fbd_std">#REF!</definedName>
    <definedName name="FCDTotal">#REF!</definedName>
    <definedName name="fcgvhbjn">#REF!</definedName>
    <definedName name="FD">#REF!</definedName>
    <definedName name="fdassfsfd">#REF!</definedName>
    <definedName name="fddfs">#REF!</definedName>
    <definedName name="FDEFV">#REF!</definedName>
    <definedName name="fdgdfgdfg">#REF!</definedName>
    <definedName name="fdgfffg">#REF!</definedName>
    <definedName name="fdghghgh">#REF!</definedName>
    <definedName name="fdghhnfghg">#REF!</definedName>
    <definedName name="fdreregdfh">#REF!</definedName>
    <definedName name="FDSD">#REF!</definedName>
    <definedName name="fdsdfs">#REF!</definedName>
    <definedName name="fdsfds">#REF!</definedName>
    <definedName name="fdssdfsdf">#REF!</definedName>
    <definedName name="fdwaf">#REF!</definedName>
    <definedName name="FE">#REF!</definedName>
    <definedName name="features_reminder">#REF!</definedName>
    <definedName name="FEBPL021">#REF!</definedName>
    <definedName name="FEBPL022">#REF!</definedName>
    <definedName name="fedgrsr">#REF!</definedName>
    <definedName name="fedr">#REF!</definedName>
    <definedName name="fef">#REF!</definedName>
    <definedName name="FEGFE">#REF!</definedName>
    <definedName name="FERRFGE">#REF!</definedName>
    <definedName name="FERRGFE">#REF!</definedName>
    <definedName name="FESFW">#REF!</definedName>
    <definedName name="fesrg">#REF!</definedName>
    <definedName name="fest">#REF!</definedName>
    <definedName name="fewraf">#REF!</definedName>
    <definedName name="FF">#REF!</definedName>
    <definedName name="FF_945_956">#REF!</definedName>
    <definedName name="FF_967">#REF!</definedName>
    <definedName name="fffgh">#REF!</definedName>
    <definedName name="ffoh">#REF!</definedName>
    <definedName name="FFormula">#REF!</definedName>
    <definedName name="fgb">#REF!</definedName>
    <definedName name="FGBFDG">#REF!</definedName>
    <definedName name="fgbhnfg">#REF!</definedName>
    <definedName name="fgdfgdfg">#REF!</definedName>
    <definedName name="fgdfgdfgdf">#REF!</definedName>
    <definedName name="fgfbgfg">#REF!</definedName>
    <definedName name="fgfdhghghfg">#REF!</definedName>
    <definedName name="fgfghhghg">#REF!</definedName>
    <definedName name="FGH">#REF!</definedName>
    <definedName name="fghbhgfhf">#REF!</definedName>
    <definedName name="fghfgh">#REF!</definedName>
    <definedName name="fghfghf">#REF!</definedName>
    <definedName name="fghfghfg">#REF!</definedName>
    <definedName name="fghfghfgfg">#REF!</definedName>
    <definedName name="fghfghfgh">#REF!</definedName>
    <definedName name="fghfghfghfg">#REF!</definedName>
    <definedName name="fghfghfghfgh">#REF!</definedName>
    <definedName name="fghfghfghg">#REF!</definedName>
    <definedName name="fghfhg">#REF!</definedName>
    <definedName name="fghj">#REF!</definedName>
    <definedName name="fghjkl">#REF!</definedName>
    <definedName name="fghyrt">#REF!</definedName>
    <definedName name="fgnhtgf">#REF!</definedName>
    <definedName name="fgrtdrt">#REF!</definedName>
    <definedName name="FGRW" hidden="1">#REF!</definedName>
    <definedName name="fh">#REF!</definedName>
    <definedName name="fhf">#REF!</definedName>
    <definedName name="FHFUTF7">#REF!</definedName>
    <definedName name="FHFY6">#REF!</definedName>
    <definedName name="fhtfh">#REF!</definedName>
    <definedName name="FHU7T">#REF!</definedName>
    <definedName name="filler_row">#REF!</definedName>
    <definedName name="Fillers">#REF!</definedName>
    <definedName name="fin">#REF!</definedName>
    <definedName name="FIN_GOODS">#REF!</definedName>
    <definedName name="FinalSOchoice">#REF!</definedName>
    <definedName name="FINSUM">#REF!</definedName>
    <definedName name="FIS">#REF!</definedName>
    <definedName name="FIXEDASSETS">#REF!</definedName>
    <definedName name="fjhjghj">#REF!</definedName>
    <definedName name="Flatpack_Price_a">#REF!</definedName>
    <definedName name="FLS">#REF!</definedName>
    <definedName name="FM">#REF!</definedName>
    <definedName name="FMSX">#REF!</definedName>
    <definedName name="FOB">#REF!</definedName>
    <definedName name="FOBNN">#REF!</definedName>
    <definedName name="FOBSER">#REF!</definedName>
    <definedName name="FOBSW">#REF!</definedName>
    <definedName name="Foodser">#REF!</definedName>
    <definedName name="Format">#REF!</definedName>
    <definedName name="FORMII">#REF!</definedName>
    <definedName name="FORMIII">#REF!</definedName>
    <definedName name="FormulaAA">#REF!</definedName>
    <definedName name="FormulaAB">#REF!</definedName>
    <definedName name="FormulaAD">#REF!</definedName>
    <definedName name="FormulaAE">#REF!</definedName>
    <definedName name="FormulaAG">#REF!</definedName>
    <definedName name="FormulaAH">#REF!</definedName>
    <definedName name="FormulaC">#REF!</definedName>
    <definedName name="FormulaD">#REF!</definedName>
    <definedName name="FormulaE">#REF!</definedName>
    <definedName name="FormulaF">#REF!</definedName>
    <definedName name="FormulaR">#REF!</definedName>
    <definedName name="FormulaS">#REF!</definedName>
    <definedName name="FormulaT">#REF!</definedName>
    <definedName name="FormulaV">#REF!</definedName>
    <definedName name="FormulaX">#REF!</definedName>
    <definedName name="FormulaY">#REF!</definedName>
    <definedName name="FP1_SW_OPS_auto">#REF!</definedName>
    <definedName name="FP1_upsell">#REF!</definedName>
    <definedName name="FP1_upsellY3">#REF!</definedName>
    <definedName name="FRAS">#REF!</definedName>
    <definedName name="frder">#REF!</definedName>
    <definedName name="Freephoneshare">#REF!</definedName>
    <definedName name="frew">#REF!</definedName>
    <definedName name="fs">#REF!</definedName>
    <definedName name="fsdfds">#REF!</definedName>
    <definedName name="FSDGRS">#REF!</definedName>
    <definedName name="FSEFV">#REF!</definedName>
    <definedName name="fsfs">#REF!</definedName>
    <definedName name="FSFW">#REF!</definedName>
    <definedName name="FSNI">#REF!</definedName>
    <definedName name="FSSS">#REF!</definedName>
    <definedName name="ftgrfv">#REF!</definedName>
    <definedName name="fth">#REF!</definedName>
    <definedName name="fthth">#REF!</definedName>
    <definedName name="ftre">#REF!</definedName>
    <definedName name="fty5tu">#REF!</definedName>
    <definedName name="ftyftyfty">#REF!</definedName>
    <definedName name="furniture">#REF!</definedName>
    <definedName name="fuyjgyujyt">#REF!</definedName>
    <definedName name="FWSEFWS">#REF!</definedName>
    <definedName name="FXLD">#REF!</definedName>
    <definedName name="fy6ug">#REF!</definedName>
    <definedName name="fyhf">#REF!</definedName>
    <definedName name="fyhtjt">#REF!</definedName>
    <definedName name="fyt">#REF!</definedName>
    <definedName name="FYUJ">#REF!</definedName>
    <definedName name="fzfzf">#REF!</definedName>
    <definedName name="G">#REF!</definedName>
    <definedName name="G04_LEGAL">#REF!</definedName>
    <definedName name="G05_CORP._AFFAIRS">#REF!</definedName>
    <definedName name="G06_GENERAL_AFFAIRS">#REF!</definedName>
    <definedName name="G07_PR">#REF!</definedName>
    <definedName name="g7i">#REF!</definedName>
    <definedName name="g8oi7u">#REF!</definedName>
    <definedName name="GBRFB">#REF!</definedName>
    <definedName name="gdfgdfghgh">#REF!</definedName>
    <definedName name="gdfhdfg">#REF!</definedName>
    <definedName name="gdfsbgrdb">#REF!</definedName>
    <definedName name="GDGHDB">#REF!</definedName>
    <definedName name="GDHHRFHRF">#REF!</definedName>
    <definedName name="GDSGS">#REF!</definedName>
    <definedName name="GDTGEGES">#REF!</definedName>
    <definedName name="ge">#REF!</definedName>
    <definedName name="gedg">#REF!</definedName>
    <definedName name="GEGE">#REF!</definedName>
    <definedName name="GENEXP.">#REF!</definedName>
    <definedName name="GENL_FN">#REF!</definedName>
    <definedName name="GENL_TYPE">#REF!</definedName>
    <definedName name="ger4ge">#REF!</definedName>
    <definedName name="GesamtabweichungVerdichtTechVerw">#REF!</definedName>
    <definedName name="gewrg">#REF!</definedName>
    <definedName name="gfdgdfgdfg">#REF!</definedName>
    <definedName name="GFDHGDHJDS" hidden="1">{#N/A,#N/A,TRUE,"Staffnos &amp; cost"}</definedName>
    <definedName name="gfff">#REF!</definedName>
    <definedName name="GFFG">#REF!</definedName>
    <definedName name="gfg">#REF!</definedName>
    <definedName name="GFHRH">#REF!</definedName>
    <definedName name="GFOH">#REF!</definedName>
    <definedName name="gfrt">#REF!</definedName>
    <definedName name="gftg">#REF!</definedName>
    <definedName name="gfvd">#REF!</definedName>
    <definedName name="gfwg">#REF!</definedName>
    <definedName name="GFXHGFADhgsfj" hidden="1">{#N/A,#N/A,TRUE,"Staffnos &amp; cost"}</definedName>
    <definedName name="GG">#REF!</definedName>
    <definedName name="GGG">#REF!</definedName>
    <definedName name="gghg">#REF!</definedName>
    <definedName name="gh">#REF!</definedName>
    <definedName name="GHCFGG">#REF!</definedName>
    <definedName name="ghfghf">#REF!</definedName>
    <definedName name="ghfghfg">#REF!</definedName>
    <definedName name="ghfghfgh">#REF!</definedName>
    <definedName name="ghfghfhfgh">#REF!</definedName>
    <definedName name="GHFHDB">#REF!</definedName>
    <definedName name="ghfhfh">#REF!</definedName>
    <definedName name="GHFHHRDN">#REF!</definedName>
    <definedName name="ghgjtyjntf">#REF!</definedName>
    <definedName name="ghhgghg">#REF!</definedName>
    <definedName name="GHI">#REF!</definedName>
    <definedName name="ghjghjg">#REF!</definedName>
    <definedName name="ghjghjghkgjkgjk">#REF!</definedName>
    <definedName name="ghjgjg">#REF!</definedName>
    <definedName name="ghjjghjghj">#REF!</definedName>
    <definedName name="ghjjkklk">#REF!</definedName>
    <definedName name="ghngfhtfhntf" hidden="1">#REF!</definedName>
    <definedName name="ghrdyhrtf">#REF!</definedName>
    <definedName name="GHRGE">#REF!</definedName>
    <definedName name="GHRYT6">#REF!</definedName>
    <definedName name="ghtrt">#REF!</definedName>
    <definedName name="ghtuj">#REF!</definedName>
    <definedName name="GHUJ">#REF!</definedName>
    <definedName name="gisnet">#REF!</definedName>
    <definedName name="GIWU_tot">#REF!</definedName>
    <definedName name="gj">#REF!</definedName>
    <definedName name="GJGJTFJ">#REF!</definedName>
    <definedName name="gjh">#REF!</definedName>
    <definedName name="gjhkmyguj">#REF!</definedName>
    <definedName name="gjjhj">#REF!</definedName>
    <definedName name="gjn">#REF!</definedName>
    <definedName name="gjngh">#REF!</definedName>
    <definedName name="gjnghj">#REF!</definedName>
    <definedName name="gjtfj">#REF!</definedName>
    <definedName name="gkyyukt">#REF!</definedName>
    <definedName name="Global">#REF!</definedName>
    <definedName name="gn">#REF!</definedName>
    <definedName name="GoaOffice">#REF!</definedName>
    <definedName name="GP_21">#REF!</definedName>
    <definedName name="GPNL">#REF!</definedName>
    <definedName name="GPRS_BSC_Cabinet_HW_Disc">#REF!</definedName>
    <definedName name="GPRS_BSC_HW_Disc">#REF!</definedName>
    <definedName name="GPRS_BSC_Mag_HW_Disc">#REF!</definedName>
    <definedName name="GPRS_Gross_Comp_Dev">#REF!</definedName>
    <definedName name="GPRS_Gross_Documentation">#REF!</definedName>
    <definedName name="GPRS_Gross_Other">#REF!</definedName>
    <definedName name="GPRS_Gross_Services">#REF!</definedName>
    <definedName name="GPRS_Gross_Support">#REF!</definedName>
    <definedName name="GPRS_HW_Disc_Optional">#REF!</definedName>
    <definedName name="GPRS_HW_Disc_PCU">#REF!</definedName>
    <definedName name="GPRS_HW_Disc_SG">#REF!</definedName>
    <definedName name="GPRS_Net_Comp_Dev">#REF!</definedName>
    <definedName name="GPRS_Net_Documentation">#REF!</definedName>
    <definedName name="GPRS_Net_Other">#REF!</definedName>
    <definedName name="GPRS_Net_Services">#REF!</definedName>
    <definedName name="GPRS_Net_Support">#REF!</definedName>
    <definedName name="GPRS_Phase_number">#REF!</definedName>
    <definedName name="GPRS_SW_Disc">#REF!</definedName>
    <definedName name="GrAdd">#REF!</definedName>
    <definedName name="gray">#REF!</definedName>
    <definedName name="grd">#REF!</definedName>
    <definedName name="grdfh">#REF!</definedName>
    <definedName name="greeh">#REF!</definedName>
    <definedName name="green">#REF!</definedName>
    <definedName name="grft">#REF!</definedName>
    <definedName name="GRFTHRF">#REF!</definedName>
    <definedName name="GRG">#REF!</definedName>
    <definedName name="grg_std">#REF!</definedName>
    <definedName name="grgre">#REF!</definedName>
    <definedName name="gross_antenna">#REF!</definedName>
    <definedName name="Gross_AXE_HW_Aux">#REF!</definedName>
    <definedName name="gross_axe_spares">#REF!</definedName>
    <definedName name="gross_bgw_hw">#REF!</definedName>
    <definedName name="gross_bgw_sw">#REF!</definedName>
    <definedName name="gross_bsc_hw">#REF!</definedName>
    <definedName name="gross_bss_sw">#REF!</definedName>
    <definedName name="gross_bts_backup">#REF!</definedName>
    <definedName name="gross_bts_hw">#REF!</definedName>
    <definedName name="gross_bts_spares">#REF!</definedName>
    <definedName name="gross_doc">#REF!</definedName>
    <definedName name="gross_dxx_hw">#REF!</definedName>
    <definedName name="gross_dxx_sw">#REF!</definedName>
    <definedName name="gross_eir_hw">#REF!</definedName>
    <definedName name="gross_eir_sw">#REF!</definedName>
    <definedName name="gross_Flatpack_hw">#REF!</definedName>
    <definedName name="Gross_GPRS_HW">#REF!</definedName>
    <definedName name="Gross_GPRS_HW_Optional">#REF!</definedName>
    <definedName name="Gross_GPRS_HW_PCU">#REF!</definedName>
    <definedName name="Gross_GPRS_HW_SG">#REF!</definedName>
    <definedName name="Gross_GPRS_SW">#REF!</definedName>
    <definedName name="gross_hlr_hw">#REF!</definedName>
    <definedName name="gross_hlr_sw">#REF!</definedName>
    <definedName name="Gross_IN_Application">#REF!</definedName>
    <definedName name="gross_IN_Doc">#REF!</definedName>
    <definedName name="gross_IN_services">#REF!</definedName>
    <definedName name="gross_IN_spares">#REF!</definedName>
    <definedName name="gross_IN_training">#REF!</definedName>
    <definedName name="gross_macro_hw">#REF!</definedName>
    <definedName name="gross_maxite_hw">#REF!</definedName>
    <definedName name="gross_messaging_total">#REF!</definedName>
    <definedName name="gross_micro_hw">#REF!</definedName>
    <definedName name="gross_min_hw">#REF!</definedName>
    <definedName name="gross_min_sw">#REF!</definedName>
    <definedName name="gross_minilink_hw">#REF!</definedName>
    <definedName name="gross_minilink_sw">#REF!</definedName>
    <definedName name="gross_msc_hw">#REF!</definedName>
    <definedName name="gross_msc_sw">#REF!</definedName>
    <definedName name="gross_oss_hw">#REF!</definedName>
    <definedName name="gross_oss_sw">#REF!</definedName>
    <definedName name="gross_other_hw">#REF!</definedName>
    <definedName name="gross_other_sw">#REF!</definedName>
    <definedName name="Gross_Platform_HW">#REF!</definedName>
    <definedName name="Gross_Platform_SW">#REF!</definedName>
    <definedName name="gross_power">#REF!</definedName>
    <definedName name="gross_r7_bsc_hw">#REF!</definedName>
    <definedName name="gross_r7_msc_hw">#REF!</definedName>
    <definedName name="gross_services">#REF!</definedName>
    <definedName name="gross_sog_hw">#REF!</definedName>
    <definedName name="gross_sog_sw">#REF!</definedName>
    <definedName name="gross_support">#REF!</definedName>
    <definedName name="gross_tools">#REF!</definedName>
    <definedName name="gross_training">#REF!</definedName>
    <definedName name="gross_vms_sms_hw">#REF!</definedName>
    <definedName name="gross_vms_sms_sw">#REF!</definedName>
    <definedName name="GROUP">#REF!</definedName>
    <definedName name="GRPNRQ">#REF!</definedName>
    <definedName name="GRPNRZ">#REF!</definedName>
    <definedName name="gser">#REF!</definedName>
    <definedName name="gset">#REF!</definedName>
    <definedName name="GSMchoice">#REF!</definedName>
    <definedName name="GSN_MBPS_SW_Volume_Disc_Price">#REF!</definedName>
    <definedName name="GSN_Sim_Att_SW_Volume_Disc_Price">#REF!</definedName>
    <definedName name="GSN_Volume_Disc_Price">#REF!</definedName>
    <definedName name="Gsoh">#REF!</definedName>
    <definedName name="GTDYGRDH">#REF!</definedName>
    <definedName name="gtfhr">#REF!</definedName>
    <definedName name="gtrdgr">#REF!</definedName>
    <definedName name="gtrr">#REF!</definedName>
    <definedName name="gtryt5g4">#REF!</definedName>
    <definedName name="gtserh">#REF!</definedName>
    <definedName name="Guenther">#REF!</definedName>
    <definedName name="gug">#REF!</definedName>
    <definedName name="gun">#REF!</definedName>
    <definedName name="guyjg">#REF!</definedName>
    <definedName name="GVDG">#REF!</definedName>
    <definedName name="gvr">#REF!</definedName>
    <definedName name="GVUJYGIKYG">#REF!</definedName>
    <definedName name="gvvg">#REF!</definedName>
    <definedName name="gvyjgyh">#REF!</definedName>
    <definedName name="gyh">#REF!</definedName>
    <definedName name="gyhgjmghmn">#REF!</definedName>
    <definedName name="gyhjfg">#REF!</definedName>
    <definedName name="gyjhtgr">#REF!</definedName>
    <definedName name="gyujg">#REF!</definedName>
    <definedName name="gyuyg">#REF!</definedName>
    <definedName name="h" hidden="1">{#N/A,#N/A,FALSE,"Staffnos &amp; cost"}</definedName>
    <definedName name="H2H" hidden="1">{#N/A,#N/A,FALSE,"Staffnos &amp; cost"}</definedName>
    <definedName name="h45j6r5">#REF!</definedName>
    <definedName name="h6jh">#REF!</definedName>
    <definedName name="happy">#REF!</definedName>
    <definedName name="hb">#REF!</definedName>
    <definedName name="hbh">#REF!</definedName>
    <definedName name="hbhu">#REF!</definedName>
    <definedName name="hbkh">#REF!</definedName>
    <definedName name="hbntyhjt">#REF!</definedName>
    <definedName name="hd">#REF!</definedName>
    <definedName name="hd_c">#REF!</definedName>
    <definedName name="hd_p">#REF!</definedName>
    <definedName name="hdfg">#REF!</definedName>
    <definedName name="hdgw43q">#REF!</definedName>
    <definedName name="HDHD" hidden="1">#REF!</definedName>
    <definedName name="hdsakhkad" hidden="1">{#N/A,#N/A,TRUE,"Staffnos &amp; cost"}</definedName>
    <definedName name="hdtyyht">#REF!</definedName>
    <definedName name="HEAD">#REF!</definedName>
    <definedName name="Head_Count">#REF!</definedName>
    <definedName name="Header">#REF!</definedName>
    <definedName name="Helmuth">#REF!</definedName>
    <definedName name="hf">#REF!</definedName>
    <definedName name="hffg">#REF!</definedName>
    <definedName name="hfghfgh">#REF!</definedName>
    <definedName name="hfghfghfg">#REF!</definedName>
    <definedName name="hfghfghfgh">#REF!</definedName>
    <definedName name="hfghfghgf">#REF!</definedName>
    <definedName name="hfgyhnftg">#REF!</definedName>
    <definedName name="HFHFDHN">#REF!</definedName>
    <definedName name="HFHGCFJHFG">#REF!</definedName>
    <definedName name="HFHRD">#REF!</definedName>
    <definedName name="hfhtf">#REF!</definedName>
    <definedName name="HFYT6">#REF!</definedName>
    <definedName name="hg" hidden="1">#REF!</definedName>
    <definedName name="hg4t3wq">#REF!</definedName>
    <definedName name="hgb">#REF!</definedName>
    <definedName name="hgfhgfhdfdf">#REF!</definedName>
    <definedName name="HGFHGGFJFS">{#N/A,#N/A,TRUE,"Staffnos &amp; cost"}</definedName>
    <definedName name="hgfjfgt">#REF!</definedName>
    <definedName name="HGFJGJSFJ">{#N/A,#N/A,TRUE,"Staffnos &amp; cost"}</definedName>
    <definedName name="hgfjyg">#REF!</definedName>
    <definedName name="hgghh">#REF!</definedName>
    <definedName name="HGGHJFGN">#REF!</definedName>
    <definedName name="hggjyj">#REF!</definedName>
    <definedName name="hghfghfgh">#REF!</definedName>
    <definedName name="HGHG">#REF!</definedName>
    <definedName name="hghgh">#REF!</definedName>
    <definedName name="hghghg">#REF!</definedName>
    <definedName name="HGJFGJN">#REF!</definedName>
    <definedName name="HGJFJNT">#REF!</definedName>
    <definedName name="HGJG">#REF!</definedName>
    <definedName name="hgjhgf">#REF!</definedName>
    <definedName name="hgjhhjhj">#REF!</definedName>
    <definedName name="HGJTDJ">#REF!</definedName>
    <definedName name="hgnt">#REF!</definedName>
    <definedName name="hgthtf">#REF!</definedName>
    <definedName name="HGU6I">#REF!</definedName>
    <definedName name="hguhub">#REF!</definedName>
    <definedName name="HH">#REF!</definedName>
    <definedName name="hhfillers">#REF!</definedName>
    <definedName name="hhhg">#REF!</definedName>
    <definedName name="HHJHJ">#REF!</definedName>
    <definedName name="HHJNGFN">#REF!</definedName>
    <definedName name="hj">#REF!</definedName>
    <definedName name="hjbj">#REF!</definedName>
    <definedName name="hjgg">#REF!</definedName>
    <definedName name="hjgjy">#REF!</definedName>
    <definedName name="hjhg">#REF!</definedName>
    <definedName name="hjhgkjy">#REF!</definedName>
    <definedName name="hjhj">#REF!</definedName>
    <definedName name="hjjjjjjjjjjjjjjjjjjjjjjjj" hidden="1">{#N/A,#N/A,TRUE,"Staffnos &amp; cost"}</definedName>
    <definedName name="hjjn">#REF!</definedName>
    <definedName name="hjkhjkhj">#REF!</definedName>
    <definedName name="hjkhjkhjk">#REF!</definedName>
    <definedName name="hjkhjkhjkh">#REF!</definedName>
    <definedName name="hjkhjkhjkhj">#REF!</definedName>
    <definedName name="hjkjhk">Sheet4</definedName>
    <definedName name="hjmygjy">#REF!</definedName>
    <definedName name="HLR_Price_a">#REF!</definedName>
    <definedName name="HLRsignlload">#REF!</definedName>
    <definedName name="HLRsubs">#REF!</definedName>
    <definedName name="hmper">#REF!</definedName>
    <definedName name="hmsub">#REF!</definedName>
    <definedName name="hmsubs">#REF!</definedName>
    <definedName name="hmsubs1">#REF!</definedName>
    <definedName name="hnb">#REF!</definedName>
    <definedName name="hnghm">#REF!</definedName>
    <definedName name="hngjy">#REF!</definedName>
    <definedName name="hngm">#REF!</definedName>
    <definedName name="HNGUJYIK">#REF!</definedName>
    <definedName name="HomeecoConsumerser">#REF!</definedName>
    <definedName name="hshhr" hidden="1">{#N/A,#N/A,TRUE,"Staffnos &amp; cost"}</definedName>
    <definedName name="hshhr_1" hidden="1">{#N/A,#N/A,TRUE,"Staffnos &amp; cost"}</definedName>
    <definedName name="hshhr_2" hidden="1">{#N/A,#N/A,TRUE,"Staffnos &amp; cost"}</definedName>
    <definedName name="hshhr_3" hidden="1">{#N/A,#N/A,TRUE,"Staffnos &amp; cost"}</definedName>
    <definedName name="hshhr_4" hidden="1">{#N/A,#N/A,TRUE,"Staffnos &amp; cost"}</definedName>
    <definedName name="hshhr_5" hidden="1">{#N/A,#N/A,TRUE,"Staffnos &amp; cost"}</definedName>
    <definedName name="htfjhtjh">#REF!</definedName>
    <definedName name="hthbtdr">#REF!</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tsrh">#REF!</definedName>
    <definedName name="httfht">#REF!</definedName>
    <definedName name="hu">#REF!</definedName>
    <definedName name="huil">#REF!</definedName>
    <definedName name="hujkygu">#REF!</definedName>
    <definedName name="HUMANRES">#REF!</definedName>
    <definedName name="humh">#REF!</definedName>
    <definedName name="hvhj">#REF!</definedName>
    <definedName name="hw">#REF!</definedName>
    <definedName name="hw_serv">#REF!</definedName>
    <definedName name="hwdsl">#REF!</definedName>
    <definedName name="hwerx">#REF!</definedName>
    <definedName name="hws">#REF!</definedName>
    <definedName name="hy">#REF!</definedName>
    <definedName name="I">#REF!</definedName>
    <definedName name="i.i">#REF!</definedName>
    <definedName name="I_D">#REF!</definedName>
    <definedName name="i7ik7">#REF!</definedName>
    <definedName name="ic">#REF!</definedName>
    <definedName name="ictrnks">#REF!</definedName>
    <definedName name="ifINnode">#REF!</definedName>
    <definedName name="ihk">#REF!</definedName>
    <definedName name="II">#REF!</definedName>
    <definedName name="III">#REF!</definedName>
    <definedName name="ijlkjuih">#REF!</definedName>
    <definedName name="ikjllkjlkj">#REF!</definedName>
    <definedName name="IKLULUL">#REF!</definedName>
    <definedName name="IMFPID">#REF!</definedName>
    <definedName name="Impl_other_price_a">#REF!</definedName>
    <definedName name="import_start">#REF!</definedName>
    <definedName name="IN">#REF!</definedName>
    <definedName name="IN_IB_new_cnum">#REF!</definedName>
    <definedName name="IN_IB_total_cnum">#REF!</definedName>
    <definedName name="IN_OCNT_new_subs">#REF!</definedName>
    <definedName name="IN_OCNT_total_subs">#REF!</definedName>
    <definedName name="IN_Platform_new_subs">#REF!</definedName>
    <definedName name="IN_PN_New_subs">#REF!</definedName>
    <definedName name="IN_PN_total_subs">#REF!</definedName>
    <definedName name="IN_Prepaid_new_subs">#REF!</definedName>
    <definedName name="IN_Prepaid_total_subs">#REF!</definedName>
    <definedName name="IN_SCP_new">#REF!</definedName>
    <definedName name="IN_SCP_total">#REF!</definedName>
    <definedName name="IN_SSCP_total">#REF!</definedName>
    <definedName name="IN_SSP_new">#REF!</definedName>
    <definedName name="IN_SSP_total">#REF!</definedName>
    <definedName name="IN_VPN_new_subs">#REF!</definedName>
    <definedName name="IN_VPN_total_subs">#REF!</definedName>
    <definedName name="INBCHA">#REF!</definedName>
    <definedName name="Inc_pstn">#REF!</definedName>
    <definedName name="income">#REF!</definedName>
    <definedName name="Informser">#REF!</definedName>
    <definedName name="injinjinjin">#REF!</definedName>
    <definedName name="injnji">#REF!</definedName>
    <definedName name="INM">#REF!</definedName>
    <definedName name="Inputs">#REF!</definedName>
    <definedName name="inr">#REF!</definedName>
    <definedName name="insert_row">#REF!</definedName>
    <definedName name="INSTANT">#REF!</definedName>
    <definedName name="InstDrinks">#REF!</definedName>
    <definedName name="INT">#REF!</definedName>
    <definedName name="Int_HLRQty">#REF!</definedName>
    <definedName name="Int_ms_ms">#REF!</definedName>
    <definedName name="Int_Value_list">#REF!</definedName>
    <definedName name="IntCalDetail">#REF!</definedName>
    <definedName name="Interaudit">#REF!</definedName>
    <definedName name="INTEREST">#REF!</definedName>
    <definedName name="INTEREST_AS_PER_G.L.__JAN_TO_DEC__98">#REF!</definedName>
    <definedName name="INTEREST_AS_PER_G.L.__JAN_TO_SEP__98">#REF!</definedName>
    <definedName name="INtrafficpersub">#REF!</definedName>
    <definedName name="intratm">#REF!</definedName>
    <definedName name="intratm1">#REF!</definedName>
    <definedName name="INTRE">#REF!</definedName>
    <definedName name="INTT_EXP">#REF!</definedName>
    <definedName name="INV">#REF!</definedName>
    <definedName name="IOG20B">#REF!</definedName>
    <definedName name="IOGchoice">#REF!</definedName>
    <definedName name="IOP">#REF!</definedName>
    <definedName name="isdnbaper">#REF!</definedName>
    <definedName name="isdnbasub">#REF!</definedName>
    <definedName name="isdnbasubs">#REF!</definedName>
    <definedName name="isdnbasubs1">#REF!</definedName>
    <definedName name="isdnpa">#REF!</definedName>
    <definedName name="isdnpa1">#REF!</definedName>
    <definedName name="ISUPMSCsignlload">#REF!</definedName>
    <definedName name="ISUPsignlload">#REF!</definedName>
    <definedName name="ISUPSSPsignlload">#REF!</definedName>
    <definedName name="item_col">#REF!</definedName>
    <definedName name="Item_Del_Col">#REF!</definedName>
    <definedName name="item_heading">#REF!</definedName>
    <definedName name="itemNum_col">#REF!</definedName>
    <definedName name="iTol">#REF!</definedName>
    <definedName name="iut7i">#REF!</definedName>
    <definedName name="IUU\">#REF!</definedName>
    <definedName name="IV">#REF!</definedName>
    <definedName name="IYFGK">#REF!</definedName>
    <definedName name="J_DP_L">#REF!</definedName>
    <definedName name="JAN02PL1">#REF!</definedName>
    <definedName name="JAN02PL2">#REF!</definedName>
    <definedName name="JANO23">#REF!</definedName>
    <definedName name="jbhbkbkk">#REF!</definedName>
    <definedName name="JGHIYI">#REF!</definedName>
    <definedName name="jghjghjghjghjg">#REF!</definedName>
    <definedName name="jgjt">#REF!</definedName>
    <definedName name="JGJTFJ">#REF!</definedName>
    <definedName name="JGJTFJF">#REF!</definedName>
    <definedName name="JGJYFKJF">#REF!</definedName>
    <definedName name="jgjygf">#REF!</definedName>
    <definedName name="JGJYIY">#REF!</definedName>
    <definedName name="JGJYKU">#REF!</definedName>
    <definedName name="jguh">#REF!</definedName>
    <definedName name="jh">#REF!</definedName>
    <definedName name="jhgk">#REF!</definedName>
    <definedName name="jhgkjukuyt">#REF!</definedName>
    <definedName name="jhhjhg">#REF!</definedName>
    <definedName name="jhhjhjhj">#REF!</definedName>
    <definedName name="jhjhhg">#REF!</definedName>
    <definedName name="jhjhjh">#REF!</definedName>
    <definedName name="jhjku">#REF!</definedName>
    <definedName name="jhmmf">#REF!</definedName>
    <definedName name="jhtj">#REF!</definedName>
    <definedName name="jhy">#REF!</definedName>
    <definedName name="jil">#REF!</definedName>
    <definedName name="jioh">#REF!</definedName>
    <definedName name="JIUYTGVF">#REF!</definedName>
    <definedName name="jj">#REF!</definedName>
    <definedName name="jjkkjhjjh">#REF!</definedName>
    <definedName name="jkhgjyg">#REF!</definedName>
    <definedName name="jkhjkhjk">#REF!</definedName>
    <definedName name="jkkj">#REF!</definedName>
    <definedName name="jljn">#REF!</definedName>
    <definedName name="jmjkiuy">#REF!</definedName>
    <definedName name="jmp">#REF!</definedName>
    <definedName name="jmukt">#REF!</definedName>
    <definedName name="jnbh5r">#REF!</definedName>
    <definedName name="jnjn">#REF!</definedName>
    <definedName name="jnkl">#REF!</definedName>
    <definedName name="jnyhgj">#REF!</definedName>
    <definedName name="jt">#REF!</definedName>
    <definedName name="jtyryu">#REF!</definedName>
    <definedName name="ju">#REF!</definedName>
    <definedName name="juky8u">#REF!</definedName>
    <definedName name="JULY101">#REF!</definedName>
    <definedName name="JULY201">#REF!</definedName>
    <definedName name="JULY301">#REF!</definedName>
    <definedName name="JULY401">#REF!</definedName>
    <definedName name="JULY501">#REF!</definedName>
    <definedName name="JULYPL01">#REF!</definedName>
    <definedName name="JULYPL201">#REF!</definedName>
    <definedName name="JUNE">#REF!</definedName>
    <definedName name="June_1998_closing">#REF!</definedName>
    <definedName name="JUNE011">#REF!</definedName>
    <definedName name="JUNE012">#REF!</definedName>
    <definedName name="JUNE013">#REF!</definedName>
    <definedName name="JUNE014">#REF!</definedName>
    <definedName name="JUNE015">#REF!</definedName>
    <definedName name="JUNEPRO">#REF!</definedName>
    <definedName name="JUNEUPTO">#REF!</definedName>
    <definedName name="jvhjvjvhj">#REF!</definedName>
    <definedName name="jvjvghjv">#REF!</definedName>
    <definedName name="jvjvhjvh">#REF!</definedName>
    <definedName name="jyfjhtf4e">#REF!</definedName>
    <definedName name="jygjg">#REF!</definedName>
    <definedName name="jyguj">#REF!</definedName>
    <definedName name="jyj">#REF!</definedName>
    <definedName name="jyjyft">#REF!</definedName>
    <definedName name="jyr">#REF!</definedName>
    <definedName name="jyt">#REF!</definedName>
    <definedName name="jytjty">#REF!</definedName>
    <definedName name="jyuuj">#REF!</definedName>
    <definedName name="jyuukj">#REF!</definedName>
    <definedName name="kak" hidden="1">{#N/A,#N/A,TRUE,"Staffnos &amp; cost"}</definedName>
    <definedName name="kar_std">#REF!</definedName>
    <definedName name="Kauhal" hidden="1">#REF!</definedName>
    <definedName name="kbdjch" hidden="1">{#N/A,#N/A,TRUE,"Staffnos &amp; cost"}</definedName>
    <definedName name="KD_ExchRate">#REF!</definedName>
    <definedName name="Key_Indicators">#REF!</definedName>
    <definedName name="kftg">#REF!</definedName>
    <definedName name="kjh">#REF!</definedName>
    <definedName name="kjhjhj">#REF!</definedName>
    <definedName name="kjkkm">#REF!</definedName>
    <definedName name="kjlljklkj">#REF!</definedName>
    <definedName name="kjnkj">#REF!</definedName>
    <definedName name="kjnkjn">#REF!</definedName>
    <definedName name="kjukuy">#REF!</definedName>
    <definedName name="kjutk7tm">#REF!</definedName>
    <definedName name="kkjkj">#REF!</definedName>
    <definedName name="kljjklkjl">#REF!</definedName>
    <definedName name="kljkljjlk">#REF!</definedName>
    <definedName name="kljlkjljk">#REF!</definedName>
    <definedName name="klkl">#REF!</definedName>
    <definedName name="kml">#REF!</definedName>
    <definedName name="kn">#REF!</definedName>
    <definedName name="KPI" hidden="1">{#N/A,#N/A,FALSE,"Staffnos &amp; cost"}</definedName>
    <definedName name="ksubs">#REF!</definedName>
    <definedName name="ksubscribers">#REF!</definedName>
    <definedName name="KUKT">#REF!</definedName>
    <definedName name="kukuy">#REF!</definedName>
    <definedName name="KV_AC">#REF!</definedName>
    <definedName name="kyuk">#REF!</definedName>
    <definedName name="l">{#N/A,#N/A,TRUE,"Staffnos &amp; cost"}</definedName>
    <definedName name="L_Adjust">#REF!</definedName>
    <definedName name="L_AJE_Tot">#REF!</definedName>
    <definedName name="L_CY_Beg">#REF!</definedName>
    <definedName name="L_CY_End">#REF!</definedName>
    <definedName name="L_PY_End">#REF!</definedName>
    <definedName name="L_RJE_Tot">#REF!</definedName>
    <definedName name="LAPDconc">#REF!</definedName>
    <definedName name="LAPDmux">#REF!</definedName>
    <definedName name="lastyear">#REF!</definedName>
    <definedName name="lCurrency">#REF!</definedName>
    <definedName name="LE">#REF!</definedName>
    <definedName name="LegalSecret">#REF!</definedName>
    <definedName name="LEntity">#REF!</definedName>
    <definedName name="lhjlkjlkj">#REF!</definedName>
    <definedName name="li">#REF!</definedName>
    <definedName name="liab">#REF!</definedName>
    <definedName name="liab\inc\intt">#REF!</definedName>
    <definedName name="license_term">#REF!</definedName>
    <definedName name="LIST_OF_ADDITION">#REF!</definedName>
    <definedName name="List_of_Material">#REF!</definedName>
    <definedName name="ListPrice">#REF!</definedName>
    <definedName name="ljhjb">#REF!</definedName>
    <definedName name="lkjljk">#REF!</definedName>
    <definedName name="lkjlkjilk">#REF!</definedName>
    <definedName name="lkjlkjlkj">#REF!</definedName>
    <definedName name="llper">#REF!</definedName>
    <definedName name="llsub">#REF!</definedName>
    <definedName name="llsubs">#REF!</definedName>
    <definedName name="llsubs1">#REF!</definedName>
    <definedName name="LLUULHY">#REF!</definedName>
    <definedName name="lName">#REF!</definedName>
    <definedName name="loadperC7">#REF!</definedName>
    <definedName name="loc">#REF!</definedName>
    <definedName name="Location">#REF!</definedName>
    <definedName name="LOIUNHY">#REF!</definedName>
    <definedName name="LSALES">#REF!</definedName>
    <definedName name="LSTSum_Phase1">#REF!</definedName>
    <definedName name="LSTSum_Phase1_10">#REF!</definedName>
    <definedName name="LSTSum_Phase10">#REF!</definedName>
    <definedName name="LSTSum_Phase2">#REF!</definedName>
    <definedName name="LSTSum_Phase2_10">#REF!</definedName>
    <definedName name="LSTSum_Phase3">#REF!</definedName>
    <definedName name="LSTSum_Phase4">#REF!</definedName>
    <definedName name="LSTSum_Phase5">#REF!</definedName>
    <definedName name="LSTSum_Phase6">#REF!</definedName>
    <definedName name="LSTSum_Phase7">#REF!</definedName>
    <definedName name="LSTSum_Phase8">#REF!</definedName>
    <definedName name="LSTSum_Phase9">#REF!</definedName>
    <definedName name="LT_POTS">#REF!</definedName>
    <definedName name="LTA">#REF!</definedName>
    <definedName name="LTB">#REF!</definedName>
    <definedName name="LTC">#REF!</definedName>
    <definedName name="LTD">#REF!</definedName>
    <definedName name="ltg_fac">#REF!</definedName>
    <definedName name="ltgb">#REF!</definedName>
    <definedName name="ltgboss">#REF!</definedName>
    <definedName name="ltgbtr">#REF!</definedName>
    <definedName name="ltgc">#REF!</definedName>
    <definedName name="ltgcb">#REF!</definedName>
    <definedName name="ltgd">#REF!</definedName>
    <definedName name="LTGGBL">#REF!</definedName>
    <definedName name="LTGGBR">#REF!</definedName>
    <definedName name="LTGGCL">#REF!</definedName>
    <definedName name="ltpcsubs">#REF!</definedName>
    <definedName name="ltpcsubs1">#REF!</definedName>
    <definedName name="ltykt7yit">#REF!</definedName>
    <definedName name="lu">#REF!</definedName>
    <definedName name="LU_x3">#REF!</definedName>
    <definedName name="LU155E">#REF!</definedName>
    <definedName name="LU155OL">#REF!</definedName>
    <definedName name="LU155OM">#REF!</definedName>
    <definedName name="m">#REF!</definedName>
    <definedName name="M1BSCnrs">#REF!</definedName>
    <definedName name="M1subK">#REF!</definedName>
    <definedName name="M1totE">#REF!</definedName>
    <definedName name="Madras">#REF!</definedName>
    <definedName name="maindmn">#REF!</definedName>
    <definedName name="Maint_IFs">#REF!</definedName>
    <definedName name="Make_Summary">#REF!</definedName>
    <definedName name="MANUF">#REF!</definedName>
    <definedName name="MANUF_EXP">#REF!</definedName>
    <definedName name="mar">#REF!</definedName>
    <definedName name="MAR.97">#REF!</definedName>
    <definedName name="MARGIN">#REF!</definedName>
    <definedName name="Maria">#REF!</definedName>
    <definedName name="MarketgCon">#REF!</definedName>
    <definedName name="MarketInput">#REF!</definedName>
    <definedName name="MARPL021">#REF!</definedName>
    <definedName name="MARPL022">#REF!</definedName>
    <definedName name="MAT_CONS">#REF!</definedName>
    <definedName name="MATERIALS">#REF!</definedName>
    <definedName name="matl">#REF!</definedName>
    <definedName name="matls">#REF!</definedName>
    <definedName name="Max_Threshold">#REF!</definedName>
    <definedName name="Maxite_Price_a">#REF!</definedName>
    <definedName name="May">#REF!</definedName>
    <definedName name="MAY01PL">#REF!</definedName>
    <definedName name="mbnmbnmbnm">#REF!</definedName>
    <definedName name="mbs">#REF!</definedName>
    <definedName name="MC">#REF!</definedName>
    <definedName name="MDOffice">#REF!</definedName>
    <definedName name="memorytable">#REF!</definedName>
    <definedName name="menu">#REF!</definedName>
    <definedName name="mErlangpersub">#REF!</definedName>
    <definedName name="Messaging_Disc">#REF!</definedName>
    <definedName name="MGH">#REF!</definedName>
    <definedName name="mhd">#REF!</definedName>
    <definedName name="mhd_c">#REF!</definedName>
    <definedName name="mhjmu">#REF!</definedName>
    <definedName name="MHMHGM">#REF!</definedName>
    <definedName name="Michael">#REF!</definedName>
    <definedName name="Milks">#REF!</definedName>
    <definedName name="Min_Threshold">#REF!</definedName>
    <definedName name="Mini_DXC_Price_a">#REF!</definedName>
    <definedName name="MiniLink_Options_a">#REF!</definedName>
    <definedName name="MiniLink_SW_a">#REF!</definedName>
    <definedName name="MinilinkQty">#REF!</definedName>
    <definedName name="mis">#REF!</definedName>
    <definedName name="MISC">#REF!</definedName>
    <definedName name="MJYBHJI">#REF!</definedName>
    <definedName name="MKIUHJI">#REF!</definedName>
    <definedName name="MKIUUJHTRF">#REF!</definedName>
    <definedName name="mkt_share">#REF!</definedName>
    <definedName name="Mktgserv">#REF!</definedName>
    <definedName name="MKUJHTFRE">#REF!</definedName>
    <definedName name="mm">#REF!</definedName>
    <definedName name="MN">#REF!</definedName>
    <definedName name="mndim">#REF!</definedName>
    <definedName name="mnyju6">#REF!</definedName>
    <definedName name="Monetary_Precision">#REF!</definedName>
    <definedName name="Month_Days">#REF!</definedName>
    <definedName name="MOR_OSC">#REF!</definedName>
    <definedName name="Ms_tot">#REF!</definedName>
    <definedName name="msc_2.1_a">#REF!</definedName>
    <definedName name="MSC_options_a">#REF!</definedName>
    <definedName name="MSC_Price_a">#REF!</definedName>
    <definedName name="MSC_SSFQty">#REF!</definedName>
    <definedName name="MSC_stat">#REF!</definedName>
    <definedName name="Msc_tot">#REF!</definedName>
    <definedName name="Msc2_gatew">#REF!</definedName>
    <definedName name="Msc2_ms_ms">#REF!</definedName>
    <definedName name="Msc2_term">#REF!</definedName>
    <definedName name="MSCQty">#REF!</definedName>
    <definedName name="MSCR7_Price_a">#REF!</definedName>
    <definedName name="MSCSCPamtC7">#REF!</definedName>
    <definedName name="MSCSSPamtC7">#REF!</definedName>
    <definedName name="MTGEXP">#REF!</definedName>
    <definedName name="MTH_3">#REF!</definedName>
    <definedName name="MTH_9">#REF!</definedName>
    <definedName name="MULVI">#REF!</definedName>
    <definedName name="mulvi1">#REF!</definedName>
    <definedName name="mulvi2">#REF!</definedName>
    <definedName name="Mumbai">#REF!</definedName>
    <definedName name="MW_PA">#REF!</definedName>
    <definedName name="MXEsendingHT">#REF!</definedName>
    <definedName name="N">#REF!</definedName>
    <definedName name="N_B_SW">#REF!</definedName>
    <definedName name="N_CMU">#REF!</definedName>
    <definedName name="N_DLU_EU">#REF!</definedName>
    <definedName name="N_DLU_NU">#REF!</definedName>
    <definedName name="N_Door_x">#REF!</definedName>
    <definedName name="N_LT_ISDN">#REF!</definedName>
    <definedName name="N_LT_POTS">#REF!</definedName>
    <definedName name="N_LU_x3">#REF!</definedName>
    <definedName name="N_LU155E">#REF!</definedName>
    <definedName name="N_LU155OL">#REF!</definedName>
    <definedName name="N_LU155OM">#REF!</definedName>
    <definedName name="N_Panel_m">#REF!</definedName>
    <definedName name="N_Panel_u">#REF!</definedName>
    <definedName name="N_Rack_m">#REF!</definedName>
    <definedName name="N_Rack_o">#REF!</definedName>
    <definedName name="N_Rack_u">#REF!</definedName>
    <definedName name="N_SLMA_CMRL_E">#REF!</definedName>
    <definedName name="N_SLMA_CMRL_N">#REF!</definedName>
    <definedName name="N_SLMA_COS_E">#REF!</definedName>
    <definedName name="N_SLMA_COS_N">#REF!</definedName>
    <definedName name="N_SLMD_E">#REF!</definedName>
    <definedName name="N_SLMD_N">#REF!</definedName>
    <definedName name="N_UPL">#REF!</definedName>
    <definedName name="NA_Value_list">#REF!</definedName>
    <definedName name="NADs">#REF!</definedName>
    <definedName name="NAME">#REF!</definedName>
    <definedName name="NAMES">#REF!</definedName>
    <definedName name="nbtrb">#REF!</definedName>
    <definedName name="NC1A">#REF!</definedName>
    <definedName name="NC1B">#REF!</definedName>
    <definedName name="NC2A">#REF!</definedName>
    <definedName name="nccb">#REF!</definedName>
    <definedName name="ncmrl">#REF!</definedName>
    <definedName name="ncos">#REF!</definedName>
    <definedName name="ncoub">#REF!</definedName>
    <definedName name="ndiu">#REF!</definedName>
    <definedName name="ndiurdlu">#REF!</definedName>
    <definedName name="ndiutr">#REF!</definedName>
    <definedName name="ndlu">#REF!</definedName>
    <definedName name="ndlu60">#REF!</definedName>
    <definedName name="NDLUT">#REF!</definedName>
    <definedName name="NE_RTU_INPUT_RANGE">#REF!</definedName>
    <definedName name="nego_mar">#REF!</definedName>
    <definedName name="NEPAL">#REF!</definedName>
    <definedName name="NERTUINPUT">#REF!</definedName>
    <definedName name="nestle">#REF!</definedName>
    <definedName name="NET">#REF!</definedName>
    <definedName name="net_antenna">#REF!</definedName>
    <definedName name="Net_AXE_HW_Aux">#REF!</definedName>
    <definedName name="net_axe_spares">#REF!</definedName>
    <definedName name="net_bgw_hw">#REF!</definedName>
    <definedName name="net_bgw_sw">#REF!</definedName>
    <definedName name="net_bsc_hw">#REF!</definedName>
    <definedName name="net_bss_sw">#REF!</definedName>
    <definedName name="net_bts_backup">#REF!</definedName>
    <definedName name="net_bts_hw">#REF!</definedName>
    <definedName name="net_bts_spares">#REF!</definedName>
    <definedName name="net_doc">#REF!</definedName>
    <definedName name="net_dxx_hw">#REF!</definedName>
    <definedName name="net_dxx_sw">#REF!</definedName>
    <definedName name="net_eir_hw">#REF!</definedName>
    <definedName name="net_eir_sw">#REF!</definedName>
    <definedName name="Net_GPRS_HW">#REF!</definedName>
    <definedName name="Net_GPRS_HW_Optional">#REF!</definedName>
    <definedName name="Net_GPRS_HW_PCU">#REF!</definedName>
    <definedName name="Net_GPRS_HW_SG">#REF!</definedName>
    <definedName name="Net_GPRS_SW">#REF!</definedName>
    <definedName name="net_hlr_hw">#REF!</definedName>
    <definedName name="net_hlr_sw">#REF!</definedName>
    <definedName name="net_min_hw">#REF!</definedName>
    <definedName name="net_min_sw">#REF!</definedName>
    <definedName name="net_minilink_hw">#REF!</definedName>
    <definedName name="net_minilink_sw">#REF!</definedName>
    <definedName name="net_msc_hw">#REF!</definedName>
    <definedName name="net_msc_sw">#REF!</definedName>
    <definedName name="net_oss_hw">#REF!</definedName>
    <definedName name="net_oss_sw">#REF!</definedName>
    <definedName name="net_other_hw">#REF!</definedName>
    <definedName name="net_other_sw">#REF!</definedName>
    <definedName name="net_power">#REF!</definedName>
    <definedName name="net_r7_bsc_hw">#REF!</definedName>
    <definedName name="net_services">#REF!</definedName>
    <definedName name="net_sog_hw">#REF!</definedName>
    <definedName name="net_sog_sw">#REF!</definedName>
    <definedName name="net_support">#REF!</definedName>
    <definedName name="net_tools">#REF!</definedName>
    <definedName name="net_training">#REF!</definedName>
    <definedName name="net_vms_sms_hw">#REF!</definedName>
    <definedName name="net_vms_sms_sw">#REF!</definedName>
    <definedName name="NetPrice">#REF!</definedName>
    <definedName name="New_BGWQty">#REF!</definedName>
    <definedName name="New_BSCQty">#REF!</definedName>
    <definedName name="New_BTSQty">#REF!</definedName>
    <definedName name="NEW_CHARGE">#REF!</definedName>
    <definedName name="New_Dir_Acc_Unit">#REF!</definedName>
    <definedName name="New_EIRQty">#REF!</definedName>
    <definedName name="New_MinilinkQty">#REF!</definedName>
    <definedName name="New_MSC_SSFQty">#REF!</definedName>
    <definedName name="New_MSCQty">#REF!</definedName>
    <definedName name="New_OSSQty">#REF!</definedName>
    <definedName name="New_PRA">#REF!</definedName>
    <definedName name="New_S_A_HLRQty">#REF!</definedName>
    <definedName name="New_Salaries">#REF!</definedName>
    <definedName name="New_SMSQty">#REF!</definedName>
    <definedName name="New_SOGQty">#REF!</definedName>
    <definedName name="New_SSCP">#REF!</definedName>
    <definedName name="New_Subs">#REF!</definedName>
    <definedName name="New_TRUs">#REF!</definedName>
    <definedName name="New_VMSQty">#REF!</definedName>
    <definedName name="nfdg">#REF!</definedName>
    <definedName name="NFE_database">#REF!</definedName>
    <definedName name="NFE_Database_1">#REF!</definedName>
    <definedName name="nfgfghgghhg">#REF!</definedName>
    <definedName name="nghtyhrt">#REF!</definedName>
    <definedName name="ngybt">#REF!</definedName>
    <definedName name="NHBGHJKOIUYTY">#REF!</definedName>
    <definedName name="NHBGTRFGYU">#REF!</definedName>
    <definedName name="NHBGTYUJH">#REF!</definedName>
    <definedName name="NHGBHJKMLKUUY">#REF!</definedName>
    <definedName name="nhome">#REF!</definedName>
    <definedName name="NHYGBHY">#REF!</definedName>
    <definedName name="NHYTGHUI">#REF!</definedName>
    <definedName name="ni">#REF!</definedName>
    <definedName name="nidhi">#REF!</definedName>
    <definedName name="Nil" hidden="1">{#N/A,#N/A,FALSE,"Aging Summary";#N/A,#N/A,FALSE,"Ratio Analysis";#N/A,#N/A,FALSE,"Test 120 Day Accts";#N/A,#N/A,FALSE,"Tickmarks"}</definedName>
    <definedName name="nisdnba">#REF!</definedName>
    <definedName name="nisdnpa">#REF!</definedName>
    <definedName name="njinjinjinji">#REF!</definedName>
    <definedName name="njj">#REF!</definedName>
    <definedName name="njnjinji">#REF!</definedName>
    <definedName name="nknk">#REF!</definedName>
    <definedName name="nldib">#REF!</definedName>
    <definedName name="nlinks">#REF!</definedName>
    <definedName name="nlong">#REF!</definedName>
    <definedName name="nltg">#REF!</definedName>
    <definedName name="nltgb">#REF!</definedName>
    <definedName name="nltgc">#REF!</definedName>
    <definedName name="nltpc">#REF!</definedName>
    <definedName name="nlws">#REF!</definedName>
    <definedName name="nmbnmbn">#REF!</definedName>
    <definedName name="nn">#REF!</definedName>
    <definedName name="nnj">#REF!</definedName>
    <definedName name="No">#REF!</definedName>
    <definedName name="no_control">#REF!</definedName>
    <definedName name="No_of_Phases">#REF!</definedName>
    <definedName name="no_traffic">#REF!</definedName>
    <definedName name="Nodechoice">#REF!</definedName>
    <definedName name="NONOP">#REF!</definedName>
    <definedName name="nord">#REF!</definedName>
    <definedName name="Nortel_Margin">#REF!</definedName>
    <definedName name="North_America">#REF!</definedName>
    <definedName name="NorthEast">#REF!</definedName>
    <definedName name="NOV">#REF!</definedName>
    <definedName name="NOVPL011">#REF!</definedName>
    <definedName name="NOVPL012">#REF!</definedName>
    <definedName name="npabx">#REF!</definedName>
    <definedName name="NPS">#REF!</definedName>
    <definedName name="NRM">#REF!</definedName>
    <definedName name="nrmux">#REF!</definedName>
    <definedName name="nrrlu">#REF!</definedName>
    <definedName name="nslmd">#REF!</definedName>
    <definedName name="NSS_Capex_Details" hidden="1">{#N/A,#N/A,FALSE,"Staffnos &amp; cost"}</definedName>
    <definedName name="ntfh">#REF!</definedName>
    <definedName name="ntsmb">#REF!</definedName>
    <definedName name="NUDABil">#REF!</definedName>
    <definedName name="num_sites">#REF!</definedName>
    <definedName name="nvbnvbnmhj">#REF!</definedName>
    <definedName name="nxt">#REF!</definedName>
    <definedName name="oa" hidden="1">{#N/A,#N/A,FALSE,"Aging Summary";#N/A,#N/A,FALSE,"Ratio Analysis";#N/A,#N/A,FALSE,"Test 120 Day Accts";#N/A,#N/A,FALSE,"Tickmarks"}</definedName>
    <definedName name="OB">#REF!</definedName>
    <definedName name="OC12_carrier">#REF!</definedName>
    <definedName name="OC12_Tribs">#REF!</definedName>
    <definedName name="OC192_HS">#REF!</definedName>
    <definedName name="OC48_Tribs">#REF!</definedName>
    <definedName name="OCT01PL">#REF!</definedName>
    <definedName name="OCT01PL1">#REF!</definedName>
    <definedName name="Offerno">#REF!</definedName>
    <definedName name="OfficeEquip">#REF!</definedName>
    <definedName name="ogtrnks">#REF!</definedName>
    <definedName name="OH">#REF!,#REF!,#REF!</definedName>
    <definedName name="OINC">#REF!</definedName>
    <definedName name="old">#REF!</definedName>
    <definedName name="old_serial">#REF!</definedName>
    <definedName name="oldd">#REF!</definedName>
    <definedName name="oldtb">#REF!</definedName>
    <definedName name="On_Site">#REF!</definedName>
    <definedName name="ONE">#REF!</definedName>
    <definedName name="OP">#REF!</definedName>
    <definedName name="op.">#REF!</definedName>
    <definedName name="OPC_BBs">#REF!</definedName>
    <definedName name="OPC_Controller_IO">#REF!</definedName>
    <definedName name="OPC_Disk">#REF!</definedName>
    <definedName name="Operating_Expenses">#REF!</definedName>
    <definedName name="OPFE">#REF!</definedName>
    <definedName name="OPL_MILK">#REF!</definedName>
    <definedName name="OpNADs">#REF!</definedName>
    <definedName name="OPSauto_upsell">#REF!</definedName>
    <definedName name="OPSauto_upsellY3">#REF!</definedName>
    <definedName name="OPSEX_upsell">#REF!</definedName>
    <definedName name="OPTeraConnectDX">#REF!</definedName>
    <definedName name="OPTeraLH">#REF!</definedName>
    <definedName name="OPTeraMetro">#REF!</definedName>
    <definedName name="Order_Code">#REF!</definedName>
    <definedName name="orgcb">#REF!</definedName>
    <definedName name="orgcb1">#REF!</definedName>
    <definedName name="orghm">#REF!</definedName>
    <definedName name="orgisdn">#REF!</definedName>
    <definedName name="orgisdn1">#REF!</definedName>
    <definedName name="orgord">#REF!</definedName>
    <definedName name="orgord1">#REF!</definedName>
    <definedName name="orgpbx">#REF!</definedName>
    <definedName name="orgpbx1">#REF!</definedName>
    <definedName name="Orig_ms">#REF!</definedName>
    <definedName name="OrigMSBCHA">#REF!</definedName>
    <definedName name="OS">#REF!</definedName>
    <definedName name="oss">#REF!</definedName>
    <definedName name="OSS_Bundling">#REF!</definedName>
    <definedName name="OSS_HW_Price_a">#REF!</definedName>
    <definedName name="OSS_License_Price_a">#REF!</definedName>
    <definedName name="OSS_SW_Opt_Price_a">#REF!</definedName>
    <definedName name="OSS_type">#REF!</definedName>
    <definedName name="OSSQty">#REF!</definedName>
    <definedName name="Other" hidden="1">{#N/A,#N/A,FALSE,"Staffnos &amp; cost"}</definedName>
    <definedName name="Other_mn">#REF!</definedName>
    <definedName name="Other_mn_term">#REF!</definedName>
    <definedName name="Other_mn_tot">#REF!</definedName>
    <definedName name="Other_ms">#REF!</definedName>
    <definedName name="OtherCCDGOS">#REF!</definedName>
    <definedName name="OtherCCDHoldingTime">#REF!</definedName>
    <definedName name="OtherCCDTrafficFraction">#REF!</definedName>
    <definedName name="Outg_pstn">#REF!</definedName>
    <definedName name="OUTPUT_LINE2">#REF!</definedName>
    <definedName name="outtm">#REF!</definedName>
    <definedName name="outtm1">#REF!</definedName>
    <definedName name="P">#REF!</definedName>
    <definedName name="P.1">#REF!</definedName>
    <definedName name="P_3">#REF!</definedName>
    <definedName name="P_4">#REF!</definedName>
    <definedName name="P_5">#REF!</definedName>
    <definedName name="p_6">#REF!</definedName>
    <definedName name="P_7">#REF!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_TXd">#REF!</definedName>
    <definedName name="pabxper">#REF!</definedName>
    <definedName name="pabxsub">#REF!</definedName>
    <definedName name="pabxsubs">#REF!</definedName>
    <definedName name="pabxsubs1">#REF!</definedName>
    <definedName name="Page1">#REF!</definedName>
    <definedName name="PAGE1_3">#REF!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2">#REF!</definedName>
    <definedName name="PAGE2_3">#REF!</definedName>
    <definedName name="Page26">#REF!</definedName>
    <definedName name="Page27">#REF!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n_std">#REF!</definedName>
    <definedName name="Panel_m">#REF!</definedName>
    <definedName name="Panel_u">#REF!</definedName>
    <definedName name="PARTI">#REF!</definedName>
    <definedName name="pbper">#REF!</definedName>
    <definedName name="pbsub">#REF!</definedName>
    <definedName name="pbsubs">#REF!</definedName>
    <definedName name="pbsubs1">#REF!</definedName>
    <definedName name="PC_ATM25">#REF!</definedName>
    <definedName name="pcm">#REF!</definedName>
    <definedName name="PD_ID">#REF!</definedName>
    <definedName name="PDMXE">#REF!</definedName>
    <definedName name="PEC">#REF!</definedName>
    <definedName name="Performance_of_Jan___June_98_over_Jan___June_97">#REF!</definedName>
    <definedName name="PERIOD">#REF!</definedName>
    <definedName name="PersonalNumshare">#REF!</definedName>
    <definedName name="PHARMA.PM">#REF!</definedName>
    <definedName name="PHARMA.RM">#REF!</definedName>
    <definedName name="Phase_no">#REF!</definedName>
    <definedName name="Phase_No_Long">#REF!</definedName>
    <definedName name="Phase_number">#REF!</definedName>
    <definedName name="PIC">"Picture 1"</definedName>
    <definedName name="PJ_RPK">#REF!</definedName>
    <definedName name="pjj_pa">#REF!</definedName>
    <definedName name="PK">#REF!</definedName>
    <definedName name="PKGMAT">#REF!</definedName>
    <definedName name="PL">#REF!</definedName>
    <definedName name="Plant">#REF!</definedName>
    <definedName name="plhhjkjk" hidden="1">{#N/A,#N/A,TRUE,"Staffnos &amp; cost"}</definedName>
    <definedName name="pljk">#REF!</definedName>
    <definedName name="pm">#REF!</definedName>
    <definedName name="PN_PA">#REF!</definedName>
    <definedName name="PN_VT">#REF!</definedName>
    <definedName name="PNLCON">#REF!</definedName>
    <definedName name="PNLJUN">#REF!</definedName>
    <definedName name="PNLMAR">#REF!</definedName>
    <definedName name="PNLOOO">#REF!</definedName>
    <definedName name="POIMKUJY">#REF!</definedName>
    <definedName name="POLYBAGS">#REF!</definedName>
    <definedName name="PoolBrMgr">#REF!</definedName>
    <definedName name="PoolSalH.o">#REF!</definedName>
    <definedName name="POSN_C">#REF!</definedName>
    <definedName name="POSN_I">#REF!</definedName>
    <definedName name="POSN_P">#REF!</definedName>
    <definedName name="POSU_C">#REF!</definedName>
    <definedName name="POSU_P">#REF!</definedName>
    <definedName name="Power_Backup_Price_a">#REF!</definedName>
    <definedName name="Power_Inverter_Price_a">#REF!</definedName>
    <definedName name="Power_spares_price_a">#REF!</definedName>
    <definedName name="Power_Supply_Price_a">#REF!</definedName>
    <definedName name="Power56_Backup_Price_a">#REF!</definedName>
    <definedName name="Power56_Supply_Price_a">#REF!</definedName>
    <definedName name="PPY">#REF!</definedName>
    <definedName name="PRAconnections">#REF!</definedName>
    <definedName name="PRAGOS">#REF!</definedName>
    <definedName name="prap">#REF!</definedName>
    <definedName name="PRAtraffic">#REF!</definedName>
    <definedName name="predial">#REF!</definedName>
    <definedName name="predial1">#REF!</definedName>
    <definedName name="PrepaidSIMshare">#REF!</definedName>
    <definedName name="Prev_HLR_Subs">#REF!</definedName>
    <definedName name="Prev_MSCQty">#REF!</definedName>
    <definedName name="PRICE">#REF!</definedName>
    <definedName name="Prices" hidden="1">{#N/A,#N/A,FALSE,"Staffnos &amp; cost"}</definedName>
    <definedName name="_xlnm.Print_Area" localSheetId="13">'Commercial lights'!$A$1:$K$12</definedName>
    <definedName name="_xlnm.Print_Area" localSheetId="14">'Decorative lights'!$A$1:$K$9</definedName>
    <definedName name="_xlnm.Print_Area" localSheetId="15">'loose furniture'!$A$1:$I$28</definedName>
    <definedName name="_xlnm.Print_Area">#REF!</definedName>
    <definedName name="PRINT_AREA_MI">#REF!</definedName>
    <definedName name="_xlnm.Print_Titles">#N/A</definedName>
    <definedName name="PRINT1">#REF!</definedName>
    <definedName name="PRINT10">#REF!</definedName>
    <definedName name="PRINT11">#REF!</definedName>
    <definedName name="PRINT12">#REF!</definedName>
    <definedName name="PRINT13">#REF!</definedName>
    <definedName name="PRINT14">#REF!</definedName>
    <definedName name="PRINT4">#REF!</definedName>
    <definedName name="PRINT7">#REF!</definedName>
    <definedName name="PRINT8">#REF!</definedName>
    <definedName name="PRINTAB">#REF!</definedName>
    <definedName name="PRINTAREA1">#REF!</definedName>
    <definedName name="PRINTAREATOT">#REF!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STLC">#REF!</definedName>
    <definedName name="Prior1Qtr">#REF!</definedName>
    <definedName name="Prior2Qtr">#REF!</definedName>
    <definedName name="Prior3Qtr">#REF!</definedName>
    <definedName name="PRME">#REF!</definedName>
    <definedName name="prn">#REF!</definedName>
    <definedName name="Product_Line">#REF!</definedName>
    <definedName name="Professional_svc">#REF!</definedName>
    <definedName name="Profit\Loss">#REF!</definedName>
    <definedName name="PROFIT_LOSS">#REF!</definedName>
    <definedName name="PROFIT1">#REF!</definedName>
    <definedName name="PROFIT2">#REF!</definedName>
    <definedName name="PROFIT3">#REF!</definedName>
    <definedName name="PROFIT4">#REF!</definedName>
    <definedName name="profitability">#REF!</definedName>
    <definedName name="progress">#REF!</definedName>
    <definedName name="Psopho_filter">#REF!</definedName>
    <definedName name="Pstn_tot">#REF!</definedName>
    <definedName name="Pt">#REF!</definedName>
    <definedName name="pulsea">#REF!</definedName>
    <definedName name="pulsea1">#REF!</definedName>
    <definedName name="Purchasing">#REF!</definedName>
    <definedName name="purchasPM">#REF!</definedName>
    <definedName name="purchasRM">#REF!</definedName>
    <definedName name="purst2">#REF!</definedName>
    <definedName name="PY">#REF!</definedName>
    <definedName name="q232q">#REF!</definedName>
    <definedName name="q3e">#REF!</definedName>
    <definedName name="q43q">#REF!</definedName>
    <definedName name="qbs">#REF!</definedName>
    <definedName name="qcf">#REF!</definedName>
    <definedName name="qed">#REF!</definedName>
    <definedName name="qedwf">#REF!</definedName>
    <definedName name="qeq">#REF!</definedName>
    <definedName name="QEQD">#REF!</definedName>
    <definedName name="qeqw3">#REF!</definedName>
    <definedName name="qewr">#REF!</definedName>
    <definedName name="qpl">#REF!</definedName>
    <definedName name="qqopencasha">#REF!</definedName>
    <definedName name="qqopencashb">#REF!</definedName>
    <definedName name="qqopencredc">#REF!</definedName>
    <definedName name="qqopendebtc">#REF!</definedName>
    <definedName name="qqopenloan">#REF!</definedName>
    <definedName name="qqopenworth">#REF!</definedName>
    <definedName name="qqopenwortha">#REF!</definedName>
    <definedName name="QQQ">#REF!</definedName>
    <definedName name="QTempAllAreas">#REF!</definedName>
    <definedName name="qty_col">#REF!</definedName>
    <definedName name="Quad_OC12">#REF!</definedName>
    <definedName name="QWERTY">#REF!</definedName>
    <definedName name="QWFQWF">#REF!</definedName>
    <definedName name="qwsq">#REF!</definedName>
    <definedName name="QWWEQW">#REF!</definedName>
    <definedName name="R_Factor">#REF!</definedName>
    <definedName name="Rack_m">#REF!</definedName>
    <definedName name="Rack_o">#REF!</definedName>
    <definedName name="Rack_u">#REF!</definedName>
    <definedName name="Racks">#REF!</definedName>
    <definedName name="raj">#REF!</definedName>
    <definedName name="RAT">#REF!=#REF!</definedName>
    <definedName name="rate">#REF!</definedName>
    <definedName name="rate1">#REF!</definedName>
    <definedName name="RATES">#REF!</definedName>
    <definedName name="RawData">#REF!</definedName>
    <definedName name="rawtwaeg" hidden="1">#REF!</definedName>
    <definedName name="RDD">#REF!</definedName>
    <definedName name="rdtgd">#REF!</definedName>
    <definedName name="rdtgrd">#REF!</definedName>
    <definedName name="_xlnm.Recorder">#REF!</definedName>
    <definedName name="Recover">#REF!</definedName>
    <definedName name="red">#REF!</definedName>
    <definedName name="redrx">#REF!</definedName>
    <definedName name="Redundant">#REF!</definedName>
    <definedName name="REGE">#REF!</definedName>
    <definedName name="Regen_CE_BB">#REF!</definedName>
    <definedName name="Region">#REF!</definedName>
    <definedName name="Rejuvenation">#REF!</definedName>
    <definedName name="related">#REF!</definedName>
    <definedName name="Report_Day">#REF!</definedName>
    <definedName name="ReportTitle1">#REF!</definedName>
    <definedName name="RES">#REF!</definedName>
    <definedName name="Res_upsell">#REF!</definedName>
    <definedName name="Res_upsell3Y">#REF!</definedName>
    <definedName name="Residual_difference">#REF!</definedName>
    <definedName name="Resiliant">#REF!</definedName>
    <definedName name="Resilient">#REF!</definedName>
    <definedName name="Resource_Optimisation">#REF!</definedName>
    <definedName name="rest">#REF!</definedName>
    <definedName name="RETAIL">#REF!</definedName>
    <definedName name="Revenue">#REF!</definedName>
    <definedName name="Revenue_Assumptions">#REF!</definedName>
    <definedName name="rewr">#REF!</definedName>
    <definedName name="rf">#REF!</definedName>
    <definedName name="rfd">#REF!</definedName>
    <definedName name="rfds">#REF!</definedName>
    <definedName name="rfe">#REF!</definedName>
    <definedName name="rfer">#REF!</definedName>
    <definedName name="rfewf">#REF!</definedName>
    <definedName name="rfge">#REF!</definedName>
    <definedName name="rfgr">#REF!</definedName>
    <definedName name="RFormula">#REF!</definedName>
    <definedName name="RFRASF">#REF!</definedName>
    <definedName name="rfs">#REF!</definedName>
    <definedName name="rfsed">#REF!</definedName>
    <definedName name="rfseews">#REF!</definedName>
    <definedName name="rfw">#REF!</definedName>
    <definedName name="rfwer">#REF!</definedName>
    <definedName name="rfy">#REF!</definedName>
    <definedName name="rg">#REF!</definedName>
    <definedName name="rgerg">#REF!</definedName>
    <definedName name="rgerge5h">#REF!</definedName>
    <definedName name="rgesrq2">#REF!</definedName>
    <definedName name="rgfe">#REF!</definedName>
    <definedName name="rgh">#REF!</definedName>
    <definedName name="RGHTRTH">#REF!</definedName>
    <definedName name="rgr">#REF!</definedName>
    <definedName name="rgrdt">#REF!</definedName>
    <definedName name="rh">#REF!</definedName>
    <definedName name="rhe">#REF!</definedName>
    <definedName name="rhejur">#REF!</definedName>
    <definedName name="rhgfgjyf">#REF!</definedName>
    <definedName name="rht">#REF!</definedName>
    <definedName name="Rls8_Req_list">#REF!</definedName>
    <definedName name="RM">#REF!</definedName>
    <definedName name="rmhx35">#REF!</definedName>
    <definedName name="RowDetails1">#REF!</definedName>
    <definedName name="RPbuschoice">#REF!</definedName>
    <definedName name="RPK_PA">#REF!</definedName>
    <definedName name="RRQ3W">#REF!</definedName>
    <definedName name="Rs._Per_sq.ft.">#REF!</definedName>
    <definedName name="rsetr">#REF!</definedName>
    <definedName name="RSP">#REF!</definedName>
    <definedName name="rsrwet">#REF!</definedName>
    <definedName name="rst">#REF!</definedName>
    <definedName name="RSTSET">#REF!</definedName>
    <definedName name="rsu">#REF!</definedName>
    <definedName name="RSU0">#REF!</definedName>
    <definedName name="RSU00">#REF!</definedName>
    <definedName name="RT">#REF!</definedName>
    <definedName name="rte">#REF!</definedName>
    <definedName name="rter">#REF!</definedName>
    <definedName name="rtfe">#REF!</definedName>
    <definedName name="rtg">#REF!</definedName>
    <definedName name="rtge">#REF!</definedName>
    <definedName name="rtgerg">#REF!</definedName>
    <definedName name="rtghrh">#REF!</definedName>
    <definedName name="rtghtrhr">#REF!</definedName>
    <definedName name="rtgsg">#REF!</definedName>
    <definedName name="rtgt5rh">#REF!</definedName>
    <definedName name="rth">#REF!</definedName>
    <definedName name="rthtrhd">#REF!</definedName>
    <definedName name="rtkyk7ti">#REF!</definedName>
    <definedName name="RTL_1997">#REF!</definedName>
    <definedName name="RTL_1998">#REF!</definedName>
    <definedName name="RTL_1999">#REF!</definedName>
    <definedName name="RTL_2000">#REF!</definedName>
    <definedName name="RTL_2001">#REF!</definedName>
    <definedName name="RTL_RIG">#REF!</definedName>
    <definedName name="RTL_TON_NPS">#REF!</definedName>
    <definedName name="rtrdyrdyh">#REF!</definedName>
    <definedName name="rtyr">#REF!</definedName>
    <definedName name="rtytf">#REF!</definedName>
    <definedName name="RTYUI">#REF!</definedName>
    <definedName name="RV_TM">#REF!</definedName>
    <definedName name="rw33r">#REF!</definedName>
    <definedName name="rw3r">#REF!</definedName>
    <definedName name="rwafwaf" hidden="1">#REF!</definedName>
    <definedName name="RWORK">#REF!</definedName>
    <definedName name="rwr">#REF!</definedName>
    <definedName name="rwrw" hidden="1">#REF!</definedName>
    <definedName name="rws">#REF!</definedName>
    <definedName name="rwsrfw">#REF!</definedName>
    <definedName name="rwtw">#REF!</definedName>
    <definedName name="ry">#REF!</definedName>
    <definedName name="ry5redhrdt">#REF!</definedName>
    <definedName name="ry5y">#REF!</definedName>
    <definedName name="ryh">#REF!</definedName>
    <definedName name="ryhr">#REF!</definedName>
    <definedName name="ryhre">#REF!</definedName>
    <definedName name="ryht">#REF!</definedName>
    <definedName name="ryr">#REF!</definedName>
    <definedName name="ryrey">#REF!</definedName>
    <definedName name="rytruh">#REF!</definedName>
    <definedName name="s">#REF!</definedName>
    <definedName name="S.7.1.010">#REF!</definedName>
    <definedName name="S.7.1.011">#REF!</definedName>
    <definedName name="S.7.1.10">#REF!</definedName>
    <definedName name="S.7.1.11">#REF!</definedName>
    <definedName name="S.7.1.12">#REF!</definedName>
    <definedName name="S.7.1.13">#REF!</definedName>
    <definedName name="S.7.1.14">#REF!</definedName>
    <definedName name="S.7.1.15">#REF!</definedName>
    <definedName name="S.7.1.16">#REF!</definedName>
    <definedName name="S.7.1.17">#REF!</definedName>
    <definedName name="S.7.1.18">#REF!</definedName>
    <definedName name="S.7.1.19">#REF!</definedName>
    <definedName name="S.7.1.8">#REF!</definedName>
    <definedName name="S.7.1.9">#REF!</definedName>
    <definedName name="S_A_HLRQty">#REF!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01_KEY_ACC">#REF!</definedName>
    <definedName name="S02_FOOD_SERVICE">#REF!</definedName>
    <definedName name="S03_CHIANGMAI">#REF!</definedName>
    <definedName name="S04_PAKCHONG">#REF!</definedName>
    <definedName name="S05_PATTAYA">#REF!</definedName>
    <definedName name="S06_PHUKET">#REF!</definedName>
    <definedName name="S13_SALES_ADMIN">#REF!</definedName>
    <definedName name="s45s">#REF!</definedName>
    <definedName name="s4er">#REF!</definedName>
    <definedName name="SA">#REF!</definedName>
    <definedName name="SA_PA">#REF!</definedName>
    <definedName name="saa">#REF!</definedName>
    <definedName name="sad">#REF!</definedName>
    <definedName name="SADAS">#REF!</definedName>
    <definedName name="sadsd">#REF!</definedName>
    <definedName name="SADSDADS">#REF!</definedName>
    <definedName name="SAERTW">#REF!</definedName>
    <definedName name="SAKS">#REF!</definedName>
    <definedName name="salar">#REF!</definedName>
    <definedName name="SALARIES">#REF!</definedName>
    <definedName name="SALE">#REF!</definedName>
    <definedName name="salect2">#REF!</definedName>
    <definedName name="SALES">#REF!</definedName>
    <definedName name="Salesmgmt">#REF!</definedName>
    <definedName name="SAM">#REF!</definedName>
    <definedName name="samsan" hidden="1">#REF!</definedName>
    <definedName name="SANITARY">#REF!</definedName>
    <definedName name="sccxz">#REF!</definedName>
    <definedName name="SCF_Opt_CAMEL_Only">#REF!</definedName>
    <definedName name="SCH_1">#REF!</definedName>
    <definedName name="SCH_2">#REF!</definedName>
    <definedName name="SCH_3">#REF!</definedName>
    <definedName name="SCH_4">#REF!</definedName>
    <definedName name="SCH_5">#REF!</definedName>
    <definedName name="SCH_6">#REF!</definedName>
    <definedName name="SCH_7">#REF!</definedName>
    <definedName name="sch1_15">#REF!</definedName>
    <definedName name="sch10_15">#REF!</definedName>
    <definedName name="sch11_15">#REF!</definedName>
    <definedName name="SCH12_13_15">#REF!</definedName>
    <definedName name="sch14_15_15">#REF!</definedName>
    <definedName name="sch16_15">#REF!</definedName>
    <definedName name="sch17_15">#REF!</definedName>
    <definedName name="sch18_15">#REF!</definedName>
    <definedName name="sch19_15">#REF!</definedName>
    <definedName name="sch2_15">#REF!</definedName>
    <definedName name="sch20_15">#REF!</definedName>
    <definedName name="sch21_15">#REF!</definedName>
    <definedName name="sch22_15">#REF!</definedName>
    <definedName name="sch3_15">#REF!</definedName>
    <definedName name="sch3a_15">#REF!</definedName>
    <definedName name="sch3b_15">#REF!</definedName>
    <definedName name="SCH4_15">#REF!</definedName>
    <definedName name="sch6_15">#REF!</definedName>
    <definedName name="sch7_8_15">#REF!</definedName>
    <definedName name="sch9_15">#REF!</definedName>
    <definedName name="SCHA">#REF!</definedName>
    <definedName name="SCHAA">#REF!</definedName>
    <definedName name="schb">#REF!</definedName>
    <definedName name="schbb">#REF!</definedName>
    <definedName name="SCHCCDD">#REF!</definedName>
    <definedName name="SCHCD">#REF!</definedName>
    <definedName name="SCHEDULE__C">#REF!</definedName>
    <definedName name="SCHEDULES_FORMING_PART_OF_THE_BALANCE_SHEET">#REF!</definedName>
    <definedName name="SCHEE">#REF!</definedName>
    <definedName name="SCHF">#REF!</definedName>
    <definedName name="SCHFF">#REF!</definedName>
    <definedName name="SCHG">#REF!</definedName>
    <definedName name="SCHGG">#REF!</definedName>
    <definedName name="SCHH">#REF!</definedName>
    <definedName name="SCHHH">#REF!</definedName>
    <definedName name="SCHI">#REF!</definedName>
    <definedName name="SCHII">#REF!</definedName>
    <definedName name="SCP_Mated_Pair">#REF!</definedName>
    <definedName name="SCP_Mated_Pair_Option">#REF!</definedName>
    <definedName name="SCP_SCF_New_Qty">#REF!</definedName>
    <definedName name="Screeningshare">#REF!</definedName>
    <definedName name="scs">#REF!</definedName>
    <definedName name="sD">#REF!</definedName>
    <definedName name="SD_SB">#REF!</definedName>
    <definedName name="SDASD">#REF!</definedName>
    <definedName name="SDASDA">#REF!</definedName>
    <definedName name="sdate">#REF!</definedName>
    <definedName name="sdf">#REF!</definedName>
    <definedName name="sdfsgfdfbbv">#REF!</definedName>
    <definedName name="SDS">#REF!</definedName>
    <definedName name="SDSADSA">#REF!</definedName>
    <definedName name="SDSD">#REF!</definedName>
    <definedName name="sdsf">#REF!</definedName>
    <definedName name="se5e">#REF!</definedName>
    <definedName name="sec">#REF!</definedName>
    <definedName name="SEC_LOAN">#REF!</definedName>
    <definedName name="Section1">#REF!</definedName>
    <definedName name="Section10">#REF!</definedName>
    <definedName name="Section11">#REF!</definedName>
    <definedName name="Section12">#REF!</definedName>
    <definedName name="Section13">#REF!</definedName>
    <definedName name="Section14">#REF!</definedName>
    <definedName name="Section2">#REF!</definedName>
    <definedName name="Section3">#REF!</definedName>
    <definedName name="Section4">#REF!</definedName>
    <definedName name="Section5">#REF!</definedName>
    <definedName name="Section6">#REF!</definedName>
    <definedName name="Section7">#REF!</definedName>
    <definedName name="Section8">#REF!</definedName>
    <definedName name="Section9">#REF!</definedName>
    <definedName name="sectionB">#REF!</definedName>
    <definedName name="sectionC">#REF!</definedName>
    <definedName name="sectionD">#REF!</definedName>
    <definedName name="sectionE">#REF!</definedName>
    <definedName name="sectionF">#REF!</definedName>
    <definedName name="sectionG">#REF!</definedName>
    <definedName name="sectionH">#REF!</definedName>
    <definedName name="sectionJ">#REF!</definedName>
    <definedName name="sectionK">#REF!</definedName>
    <definedName name="sectionM">#REF!</definedName>
    <definedName name="sectionO">#REF!</definedName>
    <definedName name="sef">#REF!</definedName>
    <definedName name="sep">#REF!</definedName>
    <definedName name="sept">#REF!</definedName>
    <definedName name="SEPTOL_MILK">#REF!</definedName>
    <definedName name="ser">#REF!</definedName>
    <definedName name="ser_fac">#REF!</definedName>
    <definedName name="serf">#REF!</definedName>
    <definedName name="serfsegr">#REF!</definedName>
    <definedName name="sergesrdg">#REF!</definedName>
    <definedName name="sertm">#REF!</definedName>
    <definedName name="sertm1">#REF!</definedName>
    <definedName name="Service_Price_Column">#REF!</definedName>
    <definedName name="serwert">#REF!</definedName>
    <definedName name="SEWERAGE">#REF!</definedName>
    <definedName name="sf">#REF!</definedName>
    <definedName name="sfdf">#REF!</definedName>
    <definedName name="SFDSFG">#REF!</definedName>
    <definedName name="SFDSFV">#REF!</definedName>
    <definedName name="SFGSFD">#REF!</definedName>
    <definedName name="SFormula">#REF!</definedName>
    <definedName name="SFSDF">#REF!</definedName>
    <definedName name="Shop_Floor_Hour_Rate___2000">"kapil"</definedName>
    <definedName name="SI">#REF!</definedName>
    <definedName name="SIGNING">#REF!</definedName>
    <definedName name="silver">#REF!</definedName>
    <definedName name="SIRENE">#REF!</definedName>
    <definedName name="SIRTRF">#REF!</definedName>
    <definedName name="SITE_1">#REF!</definedName>
    <definedName name="Site_Name_v">#REF!</definedName>
    <definedName name="Site1">#REF!</definedName>
    <definedName name="Site10">#REF!</definedName>
    <definedName name="Site11">#REF!</definedName>
    <definedName name="Site12">#REF!</definedName>
    <definedName name="Site13">#REF!</definedName>
    <definedName name="Site14">#REF!</definedName>
    <definedName name="Site15">#REF!</definedName>
    <definedName name="Site16">#REF!</definedName>
    <definedName name="Site17">#REF!</definedName>
    <definedName name="Site18">#REF!</definedName>
    <definedName name="Site19">#REF!</definedName>
    <definedName name="Site2">#REF!</definedName>
    <definedName name="Site20">#REF!</definedName>
    <definedName name="Site21">#REF!</definedName>
    <definedName name="Site22">#REF!</definedName>
    <definedName name="Site23">#REF!</definedName>
    <definedName name="Site24">#REF!</definedName>
    <definedName name="Site25">#REF!</definedName>
    <definedName name="Site26">#REF!</definedName>
    <definedName name="Site27">#REF!</definedName>
    <definedName name="Site28">#REF!</definedName>
    <definedName name="Site29">#REF!</definedName>
    <definedName name="Site3">#REF!</definedName>
    <definedName name="Site30">#REF!</definedName>
    <definedName name="Site31">#REF!</definedName>
    <definedName name="Site32">#REF!</definedName>
    <definedName name="Site33">#REF!</definedName>
    <definedName name="Site34">#REF!</definedName>
    <definedName name="Site35">#REF!</definedName>
    <definedName name="Site36">#REF!</definedName>
    <definedName name="Site37">#REF!</definedName>
    <definedName name="Site38">#REF!</definedName>
    <definedName name="Site39">#REF!</definedName>
    <definedName name="Site4">#REF!</definedName>
    <definedName name="Site40">#REF!</definedName>
    <definedName name="Site41">#REF!</definedName>
    <definedName name="Site42">#REF!</definedName>
    <definedName name="Site43">#REF!</definedName>
    <definedName name="Site44">#REF!</definedName>
    <definedName name="Site45">#REF!</definedName>
    <definedName name="Site46">#REF!</definedName>
    <definedName name="Site47">#REF!</definedName>
    <definedName name="Site48">#REF!</definedName>
    <definedName name="Site49">#REF!</definedName>
    <definedName name="Site5">#REF!</definedName>
    <definedName name="Site50">#REF!</definedName>
    <definedName name="Site6">#REF!</definedName>
    <definedName name="Site7">#REF!</definedName>
    <definedName name="Site8">#REF!</definedName>
    <definedName name="Site9">#REF!</definedName>
    <definedName name="SITENAMES">#REF!</definedName>
    <definedName name="slca">#REF!</definedName>
    <definedName name="slcd">#REF!</definedName>
    <definedName name="SM">#REF!</definedName>
    <definedName name="sm_dms">#REF!</definedName>
    <definedName name="sm_sx">#REF!</definedName>
    <definedName name="SMS_HW_Price_a">#REF!</definedName>
    <definedName name="SMS_SW_Price_a">#REF!</definedName>
    <definedName name="SMSmsglength">#REF!</definedName>
    <definedName name="SMSmsgpersub">#REF!</definedName>
    <definedName name="SMSnodeamt">#REF!</definedName>
    <definedName name="SMSQty">#REF!</definedName>
    <definedName name="SMSsignlload">#REF!</definedName>
    <definedName name="SMSsubfraction">#REF!</definedName>
    <definedName name="SoAfaKumBil">#REF!</definedName>
    <definedName name="SoAfaKumKalk">#REF!</definedName>
    <definedName name="SoAfaLfdJahrBil">#REF!</definedName>
    <definedName name="SoAfaLfdJahrKalk">#REF!</definedName>
    <definedName name="SoAfaLfdMonatKalk">#REF!</definedName>
    <definedName name="SOG_Bundling">#REF!</definedName>
    <definedName name="SOG_HW_Price_a">#REF!</definedName>
    <definedName name="SOG_SW_Price_a">#REF!</definedName>
    <definedName name="SOGQty">#REF!</definedName>
    <definedName name="SOHO128">#REF!</definedName>
    <definedName name="SOHO12801">#REF!</definedName>
    <definedName name="soho256">#REF!</definedName>
    <definedName name="SOHO25601">#REF!</definedName>
    <definedName name="SOHO64">#REF!</definedName>
    <definedName name="SOHO6401">#REF!</definedName>
    <definedName name="SOIL">#REF!</definedName>
    <definedName name="SORT" hidden="1">#REF!</definedName>
    <definedName name="SOYA">#REF!</definedName>
    <definedName name="SP">#REF!</definedName>
    <definedName name="spcnl">#REF!</definedName>
    <definedName name="SPEC">#REF!</definedName>
    <definedName name="Split_CC">#REF!</definedName>
    <definedName name="Split_CI">#REF!</definedName>
    <definedName name="Split_CP">#REF!</definedName>
    <definedName name="Split_NC">#REF!</definedName>
    <definedName name="Split_NI">#REF!</definedName>
    <definedName name="Split_NP">#REF!</definedName>
    <definedName name="SQABalSheetSummary">#REF!</definedName>
    <definedName name="SQAPandLSummary">#REF!</definedName>
    <definedName name="SQAWorksheet1">#REF!</definedName>
    <definedName name="SQAWorksheet2">#REF!</definedName>
    <definedName name="SQAWorksheet3">#REF!</definedName>
    <definedName name="sqDS">#REF!</definedName>
    <definedName name="sqw">#REF!</definedName>
    <definedName name="srf">#REF!</definedName>
    <definedName name="srweatfwa" hidden="1">#REF!</definedName>
    <definedName name="ss7_perform">#REF!</definedName>
    <definedName name="ssaS">#REF!</definedName>
    <definedName name="ssazd">#REF!</definedName>
    <definedName name="SSC">#REF!</definedName>
    <definedName name="SSCP_HW_Offered">#REF!</definedName>
    <definedName name="ssd">#REF!</definedName>
    <definedName name="SSF_Opt_CAMEL_only">#REF!</definedName>
    <definedName name="SSF_Opt_Not_Offered">#REF!</definedName>
    <definedName name="ssort">#REF!</definedName>
    <definedName name="SSPs">#REF!</definedName>
    <definedName name="sss">#REF!</definedName>
    <definedName name="sssss">#REF!</definedName>
    <definedName name="st">#REF!</definedName>
    <definedName name="standaloneHLR">#REF!</definedName>
    <definedName name="standaloneHLRsubs">#REF!</definedName>
    <definedName name="stdtm">#REF!</definedName>
    <definedName name="stdtm1">#REF!</definedName>
    <definedName name="STKADJ">#REF!</definedName>
    <definedName name="stmi_fac">#REF!</definedName>
    <definedName name="stmirest">#REF!</definedName>
    <definedName name="STOCK">#REF!</definedName>
    <definedName name="STORAGE">#REF!</definedName>
    <definedName name="STPs">#REF!</definedName>
    <definedName name="STPtoHLR">#REF!</definedName>
    <definedName name="Strategy_Sheet_Template_xlt_Strategy_Sheet_List">#REF!</definedName>
    <definedName name="su">#REF!</definedName>
    <definedName name="SU_AD16">#REF!</definedName>
    <definedName name="Subs_Prev_Phase">#REF!</definedName>
    <definedName name="Subscribers">#REF!</definedName>
    <definedName name="subspv">#REF!</definedName>
    <definedName name="subtotal">#REF!</definedName>
    <definedName name="sum">#REF!</definedName>
    <definedName name="SUM_1997">#REF!</definedName>
    <definedName name="SUM_1998">#REF!</definedName>
    <definedName name="SUM_1999">#REF!</definedName>
    <definedName name="SUM_2000">#REF!</definedName>
    <definedName name="SUM_2001">#REF!</definedName>
    <definedName name="SUM_RIG">#REF!</definedName>
    <definedName name="SUM_TON_NPS">#REF!</definedName>
    <definedName name="SUMM">#REF!</definedName>
    <definedName name="SUMMARY">#REF!</definedName>
    <definedName name="SUMMARY__OF_GENERAL__EXPENSES____GB___98">#REF!</definedName>
    <definedName name="SummaryFinancialsbyProduct">#REF!</definedName>
    <definedName name="sun">#REF!</definedName>
    <definedName name="Sundries">Sheet4</definedName>
    <definedName name="Support_Core_Price_a">#REF!</definedName>
    <definedName name="sur">#REF!</definedName>
    <definedName name="sw">#REF!</definedName>
    <definedName name="SW_DISC">#REF!</definedName>
    <definedName name="SW_OPS_autoFP1">#REF!</definedName>
    <definedName name="SW_OPS_automation">#REF!</definedName>
    <definedName name="swdsl">#REF!</definedName>
    <definedName name="swerx">#REF!</definedName>
    <definedName name="switch_mgmt">#REF!</definedName>
    <definedName name="Switch_RTU">#REF!</definedName>
    <definedName name="Switch_Types">#REF!</definedName>
    <definedName name="Switches">#REF!</definedName>
    <definedName name="switchfillers">#REF!</definedName>
    <definedName name="SWMods">#REF!</definedName>
    <definedName name="sws">#REF!</definedName>
    <definedName name="swssc">#REF!</definedName>
    <definedName name="swx">#REF!</definedName>
    <definedName name="SYM">#REF!</definedName>
    <definedName name="syp">#REF!</definedName>
    <definedName name="System">#REF!</definedName>
    <definedName name="System_X">#REF!</definedName>
    <definedName name="SysX">#REF!</definedName>
    <definedName name="sZ">#REF!</definedName>
    <definedName name="szcxz">#REF!</definedName>
    <definedName name="t">#REF!</definedName>
    <definedName name="T06_FOOD_LEGIS">#REF!</definedName>
    <definedName name="t4e">#REF!</definedName>
    <definedName name="t56yhtr">#REF!</definedName>
    <definedName name="t67ut">#REF!</definedName>
    <definedName name="t6hyrt5">#REF!</definedName>
    <definedName name="t6u">#REF!</definedName>
    <definedName name="TableName">"Dummy"</definedName>
    <definedName name="tac_crx">#REF!</definedName>
    <definedName name="TAX">#REF!</definedName>
    <definedName name="TB">#REF!</definedName>
    <definedName name="TBC">#REF!</definedName>
    <definedName name="tdfyrd">#REF!</definedName>
    <definedName name="tdhnxtytdy">#REF!</definedName>
    <definedName name="tdryr" hidden="1">#REF!</definedName>
    <definedName name="TDTYRY">#REF!</definedName>
    <definedName name="tdy">#REF!</definedName>
    <definedName name="TE_upsell">#REF!</definedName>
    <definedName name="TE_upsellY3">#REF!</definedName>
    <definedName name="Technical">#REF!</definedName>
    <definedName name="temp">#REF!</definedName>
    <definedName name="ten">#REF!</definedName>
    <definedName name="Term_CE_BB">#REF!</definedName>
    <definedName name="Term_ms">#REF!</definedName>
    <definedName name="termcb">#REF!</definedName>
    <definedName name="termcb1">#REF!</definedName>
    <definedName name="termhm">#REF!</definedName>
    <definedName name="termhm1">#REF!</definedName>
    <definedName name="termisdn">#REF!</definedName>
    <definedName name="termisdn1">#REF!</definedName>
    <definedName name="TermMSBCHA">#REF!</definedName>
    <definedName name="termord">#REF!</definedName>
    <definedName name="termord1">#REF!</definedName>
    <definedName name="termpbx">#REF!</definedName>
    <definedName name="termpbx1">#REF!</definedName>
    <definedName name="tert">#REF!</definedName>
    <definedName name="test">#REF!</definedName>
    <definedName name="TEST0">#REF!</definedName>
    <definedName name="test1" hidden="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6">#REF!</definedName>
    <definedName name="TEST7">#REF!</definedName>
    <definedName name="TEST8">#REF!</definedName>
    <definedName name="TEST9">#REF!</definedName>
    <definedName name="testg">#REF!</definedName>
    <definedName name="TESTHKEY">#REF!</definedName>
    <definedName name="TESTKEYS">#REF!</definedName>
    <definedName name="TESTVKEY">#REF!</definedName>
    <definedName name="tet">#REF!</definedName>
    <definedName name="TextRefCopy1">#REF!</definedName>
    <definedName name="TextRefCopy10">#REF!</definedName>
    <definedName name="TextRefCopy100">#REF!</definedName>
    <definedName name="TextRefCopy11">#REF!</definedName>
    <definedName name="TextRefCopy12">#REF!</definedName>
    <definedName name="TextRefCopy13">#REF!</definedName>
    <definedName name="TextRefCopy2">#REF!</definedName>
    <definedName name="TextRefCopy3">#REF!</definedName>
    <definedName name="TextRefCopy4">#REF!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f">#REF!</definedName>
    <definedName name="tfc">#REF!</definedName>
    <definedName name="TFormula">#REF!</definedName>
    <definedName name="tfrersg">#REF!</definedName>
    <definedName name="TFSEDGRD">#REF!</definedName>
    <definedName name="tfyu">#REF!</definedName>
    <definedName name="tg">#REF!</definedName>
    <definedName name="tgerd">#REF!</definedName>
    <definedName name="tgersg">#REF!</definedName>
    <definedName name="tgew">#REF!</definedName>
    <definedName name="tgf">#REF!</definedName>
    <definedName name="tgh5erher56">#REF!</definedName>
    <definedName name="tghr">#REF!</definedName>
    <definedName name="tgr">#REF!</definedName>
    <definedName name="tgrdt">#REF!</definedName>
    <definedName name="tgrerg">#REF!</definedName>
    <definedName name="tgrg">#REF!</definedName>
    <definedName name="tgtrf">#REF!</definedName>
    <definedName name="tgyre">#REF!</definedName>
    <definedName name="tgyrt">#REF!</definedName>
    <definedName name="thdryr">#REF!</definedName>
    <definedName name="the4w">#REF!</definedName>
    <definedName name="thfth">#REF!</definedName>
    <definedName name="thgee">#REF!</definedName>
    <definedName name="thismonth">#REF!</definedName>
    <definedName name="thjtj">#REF!</definedName>
    <definedName name="Threshold">#REF!</definedName>
    <definedName name="tht">#REF!</definedName>
    <definedName name="tht5w">#REF!</definedName>
    <definedName name="ththr5">#REF!</definedName>
    <definedName name="thyfh">#REF!</definedName>
    <definedName name="tjj">#REF!</definedName>
    <definedName name="tjtj">#REF!</definedName>
    <definedName name="tjytjhr">#REF!</definedName>
    <definedName name="tjyufkjm">#REF!</definedName>
    <definedName name="tm">#REF!</definedName>
    <definedName name="tm_dms">#REF!</definedName>
    <definedName name="TM_PA">#REF!</definedName>
    <definedName name="tm_sx">#REF!</definedName>
    <definedName name="tmorg">#REF!</definedName>
    <definedName name="tmterm">#REF!</definedName>
    <definedName name="TN164F">#REF!</definedName>
    <definedName name="TN16X">#REF!</definedName>
    <definedName name="TN16XE">#REF!</definedName>
    <definedName name="TN1C">#REF!</definedName>
    <definedName name="TN1P">#REF!</definedName>
    <definedName name="TN1X">#REF!</definedName>
    <definedName name="TN1XS">#REF!</definedName>
    <definedName name="TN4X">#REF!</definedName>
    <definedName name="TN4XE">#REF!</definedName>
    <definedName name="TN64X">#REF!</definedName>
    <definedName name="TNT">#REF!</definedName>
    <definedName name="Tool_Test_Price_a">#REF!</definedName>
    <definedName name="Tot_Dir_Acc_Unit">#REF!</definedName>
    <definedName name="Tot_PECount">#REF!</definedName>
    <definedName name="Tot_SCP_IntSCF_Qty">#REF!</definedName>
    <definedName name="Total">#REF!</definedName>
    <definedName name="Total___of_Switches">#REF!</definedName>
    <definedName name="Total_beg">#REF!</definedName>
    <definedName name="total_end">#REF!</definedName>
    <definedName name="Total_HLR_Subs">#REF!</definedName>
    <definedName name="Total_Lab_Impact">#REF!</definedName>
    <definedName name="Total_Subs">#REF!</definedName>
    <definedName name="Total_TRUs">#REF!</definedName>
    <definedName name="TotalASTV3mags">#REF!</definedName>
    <definedName name="TotalC7">#REF!</definedName>
    <definedName name="TotalCCDPDSPLbrds">#REF!</definedName>
    <definedName name="TotalCSRDPDSPLbrds">#REF!</definedName>
    <definedName name="TotalDTIboards">#REF!</definedName>
    <definedName name="TotalDTImags">#REF!</definedName>
    <definedName name="TotalECPmags">#REF!</definedName>
    <definedName name="TotalETCmags">#REF!</definedName>
    <definedName name="TotalLine341">#REF!</definedName>
    <definedName name="TotalLSM">#REF!</definedName>
    <definedName name="TotalRPG">#REF!</definedName>
    <definedName name="TOTASS">#REF!</definedName>
    <definedName name="TotBW">#REF!</definedName>
    <definedName name="tphws">#REF!</definedName>
    <definedName name="tr">#REF!</definedName>
    <definedName name="Traffic_Excellence">#REF!</definedName>
    <definedName name="Traffic_per_sub">#REF!</definedName>
    <definedName name="Training_Price_a">#REF!</definedName>
    <definedName name="transportfillers">#REF!</definedName>
    <definedName name="TRCR7_Price_a">#REF!</definedName>
    <definedName name="tre">#REF!</definedName>
    <definedName name="Treasury">#REF!</definedName>
    <definedName name="trer">#REF!</definedName>
    <definedName name="trest">#REF!</definedName>
    <definedName name="trjjuyr">#REF!</definedName>
    <definedName name="trjtrj">#REF!</definedName>
    <definedName name="TRL">#REF!</definedName>
    <definedName name="troub_tick">#REF!</definedName>
    <definedName name="TRU_Prev_Phase">#REF!</definedName>
    <definedName name="TRUQty">#REF!</definedName>
    <definedName name="try">#REF!</definedName>
    <definedName name="tryhr">#REF!</definedName>
    <definedName name="tryr">#REF!</definedName>
    <definedName name="trytbv">#REF!</definedName>
    <definedName name="tsc">#REF!</definedName>
    <definedName name="tt">#REF!</definedName>
    <definedName name="TTLDOM">#REF!</definedName>
    <definedName name="ttt">#REF!</definedName>
    <definedName name="TTTGESD">#REF!</definedName>
    <definedName name="tttt">#REF!</definedName>
    <definedName name="ttygtyt">#REF!</definedName>
    <definedName name="tu">#REF!</definedName>
    <definedName name="tujyj">#REF!</definedName>
    <definedName name="tut7ikt7y">#REF!</definedName>
    <definedName name="tutr">#REF!</definedName>
    <definedName name="tutu6tr">#REF!</definedName>
    <definedName name="ty">#REF!</definedName>
    <definedName name="ty7h">#REF!</definedName>
    <definedName name="tydrtyh">#REF!</definedName>
    <definedName name="tyehtr6jh">#REF!</definedName>
    <definedName name="tyer">#REF!</definedName>
    <definedName name="tyftyfty">#REF!</definedName>
    <definedName name="tygdr">#REF!</definedName>
    <definedName name="tygr">#REF!</definedName>
    <definedName name="tygrd5t4rd" hidden="1">#REF!</definedName>
    <definedName name="tyh">#REF!</definedName>
    <definedName name="tyhj">#REF!</definedName>
    <definedName name="tyhjd">#REF!</definedName>
    <definedName name="tyhtdr">#REF!</definedName>
    <definedName name="tyjr">#REF!</definedName>
    <definedName name="tyjtj">#REF!</definedName>
    <definedName name="tyrdyh">#REF!</definedName>
    <definedName name="tyrf">#REF!</definedName>
    <definedName name="tytyt">#REF!</definedName>
    <definedName name="tyu">#REF!</definedName>
    <definedName name="TYUIO">#REF!</definedName>
    <definedName name="U">{#N/A,#N/A,TRUE,"Staffnos &amp; cost"}</definedName>
    <definedName name="U_1">{#N/A,#N/A,TRUE,"Staffnos &amp; cost"}</definedName>
    <definedName name="U_2">{#N/A,#N/A,TRUE,"Staffnos &amp; cost"}</definedName>
    <definedName name="U_3">{#N/A,#N/A,TRUE,"Staffnos &amp; cost"}</definedName>
    <definedName name="U_4">{#N/A,#N/A,TRUE,"Staffnos &amp; cost"}</definedName>
    <definedName name="U_5">{#N/A,#N/A,TRUE,"Staffnos &amp; cost"}</definedName>
    <definedName name="u7g">#REF!</definedName>
    <definedName name="u7y">#REF!</definedName>
    <definedName name="u89o">#REF!</definedName>
    <definedName name="UDSL_NIC">#REF!</definedName>
    <definedName name="udtyhh">#REF!</definedName>
    <definedName name="UG8UY7">#REF!</definedName>
    <definedName name="ugfyufj">#REF!</definedName>
    <definedName name="uhilkh">#REF!</definedName>
    <definedName name="UHIYGI">#REF!</definedName>
    <definedName name="UHTJRT">#REF!</definedName>
    <definedName name="uhyjk">#REF!</definedName>
    <definedName name="UIK">#REF!</definedName>
    <definedName name="uikl">#REF!</definedName>
    <definedName name="uj67jt">#REF!</definedName>
    <definedName name="uj6yj6r">#REF!</definedName>
    <definedName name="UJHIYUIOU">#REF!</definedName>
    <definedName name="ujmyj">#REF!</definedName>
    <definedName name="ujtyj">#REF!</definedName>
    <definedName name="ujtyjt">#REF!</definedName>
    <definedName name="ujuiku">#REF!</definedName>
    <definedName name="ujyjuy">#REF!</definedName>
    <definedName name="ujyjuyg">#REF!</definedName>
    <definedName name="ujyug">#REF!</definedName>
    <definedName name="ukluk7t">#REF!</definedName>
    <definedName name="ukp">#REF!</definedName>
    <definedName name="UKULU">#REF!</definedName>
    <definedName name="umiu">#REF!</definedName>
    <definedName name="Unit_Price_Column">#REF!</definedName>
    <definedName name="unsec_15">#REF!</definedName>
    <definedName name="UpdateDate">#REF!</definedName>
    <definedName name="UPL">#REF!</definedName>
    <definedName name="usd">#REF!</definedName>
    <definedName name="USD_EX_SUMM">#REF!</definedName>
    <definedName name="USD_ExchRate">#REF!</definedName>
    <definedName name="useNotes">#REF!</definedName>
    <definedName name="Users">#REF!</definedName>
    <definedName name="useText">#REF!</definedName>
    <definedName name="usrCat">#REF!</definedName>
    <definedName name="usrNext1Period">#REF!</definedName>
    <definedName name="usrNext1Qtr">#REF!</definedName>
    <definedName name="usrNext1Year">#REF!</definedName>
    <definedName name="usrNext2Period">#REF!</definedName>
    <definedName name="usrNext2Qtr">#REF!</definedName>
    <definedName name="usrNext2Year">#REF!</definedName>
    <definedName name="usrNext3Period">#REF!</definedName>
    <definedName name="usrNext3Qtr">#REF!</definedName>
    <definedName name="usrNext3Year">#REF!</definedName>
    <definedName name="usrNext4Period">#REF!</definedName>
    <definedName name="usrNext4Qtr">#REF!</definedName>
    <definedName name="usrNext4Year">#REF!</definedName>
    <definedName name="usrNext5Period">#REF!</definedName>
    <definedName name="usrNext5Year">#REF!</definedName>
    <definedName name="usrNoteFlag">#REF!</definedName>
    <definedName name="usrNoteRange">#REF!</definedName>
    <definedName name="usrPrior10Period">#REF!</definedName>
    <definedName name="usrPrior11Period">#REF!</definedName>
    <definedName name="usrPrior1Qtr">#REF!</definedName>
    <definedName name="usrPrior2Qtr">#REF!</definedName>
    <definedName name="usrPrior2Year">#REF!</definedName>
    <definedName name="usrPrior3Qtr">#REF!</definedName>
    <definedName name="usrPrior3Year">#REF!</definedName>
    <definedName name="usrPrior4Period">#REF!</definedName>
    <definedName name="usrPrior4Year">#REF!</definedName>
    <definedName name="usrPrior5Period">#REF!</definedName>
    <definedName name="usrPrior5Year">#REF!</definedName>
    <definedName name="usrPrior6Period">#REF!</definedName>
    <definedName name="usrPrior7Period">#REF!</definedName>
    <definedName name="usrPrior8Period">#REF!</definedName>
    <definedName name="usrPrior9Period">#REF!</definedName>
    <definedName name="usrQtr">#REF!</definedName>
    <definedName name="UsrVin">#REF!</definedName>
    <definedName name="ut6y">#REF!</definedName>
    <definedName name="utgh">#REF!</definedName>
    <definedName name="utijy">#REF!</definedName>
    <definedName name="utkyg">#REF!</definedName>
    <definedName name="UTUTJ">#REF!</definedName>
    <definedName name="UTYU">#REF!</definedName>
    <definedName name="uykyu">#REF!</definedName>
    <definedName name="UYT7T6">#REF!</definedName>
    <definedName name="uyuyujyuy">#REF!</definedName>
    <definedName name="v">#REF!</definedName>
    <definedName name="VAL">#REF!</definedName>
    <definedName name="VARIEXP">#REF!</definedName>
    <definedName name="vbnm">#REF!</definedName>
    <definedName name="vbnvbnvbn">#REF!</definedName>
    <definedName name="vc">#REF!</definedName>
    <definedName name="vd">#REF!</definedName>
    <definedName name="vdnsiovnol">#REF!</definedName>
    <definedName name="vehicles">#REF!</definedName>
    <definedName name="Venfin">#REF!</definedName>
    <definedName name="VETY">#REF!</definedName>
    <definedName name="VFDBV">#REF!</definedName>
    <definedName name="VFGER">#REF!</definedName>
    <definedName name="VFormula">#REF!</definedName>
    <definedName name="vg">#REF!</definedName>
    <definedName name="vgdvsdves">#REF!</definedName>
    <definedName name="vghfh">#REF!</definedName>
    <definedName name="vgyg">#REF!</definedName>
    <definedName name="vh">#REF!</definedName>
    <definedName name="vhjhj">#REF!</definedName>
    <definedName name="vhnfg">#REF!</definedName>
    <definedName name="vjvhjvhjvj">#REF!</definedName>
    <definedName name="Vms_ms_orig">#REF!</definedName>
    <definedName name="VMS_New_Name_v">#REF!</definedName>
    <definedName name="VMS_New_Price_a">#REF!</definedName>
    <definedName name="Vms_pstn">#REF!</definedName>
    <definedName name="Vms_tot">#REF!</definedName>
    <definedName name="VMSGOS">#REF!</definedName>
    <definedName name="VMSMHT">#REF!</definedName>
    <definedName name="VMSnodeamt">#REF!</definedName>
    <definedName name="VMSnodenmbr">#REF!</definedName>
    <definedName name="VMSQty">#REF!</definedName>
    <definedName name="VMSsubfraction">#REF!</definedName>
    <definedName name="VMStrafficpersub">#REF!</definedName>
    <definedName name="VNVN">#REF!</definedName>
    <definedName name="vr">#REF!</definedName>
    <definedName name="VT_PA">#REF!</definedName>
    <definedName name="vvbhjvbn">#REF!</definedName>
    <definedName name="vvv">#REF!</definedName>
    <definedName name="w34r2w3">#REF!</definedName>
    <definedName name="w34w35">#REF!</definedName>
    <definedName name="w3qd3">#REF!</definedName>
    <definedName name="w3r">#REF!</definedName>
    <definedName name="w3r3wrw">#REF!</definedName>
    <definedName name="w3rw">#REF!</definedName>
    <definedName name="w45w">#REF!</definedName>
    <definedName name="w4r">#REF!</definedName>
    <definedName name="w4rfwef">#REF!</definedName>
    <definedName name="wag">#REF!</definedName>
    <definedName name="wage">#REF!</definedName>
    <definedName name="WAGES">#REF!</definedName>
    <definedName name="WATER">#REF!</definedName>
    <definedName name="WBname">#REF!</definedName>
    <definedName name="wd">#REF!</definedName>
    <definedName name="wdaw">#REF!</definedName>
    <definedName name="WDV">#REF!</definedName>
    <definedName name="WDWF">#REF!</definedName>
    <definedName name="WDWFW">#REF!</definedName>
    <definedName name="we">#REF!</definedName>
    <definedName name="weaf">#REF!</definedName>
    <definedName name="wefr">#REF!</definedName>
    <definedName name="weq">#REF!</definedName>
    <definedName name="wer">#REF!</definedName>
    <definedName name="were">#REF!</definedName>
    <definedName name="WERTY">#REF!</definedName>
    <definedName name="werwq3rqw" hidden="1">#REF!</definedName>
    <definedName name="wese">#REF!</definedName>
    <definedName name="wf">#REF!</definedName>
    <definedName name="WFD">#REF!</definedName>
    <definedName name="WFDMRM">#REF!</definedName>
    <definedName name="WFDMUS">#REF!</definedName>
    <definedName name="wfewf">#REF!</definedName>
    <definedName name="WFUS">#REF!</definedName>
    <definedName name="WFUSDM">#REF!</definedName>
    <definedName name="WFUSRM">#REF!</definedName>
    <definedName name="white">#REF!</definedName>
    <definedName name="Wolfgang">#REF!</definedName>
    <definedName name="workexmw_pa">#REF!</definedName>
    <definedName name="Working2">{#N/A,#N/A,TRUE,"Staffnos &amp; cost"}</definedName>
    <definedName name="wqe2q">#REF!</definedName>
    <definedName name="wr33qwr">#REF!</definedName>
    <definedName name="wrdwd">#REF!</definedName>
    <definedName name="wrf">#REF!</definedName>
    <definedName name="wrn.Aging._.and._.Trend._.Analysis." hidden="1">{#N/A,#N/A,FALSE,"Aging Summary";#N/A,#N/A,FALSE,"Ratio Analysis";#N/A,#N/A,FALSE,"Test 120 Day Accts";#N/A,#N/A,FALSE,"Tickmarks"}</definedName>
    <definedName name="wrn.CALL._.SUCCESS._.RATE." hidden="1">{#N/A,#N/A,TRUE,"TOTALS";#N/A,#N/A,TRUE,"ROUTES"}</definedName>
    <definedName name="wrn.Staff._.cost1998." hidden="1">{#N/A,#N/A,TRUE,"Staffnos &amp; cost"}</definedName>
    <definedName name="wrn.Staff._.cost1998._1" hidden="1">{#N/A,#N/A,TRUE,"Staffnos &amp; cost"}</definedName>
    <definedName name="wrn.Staff._.cost1998._2" hidden="1">{#N/A,#N/A,TRUE,"Staffnos &amp; cost"}</definedName>
    <definedName name="wrn.Staff._.cost1998._3" hidden="1">{#N/A,#N/A,TRUE,"Staffnos &amp; cost"}</definedName>
    <definedName name="wrn.Staff._.cost1998._4" hidden="1">{#N/A,#N/A,TRUE,"Staffnos &amp; cost"}</definedName>
    <definedName name="wrn.Staff._.cost1998._5" hidden="1">{#N/A,#N/A,TRUE,"Staffnos &amp; cost"}</definedName>
    <definedName name="wrn.Staffcost." hidden="1">{#N/A,#N/A,FALSE,"Staffnos &amp; cost"}</definedName>
    <definedName name="wrn.Staffcost._1" hidden="1">{#N/A,#N/A,FALSE,"Staffnos &amp; cost"}</definedName>
    <definedName name="wrn.Staffcost._2" hidden="1">{#N/A,#N/A,FALSE,"Staffnos &amp; cost"}</definedName>
    <definedName name="wrn.Staffcost._3" hidden="1">{#N/A,#N/A,FALSE,"Staffnos &amp; cost"}</definedName>
    <definedName name="wrn.Staffcost._4" hidden="1">{#N/A,#N/A,FALSE,"Staffnos &amp; cost"}</definedName>
    <definedName name="wrn.Staffcost._5" hidden="1">{#N/A,#N/A,FALSE,"Staffnos &amp; cost"}</definedName>
    <definedName name="wrw">#REF!</definedName>
    <definedName name="WRWF">#REF!</definedName>
    <definedName name="WRWFRW">#REF!</definedName>
    <definedName name="wsedfrtghyj">#REF!</definedName>
    <definedName name="WSname">#REF!</definedName>
    <definedName name="wsQSQ">#REF!</definedName>
    <definedName name="wsqw">#REF!</definedName>
    <definedName name="wsraw">#REF!</definedName>
    <definedName name="wtserd">#REF!</definedName>
    <definedName name="WWEQW">#REF!</definedName>
    <definedName name="x">#REF!</definedName>
    <definedName name="X_Terms">#REF!</definedName>
    <definedName name="x_users">#REF!</definedName>
    <definedName name="xa" hidden="1">{#N/A,#N/A,FALSE,"Aging Summary";#N/A,#N/A,FALSE,"Ratio Analysis";#N/A,#N/A,FALSE,"Test 120 Day Accts";#N/A,#N/A,FALSE,"Tickmarks"}</definedName>
    <definedName name="xaSda">#REF!</definedName>
    <definedName name="xasXD">#REF!</definedName>
    <definedName name="xcv">#REF!</definedName>
    <definedName name="XFormula">#REF!</definedName>
    <definedName name="XREF_COLUMN_1" hidden="1">#REF!</definedName>
    <definedName name="XREF_COLUMN_11" hidden="1">#REF!</definedName>
    <definedName name="XREF_COLUMN_15" hidden="1">#REF!</definedName>
    <definedName name="XREF_COLUMN_2" hidden="1">#REF!</definedName>
    <definedName name="XREF_COLUMN_22" hidden="1">#REF!</definedName>
    <definedName name="XREF_COLUMN_23" hidden="1">#REF!</definedName>
    <definedName name="XREF_COLUMN_25" hidden="1">#REF!</definedName>
    <definedName name="XREF_COLUMN_27" hidden="1">#REF!</definedName>
    <definedName name="XREF_COLUMN_29" hidden="1">#REF!</definedName>
    <definedName name="XREF_COLUMN_3" hidden="1">#REF!</definedName>
    <definedName name="XREF_COLUMN_31" hidden="1">#REF!</definedName>
    <definedName name="XREF_COLUMN_32" hidden="1">#REF!</definedName>
    <definedName name="XREF_COLUMN_4" hidden="1">#REF!</definedName>
    <definedName name="XREF_COLUMN_5" hidden="1">#REF!</definedName>
    <definedName name="XREF_COLUMN_6"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Row" hidden="1">#REF!</definedName>
    <definedName name="XRefCopy27Row" hidden="1">#REF!</definedName>
    <definedName name="XRefCopy28" hidden="1">#REF!</definedName>
    <definedName name="XRefCopy28Row" hidden="1">#REF!</definedName>
    <definedName name="XRefCopy29Row" hidden="1">#REF!</definedName>
    <definedName name="XRefCopy2Row" hidden="1">#REF!</definedName>
    <definedName name="XRefCopy3" hidden="1">#REF!</definedName>
    <definedName name="XRefCopy30Row" hidden="1">#REF!</definedName>
    <definedName name="XRefCopy31" hidden="1">#REF!</definedName>
    <definedName name="XRefCopy31Row"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Row" hidden="1">#REF!</definedName>
    <definedName name="XRefCopy37Row"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Row" hidden="1">#REF!</definedName>
    <definedName name="XRefCopy45" hidden="1">#REF!</definedName>
    <definedName name="XRefCopy45Row" hidden="1">#REF!</definedName>
    <definedName name="XRefCopy46Row" hidden="1">#REF!</definedName>
    <definedName name="XRefCopy47" hidden="1">#REF!</definedName>
    <definedName name="XRefCopy47Row"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3" hidden="1">#REF!</definedName>
    <definedName name="XRefPaste53Row"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2" hidden="1">#REF!</definedName>
    <definedName name="XRefPaste72Row" hidden="1">#REF!</definedName>
    <definedName name="XRefPaste73" hidden="1">#REF!</definedName>
    <definedName name="XRefPaste74"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Row" hidden="1">#REF!</definedName>
    <definedName name="XRefPasteRangeCount" hidden="1">1</definedName>
    <definedName name="xrt">#REF!</definedName>
    <definedName name="xrtd">#REF!</definedName>
    <definedName name="xsZ">#REF!</definedName>
    <definedName name="xtcrt">#REF!</definedName>
    <definedName name="XX">#REF!</definedName>
    <definedName name="xxx">#REF!</definedName>
    <definedName name="xyz">#REF!</definedName>
    <definedName name="Y">#REF!</definedName>
    <definedName name="Y3OPSauto_upsell">#REF!</definedName>
    <definedName name="Y3Res_upsell">#REF!</definedName>
    <definedName name="y6rd">#REF!</definedName>
    <definedName name="ydfgyftyfty">#REF!</definedName>
    <definedName name="YDRYUR5U6R">#REF!</definedName>
    <definedName name="ye54w">#REF!</definedName>
    <definedName name="ye5r4y">#REF!</definedName>
    <definedName name="yeryhr">#REF!</definedName>
    <definedName name="yf">#REF!</definedName>
    <definedName name="YFormula">#REF!</definedName>
    <definedName name="yftyftytfy">#REF!</definedName>
    <definedName name="yg5re">#REF!</definedName>
    <definedName name="YGYR6">#REF!</definedName>
    <definedName name="yh">#REF!</definedName>
    <definedName name="yhbntg">#REF!</definedName>
    <definedName name="yhe5t">#REF!</definedName>
    <definedName name="yhfrth">#REF!</definedName>
    <definedName name="yhntgfd">#REF!</definedName>
    <definedName name="YHRHRHTT">#REF!</definedName>
    <definedName name="yht">#REF!</definedName>
    <definedName name="yhtfhtrfjhn" hidden="1">#REF!</definedName>
    <definedName name="yhtjtrj">#REF!</definedName>
    <definedName name="yhtrjr6">#REF!</definedName>
    <definedName name="yhtyfny">#REF!</definedName>
    <definedName name="YHYG">#REF!</definedName>
    <definedName name="yhyukjyu">#REF!</definedName>
    <definedName name="yi7kj">#REF!</definedName>
    <definedName name="yiyjk">#REF!</definedName>
    <definedName name="YJF">#REF!</definedName>
    <definedName name="yjrtj">#REF!</definedName>
    <definedName name="yjthdnj">#REF!</definedName>
    <definedName name="yjyfj">#REF!</definedName>
    <definedName name="yjyj">#REF!</definedName>
    <definedName name="yjytj">#REF!</definedName>
    <definedName name="yn">#REF!</definedName>
    <definedName name="YNJUIKLP">#REF!</definedName>
    <definedName name="yny5">#REF!</definedName>
    <definedName name="YOPSauto_upsell">#REF!</definedName>
    <definedName name="yrtur">#REF!</definedName>
    <definedName name="yrtyrtytrytr">#REF!</definedName>
    <definedName name="yrtytrytryrt">#REF!</definedName>
    <definedName name="yry">#REF!</definedName>
    <definedName name="ythntrfh6nf">#REF!</definedName>
    <definedName name="ytr">#REF!</definedName>
    <definedName name="ytrtyrty">#REF!</definedName>
    <definedName name="ytytyt">#REF!</definedName>
    <definedName name="yuf7jyfgtm">#REF!</definedName>
    <definedName name="yuh5ujh">#REF!</definedName>
    <definedName name="yuj">#REF!</definedName>
    <definedName name="yujgtyuj6r">#REF!</definedName>
    <definedName name="yujhk">#REF!</definedName>
    <definedName name="yujkyk">#REF!</definedName>
    <definedName name="yunhrttg4e">#REF!</definedName>
    <definedName name="yutyj">#REF!</definedName>
    <definedName name="yuyuy">#REF!</definedName>
    <definedName name="yuyuyu">#REF!</definedName>
    <definedName name="YY">#REF!</definedName>
    <definedName name="YYY">#REF!</definedName>
    <definedName name="z">#REF!</definedName>
    <definedName name="Z_DC41D810_DAD8_11D2_A4E1_00105AF280E4_.wvu.Cols" hidden="1">#REF!,#REF!,#REF!,#REF!,#REF!</definedName>
    <definedName name="Z_DC41D810_DAD8_11D2_A4E1_00105AF280E4_.wvu.PrintTitles" hidden="1">#REF!</definedName>
    <definedName name="zcX">#REF!</definedName>
    <definedName name="zsrd">#REF!</definedName>
    <definedName name="ZZZ">#REF!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79" i="15" l="1"/>
  <c r="H27" i="9"/>
  <c r="H26" i="9"/>
  <c r="H25" i="9"/>
  <c r="H24" i="9"/>
  <c r="H23" i="9"/>
  <c r="H22" i="9"/>
  <c r="H21" i="9"/>
  <c r="H20" i="9"/>
  <c r="H19" i="9"/>
  <c r="H18" i="9"/>
  <c r="H17" i="9"/>
  <c r="H16" i="9"/>
  <c r="H15" i="9"/>
  <c r="H14" i="9"/>
  <c r="H13" i="9"/>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2" i="4"/>
  <c r="F12" i="4"/>
  <c r="G1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9" i="3"/>
  <c r="G8" i="3"/>
  <c r="G293" i="3"/>
  <c r="G292" i="3"/>
  <c r="G291" i="3"/>
  <c r="G290" i="3"/>
  <c r="G52" i="8"/>
  <c r="G53" i="8"/>
  <c r="G56" i="8"/>
  <c r="G49" i="8"/>
  <c r="G48"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G6" i="8"/>
  <c r="G5" i="8"/>
  <c r="G4" i="8"/>
  <c r="G7" i="4"/>
  <c r="AA286" i="3"/>
  <c r="AA287" i="3"/>
  <c r="AA288" i="3"/>
  <c r="AA289" i="3"/>
  <c r="V286" i="3"/>
  <c r="V287" i="3"/>
  <c r="V288" i="3"/>
  <c r="V289" i="3"/>
  <c r="S286" i="3"/>
  <c r="S287" i="3"/>
  <c r="S288" i="3"/>
  <c r="S289" i="3"/>
  <c r="P286" i="3"/>
  <c r="P287" i="3"/>
  <c r="P288" i="3"/>
  <c r="P289" i="3"/>
  <c r="U5" i="3"/>
  <c r="E20" i="24" l="1"/>
  <c r="I16" i="10" l="1"/>
  <c r="I15" i="10"/>
  <c r="I14" i="10"/>
  <c r="I13" i="10"/>
  <c r="I12" i="10"/>
  <c r="I11" i="10"/>
  <c r="I10" i="10"/>
  <c r="I9" i="10"/>
  <c r="I8" i="10"/>
  <c r="I7" i="10"/>
  <c r="I6" i="10"/>
  <c r="I5" i="10"/>
  <c r="G15" i="10"/>
  <c r="N11" i="8"/>
  <c r="N10" i="8"/>
  <c r="N9" i="8"/>
  <c r="N8" i="8"/>
  <c r="N7" i="8"/>
  <c r="N6" i="8"/>
  <c r="N5" i="8"/>
  <c r="N4" i="8"/>
  <c r="N21" i="8"/>
  <c r="N20" i="8"/>
  <c r="N19" i="8"/>
  <c r="N18" i="8"/>
  <c r="N17" i="8"/>
  <c r="N16" i="8"/>
  <c r="N15" i="8"/>
  <c r="N14" i="8"/>
  <c r="N32" i="8"/>
  <c r="N31" i="8"/>
  <c r="N30" i="8"/>
  <c r="N29" i="8"/>
  <c r="N28" i="8"/>
  <c r="N27" i="8"/>
  <c r="N26" i="8"/>
  <c r="N25" i="8"/>
  <c r="N24" i="8"/>
  <c r="N45" i="8"/>
  <c r="N43" i="8"/>
  <c r="N42" i="8"/>
  <c r="N41" i="8"/>
  <c r="N40" i="8"/>
  <c r="N39" i="8"/>
  <c r="N38" i="8"/>
  <c r="N37" i="8"/>
  <c r="N36" i="8"/>
  <c r="N53" i="8"/>
  <c r="N52" i="8"/>
  <c r="N49" i="8"/>
  <c r="N48" i="8"/>
  <c r="N56" i="8"/>
  <c r="N60" i="8"/>
  <c r="N65" i="8"/>
  <c r="N64" i="8"/>
  <c r="N66" i="8"/>
  <c r="N7" i="4"/>
  <c r="N12" i="4"/>
  <c r="N11" i="4"/>
  <c r="N18" i="4"/>
  <c r="N17" i="4"/>
  <c r="N20" i="4"/>
  <c r="N25" i="4"/>
  <c r="N24" i="4"/>
  <c r="N23" i="4"/>
  <c r="N27" i="4"/>
  <c r="N29" i="4"/>
  <c r="N32" i="4"/>
  <c r="N46" i="4"/>
  <c r="N49" i="4"/>
  <c r="N53" i="4"/>
  <c r="N55" i="4"/>
  <c r="N56" i="4"/>
  <c r="N59" i="4"/>
  <c r="N61" i="4"/>
  <c r="P12" i="9"/>
  <c r="P11" i="9"/>
  <c r="P10" i="9"/>
  <c r="P9" i="9"/>
  <c r="P8" i="9"/>
  <c r="P7" i="9"/>
  <c r="P6" i="9"/>
  <c r="L342" i="3"/>
  <c r="L341" i="3"/>
  <c r="L340" i="3"/>
  <c r="L339" i="3"/>
  <c r="L338" i="3"/>
  <c r="L336" i="3"/>
  <c r="L335" i="3"/>
  <c r="L334" i="3"/>
  <c r="L332" i="3"/>
  <c r="L331" i="3"/>
  <c r="L330" i="3"/>
  <c r="L329" i="3"/>
  <c r="L328" i="3"/>
  <c r="L327" i="3"/>
  <c r="L326" i="3"/>
  <c r="L325" i="3"/>
  <c r="L323" i="3"/>
  <c r="L322" i="3"/>
  <c r="L321" i="3"/>
  <c r="L319" i="3"/>
  <c r="L318" i="3"/>
  <c r="L317" i="3"/>
  <c r="L316" i="3"/>
  <c r="L315" i="3"/>
  <c r="L314" i="3"/>
  <c r="L313" i="3"/>
  <c r="L312" i="3"/>
  <c r="L309" i="3"/>
  <c r="L308" i="3"/>
  <c r="L307" i="3"/>
  <c r="L306" i="3"/>
  <c r="L304" i="3"/>
  <c r="L303" i="3"/>
  <c r="L302" i="3"/>
  <c r="L301" i="3"/>
  <c r="L300" i="3"/>
  <c r="L299" i="3"/>
  <c r="L296" i="3"/>
  <c r="L295" i="3"/>
  <c r="L294" i="3"/>
  <c r="L293" i="3"/>
  <c r="L292" i="3"/>
  <c r="L291" i="3"/>
  <c r="L290" i="3"/>
  <c r="L285" i="3"/>
  <c r="L284" i="3"/>
  <c r="L283" i="3"/>
  <c r="L282" i="3"/>
  <c r="L281" i="3"/>
  <c r="L280" i="3"/>
  <c r="L279" i="3"/>
  <c r="L278" i="3"/>
  <c r="L277" i="3"/>
  <c r="L276" i="3"/>
  <c r="L275" i="3"/>
  <c r="L274" i="3"/>
  <c r="L273" i="3"/>
  <c r="L272" i="3"/>
  <c r="L271" i="3"/>
  <c r="L270" i="3"/>
  <c r="L269" i="3"/>
  <c r="L268" i="3"/>
  <c r="L265" i="3"/>
  <c r="L264" i="3"/>
  <c r="L262" i="3"/>
  <c r="L261" i="3"/>
  <c r="L260" i="3"/>
  <c r="L259" i="3"/>
  <c r="L258" i="3"/>
  <c r="L257" i="3"/>
  <c r="L256" i="3"/>
  <c r="L255" i="3"/>
  <c r="L254" i="3"/>
  <c r="L253" i="3"/>
  <c r="L252" i="3"/>
  <c r="L251" i="3"/>
  <c r="L250" i="3"/>
  <c r="L249" i="3"/>
  <c r="L248" i="3"/>
  <c r="L247" i="3"/>
  <c r="L246" i="3"/>
  <c r="L245" i="3"/>
  <c r="L244" i="3"/>
  <c r="L243" i="3"/>
  <c r="L242" i="3"/>
  <c r="L240" i="3"/>
  <c r="L239" i="3"/>
  <c r="L238" i="3"/>
  <c r="L237" i="3"/>
  <c r="L236" i="3"/>
  <c r="L235" i="3"/>
  <c r="L234" i="3"/>
  <c r="L233" i="3"/>
  <c r="L232" i="3"/>
  <c r="L231" i="3"/>
  <c r="L230" i="3"/>
  <c r="L229" i="3"/>
  <c r="L228" i="3"/>
  <c r="L227" i="3"/>
  <c r="L226" i="3"/>
  <c r="L225" i="3"/>
  <c r="L224" i="3"/>
  <c r="L223" i="3"/>
  <c r="L222" i="3"/>
  <c r="L221" i="3"/>
  <c r="L220" i="3"/>
  <c r="L218" i="3"/>
  <c r="L217" i="3"/>
  <c r="L216" i="3"/>
  <c r="L215" i="3"/>
  <c r="L214" i="3"/>
  <c r="L213" i="3"/>
  <c r="L212" i="3"/>
  <c r="L211" i="3"/>
  <c r="L210" i="3"/>
  <c r="L209" i="3"/>
  <c r="L208" i="3"/>
  <c r="L207" i="3"/>
  <c r="L206" i="3"/>
  <c r="L205" i="3"/>
  <c r="L204" i="3"/>
  <c r="L203" i="3"/>
  <c r="L202" i="3"/>
  <c r="L201" i="3"/>
  <c r="L200" i="3"/>
  <c r="L199" i="3"/>
  <c r="L197" i="3"/>
  <c r="L195" i="3"/>
  <c r="L194" i="3"/>
  <c r="L193" i="3"/>
  <c r="L192" i="3"/>
  <c r="L191" i="3"/>
  <c r="L190" i="3"/>
  <c r="L187" i="3"/>
  <c r="L186" i="3"/>
  <c r="L185" i="3"/>
  <c r="L184" i="3"/>
  <c r="L183" i="3"/>
  <c r="L182" i="3"/>
  <c r="L181" i="3"/>
  <c r="L180" i="3"/>
  <c r="L179" i="3"/>
  <c r="L178" i="3"/>
  <c r="L177" i="3"/>
  <c r="L176" i="3"/>
  <c r="L175" i="3"/>
  <c r="L174" i="3"/>
  <c r="L173" i="3"/>
  <c r="L169"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4" i="3"/>
  <c r="L42" i="3"/>
  <c r="L41" i="3"/>
  <c r="L40" i="3"/>
  <c r="L39" i="3"/>
  <c r="L38" i="3"/>
  <c r="L37" i="3"/>
  <c r="L36" i="3"/>
  <c r="L35" i="3"/>
  <c r="L34" i="3"/>
  <c r="L33" i="3"/>
  <c r="L31" i="3"/>
  <c r="L30" i="3"/>
  <c r="L29" i="3"/>
  <c r="L28" i="3"/>
  <c r="L27" i="3"/>
  <c r="L26" i="3"/>
  <c r="L25" i="3"/>
  <c r="L24" i="3"/>
  <c r="L23" i="3"/>
  <c r="L22" i="3"/>
  <c r="L21" i="3"/>
  <c r="L20" i="3"/>
  <c r="L19" i="3"/>
  <c r="L18" i="3"/>
  <c r="L17" i="3"/>
  <c r="L16" i="3"/>
  <c r="L15" i="3"/>
  <c r="L14" i="3"/>
  <c r="L13" i="3"/>
  <c r="L11" i="3"/>
  <c r="L10" i="3"/>
  <c r="L9" i="3"/>
  <c r="L8" i="3"/>
  <c r="L7" i="3"/>
  <c r="L6" i="3"/>
  <c r="L5" i="3"/>
  <c r="L4" i="3"/>
  <c r="Z342" i="3"/>
  <c r="Z341" i="3"/>
  <c r="Z340" i="3"/>
  <c r="Z339" i="3"/>
  <c r="Z338" i="3"/>
  <c r="Z337" i="3"/>
  <c r="Z336" i="3"/>
  <c r="Z335" i="3"/>
  <c r="Z334" i="3"/>
  <c r="Z332" i="3"/>
  <c r="Z331" i="3"/>
  <c r="Z330" i="3"/>
  <c r="Z329" i="3"/>
  <c r="Z328" i="3"/>
  <c r="Z327" i="3"/>
  <c r="Z326" i="3"/>
  <c r="Z325" i="3"/>
  <c r="Z323" i="3"/>
  <c r="Z322" i="3"/>
  <c r="Z321" i="3"/>
  <c r="Z319" i="3"/>
  <c r="Z318" i="3"/>
  <c r="Z317" i="3"/>
  <c r="Z316" i="3"/>
  <c r="Z315" i="3"/>
  <c r="Z314" i="3"/>
  <c r="Z313" i="3"/>
  <c r="Z312" i="3"/>
  <c r="Z309" i="3"/>
  <c r="Z308" i="3"/>
  <c r="Z307" i="3"/>
  <c r="Z306" i="3"/>
  <c r="Z304" i="3"/>
  <c r="Z303" i="3"/>
  <c r="Z302" i="3"/>
  <c r="Z301" i="3"/>
  <c r="Z300" i="3"/>
  <c r="Z299" i="3"/>
  <c r="Z296" i="3"/>
  <c r="Z295" i="3"/>
  <c r="Z294" i="3"/>
  <c r="Z293" i="3"/>
  <c r="Z292" i="3"/>
  <c r="Z291" i="3"/>
  <c r="Z290" i="3"/>
  <c r="Z285" i="3"/>
  <c r="Z284" i="3"/>
  <c r="Z283" i="3"/>
  <c r="Z282" i="3"/>
  <c r="Z281" i="3"/>
  <c r="Z280" i="3"/>
  <c r="Z279" i="3"/>
  <c r="Z278" i="3"/>
  <c r="Z277" i="3"/>
  <c r="Z276" i="3"/>
  <c r="Z275" i="3"/>
  <c r="Z274" i="3"/>
  <c r="Z273" i="3"/>
  <c r="Z272" i="3"/>
  <c r="Z271" i="3"/>
  <c r="Z270" i="3"/>
  <c r="Z269" i="3"/>
  <c r="Z268" i="3"/>
  <c r="Z265" i="3"/>
  <c r="Z264" i="3"/>
  <c r="Z262" i="3"/>
  <c r="Z261" i="3"/>
  <c r="Z260" i="3"/>
  <c r="Z259" i="3"/>
  <c r="Z258" i="3"/>
  <c r="Z257" i="3"/>
  <c r="Z256" i="3"/>
  <c r="Z255" i="3"/>
  <c r="Z254" i="3"/>
  <c r="Z253" i="3"/>
  <c r="Z252" i="3"/>
  <c r="Z251" i="3"/>
  <c r="Z250" i="3"/>
  <c r="Z249" i="3"/>
  <c r="Z248" i="3"/>
  <c r="Z247" i="3"/>
  <c r="Z246" i="3"/>
  <c r="Z245" i="3"/>
  <c r="Z244" i="3"/>
  <c r="Z243" i="3"/>
  <c r="Z242" i="3"/>
  <c r="Z240" i="3"/>
  <c r="Z239" i="3"/>
  <c r="Z238" i="3"/>
  <c r="Z237" i="3"/>
  <c r="Z236" i="3"/>
  <c r="Z235" i="3"/>
  <c r="Z234" i="3"/>
  <c r="Z233" i="3"/>
  <c r="Z232" i="3"/>
  <c r="Z231" i="3"/>
  <c r="Z230" i="3"/>
  <c r="Z229" i="3"/>
  <c r="Z228" i="3"/>
  <c r="Z227" i="3"/>
  <c r="Z226" i="3"/>
  <c r="Z225" i="3"/>
  <c r="Z224" i="3"/>
  <c r="Z223" i="3"/>
  <c r="Z222" i="3"/>
  <c r="Z221" i="3"/>
  <c r="Z220" i="3"/>
  <c r="Z218" i="3"/>
  <c r="Z217" i="3"/>
  <c r="Z216" i="3"/>
  <c r="Z215" i="3"/>
  <c r="Z214" i="3"/>
  <c r="Z213" i="3"/>
  <c r="Z212" i="3"/>
  <c r="Z211" i="3"/>
  <c r="Z210" i="3"/>
  <c r="Z209" i="3"/>
  <c r="Z208" i="3"/>
  <c r="Z207" i="3"/>
  <c r="Z206" i="3"/>
  <c r="Z205" i="3"/>
  <c r="Z204" i="3"/>
  <c r="Z203" i="3"/>
  <c r="Z202" i="3"/>
  <c r="Z201" i="3"/>
  <c r="Z200" i="3"/>
  <c r="Z199" i="3"/>
  <c r="Z197" i="3"/>
  <c r="Z195" i="3"/>
  <c r="Z194" i="3"/>
  <c r="Z193" i="3"/>
  <c r="Z192" i="3"/>
  <c r="Z191" i="3"/>
  <c r="Z190" i="3"/>
  <c r="Z187" i="3"/>
  <c r="Z186" i="3"/>
  <c r="Z185" i="3"/>
  <c r="Z184" i="3"/>
  <c r="Z183" i="3"/>
  <c r="Z182" i="3"/>
  <c r="Z181" i="3"/>
  <c r="Z180" i="3"/>
  <c r="Z179" i="3"/>
  <c r="Z178" i="3"/>
  <c r="Z177" i="3"/>
  <c r="Z176" i="3"/>
  <c r="Z175" i="3"/>
  <c r="Z174" i="3"/>
  <c r="Z173"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Z135" i="3"/>
  <c r="Z134" i="3"/>
  <c r="Z133" i="3"/>
  <c r="Z132" i="3"/>
  <c r="Z131" i="3"/>
  <c r="Z130" i="3"/>
  <c r="Z129" i="3"/>
  <c r="Z128" i="3"/>
  <c r="Z127" i="3"/>
  <c r="Z126" i="3"/>
  <c r="Z125" i="3"/>
  <c r="Z124" i="3"/>
  <c r="Z123" i="3"/>
  <c r="Z122" i="3"/>
  <c r="Z121" i="3"/>
  <c r="Z120" i="3"/>
  <c r="Z119" i="3"/>
  <c r="Z118" i="3"/>
  <c r="Z117" i="3"/>
  <c r="Z116" i="3"/>
  <c r="Z115" i="3"/>
  <c r="Z114" i="3"/>
  <c r="Z113" i="3"/>
  <c r="Z112" i="3"/>
  <c r="Z111" i="3"/>
  <c r="Z110" i="3"/>
  <c r="Z109" i="3"/>
  <c r="Z108" i="3"/>
  <c r="Z107" i="3"/>
  <c r="Z106" i="3"/>
  <c r="Z105"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Z63" i="3"/>
  <c r="Z62" i="3"/>
  <c r="Z61" i="3"/>
  <c r="Z60" i="3"/>
  <c r="Z59" i="3"/>
  <c r="Z58" i="3"/>
  <c r="Z57" i="3"/>
  <c r="Z56" i="3"/>
  <c r="Z55" i="3"/>
  <c r="Z54" i="3"/>
  <c r="Z53" i="3"/>
  <c r="Z52" i="3"/>
  <c r="Z51" i="3"/>
  <c r="Z50" i="3"/>
  <c r="Z49" i="3"/>
  <c r="Z48" i="3"/>
  <c r="Z47" i="3"/>
  <c r="Z44" i="3"/>
  <c r="Z42" i="3"/>
  <c r="Z41" i="3"/>
  <c r="Z40" i="3"/>
  <c r="Z39" i="3"/>
  <c r="Z38" i="3"/>
  <c r="Z37" i="3"/>
  <c r="Z36" i="3"/>
  <c r="Z35" i="3"/>
  <c r="Z34" i="3"/>
  <c r="Z33" i="3"/>
  <c r="Z31" i="3"/>
  <c r="Z30" i="3"/>
  <c r="Z29" i="3"/>
  <c r="Z28" i="3"/>
  <c r="Z27" i="3"/>
  <c r="Z26" i="3"/>
  <c r="Z25" i="3"/>
  <c r="Z24" i="3"/>
  <c r="Z23" i="3"/>
  <c r="Z22" i="3"/>
  <c r="Z21" i="3"/>
  <c r="Z20" i="3"/>
  <c r="Z19" i="3"/>
  <c r="Z18" i="3"/>
  <c r="Z17" i="3"/>
  <c r="Z16" i="3"/>
  <c r="Z15" i="3"/>
  <c r="Z14" i="3"/>
  <c r="Z13" i="3"/>
  <c r="Z11" i="3"/>
  <c r="Z10" i="3"/>
  <c r="Z9" i="3"/>
  <c r="Z8" i="3"/>
  <c r="Z7" i="3"/>
  <c r="Z6" i="3"/>
  <c r="Z5" i="3"/>
  <c r="Z4" i="3"/>
  <c r="X12" i="9"/>
  <c r="X11" i="9"/>
  <c r="X10" i="9"/>
  <c r="X9" i="9"/>
  <c r="X8" i="9"/>
  <c r="X7" i="9"/>
  <c r="X6" i="9"/>
  <c r="K16" i="10"/>
  <c r="K15" i="10"/>
  <c r="K14" i="10"/>
  <c r="K13" i="10"/>
  <c r="K12" i="10"/>
  <c r="K11" i="10"/>
  <c r="K10" i="10"/>
  <c r="K9" i="10"/>
  <c r="K8" i="10"/>
  <c r="K7" i="10"/>
  <c r="K6" i="10"/>
  <c r="K5" i="10"/>
  <c r="I8" i="12"/>
  <c r="I6" i="12"/>
  <c r="I5" i="12"/>
  <c r="I10" i="12" s="1"/>
  <c r="Q9" i="22" s="1"/>
  <c r="G8" i="12"/>
  <c r="G6" i="12"/>
  <c r="G5" i="12"/>
  <c r="G10" i="12" s="1"/>
  <c r="G16" i="10"/>
  <c r="G14" i="10"/>
  <c r="G13" i="10"/>
  <c r="G12" i="10"/>
  <c r="G11" i="10"/>
  <c r="G10" i="10"/>
  <c r="G9" i="10"/>
  <c r="G8" i="10"/>
  <c r="G7" i="10"/>
  <c r="G6" i="10"/>
  <c r="G5" i="10"/>
  <c r="V9" i="19"/>
  <c r="V8" i="19"/>
  <c r="V7" i="19"/>
  <c r="V6" i="19"/>
  <c r="V5" i="19"/>
  <c r="V4" i="19"/>
  <c r="V12" i="19" s="1"/>
  <c r="V10" i="19"/>
  <c r="P15" i="20"/>
  <c r="P14" i="20"/>
  <c r="P13" i="20"/>
  <c r="P12" i="20"/>
  <c r="P11" i="20"/>
  <c r="P10" i="20"/>
  <c r="P9" i="20"/>
  <c r="P8" i="20"/>
  <c r="P7" i="20"/>
  <c r="P6" i="20"/>
  <c r="P5" i="20"/>
  <c r="P4" i="20"/>
  <c r="M11" i="19"/>
  <c r="M10" i="19"/>
  <c r="M9" i="19"/>
  <c r="M8" i="19"/>
  <c r="M7" i="19"/>
  <c r="M6" i="19"/>
  <c r="M5" i="19"/>
  <c r="M4" i="19"/>
  <c r="M12" i="19" s="1"/>
  <c r="S11" i="19"/>
  <c r="S10" i="19"/>
  <c r="S9" i="19"/>
  <c r="S8" i="19"/>
  <c r="S7" i="19"/>
  <c r="S6" i="19"/>
  <c r="S5" i="19"/>
  <c r="S4" i="19"/>
  <c r="S12" i="19" s="1"/>
  <c r="P10" i="19"/>
  <c r="P9" i="19"/>
  <c r="P8" i="19"/>
  <c r="P7" i="19"/>
  <c r="P6" i="19"/>
  <c r="P5" i="19"/>
  <c r="P4" i="19"/>
  <c r="M15" i="20"/>
  <c r="M14" i="20"/>
  <c r="M13" i="20"/>
  <c r="M12" i="20"/>
  <c r="M11" i="20"/>
  <c r="M10" i="20"/>
  <c r="M9" i="20"/>
  <c r="M8" i="20"/>
  <c r="M7" i="20"/>
  <c r="M6" i="20"/>
  <c r="M5" i="20"/>
  <c r="M4" i="20"/>
  <c r="G7" i="9"/>
  <c r="G8" i="9"/>
  <c r="G9" i="9"/>
  <c r="G10" i="9"/>
  <c r="G11" i="9"/>
  <c r="G12" i="9"/>
  <c r="G6" i="9"/>
  <c r="F45" i="8"/>
  <c r="H45" i="8" s="1"/>
  <c r="G66" i="8"/>
  <c r="G65" i="8"/>
  <c r="G64" i="8"/>
  <c r="G60" i="8"/>
  <c r="G45" i="8"/>
  <c r="H15" i="8"/>
  <c r="H16" i="8"/>
  <c r="H21" i="8"/>
  <c r="F56" i="4"/>
  <c r="F29" i="4"/>
  <c r="F24" i="4"/>
  <c r="F25" i="4"/>
  <c r="F23" i="4"/>
  <c r="G11" i="4"/>
  <c r="G17" i="4"/>
  <c r="G18" i="4"/>
  <c r="J6" i="9"/>
  <c r="J7" i="9"/>
  <c r="J8" i="9"/>
  <c r="J9" i="9"/>
  <c r="J10" i="9"/>
  <c r="J11" i="9"/>
  <c r="J12" i="9"/>
  <c r="J4" i="8"/>
  <c r="J5" i="8"/>
  <c r="J6" i="8"/>
  <c r="J7" i="8"/>
  <c r="J8" i="8"/>
  <c r="J9" i="8"/>
  <c r="J10" i="8"/>
  <c r="J11" i="8"/>
  <c r="J14" i="8"/>
  <c r="J15" i="8"/>
  <c r="J16" i="8"/>
  <c r="J17" i="8"/>
  <c r="J18" i="8"/>
  <c r="J19" i="8"/>
  <c r="J20" i="8"/>
  <c r="J21" i="8"/>
  <c r="J24" i="8"/>
  <c r="J25" i="8"/>
  <c r="J26" i="8"/>
  <c r="J27" i="8"/>
  <c r="J28" i="8"/>
  <c r="J29" i="8"/>
  <c r="J30" i="8"/>
  <c r="J31" i="8"/>
  <c r="J32" i="8"/>
  <c r="J35" i="8"/>
  <c r="J36" i="8"/>
  <c r="J37" i="8"/>
  <c r="J38" i="8"/>
  <c r="J39" i="8"/>
  <c r="J40" i="8"/>
  <c r="J41" i="8"/>
  <c r="J42" i="8"/>
  <c r="J43" i="8"/>
  <c r="J45" i="8"/>
  <c r="J48" i="8"/>
  <c r="J49" i="8"/>
  <c r="J52" i="8"/>
  <c r="J53" i="8"/>
  <c r="J56" i="8"/>
  <c r="J60" i="8"/>
  <c r="J64" i="8"/>
  <c r="J65" i="8"/>
  <c r="J66" i="8"/>
  <c r="H20" i="8"/>
  <c r="F4" i="8"/>
  <c r="H4" i="8" s="1"/>
  <c r="F5" i="8"/>
  <c r="H5" i="8" s="1"/>
  <c r="F6" i="8"/>
  <c r="H6" i="8" s="1"/>
  <c r="F7" i="8"/>
  <c r="H7" i="8" s="1"/>
  <c r="F8" i="8"/>
  <c r="H8" i="8" s="1"/>
  <c r="F9" i="8"/>
  <c r="H9" i="8" s="1"/>
  <c r="F10" i="8"/>
  <c r="H10" i="8" s="1"/>
  <c r="F11" i="8"/>
  <c r="H11" i="8" s="1"/>
  <c r="H14" i="8"/>
  <c r="H17" i="8"/>
  <c r="H18" i="8"/>
  <c r="H19" i="8"/>
  <c r="F24" i="8"/>
  <c r="H24" i="8" s="1"/>
  <c r="F25" i="8"/>
  <c r="H25" i="8" s="1"/>
  <c r="F26" i="8"/>
  <c r="H26" i="8" s="1"/>
  <c r="F27" i="8"/>
  <c r="H27" i="8" s="1"/>
  <c r="F28" i="8"/>
  <c r="H28" i="8" s="1"/>
  <c r="F29" i="8"/>
  <c r="H29" i="8" s="1"/>
  <c r="F30" i="8"/>
  <c r="H30" i="8" s="1"/>
  <c r="F31" i="8"/>
  <c r="H31" i="8" s="1"/>
  <c r="F32" i="8"/>
  <c r="H32" i="8" s="1"/>
  <c r="F35" i="8"/>
  <c r="H35" i="8" s="1"/>
  <c r="F36" i="8"/>
  <c r="H36" i="8" s="1"/>
  <c r="F37" i="8"/>
  <c r="H37" i="8" s="1"/>
  <c r="F38" i="8"/>
  <c r="H38" i="8" s="1"/>
  <c r="F39" i="8"/>
  <c r="H39" i="8" s="1"/>
  <c r="F40" i="8"/>
  <c r="H40" i="8" s="1"/>
  <c r="F41" i="8"/>
  <c r="H41" i="8" s="1"/>
  <c r="F42" i="8"/>
  <c r="H42" i="8" s="1"/>
  <c r="F43" i="8"/>
  <c r="H43" i="8" s="1"/>
  <c r="F48" i="8"/>
  <c r="H48" i="8" s="1"/>
  <c r="F49" i="8"/>
  <c r="H49" i="8" s="1"/>
  <c r="F52" i="8"/>
  <c r="H52" i="8" s="1"/>
  <c r="F53" i="8"/>
  <c r="H53" i="8" s="1"/>
  <c r="F56" i="8"/>
  <c r="H56" i="8" s="1"/>
  <c r="F60" i="8"/>
  <c r="H60" i="8" s="1"/>
  <c r="F64" i="8"/>
  <c r="H64" i="8" s="1"/>
  <c r="F65" i="8"/>
  <c r="H65" i="8" s="1"/>
  <c r="F66" i="8"/>
  <c r="H66" i="8" s="1"/>
  <c r="N62" i="4" l="1"/>
  <c r="M6" i="22" s="1"/>
  <c r="P12" i="19"/>
  <c r="P16" i="20"/>
  <c r="M16" i="20"/>
  <c r="I17" i="10"/>
  <c r="K17" i="10"/>
  <c r="Q8" i="22" s="1"/>
  <c r="P29" i="9"/>
  <c r="N67" i="8"/>
  <c r="M7" i="22" s="1"/>
  <c r="X29" i="9"/>
  <c r="Z343" i="3"/>
  <c r="E4" i="22" s="1"/>
  <c r="L343" i="3"/>
  <c r="I4" i="22" s="1"/>
  <c r="G17" i="10"/>
  <c r="P8" i="22" s="1"/>
  <c r="P9" i="22"/>
  <c r="J67" i="8"/>
  <c r="L7" i="22" s="1"/>
  <c r="J29" i="9"/>
  <c r="L5" i="22" s="1"/>
  <c r="H67" i="8"/>
  <c r="H7" i="4" l="1"/>
  <c r="F11" i="4"/>
  <c r="H11" i="4" s="1"/>
  <c r="H12" i="4"/>
  <c r="F17" i="4"/>
  <c r="H17" i="4" s="1"/>
  <c r="F18" i="4"/>
  <c r="H18" i="4" s="1"/>
  <c r="F20" i="4"/>
  <c r="H20" i="4" s="1"/>
  <c r="H23" i="4"/>
  <c r="H24" i="4"/>
  <c r="H25" i="4"/>
  <c r="F27" i="4"/>
  <c r="H27" i="4" s="1"/>
  <c r="H29" i="4"/>
  <c r="F32" i="4"/>
  <c r="H32" i="4" s="1"/>
  <c r="F46" i="4"/>
  <c r="H46" i="4" s="1"/>
  <c r="F49" i="4"/>
  <c r="H49" i="4" s="1"/>
  <c r="F53" i="4"/>
  <c r="H53" i="4" s="1"/>
  <c r="F55" i="4"/>
  <c r="H55" i="4" s="1"/>
  <c r="H56" i="4"/>
  <c r="F59" i="4"/>
  <c r="H59" i="4" s="1"/>
  <c r="F61" i="4"/>
  <c r="H61" i="4" s="1"/>
  <c r="J7" i="4"/>
  <c r="J11" i="4"/>
  <c r="J12" i="4"/>
  <c r="J17" i="4"/>
  <c r="J18" i="4"/>
  <c r="J20" i="4"/>
  <c r="J23" i="4"/>
  <c r="J24" i="4"/>
  <c r="J25" i="4"/>
  <c r="J27" i="4"/>
  <c r="J29" i="4"/>
  <c r="J32" i="4"/>
  <c r="J46" i="4"/>
  <c r="J49" i="4"/>
  <c r="J53" i="4"/>
  <c r="J55" i="4"/>
  <c r="J56" i="4"/>
  <c r="J59" i="4"/>
  <c r="J61" i="4"/>
  <c r="H12" i="9"/>
  <c r="H6" i="9"/>
  <c r="H29" i="9" s="1"/>
  <c r="H7" i="9"/>
  <c r="H8" i="9"/>
  <c r="H9" i="9"/>
  <c r="H10" i="9"/>
  <c r="H11" i="9"/>
  <c r="F342" i="3"/>
  <c r="H342" i="3" s="1"/>
  <c r="F341" i="3"/>
  <c r="H341" i="3" s="1"/>
  <c r="F340" i="3"/>
  <c r="H340" i="3" s="1"/>
  <c r="F339" i="3"/>
  <c r="H339" i="3" s="1"/>
  <c r="F338" i="3"/>
  <c r="H338" i="3" s="1"/>
  <c r="F337" i="3"/>
  <c r="H337" i="3" s="1"/>
  <c r="F336" i="3"/>
  <c r="H336" i="3" s="1"/>
  <c r="F335" i="3"/>
  <c r="H335" i="3" s="1"/>
  <c r="F334" i="3"/>
  <c r="H334" i="3" s="1"/>
  <c r="F333" i="3"/>
  <c r="F332" i="3"/>
  <c r="H332" i="3" s="1"/>
  <c r="F331" i="3"/>
  <c r="H331" i="3" s="1"/>
  <c r="F330" i="3"/>
  <c r="H330" i="3" s="1"/>
  <c r="F329" i="3"/>
  <c r="H329" i="3" s="1"/>
  <c r="F328" i="3"/>
  <c r="H328" i="3" s="1"/>
  <c r="F327" i="3"/>
  <c r="H327" i="3" s="1"/>
  <c r="F326" i="3"/>
  <c r="H326" i="3" s="1"/>
  <c r="F325" i="3"/>
  <c r="H325" i="3" s="1"/>
  <c r="F323" i="3"/>
  <c r="H323" i="3" s="1"/>
  <c r="F322" i="3"/>
  <c r="H322" i="3" s="1"/>
  <c r="F321" i="3"/>
  <c r="H321" i="3" s="1"/>
  <c r="F319" i="3"/>
  <c r="H319" i="3" s="1"/>
  <c r="H318" i="3"/>
  <c r="F317" i="3"/>
  <c r="H317" i="3" s="1"/>
  <c r="F316" i="3"/>
  <c r="H316" i="3" s="1"/>
  <c r="H315" i="3"/>
  <c r="F314" i="3"/>
  <c r="H314" i="3" s="1"/>
  <c r="F313" i="3"/>
  <c r="H313" i="3" s="1"/>
  <c r="F312" i="3"/>
  <c r="H312" i="3" s="1"/>
  <c r="F309" i="3"/>
  <c r="H309" i="3" s="1"/>
  <c r="F308" i="3"/>
  <c r="H308" i="3" s="1"/>
  <c r="F307" i="3"/>
  <c r="H307" i="3" s="1"/>
  <c r="F306" i="3"/>
  <c r="H306" i="3" s="1"/>
  <c r="F305" i="3"/>
  <c r="F304" i="3"/>
  <c r="H304" i="3" s="1"/>
  <c r="F303" i="3"/>
  <c r="H303" i="3" s="1"/>
  <c r="F302" i="3"/>
  <c r="H302" i="3" s="1"/>
  <c r="F301" i="3"/>
  <c r="H301" i="3" s="1"/>
  <c r="H300" i="3"/>
  <c r="H299" i="3"/>
  <c r="F296" i="3"/>
  <c r="H296" i="3" s="1"/>
  <c r="F295" i="3"/>
  <c r="H295" i="3" s="1"/>
  <c r="H294" i="3"/>
  <c r="F293" i="3"/>
  <c r="H293" i="3" s="1"/>
  <c r="F292" i="3"/>
  <c r="H292" i="3" s="1"/>
  <c r="F291" i="3"/>
  <c r="H291" i="3" s="1"/>
  <c r="F290" i="3"/>
  <c r="H290" i="3" s="1"/>
  <c r="H285" i="3"/>
  <c r="H284" i="3"/>
  <c r="F283" i="3"/>
  <c r="H283" i="3" s="1"/>
  <c r="F282" i="3"/>
  <c r="H282" i="3" s="1"/>
  <c r="F281" i="3"/>
  <c r="H281" i="3" s="1"/>
  <c r="F280" i="3"/>
  <c r="H280" i="3" s="1"/>
  <c r="F279" i="3"/>
  <c r="H279" i="3" s="1"/>
  <c r="F278" i="3"/>
  <c r="H278" i="3" s="1"/>
  <c r="F277" i="3"/>
  <c r="H277" i="3" s="1"/>
  <c r="F276" i="3"/>
  <c r="H276" i="3" s="1"/>
  <c r="F275" i="3"/>
  <c r="H275" i="3" s="1"/>
  <c r="F274" i="3"/>
  <c r="H274" i="3" s="1"/>
  <c r="F273" i="3"/>
  <c r="H273" i="3" s="1"/>
  <c r="F272" i="3"/>
  <c r="H272" i="3" s="1"/>
  <c r="F271" i="3"/>
  <c r="H271" i="3" s="1"/>
  <c r="F270" i="3"/>
  <c r="H270" i="3" s="1"/>
  <c r="F269" i="3"/>
  <c r="H269" i="3" s="1"/>
  <c r="F268" i="3"/>
  <c r="H268" i="3" s="1"/>
  <c r="F265" i="3"/>
  <c r="H265" i="3" s="1"/>
  <c r="F264" i="3"/>
  <c r="H264" i="3" s="1"/>
  <c r="F263" i="3"/>
  <c r="H263" i="3" s="1"/>
  <c r="F262" i="3"/>
  <c r="H262" i="3" s="1"/>
  <c r="F261" i="3"/>
  <c r="H261" i="3" s="1"/>
  <c r="F260" i="3"/>
  <c r="H260" i="3" s="1"/>
  <c r="F259" i="3"/>
  <c r="H259" i="3" s="1"/>
  <c r="F258" i="3"/>
  <c r="H258" i="3" s="1"/>
  <c r="F257" i="3"/>
  <c r="H257" i="3" s="1"/>
  <c r="F256" i="3"/>
  <c r="H256" i="3" s="1"/>
  <c r="F255" i="3"/>
  <c r="H255" i="3" s="1"/>
  <c r="F254" i="3"/>
  <c r="H254" i="3" s="1"/>
  <c r="F253" i="3"/>
  <c r="H253" i="3" s="1"/>
  <c r="F252" i="3"/>
  <c r="H252" i="3" s="1"/>
  <c r="F251" i="3"/>
  <c r="H251" i="3" s="1"/>
  <c r="F250" i="3"/>
  <c r="H250" i="3" s="1"/>
  <c r="F249" i="3"/>
  <c r="H249" i="3" s="1"/>
  <c r="F248" i="3"/>
  <c r="H248" i="3" s="1"/>
  <c r="F247" i="3"/>
  <c r="H247" i="3" s="1"/>
  <c r="F246" i="3"/>
  <c r="H246" i="3" s="1"/>
  <c r="F245" i="3"/>
  <c r="H245" i="3" s="1"/>
  <c r="F244" i="3"/>
  <c r="H244" i="3" s="1"/>
  <c r="F243" i="3"/>
  <c r="H243" i="3" s="1"/>
  <c r="F242" i="3"/>
  <c r="H242" i="3" s="1"/>
  <c r="F241" i="3"/>
  <c r="H241" i="3" s="1"/>
  <c r="F240" i="3"/>
  <c r="H240" i="3" s="1"/>
  <c r="F239" i="3"/>
  <c r="H239" i="3" s="1"/>
  <c r="F238" i="3"/>
  <c r="H238" i="3" s="1"/>
  <c r="F237" i="3"/>
  <c r="H237" i="3" s="1"/>
  <c r="F236" i="3"/>
  <c r="H236" i="3" s="1"/>
  <c r="F235" i="3"/>
  <c r="H235" i="3" s="1"/>
  <c r="F234" i="3"/>
  <c r="H234" i="3" s="1"/>
  <c r="F233" i="3"/>
  <c r="H233" i="3" s="1"/>
  <c r="F232" i="3"/>
  <c r="H232" i="3" s="1"/>
  <c r="F231" i="3"/>
  <c r="H231" i="3" s="1"/>
  <c r="F230" i="3"/>
  <c r="H230" i="3" s="1"/>
  <c r="F229" i="3"/>
  <c r="H229" i="3" s="1"/>
  <c r="F228" i="3"/>
  <c r="H228" i="3" s="1"/>
  <c r="F227" i="3"/>
  <c r="H227" i="3" s="1"/>
  <c r="F226" i="3"/>
  <c r="H226" i="3" s="1"/>
  <c r="F225" i="3"/>
  <c r="H225" i="3" s="1"/>
  <c r="F224" i="3"/>
  <c r="H224" i="3" s="1"/>
  <c r="F223" i="3"/>
  <c r="H223" i="3" s="1"/>
  <c r="F222" i="3"/>
  <c r="H222" i="3" s="1"/>
  <c r="F221" i="3"/>
  <c r="H221" i="3" s="1"/>
  <c r="F220" i="3"/>
  <c r="H220" i="3" s="1"/>
  <c r="F219" i="3"/>
  <c r="F218" i="3"/>
  <c r="H218" i="3" s="1"/>
  <c r="F217" i="3"/>
  <c r="H217" i="3" s="1"/>
  <c r="F216" i="3"/>
  <c r="H216" i="3" s="1"/>
  <c r="F215" i="3"/>
  <c r="H215" i="3" s="1"/>
  <c r="F214" i="3"/>
  <c r="H214" i="3" s="1"/>
  <c r="F213" i="3"/>
  <c r="H213" i="3" s="1"/>
  <c r="F212" i="3"/>
  <c r="H212" i="3" s="1"/>
  <c r="F211" i="3"/>
  <c r="H211" i="3" s="1"/>
  <c r="F210" i="3"/>
  <c r="H210" i="3" s="1"/>
  <c r="F209" i="3"/>
  <c r="H209" i="3" s="1"/>
  <c r="F208" i="3"/>
  <c r="H208" i="3" s="1"/>
  <c r="F207" i="3"/>
  <c r="H207" i="3" s="1"/>
  <c r="F206" i="3"/>
  <c r="H206" i="3" s="1"/>
  <c r="F205" i="3"/>
  <c r="H205" i="3" s="1"/>
  <c r="F204" i="3"/>
  <c r="H204" i="3" s="1"/>
  <c r="F203" i="3"/>
  <c r="H203" i="3" s="1"/>
  <c r="F202" i="3"/>
  <c r="H202" i="3" s="1"/>
  <c r="F201" i="3"/>
  <c r="H201" i="3" s="1"/>
  <c r="F200" i="3"/>
  <c r="H200" i="3" s="1"/>
  <c r="F199" i="3"/>
  <c r="H199" i="3" s="1"/>
  <c r="F198" i="3"/>
  <c r="F197" i="3"/>
  <c r="H197" i="3" s="1"/>
  <c r="F196" i="3"/>
  <c r="H195" i="3"/>
  <c r="H194" i="3"/>
  <c r="F193" i="3"/>
  <c r="H193" i="3" s="1"/>
  <c r="F192" i="3"/>
  <c r="H192" i="3" s="1"/>
  <c r="F191" i="3"/>
  <c r="H191" i="3" s="1"/>
  <c r="F190" i="3"/>
  <c r="H190" i="3" s="1"/>
  <c r="H187" i="3"/>
  <c r="H186" i="3"/>
  <c r="H185" i="3"/>
  <c r="H184" i="3"/>
  <c r="H183" i="3"/>
  <c r="F182" i="3"/>
  <c r="H182" i="3" s="1"/>
  <c r="F181" i="3"/>
  <c r="H181" i="3" s="1"/>
  <c r="H180" i="3"/>
  <c r="F179" i="3"/>
  <c r="H179" i="3" s="1"/>
  <c r="H178" i="3"/>
  <c r="H177" i="3"/>
  <c r="F176" i="3"/>
  <c r="H176" i="3" s="1"/>
  <c r="H175" i="3"/>
  <c r="H174" i="3"/>
  <c r="F173" i="3"/>
  <c r="H173" i="3" s="1"/>
  <c r="F168" i="3"/>
  <c r="F167" i="3"/>
  <c r="H167" i="3" s="1"/>
  <c r="F166" i="3"/>
  <c r="H166" i="3" s="1"/>
  <c r="F165" i="3"/>
  <c r="H165" i="3" s="1"/>
  <c r="H164" i="3"/>
  <c r="H163" i="3"/>
  <c r="F162" i="3"/>
  <c r="H162" i="3" s="1"/>
  <c r="F161" i="3"/>
  <c r="H161" i="3" s="1"/>
  <c r="H160" i="3"/>
  <c r="F159" i="3"/>
  <c r="H159" i="3" s="1"/>
  <c r="F158" i="3"/>
  <c r="H158" i="3" s="1"/>
  <c r="F157" i="3"/>
  <c r="H157" i="3" s="1"/>
  <c r="F156" i="3"/>
  <c r="H156" i="3" s="1"/>
  <c r="F155" i="3"/>
  <c r="H155" i="3" s="1"/>
  <c r="F154" i="3"/>
  <c r="H154" i="3" s="1"/>
  <c r="F153" i="3"/>
  <c r="H153" i="3" s="1"/>
  <c r="F152" i="3"/>
  <c r="H152" i="3" s="1"/>
  <c r="F151" i="3"/>
  <c r="H151" i="3" s="1"/>
  <c r="F150" i="3"/>
  <c r="H150" i="3" s="1"/>
  <c r="F149" i="3"/>
  <c r="H149" i="3" s="1"/>
  <c r="F148" i="3"/>
  <c r="H148" i="3" s="1"/>
  <c r="H147" i="3"/>
  <c r="F146" i="3"/>
  <c r="H146" i="3" s="1"/>
  <c r="F145" i="3"/>
  <c r="H145" i="3" s="1"/>
  <c r="F144" i="3"/>
  <c r="H144" i="3" s="1"/>
  <c r="F143" i="3"/>
  <c r="H143" i="3" s="1"/>
  <c r="F142" i="3"/>
  <c r="H142" i="3" s="1"/>
  <c r="F141" i="3"/>
  <c r="H141" i="3" s="1"/>
  <c r="F140" i="3"/>
  <c r="H140" i="3" s="1"/>
  <c r="F139" i="3"/>
  <c r="H139" i="3" s="1"/>
  <c r="F138" i="3"/>
  <c r="H138" i="3" s="1"/>
  <c r="F137" i="3"/>
  <c r="H137" i="3" s="1"/>
  <c r="F136" i="3"/>
  <c r="H136" i="3" s="1"/>
  <c r="F135" i="3"/>
  <c r="H135" i="3" s="1"/>
  <c r="F134" i="3"/>
  <c r="H134" i="3" s="1"/>
  <c r="F133" i="3"/>
  <c r="H133" i="3" s="1"/>
  <c r="F132" i="3"/>
  <c r="H132" i="3" s="1"/>
  <c r="F131" i="3"/>
  <c r="H131" i="3" s="1"/>
  <c r="F130" i="3"/>
  <c r="H130" i="3" s="1"/>
  <c r="F129" i="3"/>
  <c r="H129" i="3" s="1"/>
  <c r="F128" i="3"/>
  <c r="H128" i="3" s="1"/>
  <c r="F127" i="3"/>
  <c r="H127" i="3" s="1"/>
  <c r="F126" i="3"/>
  <c r="H126" i="3" s="1"/>
  <c r="F125" i="3"/>
  <c r="H125" i="3" s="1"/>
  <c r="F124" i="3"/>
  <c r="H124" i="3" s="1"/>
  <c r="F123" i="3"/>
  <c r="H123" i="3" s="1"/>
  <c r="F122" i="3"/>
  <c r="H122" i="3" s="1"/>
  <c r="F121" i="3"/>
  <c r="H121" i="3" s="1"/>
  <c r="F120" i="3"/>
  <c r="H120" i="3" s="1"/>
  <c r="F119" i="3"/>
  <c r="H119" i="3" s="1"/>
  <c r="F118" i="3"/>
  <c r="H118" i="3" s="1"/>
  <c r="F117" i="3"/>
  <c r="H117" i="3" s="1"/>
  <c r="F116" i="3"/>
  <c r="H116" i="3" s="1"/>
  <c r="F115" i="3"/>
  <c r="H115" i="3" s="1"/>
  <c r="F114" i="3"/>
  <c r="H114" i="3" s="1"/>
  <c r="H113" i="3"/>
  <c r="F112" i="3"/>
  <c r="H112" i="3" s="1"/>
  <c r="H111" i="3"/>
  <c r="F110" i="3"/>
  <c r="H110" i="3" s="1"/>
  <c r="F109" i="3"/>
  <c r="H109" i="3" s="1"/>
  <c r="F108" i="3"/>
  <c r="H108" i="3" s="1"/>
  <c r="F107" i="3"/>
  <c r="H107" i="3" s="1"/>
  <c r="F106" i="3"/>
  <c r="H106" i="3" s="1"/>
  <c r="F105" i="3"/>
  <c r="H105" i="3" s="1"/>
  <c r="F104" i="3"/>
  <c r="F103" i="3"/>
  <c r="F102" i="3"/>
  <c r="H102" i="3" s="1"/>
  <c r="F101" i="3"/>
  <c r="H101" i="3" s="1"/>
  <c r="F100" i="3"/>
  <c r="H100" i="3" s="1"/>
  <c r="F99" i="3"/>
  <c r="H99" i="3" s="1"/>
  <c r="F98" i="3"/>
  <c r="H98" i="3" s="1"/>
  <c r="F97" i="3"/>
  <c r="H97" i="3" s="1"/>
  <c r="F96" i="3"/>
  <c r="H96" i="3" s="1"/>
  <c r="F95" i="3"/>
  <c r="H95" i="3" s="1"/>
  <c r="F94" i="3"/>
  <c r="H94" i="3" s="1"/>
  <c r="F93" i="3"/>
  <c r="H93" i="3" s="1"/>
  <c r="F92" i="3"/>
  <c r="H92" i="3" s="1"/>
  <c r="F91" i="3"/>
  <c r="H91" i="3" s="1"/>
  <c r="F90" i="3"/>
  <c r="H90" i="3" s="1"/>
  <c r="F89" i="3"/>
  <c r="H89" i="3" s="1"/>
  <c r="F88" i="3"/>
  <c r="H88" i="3" s="1"/>
  <c r="F87" i="3"/>
  <c r="H87" i="3" s="1"/>
  <c r="F86" i="3"/>
  <c r="H86" i="3" s="1"/>
  <c r="F85" i="3"/>
  <c r="H85" i="3" s="1"/>
  <c r="H84" i="3"/>
  <c r="F83" i="3"/>
  <c r="H83" i="3" s="1"/>
  <c r="F82" i="3"/>
  <c r="H82" i="3" s="1"/>
  <c r="F81" i="3"/>
  <c r="H81" i="3" s="1"/>
  <c r="F80" i="3"/>
  <c r="H80" i="3" s="1"/>
  <c r="F79" i="3"/>
  <c r="H79" i="3" s="1"/>
  <c r="F78" i="3"/>
  <c r="H78" i="3" s="1"/>
  <c r="F77" i="3"/>
  <c r="H77" i="3" s="1"/>
  <c r="F76" i="3"/>
  <c r="H76" i="3" s="1"/>
  <c r="F75" i="3"/>
  <c r="H75" i="3" s="1"/>
  <c r="F74" i="3"/>
  <c r="H74" i="3" s="1"/>
  <c r="F73" i="3"/>
  <c r="H73" i="3" s="1"/>
  <c r="F72" i="3"/>
  <c r="H72" i="3" s="1"/>
  <c r="F71" i="3"/>
  <c r="H71" i="3" s="1"/>
  <c r="F70" i="3"/>
  <c r="H70" i="3" s="1"/>
  <c r="F69" i="3"/>
  <c r="H69" i="3" s="1"/>
  <c r="F68" i="3"/>
  <c r="H68" i="3" s="1"/>
  <c r="F67" i="3"/>
  <c r="H67" i="3" s="1"/>
  <c r="F66" i="3"/>
  <c r="H66" i="3" s="1"/>
  <c r="F65" i="3"/>
  <c r="H65" i="3" s="1"/>
  <c r="F64" i="3"/>
  <c r="H64" i="3" s="1"/>
  <c r="F63" i="3"/>
  <c r="H63" i="3" s="1"/>
  <c r="H62" i="3"/>
  <c r="F61" i="3"/>
  <c r="H61" i="3" s="1"/>
  <c r="F60" i="3"/>
  <c r="H60" i="3" s="1"/>
  <c r="F59" i="3"/>
  <c r="H59" i="3" s="1"/>
  <c r="F58" i="3"/>
  <c r="H58" i="3" s="1"/>
  <c r="F57" i="3"/>
  <c r="H57" i="3" s="1"/>
  <c r="F56" i="3"/>
  <c r="H56" i="3" s="1"/>
  <c r="F55" i="3"/>
  <c r="H55" i="3" s="1"/>
  <c r="F54" i="3"/>
  <c r="H54" i="3" s="1"/>
  <c r="F53" i="3"/>
  <c r="H53" i="3" s="1"/>
  <c r="F52" i="3"/>
  <c r="H52" i="3" s="1"/>
  <c r="F51" i="3"/>
  <c r="H51" i="3" s="1"/>
  <c r="F50" i="3"/>
  <c r="H50" i="3" s="1"/>
  <c r="F49" i="3"/>
  <c r="H49" i="3" s="1"/>
  <c r="F48" i="3"/>
  <c r="H48" i="3" s="1"/>
  <c r="F47" i="3"/>
  <c r="H47" i="3" s="1"/>
  <c r="F46" i="3"/>
  <c r="F45" i="3"/>
  <c r="F44" i="3"/>
  <c r="H44" i="3" s="1"/>
  <c r="F43" i="3"/>
  <c r="F42" i="3"/>
  <c r="H42" i="3" s="1"/>
  <c r="F41" i="3"/>
  <c r="H41" i="3" s="1"/>
  <c r="F40" i="3"/>
  <c r="H40" i="3" s="1"/>
  <c r="F39" i="3"/>
  <c r="H39" i="3" s="1"/>
  <c r="F38" i="3"/>
  <c r="H38" i="3" s="1"/>
  <c r="F37" i="3"/>
  <c r="H37" i="3" s="1"/>
  <c r="F36" i="3"/>
  <c r="H36" i="3" s="1"/>
  <c r="F35" i="3"/>
  <c r="H35" i="3" s="1"/>
  <c r="F34" i="3"/>
  <c r="H34" i="3" s="1"/>
  <c r="F33" i="3"/>
  <c r="H33" i="3" s="1"/>
  <c r="F32" i="3"/>
  <c r="F31" i="3"/>
  <c r="H31" i="3" s="1"/>
  <c r="F30" i="3"/>
  <c r="H30" i="3" s="1"/>
  <c r="F29" i="3"/>
  <c r="H29" i="3" s="1"/>
  <c r="F28" i="3"/>
  <c r="H28" i="3" s="1"/>
  <c r="F27" i="3"/>
  <c r="H27" i="3" s="1"/>
  <c r="F26" i="3"/>
  <c r="H26" i="3" s="1"/>
  <c r="F25" i="3"/>
  <c r="H25" i="3" s="1"/>
  <c r="F24" i="3"/>
  <c r="H24" i="3" s="1"/>
  <c r="F23" i="3"/>
  <c r="H23" i="3" s="1"/>
  <c r="F22" i="3"/>
  <c r="H22" i="3" s="1"/>
  <c r="F21" i="3"/>
  <c r="H21" i="3" s="1"/>
  <c r="F20" i="3"/>
  <c r="H20" i="3" s="1"/>
  <c r="F19" i="3"/>
  <c r="H19" i="3" s="1"/>
  <c r="F18" i="3"/>
  <c r="H18" i="3" s="1"/>
  <c r="F17" i="3"/>
  <c r="H17" i="3" s="1"/>
  <c r="F16" i="3"/>
  <c r="H16" i="3" s="1"/>
  <c r="F15" i="3"/>
  <c r="H15" i="3" s="1"/>
  <c r="F14" i="3"/>
  <c r="H14" i="3" s="1"/>
  <c r="F13" i="3"/>
  <c r="H13" i="3" s="1"/>
  <c r="F12" i="3"/>
  <c r="H11" i="3"/>
  <c r="H10" i="3"/>
  <c r="F9" i="3"/>
  <c r="H9" i="3" s="1"/>
  <c r="F8" i="3"/>
  <c r="H8" i="3" s="1"/>
  <c r="F7" i="3"/>
  <c r="H7" i="3" s="1"/>
  <c r="F6" i="3"/>
  <c r="H6" i="3" s="1"/>
  <c r="F5" i="3"/>
  <c r="H5" i="3" s="1"/>
  <c r="F4" i="3"/>
  <c r="H4" i="3" s="1"/>
  <c r="V12" i="9"/>
  <c r="V11" i="9"/>
  <c r="V10" i="9"/>
  <c r="V9" i="9"/>
  <c r="V8" i="9"/>
  <c r="V7" i="9"/>
  <c r="V6" i="9"/>
  <c r="M62" i="3" l="1"/>
  <c r="AA62" i="3"/>
  <c r="M178" i="3"/>
  <c r="AA178" i="3"/>
  <c r="M270" i="3"/>
  <c r="AA270" i="3"/>
  <c r="M122" i="3"/>
  <c r="AA122" i="3"/>
  <c r="M146" i="3"/>
  <c r="AA146" i="3"/>
  <c r="M174" i="3"/>
  <c r="AA174" i="3"/>
  <c r="M264" i="3"/>
  <c r="AA264" i="3"/>
  <c r="M274" i="3"/>
  <c r="AA274" i="3"/>
  <c r="M282" i="3"/>
  <c r="AA282" i="3"/>
  <c r="M294" i="3"/>
  <c r="AA294" i="3"/>
  <c r="M186" i="3"/>
  <c r="AA186" i="3"/>
  <c r="M278" i="3"/>
  <c r="AA278" i="3"/>
  <c r="M147" i="3"/>
  <c r="AA147" i="3"/>
  <c r="M163" i="3"/>
  <c r="AA163" i="3"/>
  <c r="M175" i="3"/>
  <c r="AA175" i="3"/>
  <c r="M183" i="3"/>
  <c r="AA183" i="3"/>
  <c r="M193" i="3"/>
  <c r="AA193" i="3"/>
  <c r="M265" i="3"/>
  <c r="AA265" i="3"/>
  <c r="M283" i="3"/>
  <c r="AA283" i="3"/>
  <c r="M315" i="3"/>
  <c r="AA315" i="3"/>
  <c r="M204" i="3"/>
  <c r="AA204" i="3"/>
  <c r="M300" i="3"/>
  <c r="AA300" i="3"/>
  <c r="M44" i="3"/>
  <c r="AA44" i="3"/>
  <c r="M60" i="3"/>
  <c r="AA60" i="3"/>
  <c r="M84" i="3"/>
  <c r="AA84" i="3"/>
  <c r="M124" i="3"/>
  <c r="AA124" i="3"/>
  <c r="M164" i="3"/>
  <c r="AA164" i="3"/>
  <c r="M176" i="3"/>
  <c r="AA176" i="3"/>
  <c r="M184" i="3"/>
  <c r="AA184" i="3"/>
  <c r="M194" i="3"/>
  <c r="AA194" i="3"/>
  <c r="M202" i="3"/>
  <c r="AA202" i="3"/>
  <c r="M276" i="3"/>
  <c r="AA276" i="3"/>
  <c r="M284" i="3"/>
  <c r="AA284" i="3"/>
  <c r="M306" i="3"/>
  <c r="AA306" i="3"/>
  <c r="M334" i="3"/>
  <c r="AA334" i="3"/>
  <c r="M10" i="3"/>
  <c r="AA10" i="3"/>
  <c r="M11" i="3"/>
  <c r="AA11" i="3"/>
  <c r="M13" i="3"/>
  <c r="AA13" i="3"/>
  <c r="M61" i="3"/>
  <c r="AA61" i="3"/>
  <c r="M165" i="3"/>
  <c r="AA165" i="3"/>
  <c r="M177" i="3"/>
  <c r="AA177" i="3"/>
  <c r="M185" i="3"/>
  <c r="AA185" i="3"/>
  <c r="M195" i="3"/>
  <c r="AA195" i="3"/>
  <c r="M203" i="3"/>
  <c r="AA203" i="3"/>
  <c r="M269" i="3"/>
  <c r="AA269" i="3"/>
  <c r="M277" i="3"/>
  <c r="AA277" i="3"/>
  <c r="M285" i="3"/>
  <c r="AA285" i="3"/>
  <c r="M299" i="3"/>
  <c r="AA299" i="3"/>
  <c r="M336" i="3"/>
  <c r="AA336" i="3"/>
  <c r="M166" i="3"/>
  <c r="AA166" i="3"/>
  <c r="M15" i="3"/>
  <c r="AA15" i="3"/>
  <c r="M63" i="3"/>
  <c r="AA63" i="3"/>
  <c r="M111" i="3"/>
  <c r="AA111" i="3"/>
  <c r="M167" i="3"/>
  <c r="AA167" i="3"/>
  <c r="M179" i="3"/>
  <c r="AA179" i="3"/>
  <c r="M187" i="3"/>
  <c r="AA187" i="3"/>
  <c r="M197" i="3"/>
  <c r="AA197" i="3"/>
  <c r="M205" i="3"/>
  <c r="AA205" i="3"/>
  <c r="M271" i="3"/>
  <c r="AA271" i="3"/>
  <c r="M279" i="3"/>
  <c r="AA279" i="3"/>
  <c r="M14" i="3"/>
  <c r="AA14" i="3"/>
  <c r="M318" i="3"/>
  <c r="AA318" i="3"/>
  <c r="M112" i="3"/>
  <c r="AA112" i="3"/>
  <c r="M160" i="3"/>
  <c r="AA160" i="3"/>
  <c r="M180" i="3"/>
  <c r="AA180" i="3"/>
  <c r="M272" i="3"/>
  <c r="AA272" i="3"/>
  <c r="M280" i="3"/>
  <c r="AA280" i="3"/>
  <c r="M8" i="3"/>
  <c r="AA8" i="3"/>
  <c r="M9" i="3"/>
  <c r="AA9" i="3"/>
  <c r="M33" i="3"/>
  <c r="AA33" i="3"/>
  <c r="M113" i="3"/>
  <c r="AA113" i="3"/>
  <c r="M121" i="3"/>
  <c r="AA121" i="3"/>
  <c r="M145" i="3"/>
  <c r="AA145" i="3"/>
  <c r="M173" i="3"/>
  <c r="AA173" i="3"/>
  <c r="M181" i="3"/>
  <c r="AA181" i="3"/>
  <c r="M273" i="3"/>
  <c r="AA273" i="3"/>
  <c r="M281" i="3"/>
  <c r="AA281" i="3"/>
  <c r="M339" i="3"/>
  <c r="AA339" i="3"/>
  <c r="H343" i="3"/>
  <c r="H62" i="4"/>
  <c r="J62" i="4"/>
  <c r="L6" i="22" s="1"/>
  <c r="V29" i="9"/>
  <c r="X341" i="3"/>
  <c r="X340" i="3"/>
  <c r="X339" i="3"/>
  <c r="X338" i="3"/>
  <c r="X337" i="3"/>
  <c r="X336" i="3"/>
  <c r="X335" i="3"/>
  <c r="X334" i="3"/>
  <c r="X332" i="3"/>
  <c r="X331" i="3"/>
  <c r="X330" i="3"/>
  <c r="X329" i="3"/>
  <c r="X328" i="3"/>
  <c r="X327" i="3"/>
  <c r="X326" i="3"/>
  <c r="X325" i="3"/>
  <c r="X323" i="3"/>
  <c r="X322" i="3"/>
  <c r="X321" i="3"/>
  <c r="X319" i="3"/>
  <c r="X318" i="3"/>
  <c r="X317" i="3"/>
  <c r="X316" i="3"/>
  <c r="X315" i="3"/>
  <c r="X314" i="3"/>
  <c r="X313" i="3"/>
  <c r="X312" i="3"/>
  <c r="X309" i="3"/>
  <c r="X308" i="3"/>
  <c r="X307" i="3"/>
  <c r="X306" i="3"/>
  <c r="X304" i="3"/>
  <c r="X303" i="3"/>
  <c r="X302" i="3"/>
  <c r="X301" i="3"/>
  <c r="X300" i="3"/>
  <c r="X299" i="3"/>
  <c r="X296" i="3"/>
  <c r="X295" i="3"/>
  <c r="X294" i="3"/>
  <c r="X293" i="3"/>
  <c r="X292" i="3"/>
  <c r="X291" i="3"/>
  <c r="X290" i="3"/>
  <c r="X285" i="3"/>
  <c r="X284" i="3"/>
  <c r="X283" i="3"/>
  <c r="X282" i="3"/>
  <c r="X281" i="3"/>
  <c r="X280" i="3"/>
  <c r="X279" i="3"/>
  <c r="X278" i="3"/>
  <c r="X277" i="3"/>
  <c r="X276" i="3"/>
  <c r="X275" i="3"/>
  <c r="X274" i="3"/>
  <c r="X273" i="3"/>
  <c r="X272" i="3"/>
  <c r="X271" i="3"/>
  <c r="X270" i="3"/>
  <c r="X269" i="3"/>
  <c r="X268" i="3"/>
  <c r="X265" i="3"/>
  <c r="X264" i="3"/>
  <c r="X262" i="3"/>
  <c r="X261" i="3"/>
  <c r="X260" i="3"/>
  <c r="X259" i="3"/>
  <c r="X258" i="3"/>
  <c r="X257" i="3"/>
  <c r="X256" i="3"/>
  <c r="X255" i="3"/>
  <c r="X254" i="3"/>
  <c r="X253" i="3"/>
  <c r="X252" i="3"/>
  <c r="X251" i="3"/>
  <c r="X250" i="3"/>
  <c r="X249" i="3"/>
  <c r="X248" i="3"/>
  <c r="X247" i="3"/>
  <c r="X246" i="3"/>
  <c r="X245" i="3"/>
  <c r="X244" i="3"/>
  <c r="X243" i="3"/>
  <c r="X242" i="3"/>
  <c r="X240" i="3"/>
  <c r="X239" i="3"/>
  <c r="X238" i="3"/>
  <c r="X237" i="3"/>
  <c r="X236" i="3"/>
  <c r="X235" i="3"/>
  <c r="X234" i="3"/>
  <c r="X233" i="3"/>
  <c r="X232" i="3"/>
  <c r="X231" i="3"/>
  <c r="X230" i="3"/>
  <c r="X229" i="3"/>
  <c r="X228" i="3"/>
  <c r="X227" i="3"/>
  <c r="X226" i="3"/>
  <c r="X225" i="3"/>
  <c r="X224" i="3"/>
  <c r="X223" i="3"/>
  <c r="X222" i="3"/>
  <c r="X221" i="3"/>
  <c r="X220" i="3"/>
  <c r="X218" i="3"/>
  <c r="X217" i="3"/>
  <c r="X216" i="3"/>
  <c r="X215" i="3"/>
  <c r="X214" i="3"/>
  <c r="X213" i="3"/>
  <c r="X212" i="3"/>
  <c r="X211" i="3"/>
  <c r="X210" i="3"/>
  <c r="X209" i="3"/>
  <c r="X208" i="3"/>
  <c r="X207" i="3"/>
  <c r="X206" i="3"/>
  <c r="X205" i="3"/>
  <c r="X204" i="3"/>
  <c r="X203" i="3"/>
  <c r="X202" i="3"/>
  <c r="X201" i="3"/>
  <c r="X200" i="3"/>
  <c r="X199" i="3"/>
  <c r="X197" i="3"/>
  <c r="X195" i="3"/>
  <c r="X194" i="3"/>
  <c r="X193" i="3"/>
  <c r="X192" i="3"/>
  <c r="X191" i="3"/>
  <c r="X190" i="3"/>
  <c r="X187" i="3"/>
  <c r="X186" i="3"/>
  <c r="X185" i="3"/>
  <c r="X184" i="3"/>
  <c r="X183" i="3"/>
  <c r="X182" i="3"/>
  <c r="X181" i="3"/>
  <c r="X180" i="3"/>
  <c r="X179" i="3"/>
  <c r="X178" i="3"/>
  <c r="X177" i="3"/>
  <c r="X176" i="3"/>
  <c r="X175" i="3"/>
  <c r="X174" i="3"/>
  <c r="X173" i="3"/>
  <c r="X169"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4" i="3"/>
  <c r="X42" i="3"/>
  <c r="X41" i="3"/>
  <c r="X40" i="3"/>
  <c r="X39" i="3"/>
  <c r="X38" i="3"/>
  <c r="X37" i="3"/>
  <c r="X36" i="3"/>
  <c r="X35" i="3"/>
  <c r="X34" i="3"/>
  <c r="X33" i="3"/>
  <c r="X31" i="3"/>
  <c r="X30" i="3"/>
  <c r="X29" i="3"/>
  <c r="X28" i="3"/>
  <c r="X27" i="3"/>
  <c r="X26" i="3"/>
  <c r="X25" i="3"/>
  <c r="X24" i="3"/>
  <c r="X23" i="3"/>
  <c r="X22" i="3"/>
  <c r="X21" i="3"/>
  <c r="X20" i="3"/>
  <c r="X19" i="3"/>
  <c r="X18" i="3"/>
  <c r="X17" i="3"/>
  <c r="X16" i="3"/>
  <c r="X15" i="3"/>
  <c r="X14" i="3"/>
  <c r="X13" i="3"/>
  <c r="X11" i="3"/>
  <c r="X10" i="3"/>
  <c r="X9" i="3"/>
  <c r="X8" i="3"/>
  <c r="X7" i="3"/>
  <c r="X6" i="3"/>
  <c r="X5" i="3"/>
  <c r="X4" i="3"/>
  <c r="X342" i="3"/>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E15" i="16" l="1"/>
  <c r="E5" i="22"/>
  <c r="C7" i="18"/>
  <c r="X343" i="3"/>
  <c r="T12" i="9"/>
  <c r="R12" i="9"/>
  <c r="N12" i="9"/>
  <c r="L12" i="9"/>
  <c r="T11" i="9"/>
  <c r="R11" i="9"/>
  <c r="N11" i="9"/>
  <c r="L11" i="9"/>
  <c r="T10" i="9"/>
  <c r="R10" i="9"/>
  <c r="N10" i="9"/>
  <c r="L10" i="9"/>
  <c r="T9" i="9"/>
  <c r="R9" i="9"/>
  <c r="N9" i="9"/>
  <c r="L9" i="9"/>
  <c r="T8" i="9"/>
  <c r="R8" i="9"/>
  <c r="N8" i="9"/>
  <c r="L8" i="9"/>
  <c r="T7" i="9"/>
  <c r="R7" i="9"/>
  <c r="N7" i="9"/>
  <c r="L7" i="9"/>
  <c r="T6" i="9"/>
  <c r="R6" i="9"/>
  <c r="N6" i="9"/>
  <c r="L6" i="9"/>
  <c r="R66" i="8"/>
  <c r="P66" i="8"/>
  <c r="L66" i="8"/>
  <c r="R65" i="8"/>
  <c r="P65" i="8"/>
  <c r="L65" i="8"/>
  <c r="R64" i="8"/>
  <c r="P64" i="8"/>
  <c r="L64" i="8"/>
  <c r="R60" i="8"/>
  <c r="P60" i="8"/>
  <c r="L60" i="8"/>
  <c r="R56" i="8"/>
  <c r="P56" i="8"/>
  <c r="L56" i="8"/>
  <c r="R53" i="8"/>
  <c r="P53" i="8"/>
  <c r="L53" i="8"/>
  <c r="R52" i="8"/>
  <c r="P52" i="8"/>
  <c r="L52" i="8"/>
  <c r="R49" i="8"/>
  <c r="P49" i="8"/>
  <c r="L49" i="8"/>
  <c r="R48" i="8"/>
  <c r="P48" i="8"/>
  <c r="L48" i="8"/>
  <c r="R45" i="8"/>
  <c r="P45" i="8"/>
  <c r="L45" i="8"/>
  <c r="R43" i="8"/>
  <c r="P43" i="8"/>
  <c r="L43" i="8"/>
  <c r="R42" i="8"/>
  <c r="P42" i="8"/>
  <c r="L42" i="8"/>
  <c r="R41" i="8"/>
  <c r="P41" i="8"/>
  <c r="L41" i="8"/>
  <c r="R40" i="8"/>
  <c r="P40" i="8"/>
  <c r="L40" i="8"/>
  <c r="R39" i="8"/>
  <c r="P39" i="8"/>
  <c r="L39" i="8"/>
  <c r="R38" i="8"/>
  <c r="P38" i="8"/>
  <c r="L38" i="8"/>
  <c r="R37" i="8"/>
  <c r="P37" i="8"/>
  <c r="L37" i="8"/>
  <c r="R36" i="8"/>
  <c r="P36" i="8"/>
  <c r="L36" i="8"/>
  <c r="P35" i="8"/>
  <c r="L35" i="8"/>
  <c r="R32" i="8"/>
  <c r="P32" i="8"/>
  <c r="L32" i="8"/>
  <c r="R31" i="8"/>
  <c r="P31" i="8"/>
  <c r="L31" i="8"/>
  <c r="R30" i="8"/>
  <c r="P30" i="8"/>
  <c r="L30" i="8"/>
  <c r="R29" i="8"/>
  <c r="P29" i="8"/>
  <c r="L29" i="8"/>
  <c r="R28" i="8"/>
  <c r="P28" i="8"/>
  <c r="L28" i="8"/>
  <c r="R27" i="8"/>
  <c r="P27" i="8"/>
  <c r="L27" i="8"/>
  <c r="R26" i="8"/>
  <c r="P26" i="8"/>
  <c r="L26" i="8"/>
  <c r="R25" i="8"/>
  <c r="P25" i="8"/>
  <c r="L25" i="8"/>
  <c r="R24" i="8"/>
  <c r="P24" i="8"/>
  <c r="L24" i="8"/>
  <c r="R21" i="8"/>
  <c r="P21" i="8"/>
  <c r="L21" i="8"/>
  <c r="R20" i="8"/>
  <c r="P20" i="8"/>
  <c r="L20" i="8"/>
  <c r="R19" i="8"/>
  <c r="P19" i="8"/>
  <c r="L19" i="8"/>
  <c r="R18" i="8"/>
  <c r="P18" i="8"/>
  <c r="L18" i="8"/>
  <c r="R17" i="8"/>
  <c r="P17" i="8"/>
  <c r="L17" i="8"/>
  <c r="R16" i="8"/>
  <c r="P16" i="8"/>
  <c r="L16" i="8"/>
  <c r="R15" i="8"/>
  <c r="P15" i="8"/>
  <c r="L15" i="8"/>
  <c r="R14" i="8"/>
  <c r="P14" i="8"/>
  <c r="L14" i="8"/>
  <c r="R11" i="8"/>
  <c r="P11" i="8"/>
  <c r="L11" i="8"/>
  <c r="R10" i="8"/>
  <c r="P10" i="8"/>
  <c r="L10" i="8"/>
  <c r="R9" i="8"/>
  <c r="P9" i="8"/>
  <c r="L9" i="8"/>
  <c r="R8" i="8"/>
  <c r="P8" i="8"/>
  <c r="L8" i="8"/>
  <c r="R7" i="8"/>
  <c r="P7" i="8"/>
  <c r="L7" i="8"/>
  <c r="R6" i="8"/>
  <c r="P6" i="8"/>
  <c r="L6" i="8"/>
  <c r="R5" i="8"/>
  <c r="P5" i="8"/>
  <c r="L5" i="8"/>
  <c r="R4" i="8"/>
  <c r="P4" i="8"/>
  <c r="L4" i="8"/>
  <c r="R61" i="4"/>
  <c r="P61" i="4"/>
  <c r="L61" i="4"/>
  <c r="R59" i="4"/>
  <c r="P59" i="4"/>
  <c r="L59" i="4"/>
  <c r="R56" i="4"/>
  <c r="P56" i="4"/>
  <c r="L56" i="4"/>
  <c r="R55" i="4"/>
  <c r="P55" i="4"/>
  <c r="L55" i="4"/>
  <c r="R53" i="4"/>
  <c r="P53" i="4"/>
  <c r="L53" i="4"/>
  <c r="R49" i="4"/>
  <c r="P49" i="4"/>
  <c r="L49" i="4"/>
  <c r="R46" i="4"/>
  <c r="P46" i="4"/>
  <c r="L46" i="4"/>
  <c r="R32" i="4"/>
  <c r="P32" i="4"/>
  <c r="L32" i="4"/>
  <c r="R29" i="4"/>
  <c r="P29" i="4"/>
  <c r="L29" i="4"/>
  <c r="R27" i="4"/>
  <c r="P27" i="4"/>
  <c r="L27" i="4"/>
  <c r="R25" i="4"/>
  <c r="P25" i="4"/>
  <c r="L25" i="4"/>
  <c r="R24" i="4"/>
  <c r="P24" i="4"/>
  <c r="L24" i="4"/>
  <c r="R23" i="4"/>
  <c r="P23" i="4"/>
  <c r="L23" i="4"/>
  <c r="R20" i="4"/>
  <c r="P20" i="4"/>
  <c r="L20" i="4"/>
  <c r="R18" i="4"/>
  <c r="P18" i="4"/>
  <c r="L18" i="4"/>
  <c r="R17" i="4"/>
  <c r="P17" i="4"/>
  <c r="L17" i="4"/>
  <c r="R12" i="4"/>
  <c r="P12" i="4"/>
  <c r="L12" i="4"/>
  <c r="R11" i="4"/>
  <c r="P11" i="4"/>
  <c r="L11" i="4"/>
  <c r="R7" i="4"/>
  <c r="P7" i="4"/>
  <c r="L7" i="4"/>
  <c r="U342" i="3"/>
  <c r="R342" i="3"/>
  <c r="O342" i="3"/>
  <c r="J342" i="3"/>
  <c r="U341" i="3"/>
  <c r="R341" i="3"/>
  <c r="O341" i="3"/>
  <c r="J341" i="3"/>
  <c r="U340" i="3"/>
  <c r="R340" i="3"/>
  <c r="O340" i="3"/>
  <c r="J340" i="3"/>
  <c r="U339" i="3"/>
  <c r="V339" i="3" s="1"/>
  <c r="R339" i="3"/>
  <c r="S339" i="3" s="1"/>
  <c r="O339" i="3"/>
  <c r="P339" i="3" s="1"/>
  <c r="J339" i="3"/>
  <c r="U338" i="3"/>
  <c r="R338" i="3"/>
  <c r="O338" i="3"/>
  <c r="J338" i="3"/>
  <c r="U337" i="3"/>
  <c r="R337" i="3"/>
  <c r="O337" i="3"/>
  <c r="J337" i="3"/>
  <c r="U336" i="3"/>
  <c r="V336" i="3" s="1"/>
  <c r="R336" i="3"/>
  <c r="S336" i="3" s="1"/>
  <c r="O336" i="3"/>
  <c r="P336" i="3" s="1"/>
  <c r="J336" i="3"/>
  <c r="U335" i="3"/>
  <c r="R335" i="3"/>
  <c r="O335" i="3"/>
  <c r="J335" i="3"/>
  <c r="U334" i="3"/>
  <c r="V334" i="3" s="1"/>
  <c r="R334" i="3"/>
  <c r="S334" i="3" s="1"/>
  <c r="O334" i="3"/>
  <c r="P334" i="3" s="1"/>
  <c r="J334" i="3"/>
  <c r="U332" i="3"/>
  <c r="R332" i="3"/>
  <c r="O332" i="3"/>
  <c r="J332" i="3"/>
  <c r="U331" i="3"/>
  <c r="R331" i="3"/>
  <c r="O331" i="3"/>
  <c r="J331" i="3"/>
  <c r="U330" i="3"/>
  <c r="R330" i="3"/>
  <c r="O330" i="3"/>
  <c r="J330" i="3"/>
  <c r="U329" i="3"/>
  <c r="R329" i="3"/>
  <c r="O329" i="3"/>
  <c r="J329" i="3"/>
  <c r="U328" i="3"/>
  <c r="R328" i="3"/>
  <c r="O328" i="3"/>
  <c r="J328" i="3"/>
  <c r="U327" i="3"/>
  <c r="R327" i="3"/>
  <c r="O327" i="3"/>
  <c r="J327" i="3"/>
  <c r="U326" i="3"/>
  <c r="R326" i="3"/>
  <c r="O326" i="3"/>
  <c r="J326" i="3"/>
  <c r="U325" i="3"/>
  <c r="R325" i="3"/>
  <c r="O325" i="3"/>
  <c r="J325" i="3"/>
  <c r="U323" i="3"/>
  <c r="R323" i="3"/>
  <c r="O323" i="3"/>
  <c r="J323" i="3"/>
  <c r="U322" i="3"/>
  <c r="R322" i="3"/>
  <c r="O322" i="3"/>
  <c r="J322" i="3"/>
  <c r="U321" i="3"/>
  <c r="R321" i="3"/>
  <c r="O321" i="3"/>
  <c r="J321" i="3"/>
  <c r="U319" i="3"/>
  <c r="R319" i="3"/>
  <c r="O319" i="3"/>
  <c r="J319" i="3"/>
  <c r="U318" i="3"/>
  <c r="V318" i="3" s="1"/>
  <c r="R318" i="3"/>
  <c r="S318" i="3" s="1"/>
  <c r="O318" i="3"/>
  <c r="P318" i="3" s="1"/>
  <c r="J318" i="3"/>
  <c r="U317" i="3"/>
  <c r="R317" i="3"/>
  <c r="O317" i="3"/>
  <c r="J317" i="3"/>
  <c r="U316" i="3"/>
  <c r="R316" i="3"/>
  <c r="O316" i="3"/>
  <c r="J316" i="3"/>
  <c r="U315" i="3"/>
  <c r="V315" i="3" s="1"/>
  <c r="R315" i="3"/>
  <c r="S315" i="3" s="1"/>
  <c r="O315" i="3"/>
  <c r="P315" i="3" s="1"/>
  <c r="J315" i="3"/>
  <c r="U314" i="3"/>
  <c r="R314" i="3"/>
  <c r="O314" i="3"/>
  <c r="J314" i="3"/>
  <c r="U313" i="3"/>
  <c r="R313" i="3"/>
  <c r="O313" i="3"/>
  <c r="J313" i="3"/>
  <c r="U312" i="3"/>
  <c r="R312" i="3"/>
  <c r="O312" i="3"/>
  <c r="J312" i="3"/>
  <c r="U309" i="3"/>
  <c r="R309" i="3"/>
  <c r="O309" i="3"/>
  <c r="J309" i="3"/>
  <c r="U308" i="3"/>
  <c r="R308" i="3"/>
  <c r="O308" i="3"/>
  <c r="J308" i="3"/>
  <c r="U307" i="3"/>
  <c r="R307" i="3"/>
  <c r="O307" i="3"/>
  <c r="J307" i="3"/>
  <c r="U306" i="3"/>
  <c r="V306" i="3" s="1"/>
  <c r="R306" i="3"/>
  <c r="S306" i="3" s="1"/>
  <c r="O306" i="3"/>
  <c r="P306" i="3" s="1"/>
  <c r="J306" i="3"/>
  <c r="U304" i="3"/>
  <c r="R304" i="3"/>
  <c r="O304" i="3"/>
  <c r="J304" i="3"/>
  <c r="U303" i="3"/>
  <c r="R303" i="3"/>
  <c r="O303" i="3"/>
  <c r="J303" i="3"/>
  <c r="U302" i="3"/>
  <c r="R302" i="3"/>
  <c r="O302" i="3"/>
  <c r="J302" i="3"/>
  <c r="U301" i="3"/>
  <c r="R301" i="3"/>
  <c r="O301" i="3"/>
  <c r="J301" i="3"/>
  <c r="U300" i="3"/>
  <c r="V300" i="3" s="1"/>
  <c r="R300" i="3"/>
  <c r="S300" i="3" s="1"/>
  <c r="O300" i="3"/>
  <c r="P300" i="3" s="1"/>
  <c r="J300" i="3"/>
  <c r="U299" i="3"/>
  <c r="V299" i="3" s="1"/>
  <c r="R299" i="3"/>
  <c r="S299" i="3" s="1"/>
  <c r="O299" i="3"/>
  <c r="P299" i="3" s="1"/>
  <c r="J299" i="3"/>
  <c r="U296" i="3"/>
  <c r="R296" i="3"/>
  <c r="O296" i="3"/>
  <c r="J296" i="3"/>
  <c r="U295" i="3"/>
  <c r="R295" i="3"/>
  <c r="O295" i="3"/>
  <c r="J295" i="3"/>
  <c r="U294" i="3"/>
  <c r="V294" i="3" s="1"/>
  <c r="R294" i="3"/>
  <c r="S294" i="3" s="1"/>
  <c r="O294" i="3"/>
  <c r="P294" i="3" s="1"/>
  <c r="J294" i="3"/>
  <c r="U293" i="3"/>
  <c r="R293" i="3"/>
  <c r="O293" i="3"/>
  <c r="J293" i="3"/>
  <c r="U292" i="3"/>
  <c r="R292" i="3"/>
  <c r="O292" i="3"/>
  <c r="J292" i="3"/>
  <c r="U291" i="3"/>
  <c r="R291" i="3"/>
  <c r="O291" i="3"/>
  <c r="J291" i="3"/>
  <c r="U290" i="3"/>
  <c r="R290" i="3"/>
  <c r="O290" i="3"/>
  <c r="J290" i="3"/>
  <c r="U285" i="3"/>
  <c r="V285" i="3" s="1"/>
  <c r="R285" i="3"/>
  <c r="S285" i="3" s="1"/>
  <c r="O285" i="3"/>
  <c r="P285" i="3" s="1"/>
  <c r="J285" i="3"/>
  <c r="U284" i="3"/>
  <c r="V284" i="3" s="1"/>
  <c r="R284" i="3"/>
  <c r="S284" i="3" s="1"/>
  <c r="O284" i="3"/>
  <c r="P284" i="3" s="1"/>
  <c r="J284" i="3"/>
  <c r="U283" i="3"/>
  <c r="V283" i="3" s="1"/>
  <c r="R283" i="3"/>
  <c r="S283" i="3" s="1"/>
  <c r="O283" i="3"/>
  <c r="P283" i="3" s="1"/>
  <c r="J283" i="3"/>
  <c r="U282" i="3"/>
  <c r="V282" i="3" s="1"/>
  <c r="R282" i="3"/>
  <c r="S282" i="3" s="1"/>
  <c r="O282" i="3"/>
  <c r="P282" i="3" s="1"/>
  <c r="J282" i="3"/>
  <c r="U281" i="3"/>
  <c r="V281" i="3" s="1"/>
  <c r="R281" i="3"/>
  <c r="S281" i="3" s="1"/>
  <c r="O281" i="3"/>
  <c r="P281" i="3" s="1"/>
  <c r="J281" i="3"/>
  <c r="U280" i="3"/>
  <c r="V280" i="3" s="1"/>
  <c r="R280" i="3"/>
  <c r="S280" i="3" s="1"/>
  <c r="O280" i="3"/>
  <c r="P280" i="3" s="1"/>
  <c r="J280" i="3"/>
  <c r="U279" i="3"/>
  <c r="V279" i="3" s="1"/>
  <c r="R279" i="3"/>
  <c r="S279" i="3" s="1"/>
  <c r="O279" i="3"/>
  <c r="P279" i="3" s="1"/>
  <c r="J279" i="3"/>
  <c r="U278" i="3"/>
  <c r="V278" i="3" s="1"/>
  <c r="R278" i="3"/>
  <c r="S278" i="3" s="1"/>
  <c r="O278" i="3"/>
  <c r="P278" i="3" s="1"/>
  <c r="J278" i="3"/>
  <c r="U277" i="3"/>
  <c r="V277" i="3" s="1"/>
  <c r="R277" i="3"/>
  <c r="S277" i="3" s="1"/>
  <c r="O277" i="3"/>
  <c r="P277" i="3" s="1"/>
  <c r="J277" i="3"/>
  <c r="U276" i="3"/>
  <c r="V276" i="3" s="1"/>
  <c r="R276" i="3"/>
  <c r="S276" i="3" s="1"/>
  <c r="O276" i="3"/>
  <c r="P276" i="3" s="1"/>
  <c r="J276" i="3"/>
  <c r="U275" i="3"/>
  <c r="R275" i="3"/>
  <c r="O275" i="3"/>
  <c r="J275" i="3"/>
  <c r="U274" i="3"/>
  <c r="V274" i="3" s="1"/>
  <c r="R274" i="3"/>
  <c r="S274" i="3" s="1"/>
  <c r="O274" i="3"/>
  <c r="P274" i="3" s="1"/>
  <c r="J274" i="3"/>
  <c r="U273" i="3"/>
  <c r="V273" i="3" s="1"/>
  <c r="R273" i="3"/>
  <c r="S273" i="3" s="1"/>
  <c r="O273" i="3"/>
  <c r="P273" i="3" s="1"/>
  <c r="J273" i="3"/>
  <c r="U272" i="3"/>
  <c r="V272" i="3" s="1"/>
  <c r="R272" i="3"/>
  <c r="S272" i="3" s="1"/>
  <c r="O272" i="3"/>
  <c r="P272" i="3" s="1"/>
  <c r="J272" i="3"/>
  <c r="U271" i="3"/>
  <c r="V271" i="3" s="1"/>
  <c r="R271" i="3"/>
  <c r="S271" i="3" s="1"/>
  <c r="O271" i="3"/>
  <c r="P271" i="3" s="1"/>
  <c r="J271" i="3"/>
  <c r="U270" i="3"/>
  <c r="V270" i="3" s="1"/>
  <c r="R270" i="3"/>
  <c r="S270" i="3" s="1"/>
  <c r="O270" i="3"/>
  <c r="P270" i="3" s="1"/>
  <c r="J270" i="3"/>
  <c r="U269" i="3"/>
  <c r="V269" i="3" s="1"/>
  <c r="R269" i="3"/>
  <c r="S269" i="3" s="1"/>
  <c r="O269" i="3"/>
  <c r="P269" i="3" s="1"/>
  <c r="J269" i="3"/>
  <c r="U268" i="3"/>
  <c r="R268" i="3"/>
  <c r="O268" i="3"/>
  <c r="J268" i="3"/>
  <c r="U265" i="3"/>
  <c r="V265" i="3" s="1"/>
  <c r="R265" i="3"/>
  <c r="S265" i="3" s="1"/>
  <c r="O265" i="3"/>
  <c r="P265" i="3" s="1"/>
  <c r="J265" i="3"/>
  <c r="U264" i="3"/>
  <c r="V264" i="3" s="1"/>
  <c r="R264" i="3"/>
  <c r="S264" i="3" s="1"/>
  <c r="O264" i="3"/>
  <c r="P264" i="3" s="1"/>
  <c r="J264" i="3"/>
  <c r="U262" i="3"/>
  <c r="R262" i="3"/>
  <c r="O262" i="3"/>
  <c r="J262" i="3"/>
  <c r="U261" i="3"/>
  <c r="R261" i="3"/>
  <c r="O261" i="3"/>
  <c r="J261" i="3"/>
  <c r="U260" i="3"/>
  <c r="R260" i="3"/>
  <c r="O260" i="3"/>
  <c r="J260" i="3"/>
  <c r="U259" i="3"/>
  <c r="R259" i="3"/>
  <c r="O259" i="3"/>
  <c r="J259" i="3"/>
  <c r="U258" i="3"/>
  <c r="R258" i="3"/>
  <c r="O258" i="3"/>
  <c r="J258" i="3"/>
  <c r="U257" i="3"/>
  <c r="R257" i="3"/>
  <c r="O257" i="3"/>
  <c r="J257" i="3"/>
  <c r="U256" i="3"/>
  <c r="R256" i="3"/>
  <c r="O256" i="3"/>
  <c r="J256" i="3"/>
  <c r="U255" i="3"/>
  <c r="R255" i="3"/>
  <c r="O255" i="3"/>
  <c r="J255" i="3"/>
  <c r="U254" i="3"/>
  <c r="R254" i="3"/>
  <c r="O254" i="3"/>
  <c r="J254" i="3"/>
  <c r="U253" i="3"/>
  <c r="R253" i="3"/>
  <c r="O253" i="3"/>
  <c r="J253" i="3"/>
  <c r="U252" i="3"/>
  <c r="R252" i="3"/>
  <c r="O252" i="3"/>
  <c r="J252" i="3"/>
  <c r="U251" i="3"/>
  <c r="R251" i="3"/>
  <c r="O251" i="3"/>
  <c r="J251" i="3"/>
  <c r="U250" i="3"/>
  <c r="R250" i="3"/>
  <c r="O250" i="3"/>
  <c r="J250" i="3"/>
  <c r="U249" i="3"/>
  <c r="R249" i="3"/>
  <c r="O249" i="3"/>
  <c r="J249" i="3"/>
  <c r="U248" i="3"/>
  <c r="R248" i="3"/>
  <c r="O248" i="3"/>
  <c r="J248" i="3"/>
  <c r="U247" i="3"/>
  <c r="R247" i="3"/>
  <c r="O247" i="3"/>
  <c r="J247" i="3"/>
  <c r="U246" i="3"/>
  <c r="R246" i="3"/>
  <c r="O246" i="3"/>
  <c r="J246" i="3"/>
  <c r="U245" i="3"/>
  <c r="R245" i="3"/>
  <c r="O245" i="3"/>
  <c r="J245" i="3"/>
  <c r="U244" i="3"/>
  <c r="R244" i="3"/>
  <c r="O244" i="3"/>
  <c r="J244" i="3"/>
  <c r="U243" i="3"/>
  <c r="R243" i="3"/>
  <c r="O243" i="3"/>
  <c r="J243" i="3"/>
  <c r="U242" i="3"/>
  <c r="R242" i="3"/>
  <c r="O242" i="3"/>
  <c r="J242" i="3"/>
  <c r="U240" i="3"/>
  <c r="R240" i="3"/>
  <c r="O240" i="3"/>
  <c r="J240" i="3"/>
  <c r="U239" i="3"/>
  <c r="R239" i="3"/>
  <c r="O239" i="3"/>
  <c r="J239" i="3"/>
  <c r="U238" i="3"/>
  <c r="R238" i="3"/>
  <c r="O238" i="3"/>
  <c r="J238" i="3"/>
  <c r="U237" i="3"/>
  <c r="R237" i="3"/>
  <c r="O237" i="3"/>
  <c r="J237" i="3"/>
  <c r="U236" i="3"/>
  <c r="R236" i="3"/>
  <c r="O236" i="3"/>
  <c r="J236" i="3"/>
  <c r="U235" i="3"/>
  <c r="R235" i="3"/>
  <c r="O235" i="3"/>
  <c r="J235" i="3"/>
  <c r="U234" i="3"/>
  <c r="R234" i="3"/>
  <c r="O234" i="3"/>
  <c r="J234" i="3"/>
  <c r="U233" i="3"/>
  <c r="R233" i="3"/>
  <c r="O233" i="3"/>
  <c r="J233" i="3"/>
  <c r="U232" i="3"/>
  <c r="R232" i="3"/>
  <c r="O232" i="3"/>
  <c r="J232" i="3"/>
  <c r="U231" i="3"/>
  <c r="R231" i="3"/>
  <c r="O231" i="3"/>
  <c r="J231" i="3"/>
  <c r="U230" i="3"/>
  <c r="R230" i="3"/>
  <c r="O230" i="3"/>
  <c r="J230" i="3"/>
  <c r="U229" i="3"/>
  <c r="R229" i="3"/>
  <c r="O229" i="3"/>
  <c r="J229" i="3"/>
  <c r="U228" i="3"/>
  <c r="R228" i="3"/>
  <c r="O228" i="3"/>
  <c r="J228" i="3"/>
  <c r="U227" i="3"/>
  <c r="R227" i="3"/>
  <c r="O227" i="3"/>
  <c r="J227" i="3"/>
  <c r="U226" i="3"/>
  <c r="R226" i="3"/>
  <c r="O226" i="3"/>
  <c r="J226" i="3"/>
  <c r="U225" i="3"/>
  <c r="R225" i="3"/>
  <c r="O225" i="3"/>
  <c r="J225" i="3"/>
  <c r="U224" i="3"/>
  <c r="R224" i="3"/>
  <c r="O224" i="3"/>
  <c r="J224" i="3"/>
  <c r="U223" i="3"/>
  <c r="R223" i="3"/>
  <c r="O223" i="3"/>
  <c r="J223" i="3"/>
  <c r="U222" i="3"/>
  <c r="R222" i="3"/>
  <c r="O222" i="3"/>
  <c r="J222" i="3"/>
  <c r="U221" i="3"/>
  <c r="R221" i="3"/>
  <c r="O221" i="3"/>
  <c r="J221" i="3"/>
  <c r="U220" i="3"/>
  <c r="R220" i="3"/>
  <c r="O220" i="3"/>
  <c r="J220" i="3"/>
  <c r="U218" i="3"/>
  <c r="R218" i="3"/>
  <c r="O218" i="3"/>
  <c r="J218" i="3"/>
  <c r="U217" i="3"/>
  <c r="R217" i="3"/>
  <c r="O217" i="3"/>
  <c r="J217" i="3"/>
  <c r="U216" i="3"/>
  <c r="R216" i="3"/>
  <c r="O216" i="3"/>
  <c r="J216" i="3"/>
  <c r="U215" i="3"/>
  <c r="R215" i="3"/>
  <c r="O215" i="3"/>
  <c r="J215" i="3"/>
  <c r="U214" i="3"/>
  <c r="R214" i="3"/>
  <c r="O214" i="3"/>
  <c r="J214" i="3"/>
  <c r="U213" i="3"/>
  <c r="R213" i="3"/>
  <c r="O213" i="3"/>
  <c r="J213" i="3"/>
  <c r="U212" i="3"/>
  <c r="R212" i="3"/>
  <c r="O212" i="3"/>
  <c r="J212" i="3"/>
  <c r="U211" i="3"/>
  <c r="R211" i="3"/>
  <c r="O211" i="3"/>
  <c r="J211" i="3"/>
  <c r="U210" i="3"/>
  <c r="R210" i="3"/>
  <c r="O210" i="3"/>
  <c r="J210" i="3"/>
  <c r="U209" i="3"/>
  <c r="R209" i="3"/>
  <c r="O209" i="3"/>
  <c r="J209" i="3"/>
  <c r="U208" i="3"/>
  <c r="R208" i="3"/>
  <c r="O208" i="3"/>
  <c r="J208" i="3"/>
  <c r="U207" i="3"/>
  <c r="R207" i="3"/>
  <c r="O207" i="3"/>
  <c r="J207" i="3"/>
  <c r="U206" i="3"/>
  <c r="R206" i="3"/>
  <c r="O206" i="3"/>
  <c r="J206" i="3"/>
  <c r="U205" i="3"/>
  <c r="V205" i="3" s="1"/>
  <c r="R205" i="3"/>
  <c r="S205" i="3" s="1"/>
  <c r="O205" i="3"/>
  <c r="P205" i="3" s="1"/>
  <c r="J205" i="3"/>
  <c r="U204" i="3"/>
  <c r="V204" i="3" s="1"/>
  <c r="R204" i="3"/>
  <c r="S204" i="3" s="1"/>
  <c r="O204" i="3"/>
  <c r="P204" i="3" s="1"/>
  <c r="J204" i="3"/>
  <c r="U203" i="3"/>
  <c r="V203" i="3" s="1"/>
  <c r="R203" i="3"/>
  <c r="S203" i="3" s="1"/>
  <c r="O203" i="3"/>
  <c r="P203" i="3" s="1"/>
  <c r="J203" i="3"/>
  <c r="U202" i="3"/>
  <c r="V202" i="3" s="1"/>
  <c r="R202" i="3"/>
  <c r="S202" i="3" s="1"/>
  <c r="O202" i="3"/>
  <c r="P202" i="3" s="1"/>
  <c r="J202" i="3"/>
  <c r="U201" i="3"/>
  <c r="R201" i="3"/>
  <c r="O201" i="3"/>
  <c r="J201" i="3"/>
  <c r="U200" i="3"/>
  <c r="R200" i="3"/>
  <c r="O200" i="3"/>
  <c r="J200" i="3"/>
  <c r="U197" i="3"/>
  <c r="V197" i="3" s="1"/>
  <c r="R197" i="3"/>
  <c r="S197" i="3" s="1"/>
  <c r="O197" i="3"/>
  <c r="P197" i="3" s="1"/>
  <c r="J197" i="3"/>
  <c r="U195" i="3"/>
  <c r="V195" i="3" s="1"/>
  <c r="R195" i="3"/>
  <c r="S195" i="3" s="1"/>
  <c r="O195" i="3"/>
  <c r="P195" i="3" s="1"/>
  <c r="J195" i="3"/>
  <c r="U194" i="3"/>
  <c r="V194" i="3" s="1"/>
  <c r="R194" i="3"/>
  <c r="S194" i="3" s="1"/>
  <c r="O194" i="3"/>
  <c r="P194" i="3" s="1"/>
  <c r="J194" i="3"/>
  <c r="U193" i="3"/>
  <c r="V193" i="3" s="1"/>
  <c r="R193" i="3"/>
  <c r="S193" i="3" s="1"/>
  <c r="O193" i="3"/>
  <c r="P193" i="3" s="1"/>
  <c r="J193" i="3"/>
  <c r="U192" i="3"/>
  <c r="R192" i="3"/>
  <c r="O192" i="3"/>
  <c r="J192" i="3"/>
  <c r="U191" i="3"/>
  <c r="R191" i="3"/>
  <c r="O191" i="3"/>
  <c r="J191" i="3"/>
  <c r="U190" i="3"/>
  <c r="R190" i="3"/>
  <c r="O190" i="3"/>
  <c r="J190" i="3"/>
  <c r="U187" i="3"/>
  <c r="V187" i="3" s="1"/>
  <c r="R187" i="3"/>
  <c r="S187" i="3" s="1"/>
  <c r="O187" i="3"/>
  <c r="P187" i="3" s="1"/>
  <c r="J187" i="3"/>
  <c r="U186" i="3"/>
  <c r="V186" i="3" s="1"/>
  <c r="R186" i="3"/>
  <c r="S186" i="3" s="1"/>
  <c r="O186" i="3"/>
  <c r="P186" i="3" s="1"/>
  <c r="J186" i="3"/>
  <c r="U185" i="3"/>
  <c r="V185" i="3" s="1"/>
  <c r="R185" i="3"/>
  <c r="S185" i="3" s="1"/>
  <c r="O185" i="3"/>
  <c r="P185" i="3" s="1"/>
  <c r="J185" i="3"/>
  <c r="U184" i="3"/>
  <c r="V184" i="3" s="1"/>
  <c r="R184" i="3"/>
  <c r="S184" i="3" s="1"/>
  <c r="O184" i="3"/>
  <c r="P184" i="3" s="1"/>
  <c r="J184" i="3"/>
  <c r="U183" i="3"/>
  <c r="V183" i="3" s="1"/>
  <c r="R183" i="3"/>
  <c r="S183" i="3" s="1"/>
  <c r="O183" i="3"/>
  <c r="P183" i="3" s="1"/>
  <c r="J183" i="3"/>
  <c r="U182" i="3"/>
  <c r="R182" i="3"/>
  <c r="O182" i="3"/>
  <c r="J182" i="3"/>
  <c r="U181" i="3"/>
  <c r="V181" i="3" s="1"/>
  <c r="R181" i="3"/>
  <c r="S181" i="3" s="1"/>
  <c r="O181" i="3"/>
  <c r="P181" i="3" s="1"/>
  <c r="J181" i="3"/>
  <c r="U180" i="3"/>
  <c r="V180" i="3" s="1"/>
  <c r="R180" i="3"/>
  <c r="S180" i="3" s="1"/>
  <c r="O180" i="3"/>
  <c r="P180" i="3" s="1"/>
  <c r="J180" i="3"/>
  <c r="U179" i="3"/>
  <c r="V179" i="3" s="1"/>
  <c r="R179" i="3"/>
  <c r="S179" i="3" s="1"/>
  <c r="O179" i="3"/>
  <c r="P179" i="3" s="1"/>
  <c r="J179" i="3"/>
  <c r="U178" i="3"/>
  <c r="V178" i="3" s="1"/>
  <c r="R178" i="3"/>
  <c r="S178" i="3" s="1"/>
  <c r="O178" i="3"/>
  <c r="P178" i="3" s="1"/>
  <c r="J178" i="3"/>
  <c r="U177" i="3"/>
  <c r="V177" i="3" s="1"/>
  <c r="R177" i="3"/>
  <c r="S177" i="3" s="1"/>
  <c r="O177" i="3"/>
  <c r="P177" i="3" s="1"/>
  <c r="J177" i="3"/>
  <c r="U176" i="3"/>
  <c r="V176" i="3" s="1"/>
  <c r="R176" i="3"/>
  <c r="S176" i="3" s="1"/>
  <c r="O176" i="3"/>
  <c r="P176" i="3" s="1"/>
  <c r="J176" i="3"/>
  <c r="U175" i="3"/>
  <c r="V175" i="3" s="1"/>
  <c r="R175" i="3"/>
  <c r="S175" i="3" s="1"/>
  <c r="O175" i="3"/>
  <c r="P175" i="3" s="1"/>
  <c r="J175" i="3"/>
  <c r="U174" i="3"/>
  <c r="V174" i="3" s="1"/>
  <c r="R174" i="3"/>
  <c r="S174" i="3" s="1"/>
  <c r="O174" i="3"/>
  <c r="P174" i="3" s="1"/>
  <c r="J174" i="3"/>
  <c r="U173" i="3"/>
  <c r="V173" i="3" s="1"/>
  <c r="R173" i="3"/>
  <c r="S173" i="3" s="1"/>
  <c r="O173" i="3"/>
  <c r="P173" i="3" s="1"/>
  <c r="J173" i="3"/>
  <c r="R169" i="3"/>
  <c r="J169" i="3"/>
  <c r="U167" i="3"/>
  <c r="V167" i="3" s="1"/>
  <c r="R167" i="3"/>
  <c r="S167" i="3" s="1"/>
  <c r="O167" i="3"/>
  <c r="P167" i="3" s="1"/>
  <c r="J167" i="3"/>
  <c r="U166" i="3"/>
  <c r="V166" i="3" s="1"/>
  <c r="R166" i="3"/>
  <c r="S166" i="3" s="1"/>
  <c r="O166" i="3"/>
  <c r="P166" i="3" s="1"/>
  <c r="J166" i="3"/>
  <c r="U165" i="3"/>
  <c r="V165" i="3" s="1"/>
  <c r="R165" i="3"/>
  <c r="S165" i="3" s="1"/>
  <c r="O165" i="3"/>
  <c r="P165" i="3" s="1"/>
  <c r="J165" i="3"/>
  <c r="U164" i="3"/>
  <c r="V164" i="3" s="1"/>
  <c r="R164" i="3"/>
  <c r="S164" i="3" s="1"/>
  <c r="O164" i="3"/>
  <c r="P164" i="3" s="1"/>
  <c r="J164" i="3"/>
  <c r="U163" i="3"/>
  <c r="V163" i="3" s="1"/>
  <c r="R163" i="3"/>
  <c r="S163" i="3" s="1"/>
  <c r="O163" i="3"/>
  <c r="P163" i="3" s="1"/>
  <c r="J163" i="3"/>
  <c r="U162" i="3"/>
  <c r="R162" i="3"/>
  <c r="O162" i="3"/>
  <c r="J162" i="3"/>
  <c r="U161" i="3"/>
  <c r="R161" i="3"/>
  <c r="O161" i="3"/>
  <c r="J161" i="3"/>
  <c r="U160" i="3"/>
  <c r="V160" i="3" s="1"/>
  <c r="R160" i="3"/>
  <c r="S160" i="3" s="1"/>
  <c r="O160" i="3"/>
  <c r="P160" i="3" s="1"/>
  <c r="J160" i="3"/>
  <c r="U159" i="3"/>
  <c r="R159" i="3"/>
  <c r="O159" i="3"/>
  <c r="J159" i="3"/>
  <c r="U158" i="3"/>
  <c r="R158" i="3"/>
  <c r="O158" i="3"/>
  <c r="J158" i="3"/>
  <c r="U157" i="3"/>
  <c r="R157" i="3"/>
  <c r="O157" i="3"/>
  <c r="J157" i="3"/>
  <c r="U156" i="3"/>
  <c r="R156" i="3"/>
  <c r="O156" i="3"/>
  <c r="J156" i="3"/>
  <c r="U155" i="3"/>
  <c r="R155" i="3"/>
  <c r="O155" i="3"/>
  <c r="J155" i="3"/>
  <c r="U154" i="3"/>
  <c r="R154" i="3"/>
  <c r="O154" i="3"/>
  <c r="J154" i="3"/>
  <c r="U153" i="3"/>
  <c r="R153" i="3"/>
  <c r="O153" i="3"/>
  <c r="J153" i="3"/>
  <c r="U152" i="3"/>
  <c r="R152" i="3"/>
  <c r="O152" i="3"/>
  <c r="J152" i="3"/>
  <c r="U151" i="3"/>
  <c r="R151" i="3"/>
  <c r="O151" i="3"/>
  <c r="J151" i="3"/>
  <c r="U150" i="3"/>
  <c r="R150" i="3"/>
  <c r="O150" i="3"/>
  <c r="J150" i="3"/>
  <c r="U149" i="3"/>
  <c r="R149" i="3"/>
  <c r="O149" i="3"/>
  <c r="J149" i="3"/>
  <c r="U148" i="3"/>
  <c r="R148" i="3"/>
  <c r="O148" i="3"/>
  <c r="J148" i="3"/>
  <c r="U147" i="3"/>
  <c r="V147" i="3" s="1"/>
  <c r="R147" i="3"/>
  <c r="O147" i="3"/>
  <c r="P147" i="3" s="1"/>
  <c r="J147" i="3"/>
  <c r="U146" i="3"/>
  <c r="V146" i="3" s="1"/>
  <c r="R146" i="3"/>
  <c r="O146" i="3"/>
  <c r="P146" i="3" s="1"/>
  <c r="J146" i="3"/>
  <c r="U145" i="3"/>
  <c r="V145" i="3" s="1"/>
  <c r="R145" i="3"/>
  <c r="O145" i="3"/>
  <c r="P145" i="3" s="1"/>
  <c r="J145" i="3"/>
  <c r="U144" i="3"/>
  <c r="R144" i="3"/>
  <c r="O144" i="3"/>
  <c r="J144" i="3"/>
  <c r="U143" i="3"/>
  <c r="R143" i="3"/>
  <c r="O143" i="3"/>
  <c r="J143" i="3"/>
  <c r="U142" i="3"/>
  <c r="R142" i="3"/>
  <c r="O142" i="3"/>
  <c r="J142" i="3"/>
  <c r="U141" i="3"/>
  <c r="R141" i="3"/>
  <c r="O141" i="3"/>
  <c r="J141" i="3"/>
  <c r="U140" i="3"/>
  <c r="R140" i="3"/>
  <c r="O140" i="3"/>
  <c r="J140" i="3"/>
  <c r="U139" i="3"/>
  <c r="R139" i="3"/>
  <c r="O139" i="3"/>
  <c r="J139" i="3"/>
  <c r="U138" i="3"/>
  <c r="R138" i="3"/>
  <c r="O138" i="3"/>
  <c r="J138" i="3"/>
  <c r="U137" i="3"/>
  <c r="R137" i="3"/>
  <c r="O137" i="3"/>
  <c r="J137" i="3"/>
  <c r="U136" i="3"/>
  <c r="R136" i="3"/>
  <c r="O136" i="3"/>
  <c r="J136" i="3"/>
  <c r="U135" i="3"/>
  <c r="R135" i="3"/>
  <c r="O135" i="3"/>
  <c r="J135" i="3"/>
  <c r="U134" i="3"/>
  <c r="R134" i="3"/>
  <c r="O134" i="3"/>
  <c r="J134" i="3"/>
  <c r="U133" i="3"/>
  <c r="R133" i="3"/>
  <c r="O133" i="3"/>
  <c r="J133" i="3"/>
  <c r="U132" i="3"/>
  <c r="R132" i="3"/>
  <c r="O132" i="3"/>
  <c r="J132" i="3"/>
  <c r="U131" i="3"/>
  <c r="R131" i="3"/>
  <c r="O131" i="3"/>
  <c r="J131" i="3"/>
  <c r="U130" i="3"/>
  <c r="R130" i="3"/>
  <c r="O130" i="3"/>
  <c r="J130" i="3"/>
  <c r="U129" i="3"/>
  <c r="R129" i="3"/>
  <c r="O129" i="3"/>
  <c r="J129" i="3"/>
  <c r="U128" i="3"/>
  <c r="R128" i="3"/>
  <c r="O128" i="3"/>
  <c r="J128" i="3"/>
  <c r="U127" i="3"/>
  <c r="R127" i="3"/>
  <c r="O127" i="3"/>
  <c r="J127" i="3"/>
  <c r="U126" i="3"/>
  <c r="R126" i="3"/>
  <c r="O126" i="3"/>
  <c r="J126" i="3"/>
  <c r="U125" i="3"/>
  <c r="R125" i="3"/>
  <c r="O125" i="3"/>
  <c r="J125" i="3"/>
  <c r="U124" i="3"/>
  <c r="V124" i="3" s="1"/>
  <c r="R124" i="3"/>
  <c r="S124" i="3" s="1"/>
  <c r="O124" i="3"/>
  <c r="P124" i="3" s="1"/>
  <c r="J124" i="3"/>
  <c r="U123" i="3"/>
  <c r="R123" i="3"/>
  <c r="O123" i="3"/>
  <c r="J123" i="3"/>
  <c r="U122" i="3"/>
  <c r="V122" i="3" s="1"/>
  <c r="R122" i="3"/>
  <c r="S122" i="3" s="1"/>
  <c r="O122" i="3"/>
  <c r="P122" i="3" s="1"/>
  <c r="J122" i="3"/>
  <c r="U121" i="3"/>
  <c r="V121" i="3" s="1"/>
  <c r="R121" i="3"/>
  <c r="S121" i="3" s="1"/>
  <c r="O121" i="3"/>
  <c r="P121" i="3" s="1"/>
  <c r="J121" i="3"/>
  <c r="U120" i="3"/>
  <c r="R120" i="3"/>
  <c r="O120" i="3"/>
  <c r="J120" i="3"/>
  <c r="U119" i="3"/>
  <c r="R119" i="3"/>
  <c r="O119" i="3"/>
  <c r="J119" i="3"/>
  <c r="U118" i="3"/>
  <c r="R118" i="3"/>
  <c r="O118" i="3"/>
  <c r="J118" i="3"/>
  <c r="U117" i="3"/>
  <c r="R117" i="3"/>
  <c r="O117" i="3"/>
  <c r="J117" i="3"/>
  <c r="U116" i="3"/>
  <c r="R116" i="3"/>
  <c r="O116" i="3"/>
  <c r="J116" i="3"/>
  <c r="U115" i="3"/>
  <c r="R115" i="3"/>
  <c r="O115" i="3"/>
  <c r="J115" i="3"/>
  <c r="U114" i="3"/>
  <c r="R114" i="3"/>
  <c r="O114" i="3"/>
  <c r="J114" i="3"/>
  <c r="U113" i="3"/>
  <c r="V113" i="3" s="1"/>
  <c r="R113" i="3"/>
  <c r="S113" i="3" s="1"/>
  <c r="O113" i="3"/>
  <c r="P113" i="3" s="1"/>
  <c r="J113" i="3"/>
  <c r="U112" i="3"/>
  <c r="V112" i="3" s="1"/>
  <c r="R112" i="3"/>
  <c r="S112" i="3" s="1"/>
  <c r="O112" i="3"/>
  <c r="P112" i="3" s="1"/>
  <c r="J112" i="3"/>
  <c r="U111" i="3"/>
  <c r="V111" i="3" s="1"/>
  <c r="R111" i="3"/>
  <c r="S111" i="3" s="1"/>
  <c r="O111" i="3"/>
  <c r="P111" i="3" s="1"/>
  <c r="J111" i="3"/>
  <c r="U110" i="3"/>
  <c r="R110" i="3"/>
  <c r="O110" i="3"/>
  <c r="J110" i="3"/>
  <c r="U109" i="3"/>
  <c r="R109" i="3"/>
  <c r="O109" i="3"/>
  <c r="J109" i="3"/>
  <c r="U108" i="3"/>
  <c r="R108" i="3"/>
  <c r="O108" i="3"/>
  <c r="J108" i="3"/>
  <c r="U107" i="3"/>
  <c r="R107" i="3"/>
  <c r="O107" i="3"/>
  <c r="J107" i="3"/>
  <c r="U106" i="3"/>
  <c r="R106" i="3"/>
  <c r="O106" i="3"/>
  <c r="J106" i="3"/>
  <c r="U105" i="3"/>
  <c r="R105" i="3"/>
  <c r="O105" i="3"/>
  <c r="J105" i="3"/>
  <c r="U102" i="3"/>
  <c r="R102" i="3"/>
  <c r="O102" i="3"/>
  <c r="J102" i="3"/>
  <c r="U101" i="3"/>
  <c r="R101" i="3"/>
  <c r="O101" i="3"/>
  <c r="J101" i="3"/>
  <c r="U100" i="3"/>
  <c r="R100" i="3"/>
  <c r="O100" i="3"/>
  <c r="J100" i="3"/>
  <c r="U99" i="3"/>
  <c r="R99" i="3"/>
  <c r="O99" i="3"/>
  <c r="J99" i="3"/>
  <c r="U98" i="3"/>
  <c r="R98" i="3"/>
  <c r="O98" i="3"/>
  <c r="J98" i="3"/>
  <c r="U97" i="3"/>
  <c r="R97" i="3"/>
  <c r="O97" i="3"/>
  <c r="J97" i="3"/>
  <c r="U96" i="3"/>
  <c r="R96" i="3"/>
  <c r="O96" i="3"/>
  <c r="J96" i="3"/>
  <c r="U95" i="3"/>
  <c r="R95" i="3"/>
  <c r="O95" i="3"/>
  <c r="J95" i="3"/>
  <c r="U94" i="3"/>
  <c r="R94" i="3"/>
  <c r="O94" i="3"/>
  <c r="J94" i="3"/>
  <c r="U93" i="3"/>
  <c r="R93" i="3"/>
  <c r="O93" i="3"/>
  <c r="J93" i="3"/>
  <c r="U92" i="3"/>
  <c r="R92" i="3"/>
  <c r="O92" i="3"/>
  <c r="J92" i="3"/>
  <c r="U91" i="3"/>
  <c r="R91" i="3"/>
  <c r="O91" i="3"/>
  <c r="J91" i="3"/>
  <c r="U90" i="3"/>
  <c r="R90" i="3"/>
  <c r="O90" i="3"/>
  <c r="J90" i="3"/>
  <c r="U89" i="3"/>
  <c r="R89" i="3"/>
  <c r="O89" i="3"/>
  <c r="J89" i="3"/>
  <c r="U88" i="3"/>
  <c r="R88" i="3"/>
  <c r="O88" i="3"/>
  <c r="J88" i="3"/>
  <c r="U87" i="3"/>
  <c r="R87" i="3"/>
  <c r="O87" i="3"/>
  <c r="J87" i="3"/>
  <c r="U86" i="3"/>
  <c r="R86" i="3"/>
  <c r="O86" i="3"/>
  <c r="J86" i="3"/>
  <c r="U85" i="3"/>
  <c r="R85" i="3"/>
  <c r="O85" i="3"/>
  <c r="J85" i="3"/>
  <c r="U84" i="3"/>
  <c r="V84" i="3" s="1"/>
  <c r="R84" i="3"/>
  <c r="O84" i="3"/>
  <c r="P84" i="3" s="1"/>
  <c r="J84" i="3"/>
  <c r="U83" i="3"/>
  <c r="R83" i="3"/>
  <c r="O83" i="3"/>
  <c r="J83" i="3"/>
  <c r="U82" i="3"/>
  <c r="R82" i="3"/>
  <c r="O82" i="3"/>
  <c r="J82" i="3"/>
  <c r="U81" i="3"/>
  <c r="R81" i="3"/>
  <c r="O81" i="3"/>
  <c r="J81" i="3"/>
  <c r="U80" i="3"/>
  <c r="R80" i="3"/>
  <c r="O80" i="3"/>
  <c r="J80" i="3"/>
  <c r="U79" i="3"/>
  <c r="R79" i="3"/>
  <c r="O79" i="3"/>
  <c r="J79" i="3"/>
  <c r="U78" i="3"/>
  <c r="R78" i="3"/>
  <c r="O78" i="3"/>
  <c r="J78" i="3"/>
  <c r="U77" i="3"/>
  <c r="R77" i="3"/>
  <c r="O77" i="3"/>
  <c r="J77" i="3"/>
  <c r="U76" i="3"/>
  <c r="R76" i="3"/>
  <c r="O76" i="3"/>
  <c r="J76" i="3"/>
  <c r="U75" i="3"/>
  <c r="R75" i="3"/>
  <c r="O75" i="3"/>
  <c r="J75" i="3"/>
  <c r="U74" i="3"/>
  <c r="R74" i="3"/>
  <c r="O74" i="3"/>
  <c r="J74" i="3"/>
  <c r="U73" i="3"/>
  <c r="R73" i="3"/>
  <c r="O73" i="3"/>
  <c r="J73" i="3"/>
  <c r="U72" i="3"/>
  <c r="R72" i="3"/>
  <c r="O72" i="3"/>
  <c r="J72" i="3"/>
  <c r="U71" i="3"/>
  <c r="R71" i="3"/>
  <c r="O71" i="3"/>
  <c r="J71" i="3"/>
  <c r="U70" i="3"/>
  <c r="R70" i="3"/>
  <c r="O70" i="3"/>
  <c r="J70" i="3"/>
  <c r="U69" i="3"/>
  <c r="R69" i="3"/>
  <c r="O69" i="3"/>
  <c r="J69" i="3"/>
  <c r="U68" i="3"/>
  <c r="R68" i="3"/>
  <c r="O68" i="3"/>
  <c r="J68" i="3"/>
  <c r="U67" i="3"/>
  <c r="R67" i="3"/>
  <c r="O67" i="3"/>
  <c r="J67" i="3"/>
  <c r="U66" i="3"/>
  <c r="R66" i="3"/>
  <c r="O66" i="3"/>
  <c r="J66" i="3"/>
  <c r="U65" i="3"/>
  <c r="R65" i="3"/>
  <c r="O65" i="3"/>
  <c r="J65" i="3"/>
  <c r="U64" i="3"/>
  <c r="R64" i="3"/>
  <c r="O64" i="3"/>
  <c r="J64" i="3"/>
  <c r="U63" i="3"/>
  <c r="V63" i="3" s="1"/>
  <c r="R63" i="3"/>
  <c r="S63" i="3" s="1"/>
  <c r="O63" i="3"/>
  <c r="P63" i="3" s="1"/>
  <c r="J63" i="3"/>
  <c r="U62" i="3"/>
  <c r="V62" i="3" s="1"/>
  <c r="R62" i="3"/>
  <c r="S62" i="3" s="1"/>
  <c r="O62" i="3"/>
  <c r="P62" i="3" s="1"/>
  <c r="J62" i="3"/>
  <c r="U61" i="3"/>
  <c r="V61" i="3" s="1"/>
  <c r="R61" i="3"/>
  <c r="S61" i="3" s="1"/>
  <c r="O61" i="3"/>
  <c r="P61" i="3" s="1"/>
  <c r="J61" i="3"/>
  <c r="U60" i="3"/>
  <c r="V60" i="3" s="1"/>
  <c r="R60" i="3"/>
  <c r="S60" i="3" s="1"/>
  <c r="O60" i="3"/>
  <c r="P60" i="3" s="1"/>
  <c r="J60" i="3"/>
  <c r="U59" i="3"/>
  <c r="R59" i="3"/>
  <c r="O59" i="3"/>
  <c r="J59" i="3"/>
  <c r="U58" i="3"/>
  <c r="R58" i="3"/>
  <c r="O58" i="3"/>
  <c r="J58" i="3"/>
  <c r="U57" i="3"/>
  <c r="R57" i="3"/>
  <c r="O57" i="3"/>
  <c r="J57" i="3"/>
  <c r="U56" i="3"/>
  <c r="R56" i="3"/>
  <c r="O56" i="3"/>
  <c r="J56" i="3"/>
  <c r="U55" i="3"/>
  <c r="R55" i="3"/>
  <c r="O55" i="3"/>
  <c r="J55" i="3"/>
  <c r="U54" i="3"/>
  <c r="R54" i="3"/>
  <c r="O54" i="3"/>
  <c r="J54" i="3"/>
  <c r="U53" i="3"/>
  <c r="R53" i="3"/>
  <c r="O53" i="3"/>
  <c r="J53" i="3"/>
  <c r="U52" i="3"/>
  <c r="R52" i="3"/>
  <c r="O52" i="3"/>
  <c r="J52" i="3"/>
  <c r="U51" i="3"/>
  <c r="R51" i="3"/>
  <c r="O51" i="3"/>
  <c r="J51" i="3"/>
  <c r="U50" i="3"/>
  <c r="R50" i="3"/>
  <c r="O50" i="3"/>
  <c r="J50" i="3"/>
  <c r="U49" i="3"/>
  <c r="R49" i="3"/>
  <c r="O49" i="3"/>
  <c r="J49" i="3"/>
  <c r="U48" i="3"/>
  <c r="R48" i="3"/>
  <c r="O48" i="3"/>
  <c r="J48" i="3"/>
  <c r="U47" i="3"/>
  <c r="R47" i="3"/>
  <c r="O47" i="3"/>
  <c r="J47" i="3"/>
  <c r="U44" i="3"/>
  <c r="V44" i="3" s="1"/>
  <c r="R44" i="3"/>
  <c r="S44" i="3" s="1"/>
  <c r="O44" i="3"/>
  <c r="P44" i="3" s="1"/>
  <c r="J44" i="3"/>
  <c r="U42" i="3"/>
  <c r="R42" i="3"/>
  <c r="O42" i="3"/>
  <c r="J42" i="3"/>
  <c r="U41" i="3"/>
  <c r="R41" i="3"/>
  <c r="O41" i="3"/>
  <c r="J41" i="3"/>
  <c r="U40" i="3"/>
  <c r="R40" i="3"/>
  <c r="O40" i="3"/>
  <c r="J40" i="3"/>
  <c r="U39" i="3"/>
  <c r="R39" i="3"/>
  <c r="O39" i="3"/>
  <c r="J39" i="3"/>
  <c r="U38" i="3"/>
  <c r="R38" i="3"/>
  <c r="O38" i="3"/>
  <c r="J38" i="3"/>
  <c r="U37" i="3"/>
  <c r="R37" i="3"/>
  <c r="O37" i="3"/>
  <c r="J37" i="3"/>
  <c r="U36" i="3"/>
  <c r="R36" i="3"/>
  <c r="O36" i="3"/>
  <c r="J36" i="3"/>
  <c r="U35" i="3"/>
  <c r="R35" i="3"/>
  <c r="O35" i="3"/>
  <c r="J35" i="3"/>
  <c r="U34" i="3"/>
  <c r="R34" i="3"/>
  <c r="O34" i="3"/>
  <c r="J34" i="3"/>
  <c r="U33" i="3"/>
  <c r="V33" i="3" s="1"/>
  <c r="R33" i="3"/>
  <c r="S33" i="3" s="1"/>
  <c r="O33" i="3"/>
  <c r="P33" i="3" s="1"/>
  <c r="J33" i="3"/>
  <c r="U31" i="3"/>
  <c r="R31" i="3"/>
  <c r="O31" i="3"/>
  <c r="J31" i="3"/>
  <c r="U30" i="3"/>
  <c r="R30" i="3"/>
  <c r="O30" i="3"/>
  <c r="J30" i="3"/>
  <c r="U29" i="3"/>
  <c r="R29" i="3"/>
  <c r="O29" i="3"/>
  <c r="J29" i="3"/>
  <c r="U28" i="3"/>
  <c r="R28" i="3"/>
  <c r="O28" i="3"/>
  <c r="J28" i="3"/>
  <c r="U27" i="3"/>
  <c r="R27" i="3"/>
  <c r="O27" i="3"/>
  <c r="J27" i="3"/>
  <c r="U26" i="3"/>
  <c r="R26" i="3"/>
  <c r="O26" i="3"/>
  <c r="J26" i="3"/>
  <c r="U25" i="3"/>
  <c r="R25" i="3"/>
  <c r="O25" i="3"/>
  <c r="J25" i="3"/>
  <c r="U24" i="3"/>
  <c r="R24" i="3"/>
  <c r="O24" i="3"/>
  <c r="J24" i="3"/>
  <c r="U23" i="3"/>
  <c r="R23" i="3"/>
  <c r="O23" i="3"/>
  <c r="J23" i="3"/>
  <c r="U22" i="3"/>
  <c r="R22" i="3"/>
  <c r="O22" i="3"/>
  <c r="J22" i="3"/>
  <c r="U21" i="3"/>
  <c r="R21" i="3"/>
  <c r="O21" i="3"/>
  <c r="J21" i="3"/>
  <c r="U20" i="3"/>
  <c r="R20" i="3"/>
  <c r="O20" i="3"/>
  <c r="J20" i="3"/>
  <c r="U19" i="3"/>
  <c r="R19" i="3"/>
  <c r="O19" i="3"/>
  <c r="J19" i="3"/>
  <c r="U18" i="3"/>
  <c r="R18" i="3"/>
  <c r="O18" i="3"/>
  <c r="J18" i="3"/>
  <c r="U17" i="3"/>
  <c r="R17" i="3"/>
  <c r="O17" i="3"/>
  <c r="J17" i="3"/>
  <c r="U16" i="3"/>
  <c r="R16" i="3"/>
  <c r="O16" i="3"/>
  <c r="J16" i="3"/>
  <c r="U15" i="3"/>
  <c r="V15" i="3" s="1"/>
  <c r="R15" i="3"/>
  <c r="S15" i="3" s="1"/>
  <c r="O15" i="3"/>
  <c r="P15" i="3" s="1"/>
  <c r="J15" i="3"/>
  <c r="U14" i="3"/>
  <c r="V14" i="3" s="1"/>
  <c r="R14" i="3"/>
  <c r="S14" i="3" s="1"/>
  <c r="O14" i="3"/>
  <c r="P14" i="3" s="1"/>
  <c r="J14" i="3"/>
  <c r="U13" i="3"/>
  <c r="V13" i="3" s="1"/>
  <c r="R13" i="3"/>
  <c r="S13" i="3" s="1"/>
  <c r="O13" i="3"/>
  <c r="P13" i="3" s="1"/>
  <c r="J13" i="3"/>
  <c r="U11" i="3"/>
  <c r="V11" i="3" s="1"/>
  <c r="R11" i="3"/>
  <c r="S11" i="3" s="1"/>
  <c r="O11" i="3"/>
  <c r="P11" i="3" s="1"/>
  <c r="J11" i="3"/>
  <c r="U10" i="3"/>
  <c r="V10" i="3" s="1"/>
  <c r="R10" i="3"/>
  <c r="S10" i="3" s="1"/>
  <c r="O10" i="3"/>
  <c r="P10" i="3" s="1"/>
  <c r="J10" i="3"/>
  <c r="U9" i="3"/>
  <c r="V9" i="3" s="1"/>
  <c r="R9" i="3"/>
  <c r="S9" i="3" s="1"/>
  <c r="O9" i="3"/>
  <c r="P9" i="3" s="1"/>
  <c r="J9" i="3"/>
  <c r="U8" i="3"/>
  <c r="V8" i="3" s="1"/>
  <c r="R8" i="3"/>
  <c r="S8" i="3" s="1"/>
  <c r="O8" i="3"/>
  <c r="P8" i="3" s="1"/>
  <c r="J8" i="3"/>
  <c r="U7" i="3"/>
  <c r="R7" i="3"/>
  <c r="O7" i="3"/>
  <c r="J7" i="3"/>
  <c r="U6" i="3"/>
  <c r="R6" i="3"/>
  <c r="O6" i="3"/>
  <c r="J6" i="3"/>
  <c r="R5" i="3"/>
  <c r="O5" i="3"/>
  <c r="J5" i="3"/>
  <c r="U4" i="3"/>
  <c r="R4" i="3"/>
  <c r="O4" i="3"/>
  <c r="J4" i="3"/>
  <c r="Z189" i="15"/>
  <c r="W187" i="15"/>
  <c r="V187" i="15"/>
  <c r="T187" i="15"/>
  <c r="S187" i="15"/>
  <c r="Q187" i="15"/>
  <c r="P187" i="15"/>
  <c r="N187" i="15"/>
  <c r="M187" i="15"/>
  <c r="K187" i="15"/>
  <c r="J187" i="15"/>
  <c r="H187" i="15"/>
  <c r="G187" i="15"/>
  <c r="W186" i="15"/>
  <c r="V186" i="15"/>
  <c r="T186" i="15"/>
  <c r="S186" i="15"/>
  <c r="Q186" i="15"/>
  <c r="P186" i="15"/>
  <c r="N186" i="15"/>
  <c r="M186" i="15"/>
  <c r="K186" i="15"/>
  <c r="J186" i="15"/>
  <c r="H186" i="15"/>
  <c r="G186" i="15"/>
  <c r="W185" i="15"/>
  <c r="V185" i="15"/>
  <c r="T185" i="15"/>
  <c r="S185" i="15"/>
  <c r="Q185" i="15"/>
  <c r="P185" i="15"/>
  <c r="N185" i="15"/>
  <c r="M185" i="15"/>
  <c r="K185" i="15"/>
  <c r="J185" i="15"/>
  <c r="H185" i="15"/>
  <c r="G185" i="15"/>
  <c r="Y184" i="15"/>
  <c r="W184" i="15"/>
  <c r="V184" i="15"/>
  <c r="T184" i="15"/>
  <c r="S184" i="15"/>
  <c r="Q184" i="15"/>
  <c r="P184" i="15"/>
  <c r="N184" i="15"/>
  <c r="M184" i="15"/>
  <c r="K184" i="15"/>
  <c r="J184" i="15"/>
  <c r="H184" i="15"/>
  <c r="G184" i="15"/>
  <c r="Y183" i="15"/>
  <c r="W183" i="15"/>
  <c r="V183" i="15"/>
  <c r="T183" i="15"/>
  <c r="S183" i="15"/>
  <c r="Q183" i="15"/>
  <c r="P183" i="15"/>
  <c r="N183" i="15"/>
  <c r="M183" i="15"/>
  <c r="K183" i="15"/>
  <c r="J183" i="15"/>
  <c r="H183" i="15"/>
  <c r="G183" i="15"/>
  <c r="Y182" i="15"/>
  <c r="W182" i="15"/>
  <c r="V182" i="15"/>
  <c r="T182" i="15"/>
  <c r="S182" i="15"/>
  <c r="Q182" i="15"/>
  <c r="P182" i="15"/>
  <c r="N182" i="15"/>
  <c r="M182" i="15"/>
  <c r="K182" i="15"/>
  <c r="J182" i="15"/>
  <c r="H182" i="15"/>
  <c r="G182" i="15"/>
  <c r="W180" i="15"/>
  <c r="V180" i="15"/>
  <c r="T180" i="15"/>
  <c r="S180" i="15"/>
  <c r="Q180" i="15"/>
  <c r="P180" i="15"/>
  <c r="N180" i="15"/>
  <c r="M180" i="15"/>
  <c r="K180" i="15"/>
  <c r="J180" i="15"/>
  <c r="H180" i="15"/>
  <c r="G180" i="15"/>
  <c r="W179" i="15"/>
  <c r="V179" i="15"/>
  <c r="T179" i="15"/>
  <c r="S179" i="15"/>
  <c r="Q179" i="15"/>
  <c r="P179" i="15"/>
  <c r="N179" i="15"/>
  <c r="M179" i="15"/>
  <c r="K179" i="15"/>
  <c r="J179" i="15"/>
  <c r="H179" i="15"/>
  <c r="G179" i="15"/>
  <c r="W178" i="15"/>
  <c r="V178" i="15"/>
  <c r="T178" i="15"/>
  <c r="S178" i="15"/>
  <c r="Q178" i="15"/>
  <c r="P178" i="15"/>
  <c r="N178" i="15"/>
  <c r="M178" i="15"/>
  <c r="K178" i="15"/>
  <c r="J178" i="15"/>
  <c r="H178" i="15"/>
  <c r="G178" i="15"/>
  <c r="W177" i="15"/>
  <c r="V177" i="15"/>
  <c r="T177" i="15"/>
  <c r="S177" i="15"/>
  <c r="Q177" i="15"/>
  <c r="P177" i="15"/>
  <c r="N177" i="15"/>
  <c r="M177" i="15"/>
  <c r="K177" i="15"/>
  <c r="J177" i="15"/>
  <c r="H177" i="15"/>
  <c r="G177" i="15"/>
  <c r="W176" i="15"/>
  <c r="V176" i="15"/>
  <c r="T176" i="15"/>
  <c r="S176" i="15"/>
  <c r="Q176" i="15"/>
  <c r="P176" i="15"/>
  <c r="N176" i="15"/>
  <c r="M176" i="15"/>
  <c r="K176" i="15"/>
  <c r="J176" i="15"/>
  <c r="H176" i="15"/>
  <c r="G176" i="15"/>
  <c r="W175" i="15"/>
  <c r="V175" i="15"/>
  <c r="T175" i="15"/>
  <c r="S175" i="15"/>
  <c r="Q175" i="15"/>
  <c r="P175" i="15"/>
  <c r="N175" i="15"/>
  <c r="M175" i="15"/>
  <c r="K175" i="15"/>
  <c r="J175" i="15"/>
  <c r="H175" i="15"/>
  <c r="G175" i="15"/>
  <c r="W174" i="15"/>
  <c r="V174" i="15"/>
  <c r="T174" i="15"/>
  <c r="S174" i="15"/>
  <c r="Q174" i="15"/>
  <c r="P174" i="15"/>
  <c r="N174" i="15"/>
  <c r="M174" i="15"/>
  <c r="K174" i="15"/>
  <c r="J174" i="15"/>
  <c r="H174" i="15"/>
  <c r="G174" i="15"/>
  <c r="W173" i="15"/>
  <c r="V173" i="15"/>
  <c r="T173" i="15"/>
  <c r="S173" i="15"/>
  <c r="Q173" i="15"/>
  <c r="P173" i="15"/>
  <c r="N173" i="15"/>
  <c r="M173" i="15"/>
  <c r="K173" i="15"/>
  <c r="J173" i="15"/>
  <c r="H173" i="15"/>
  <c r="G173" i="15"/>
  <c r="W172" i="15"/>
  <c r="V172" i="15"/>
  <c r="T172" i="15"/>
  <c r="S172" i="15"/>
  <c r="Q172" i="15"/>
  <c r="P172" i="15"/>
  <c r="N172" i="15"/>
  <c r="M172" i="15"/>
  <c r="K172" i="15"/>
  <c r="J172" i="15"/>
  <c r="H172" i="15"/>
  <c r="G172" i="15"/>
  <c r="W171" i="15"/>
  <c r="V171" i="15"/>
  <c r="T171" i="15"/>
  <c r="S171" i="15"/>
  <c r="Q171" i="15"/>
  <c r="P171" i="15"/>
  <c r="N171" i="15"/>
  <c r="M171" i="15"/>
  <c r="K171" i="15"/>
  <c r="J171" i="15"/>
  <c r="H171" i="15"/>
  <c r="G171" i="15"/>
  <c r="W170" i="15"/>
  <c r="V170" i="15"/>
  <c r="T170" i="15"/>
  <c r="S170" i="15"/>
  <c r="Q170" i="15"/>
  <c r="P170" i="15"/>
  <c r="N170" i="15"/>
  <c r="M170" i="15"/>
  <c r="K170" i="15"/>
  <c r="J170" i="15"/>
  <c r="H170" i="15"/>
  <c r="G170" i="15"/>
  <c r="W169" i="15"/>
  <c r="V169" i="15"/>
  <c r="T169" i="15"/>
  <c r="S169" i="15"/>
  <c r="Q169" i="15"/>
  <c r="P169" i="15"/>
  <c r="N169" i="15"/>
  <c r="M169" i="15"/>
  <c r="K169" i="15"/>
  <c r="J169" i="15"/>
  <c r="H169" i="15"/>
  <c r="G169" i="15"/>
  <c r="W168" i="15"/>
  <c r="V168" i="15"/>
  <c r="T168" i="15"/>
  <c r="S168" i="15"/>
  <c r="Q168" i="15"/>
  <c r="P168" i="15"/>
  <c r="N168" i="15"/>
  <c r="M168" i="15"/>
  <c r="K168" i="15"/>
  <c r="J168" i="15"/>
  <c r="H168" i="15"/>
  <c r="G168" i="15"/>
  <c r="W167" i="15"/>
  <c r="V167" i="15"/>
  <c r="T167" i="15"/>
  <c r="S167" i="15"/>
  <c r="Q167" i="15"/>
  <c r="P167" i="15"/>
  <c r="N167" i="15"/>
  <c r="M167" i="15"/>
  <c r="K167" i="15"/>
  <c r="J167" i="15"/>
  <c r="H167" i="15"/>
  <c r="G167" i="15"/>
  <c r="W166" i="15"/>
  <c r="V166" i="15"/>
  <c r="T166" i="15"/>
  <c r="S166" i="15"/>
  <c r="Q166" i="15"/>
  <c r="P166" i="15"/>
  <c r="N166" i="15"/>
  <c r="M166" i="15"/>
  <c r="K166" i="15"/>
  <c r="J166" i="15"/>
  <c r="H166" i="15"/>
  <c r="G166" i="15"/>
  <c r="W165" i="15"/>
  <c r="V165" i="15"/>
  <c r="T165" i="15"/>
  <c r="S165" i="15"/>
  <c r="Q165" i="15"/>
  <c r="P165" i="15"/>
  <c r="N165" i="15"/>
  <c r="M165" i="15"/>
  <c r="K165" i="15"/>
  <c r="J165" i="15"/>
  <c r="H165" i="15"/>
  <c r="G165" i="15"/>
  <c r="W164" i="15"/>
  <c r="V164" i="15"/>
  <c r="T164" i="15"/>
  <c r="S164" i="15"/>
  <c r="Q164" i="15"/>
  <c r="P164" i="15"/>
  <c r="N164" i="15"/>
  <c r="M164" i="15"/>
  <c r="K164" i="15"/>
  <c r="J164" i="15"/>
  <c r="H164" i="15"/>
  <c r="G164" i="15"/>
  <c r="W163" i="15"/>
  <c r="V163" i="15"/>
  <c r="T163" i="15"/>
  <c r="S163" i="15"/>
  <c r="Q163" i="15"/>
  <c r="P163" i="15"/>
  <c r="N163" i="15"/>
  <c r="M163" i="15"/>
  <c r="K163" i="15"/>
  <c r="J163" i="15"/>
  <c r="H163" i="15"/>
  <c r="G163" i="15"/>
  <c r="W162" i="15"/>
  <c r="V162" i="15"/>
  <c r="T162" i="15"/>
  <c r="S162" i="15"/>
  <c r="Q162" i="15"/>
  <c r="P162" i="15"/>
  <c r="N162" i="15"/>
  <c r="M162" i="15"/>
  <c r="K162" i="15"/>
  <c r="J162" i="15"/>
  <c r="H162" i="15"/>
  <c r="G162" i="15"/>
  <c r="W161" i="15"/>
  <c r="V161" i="15"/>
  <c r="T161" i="15"/>
  <c r="S161" i="15"/>
  <c r="Q161" i="15"/>
  <c r="P161" i="15"/>
  <c r="N161" i="15"/>
  <c r="M161" i="15"/>
  <c r="K161" i="15"/>
  <c r="J161" i="15"/>
  <c r="H161" i="15"/>
  <c r="G161" i="15"/>
  <c r="W160" i="15"/>
  <c r="V160" i="15"/>
  <c r="T160" i="15"/>
  <c r="S160" i="15"/>
  <c r="Q160" i="15"/>
  <c r="P160" i="15"/>
  <c r="N160" i="15"/>
  <c r="M160" i="15"/>
  <c r="K160" i="15"/>
  <c r="J160" i="15"/>
  <c r="H160" i="15"/>
  <c r="G160" i="15"/>
  <c r="W159" i="15"/>
  <c r="V159" i="15"/>
  <c r="T159" i="15"/>
  <c r="S159" i="15"/>
  <c r="Q159" i="15"/>
  <c r="P159" i="15"/>
  <c r="N159" i="15"/>
  <c r="M159" i="15"/>
  <c r="K159" i="15"/>
  <c r="J159" i="15"/>
  <c r="H159" i="15"/>
  <c r="G159" i="15"/>
  <c r="W158" i="15"/>
  <c r="V158" i="15"/>
  <c r="T158" i="15"/>
  <c r="S158" i="15"/>
  <c r="Q158" i="15"/>
  <c r="P158" i="15"/>
  <c r="N158" i="15"/>
  <c r="M158" i="15"/>
  <c r="K158" i="15"/>
  <c r="J158" i="15"/>
  <c r="H158" i="15"/>
  <c r="G158" i="15"/>
  <c r="Y157" i="15"/>
  <c r="W157" i="15"/>
  <c r="V157" i="15"/>
  <c r="T157" i="15"/>
  <c r="S157" i="15"/>
  <c r="Q157" i="15"/>
  <c r="P157" i="15"/>
  <c r="N157" i="15"/>
  <c r="M157" i="15"/>
  <c r="K157" i="15"/>
  <c r="J157" i="15"/>
  <c r="H157" i="15"/>
  <c r="G157" i="15"/>
  <c r="Y156" i="15"/>
  <c r="W156" i="15"/>
  <c r="V156" i="15"/>
  <c r="T156" i="15"/>
  <c r="S156" i="15"/>
  <c r="Q156" i="15"/>
  <c r="P156" i="15"/>
  <c r="N156" i="15"/>
  <c r="M156" i="15"/>
  <c r="K156" i="15"/>
  <c r="J156" i="15"/>
  <c r="H156" i="15"/>
  <c r="G156" i="15"/>
  <c r="Y155" i="15"/>
  <c r="W155" i="15"/>
  <c r="V155" i="15"/>
  <c r="T155" i="15"/>
  <c r="S155" i="15"/>
  <c r="Q155" i="15"/>
  <c r="P155" i="15"/>
  <c r="N155" i="15"/>
  <c r="M155" i="15"/>
  <c r="K155" i="15"/>
  <c r="J155" i="15"/>
  <c r="H155" i="15"/>
  <c r="G155" i="15"/>
  <c r="Y154" i="15"/>
  <c r="W154" i="15"/>
  <c r="V154" i="15"/>
  <c r="T154" i="15"/>
  <c r="S154" i="15"/>
  <c r="Q154" i="15"/>
  <c r="P154" i="15"/>
  <c r="N154" i="15"/>
  <c r="M154" i="15"/>
  <c r="K154" i="15"/>
  <c r="J154" i="15"/>
  <c r="H154" i="15"/>
  <c r="G154" i="15"/>
  <c r="Y153" i="15"/>
  <c r="W153" i="15"/>
  <c r="V153" i="15"/>
  <c r="T153" i="15"/>
  <c r="S153" i="15"/>
  <c r="Q153" i="15"/>
  <c r="P153" i="15"/>
  <c r="N153" i="15"/>
  <c r="M153" i="15"/>
  <c r="K153" i="15"/>
  <c r="J153" i="15"/>
  <c r="H153" i="15"/>
  <c r="G153" i="15"/>
  <c r="W152" i="15"/>
  <c r="V152" i="15"/>
  <c r="T152" i="15"/>
  <c r="S152" i="15"/>
  <c r="Q152" i="15"/>
  <c r="P152" i="15"/>
  <c r="N152" i="15"/>
  <c r="M152" i="15"/>
  <c r="K152" i="15"/>
  <c r="J152" i="15"/>
  <c r="H152" i="15"/>
  <c r="G152" i="15"/>
  <c r="W151" i="15"/>
  <c r="V151" i="15"/>
  <c r="T151" i="15"/>
  <c r="S151" i="15"/>
  <c r="Q151" i="15"/>
  <c r="P151" i="15"/>
  <c r="N151" i="15"/>
  <c r="M151" i="15"/>
  <c r="K151" i="15"/>
  <c r="J151" i="15"/>
  <c r="H151" i="15"/>
  <c r="G151" i="15"/>
  <c r="Y150" i="15"/>
  <c r="W150" i="15"/>
  <c r="V150" i="15"/>
  <c r="T150" i="15"/>
  <c r="S150" i="15"/>
  <c r="Q150" i="15"/>
  <c r="P150" i="15"/>
  <c r="N150" i="15"/>
  <c r="M150" i="15"/>
  <c r="K150" i="15"/>
  <c r="J150" i="15"/>
  <c r="H150" i="15"/>
  <c r="G150" i="15"/>
  <c r="Y149" i="15"/>
  <c r="W149" i="15"/>
  <c r="V149" i="15"/>
  <c r="T149" i="15"/>
  <c r="S149" i="15"/>
  <c r="Q149" i="15"/>
  <c r="P149" i="15"/>
  <c r="N149" i="15"/>
  <c r="M149" i="15"/>
  <c r="K149" i="15"/>
  <c r="J149" i="15"/>
  <c r="H149" i="15"/>
  <c r="G149" i="15"/>
  <c r="Y148" i="15"/>
  <c r="W148" i="15"/>
  <c r="V148" i="15"/>
  <c r="T148" i="15"/>
  <c r="S148" i="15"/>
  <c r="Q148" i="15"/>
  <c r="P148" i="15"/>
  <c r="N148" i="15"/>
  <c r="M148" i="15"/>
  <c r="K148" i="15"/>
  <c r="J148" i="15"/>
  <c r="H148" i="15"/>
  <c r="G148" i="15"/>
  <c r="Y147" i="15"/>
  <c r="W147" i="15"/>
  <c r="V147" i="15"/>
  <c r="T147" i="15"/>
  <c r="S147" i="15"/>
  <c r="Q147" i="15"/>
  <c r="P147" i="15"/>
  <c r="N147" i="15"/>
  <c r="M147" i="15"/>
  <c r="K147" i="15"/>
  <c r="J147" i="15"/>
  <c r="H147" i="15"/>
  <c r="G147" i="15"/>
  <c r="Y146" i="15"/>
  <c r="W146" i="15"/>
  <c r="V146" i="15"/>
  <c r="T146" i="15"/>
  <c r="S146" i="15"/>
  <c r="Q146" i="15"/>
  <c r="P146" i="15"/>
  <c r="N146" i="15"/>
  <c r="M146" i="15"/>
  <c r="K146" i="15"/>
  <c r="J146" i="15"/>
  <c r="H146" i="15"/>
  <c r="G146" i="15"/>
  <c r="Y145" i="15"/>
  <c r="W145" i="15"/>
  <c r="V145" i="15"/>
  <c r="T145" i="15"/>
  <c r="S145" i="15"/>
  <c r="Q145" i="15"/>
  <c r="P145" i="15"/>
  <c r="N145" i="15"/>
  <c r="M145" i="15"/>
  <c r="K145" i="15"/>
  <c r="J145" i="15"/>
  <c r="H145" i="15"/>
  <c r="G145" i="15"/>
  <c r="Y144" i="15"/>
  <c r="W144" i="15"/>
  <c r="V144" i="15"/>
  <c r="T144" i="15"/>
  <c r="S144" i="15"/>
  <c r="Q144" i="15"/>
  <c r="P144" i="15"/>
  <c r="N144" i="15"/>
  <c r="M144" i="15"/>
  <c r="K144" i="15"/>
  <c r="J144" i="15"/>
  <c r="H144" i="15"/>
  <c r="G144" i="15"/>
  <c r="Y143" i="15"/>
  <c r="W143" i="15"/>
  <c r="V143" i="15"/>
  <c r="T143" i="15"/>
  <c r="S143" i="15"/>
  <c r="Q143" i="15"/>
  <c r="P143" i="15"/>
  <c r="N143" i="15"/>
  <c r="M143" i="15"/>
  <c r="K143" i="15"/>
  <c r="J143" i="15"/>
  <c r="H143" i="15"/>
  <c r="G143" i="15"/>
  <c r="Y142" i="15"/>
  <c r="W142" i="15"/>
  <c r="V142" i="15"/>
  <c r="T142" i="15"/>
  <c r="S142" i="15"/>
  <c r="Q142" i="15"/>
  <c r="P142" i="15"/>
  <c r="N142" i="15"/>
  <c r="M142" i="15"/>
  <c r="K142" i="15"/>
  <c r="J142" i="15"/>
  <c r="H142" i="15"/>
  <c r="G142" i="15"/>
  <c r="W141" i="15"/>
  <c r="V141" i="15"/>
  <c r="T141" i="15"/>
  <c r="S141" i="15"/>
  <c r="Q141" i="15"/>
  <c r="P141" i="15"/>
  <c r="N141" i="15"/>
  <c r="M141" i="15"/>
  <c r="K141" i="15"/>
  <c r="J141" i="15"/>
  <c r="H141" i="15"/>
  <c r="G141" i="15"/>
  <c r="Y140" i="15"/>
  <c r="W140" i="15"/>
  <c r="V140" i="15"/>
  <c r="T140" i="15"/>
  <c r="S140" i="15"/>
  <c r="Q140" i="15"/>
  <c r="P140" i="15"/>
  <c r="N140" i="15"/>
  <c r="M140" i="15"/>
  <c r="K140" i="15"/>
  <c r="J140" i="15"/>
  <c r="H140" i="15"/>
  <c r="G140" i="15"/>
  <c r="W139" i="15"/>
  <c r="V139" i="15"/>
  <c r="T139" i="15"/>
  <c r="S139" i="15"/>
  <c r="Q139" i="15"/>
  <c r="P139" i="15"/>
  <c r="N139" i="15"/>
  <c r="M139" i="15"/>
  <c r="K139" i="15"/>
  <c r="J139" i="15"/>
  <c r="H139" i="15"/>
  <c r="G139" i="15"/>
  <c r="W138" i="15"/>
  <c r="V138" i="15"/>
  <c r="T138" i="15"/>
  <c r="S138" i="15"/>
  <c r="Q138" i="15"/>
  <c r="P138" i="15"/>
  <c r="N138" i="15"/>
  <c r="M138" i="15"/>
  <c r="K138" i="15"/>
  <c r="J138" i="15"/>
  <c r="H138" i="15"/>
  <c r="G138" i="15"/>
  <c r="W137" i="15"/>
  <c r="V137" i="15"/>
  <c r="T137" i="15"/>
  <c r="S137" i="15"/>
  <c r="Q137" i="15"/>
  <c r="P137" i="15"/>
  <c r="N137" i="15"/>
  <c r="M137" i="15"/>
  <c r="K137" i="15"/>
  <c r="J137" i="15"/>
  <c r="H137" i="15"/>
  <c r="G137" i="15"/>
  <c r="W136" i="15"/>
  <c r="V136" i="15"/>
  <c r="T136" i="15"/>
  <c r="S136" i="15"/>
  <c r="Q136" i="15"/>
  <c r="P136" i="15"/>
  <c r="N136" i="15"/>
  <c r="M136" i="15"/>
  <c r="K136" i="15"/>
  <c r="J136" i="15"/>
  <c r="H136" i="15"/>
  <c r="G136" i="15"/>
  <c r="Y135" i="15"/>
  <c r="W135" i="15"/>
  <c r="V135" i="15"/>
  <c r="T135" i="15"/>
  <c r="S135" i="15"/>
  <c r="Q135" i="15"/>
  <c r="P135" i="15"/>
  <c r="N135" i="15"/>
  <c r="M135" i="15"/>
  <c r="K135" i="15"/>
  <c r="J135" i="15"/>
  <c r="H135" i="15"/>
  <c r="G135" i="15"/>
  <c r="Y134" i="15"/>
  <c r="W134" i="15"/>
  <c r="V134" i="15"/>
  <c r="T134" i="15"/>
  <c r="S134" i="15"/>
  <c r="Q134" i="15"/>
  <c r="P134" i="15"/>
  <c r="N134" i="15"/>
  <c r="M134" i="15"/>
  <c r="K134" i="15"/>
  <c r="J134" i="15"/>
  <c r="H134" i="15"/>
  <c r="G134" i="15"/>
  <c r="Y133" i="15"/>
  <c r="W133" i="15"/>
  <c r="V133" i="15"/>
  <c r="T133" i="15"/>
  <c r="S133" i="15"/>
  <c r="Q133" i="15"/>
  <c r="P133" i="15"/>
  <c r="N133" i="15"/>
  <c r="M133" i="15"/>
  <c r="K133" i="15"/>
  <c r="J133" i="15"/>
  <c r="H133" i="15"/>
  <c r="G133" i="15"/>
  <c r="W132" i="15"/>
  <c r="V132" i="15"/>
  <c r="T132" i="15"/>
  <c r="S132" i="15"/>
  <c r="Q132" i="15"/>
  <c r="P132" i="15"/>
  <c r="N132" i="15"/>
  <c r="M132" i="15"/>
  <c r="K132" i="15"/>
  <c r="J132" i="15"/>
  <c r="H132" i="15"/>
  <c r="G132" i="15"/>
  <c r="W131" i="15"/>
  <c r="V131" i="15"/>
  <c r="T131" i="15"/>
  <c r="S131" i="15"/>
  <c r="Q131" i="15"/>
  <c r="P131" i="15"/>
  <c r="N131" i="15"/>
  <c r="M131" i="15"/>
  <c r="K131" i="15"/>
  <c r="J131" i="15"/>
  <c r="H131" i="15"/>
  <c r="G131" i="15"/>
  <c r="Y130" i="15"/>
  <c r="W130" i="15"/>
  <c r="V130" i="15"/>
  <c r="T130" i="15"/>
  <c r="S130" i="15"/>
  <c r="Q130" i="15"/>
  <c r="P130" i="15"/>
  <c r="N130" i="15"/>
  <c r="M130" i="15"/>
  <c r="K130" i="15"/>
  <c r="J130" i="15"/>
  <c r="H130" i="15"/>
  <c r="G130" i="15"/>
  <c r="Y129" i="15"/>
  <c r="W129" i="15"/>
  <c r="V129" i="15"/>
  <c r="T129" i="15"/>
  <c r="S129" i="15"/>
  <c r="Q129" i="15"/>
  <c r="P129" i="15"/>
  <c r="N129" i="15"/>
  <c r="M129" i="15"/>
  <c r="K129" i="15"/>
  <c r="J129" i="15"/>
  <c r="H129" i="15"/>
  <c r="G129" i="15"/>
  <c r="W128" i="15"/>
  <c r="V128" i="15"/>
  <c r="T128" i="15"/>
  <c r="S128" i="15"/>
  <c r="Q128" i="15"/>
  <c r="P128" i="15"/>
  <c r="N128" i="15"/>
  <c r="M128" i="15"/>
  <c r="K128" i="15"/>
  <c r="J128" i="15"/>
  <c r="H128" i="15"/>
  <c r="G128" i="15"/>
  <c r="W127" i="15"/>
  <c r="V127" i="15"/>
  <c r="T127" i="15"/>
  <c r="S127" i="15"/>
  <c r="Q127" i="15"/>
  <c r="P127" i="15"/>
  <c r="N127" i="15"/>
  <c r="M127" i="15"/>
  <c r="K127" i="15"/>
  <c r="J127" i="15"/>
  <c r="H127" i="15"/>
  <c r="G127" i="15"/>
  <c r="Y126" i="15"/>
  <c r="W126" i="15"/>
  <c r="V126" i="15"/>
  <c r="T126" i="15"/>
  <c r="S126" i="15"/>
  <c r="Q126" i="15"/>
  <c r="P126" i="15"/>
  <c r="N126" i="15"/>
  <c r="M126" i="15"/>
  <c r="K126" i="15"/>
  <c r="J126" i="15"/>
  <c r="H126" i="15"/>
  <c r="G126" i="15"/>
  <c r="Y125" i="15"/>
  <c r="W125" i="15"/>
  <c r="V125" i="15"/>
  <c r="T125" i="15"/>
  <c r="S125" i="15"/>
  <c r="Q125" i="15"/>
  <c r="P125" i="15"/>
  <c r="N125" i="15"/>
  <c r="M125" i="15"/>
  <c r="K125" i="15"/>
  <c r="J125" i="15"/>
  <c r="H125" i="15"/>
  <c r="G125" i="15"/>
  <c r="Y124" i="15"/>
  <c r="W124" i="15"/>
  <c r="V124" i="15"/>
  <c r="T124" i="15"/>
  <c r="S124" i="15"/>
  <c r="Q124" i="15"/>
  <c r="P124" i="15"/>
  <c r="N124" i="15"/>
  <c r="M124" i="15"/>
  <c r="K124" i="15"/>
  <c r="J124" i="15"/>
  <c r="H124" i="15"/>
  <c r="G124" i="15"/>
  <c r="Y123" i="15"/>
  <c r="W123" i="15"/>
  <c r="V123" i="15"/>
  <c r="T123" i="15"/>
  <c r="S123" i="15"/>
  <c r="Q123" i="15"/>
  <c r="P123" i="15"/>
  <c r="N123" i="15"/>
  <c r="M123" i="15"/>
  <c r="K123" i="15"/>
  <c r="J123" i="15"/>
  <c r="H123" i="15"/>
  <c r="G123" i="15"/>
  <c r="W122" i="15"/>
  <c r="V122" i="15"/>
  <c r="T122" i="15"/>
  <c r="S122" i="15"/>
  <c r="Q122" i="15"/>
  <c r="P122" i="15"/>
  <c r="N122" i="15"/>
  <c r="M122" i="15"/>
  <c r="K122" i="15"/>
  <c r="J122" i="15"/>
  <c r="H122" i="15"/>
  <c r="G122" i="15"/>
  <c r="W120" i="15"/>
  <c r="V120" i="15"/>
  <c r="T120" i="15"/>
  <c r="S120" i="15"/>
  <c r="Q120" i="15"/>
  <c r="P120" i="15"/>
  <c r="N120" i="15"/>
  <c r="M120" i="15"/>
  <c r="K120" i="15"/>
  <c r="J120" i="15"/>
  <c r="H120" i="15"/>
  <c r="G120" i="15"/>
  <c r="Y119" i="15"/>
  <c r="W119" i="15"/>
  <c r="V119" i="15"/>
  <c r="T119" i="15"/>
  <c r="S119" i="15"/>
  <c r="Q119" i="15"/>
  <c r="P119" i="15"/>
  <c r="N119" i="15"/>
  <c r="M119" i="15"/>
  <c r="K119" i="15"/>
  <c r="J119" i="15"/>
  <c r="H119" i="15"/>
  <c r="G119" i="15"/>
  <c r="Y118" i="15"/>
  <c r="W118" i="15"/>
  <c r="V118" i="15"/>
  <c r="T118" i="15"/>
  <c r="S118" i="15"/>
  <c r="Q118" i="15"/>
  <c r="P118" i="15"/>
  <c r="N118" i="15"/>
  <c r="M118" i="15"/>
  <c r="K118" i="15"/>
  <c r="J118" i="15"/>
  <c r="H118" i="15"/>
  <c r="G118" i="15"/>
  <c r="Y117" i="15"/>
  <c r="W117" i="15"/>
  <c r="V117" i="15"/>
  <c r="T117" i="15"/>
  <c r="S117" i="15"/>
  <c r="Q117" i="15"/>
  <c r="P117" i="15"/>
  <c r="N117" i="15"/>
  <c r="M117" i="15"/>
  <c r="K117" i="15"/>
  <c r="J117" i="15"/>
  <c r="H117" i="15"/>
  <c r="G117" i="15"/>
  <c r="Y116" i="15"/>
  <c r="W116" i="15"/>
  <c r="V116" i="15"/>
  <c r="T116" i="15"/>
  <c r="S116" i="15"/>
  <c r="Q116" i="15"/>
  <c r="P116" i="15"/>
  <c r="N116" i="15"/>
  <c r="M116" i="15"/>
  <c r="K116" i="15"/>
  <c r="J116" i="15"/>
  <c r="H116" i="15"/>
  <c r="G116" i="15"/>
  <c r="Y115" i="15"/>
  <c r="W115" i="15"/>
  <c r="V115" i="15"/>
  <c r="T115" i="15"/>
  <c r="S115" i="15"/>
  <c r="Q115" i="15"/>
  <c r="P115" i="15"/>
  <c r="N115" i="15"/>
  <c r="M115" i="15"/>
  <c r="K115" i="15"/>
  <c r="J115" i="15"/>
  <c r="H115" i="15"/>
  <c r="G115" i="15"/>
  <c r="Y114" i="15"/>
  <c r="W114" i="15"/>
  <c r="V114" i="15"/>
  <c r="T114" i="15"/>
  <c r="S114" i="15"/>
  <c r="Q114" i="15"/>
  <c r="P114" i="15"/>
  <c r="N114" i="15"/>
  <c r="M114" i="15"/>
  <c r="K114" i="15"/>
  <c r="J114" i="15"/>
  <c r="H114" i="15"/>
  <c r="G114" i="15"/>
  <c r="W113" i="15"/>
  <c r="V113" i="15"/>
  <c r="T113" i="15"/>
  <c r="S113" i="15"/>
  <c r="Q113" i="15"/>
  <c r="P113" i="15"/>
  <c r="N113" i="15"/>
  <c r="M113" i="15"/>
  <c r="K113" i="15"/>
  <c r="J113" i="15"/>
  <c r="H113" i="15"/>
  <c r="G113" i="15"/>
  <c r="W112" i="15"/>
  <c r="V112" i="15"/>
  <c r="T112" i="15"/>
  <c r="S112" i="15"/>
  <c r="Q112" i="15"/>
  <c r="P112" i="15"/>
  <c r="N112" i="15"/>
  <c r="M112" i="15"/>
  <c r="K112" i="15"/>
  <c r="J112" i="15"/>
  <c r="H112" i="15"/>
  <c r="G112" i="15"/>
  <c r="Y111" i="15"/>
  <c r="W111" i="15"/>
  <c r="V111" i="15"/>
  <c r="T111" i="15"/>
  <c r="S111" i="15"/>
  <c r="Q111" i="15"/>
  <c r="P111" i="15"/>
  <c r="N111" i="15"/>
  <c r="M111" i="15"/>
  <c r="K111" i="15"/>
  <c r="J111" i="15"/>
  <c r="H111" i="15"/>
  <c r="G111" i="15"/>
  <c r="Y110" i="15"/>
  <c r="W110" i="15"/>
  <c r="V110" i="15"/>
  <c r="T110" i="15"/>
  <c r="S110" i="15"/>
  <c r="Q110" i="15"/>
  <c r="P110" i="15"/>
  <c r="N110" i="15"/>
  <c r="M110" i="15"/>
  <c r="K110" i="15"/>
  <c r="J110" i="15"/>
  <c r="H110" i="15"/>
  <c r="G110" i="15"/>
  <c r="W109" i="15"/>
  <c r="V109" i="15"/>
  <c r="T109" i="15"/>
  <c r="S109" i="15"/>
  <c r="Q109" i="15"/>
  <c r="P109" i="15"/>
  <c r="N109" i="15"/>
  <c r="M109" i="15"/>
  <c r="K109" i="15"/>
  <c r="J109" i="15"/>
  <c r="H109" i="15"/>
  <c r="G109" i="15"/>
  <c r="Y108" i="15"/>
  <c r="W108" i="15"/>
  <c r="V108" i="15"/>
  <c r="T108" i="15"/>
  <c r="S108" i="15"/>
  <c r="Q108" i="15"/>
  <c r="P108" i="15"/>
  <c r="N108" i="15"/>
  <c r="M108" i="15"/>
  <c r="K108" i="15"/>
  <c r="J108" i="15"/>
  <c r="H108" i="15"/>
  <c r="G108" i="15"/>
  <c r="Y107" i="15"/>
  <c r="W107" i="15"/>
  <c r="V107" i="15"/>
  <c r="T107" i="15"/>
  <c r="S107" i="15"/>
  <c r="Q107" i="15"/>
  <c r="P107" i="15"/>
  <c r="N107" i="15"/>
  <c r="M107" i="15"/>
  <c r="K107" i="15"/>
  <c r="J107" i="15"/>
  <c r="H107" i="15"/>
  <c r="G107" i="15"/>
  <c r="W106" i="15"/>
  <c r="V106" i="15"/>
  <c r="T106" i="15"/>
  <c r="S106" i="15"/>
  <c r="Q106" i="15"/>
  <c r="P106" i="15"/>
  <c r="N106" i="15"/>
  <c r="M106" i="15"/>
  <c r="K106" i="15"/>
  <c r="J106" i="15"/>
  <c r="H106" i="15"/>
  <c r="G106" i="15"/>
  <c r="Y105" i="15"/>
  <c r="W105" i="15"/>
  <c r="V105" i="15"/>
  <c r="T105" i="15"/>
  <c r="S105" i="15"/>
  <c r="Q105" i="15"/>
  <c r="P105" i="15"/>
  <c r="N105" i="15"/>
  <c r="M105" i="15"/>
  <c r="K105" i="15"/>
  <c r="J105" i="15"/>
  <c r="H105" i="15"/>
  <c r="G105" i="15"/>
  <c r="W104" i="15"/>
  <c r="V104" i="15"/>
  <c r="T104" i="15"/>
  <c r="S104" i="15"/>
  <c r="Q104" i="15"/>
  <c r="P104" i="15"/>
  <c r="N104" i="15"/>
  <c r="M104" i="15"/>
  <c r="K104" i="15"/>
  <c r="J104" i="15"/>
  <c r="H104" i="15"/>
  <c r="G104" i="15"/>
  <c r="W103" i="15"/>
  <c r="V103" i="15"/>
  <c r="T103" i="15"/>
  <c r="S103" i="15"/>
  <c r="Q103" i="15"/>
  <c r="P103" i="15"/>
  <c r="N103" i="15"/>
  <c r="M103" i="15"/>
  <c r="K103" i="15"/>
  <c r="J103" i="15"/>
  <c r="H103" i="15"/>
  <c r="G103" i="15"/>
  <c r="W102" i="15"/>
  <c r="V102" i="15"/>
  <c r="T102" i="15"/>
  <c r="S102" i="15"/>
  <c r="Q102" i="15"/>
  <c r="P102" i="15"/>
  <c r="N102" i="15"/>
  <c r="M102" i="15"/>
  <c r="K102" i="15"/>
  <c r="J102" i="15"/>
  <c r="H102" i="15"/>
  <c r="G102" i="15"/>
  <c r="Y101" i="15"/>
  <c r="W101" i="15"/>
  <c r="V101" i="15"/>
  <c r="T101" i="15"/>
  <c r="S101" i="15"/>
  <c r="Q101" i="15"/>
  <c r="P101" i="15"/>
  <c r="N101" i="15"/>
  <c r="M101" i="15"/>
  <c r="K101" i="15"/>
  <c r="J101" i="15"/>
  <c r="H101" i="15"/>
  <c r="G101" i="15"/>
  <c r="Y100" i="15"/>
  <c r="W100" i="15"/>
  <c r="V100" i="15"/>
  <c r="T100" i="15"/>
  <c r="S100" i="15"/>
  <c r="Q100" i="15"/>
  <c r="P100" i="15"/>
  <c r="N100" i="15"/>
  <c r="M100" i="15"/>
  <c r="K100" i="15"/>
  <c r="J100" i="15"/>
  <c r="H100" i="15"/>
  <c r="G100" i="15"/>
  <c r="Y99" i="15"/>
  <c r="W99" i="15"/>
  <c r="V99" i="15"/>
  <c r="T99" i="15"/>
  <c r="S99" i="15"/>
  <c r="Q99" i="15"/>
  <c r="P99" i="15"/>
  <c r="N99" i="15"/>
  <c r="M99" i="15"/>
  <c r="K99" i="15"/>
  <c r="J99" i="15"/>
  <c r="H99" i="15"/>
  <c r="G99" i="15"/>
  <c r="W98" i="15"/>
  <c r="V98" i="15"/>
  <c r="T98" i="15"/>
  <c r="S98" i="15"/>
  <c r="Q98" i="15"/>
  <c r="P98" i="15"/>
  <c r="N98" i="15"/>
  <c r="M98" i="15"/>
  <c r="K98" i="15"/>
  <c r="J98" i="15"/>
  <c r="H98" i="15"/>
  <c r="G98" i="15"/>
  <c r="Y97" i="15"/>
  <c r="W97" i="15"/>
  <c r="V97" i="15"/>
  <c r="T97" i="15"/>
  <c r="S97" i="15"/>
  <c r="Q97" i="15"/>
  <c r="P97" i="15"/>
  <c r="N97" i="15"/>
  <c r="M97" i="15"/>
  <c r="K97" i="15"/>
  <c r="J97" i="15"/>
  <c r="H97" i="15"/>
  <c r="G97" i="15"/>
  <c r="W96" i="15"/>
  <c r="V96" i="15"/>
  <c r="T96" i="15"/>
  <c r="S96" i="15"/>
  <c r="Q96" i="15"/>
  <c r="P96" i="15"/>
  <c r="N96" i="15"/>
  <c r="M96" i="15"/>
  <c r="K96" i="15"/>
  <c r="J96" i="15"/>
  <c r="H96" i="15"/>
  <c r="G96" i="15"/>
  <c r="Y95" i="15"/>
  <c r="W95" i="15"/>
  <c r="V95" i="15"/>
  <c r="T95" i="15"/>
  <c r="S95" i="15"/>
  <c r="Q95" i="15"/>
  <c r="P95" i="15"/>
  <c r="N95" i="15"/>
  <c r="M95" i="15"/>
  <c r="K95" i="15"/>
  <c r="J95" i="15"/>
  <c r="H95" i="15"/>
  <c r="G95" i="15"/>
  <c r="Y94" i="15"/>
  <c r="W94" i="15"/>
  <c r="V94" i="15"/>
  <c r="T94" i="15"/>
  <c r="S94" i="15"/>
  <c r="Q94" i="15"/>
  <c r="P94" i="15"/>
  <c r="N94" i="15"/>
  <c r="M94" i="15"/>
  <c r="K94" i="15"/>
  <c r="J94" i="15"/>
  <c r="H94" i="15"/>
  <c r="G94" i="15"/>
  <c r="W93" i="15"/>
  <c r="V93" i="15"/>
  <c r="T93" i="15"/>
  <c r="S93" i="15"/>
  <c r="Q93" i="15"/>
  <c r="P93" i="15"/>
  <c r="N93" i="15"/>
  <c r="M93" i="15"/>
  <c r="K93" i="15"/>
  <c r="J93" i="15"/>
  <c r="H93" i="15"/>
  <c r="G93" i="15"/>
  <c r="Y92" i="15"/>
  <c r="W92" i="15"/>
  <c r="V92" i="15"/>
  <c r="T92" i="15"/>
  <c r="S92" i="15"/>
  <c r="Q92" i="15"/>
  <c r="P92" i="15"/>
  <c r="N92" i="15"/>
  <c r="M92" i="15"/>
  <c r="K92" i="15"/>
  <c r="J92" i="15"/>
  <c r="H92" i="15"/>
  <c r="G92" i="15"/>
  <c r="Y91" i="15"/>
  <c r="W91" i="15"/>
  <c r="V91" i="15"/>
  <c r="T91" i="15"/>
  <c r="S91" i="15"/>
  <c r="Q91" i="15"/>
  <c r="P91" i="15"/>
  <c r="N91" i="15"/>
  <c r="M91" i="15"/>
  <c r="K91" i="15"/>
  <c r="J91" i="15"/>
  <c r="H91" i="15"/>
  <c r="G91" i="15"/>
  <c r="Y90" i="15"/>
  <c r="W90" i="15"/>
  <c r="V90" i="15"/>
  <c r="T90" i="15"/>
  <c r="S90" i="15"/>
  <c r="Q90" i="15"/>
  <c r="P90" i="15"/>
  <c r="N90" i="15"/>
  <c r="M90" i="15"/>
  <c r="K90" i="15"/>
  <c r="J90" i="15"/>
  <c r="H90" i="15"/>
  <c r="G90" i="15"/>
  <c r="Y89" i="15"/>
  <c r="W89" i="15"/>
  <c r="V89" i="15"/>
  <c r="T89" i="15"/>
  <c r="S89" i="15"/>
  <c r="Q89" i="15"/>
  <c r="P89" i="15"/>
  <c r="N89" i="15"/>
  <c r="M89" i="15"/>
  <c r="K89" i="15"/>
  <c r="J89" i="15"/>
  <c r="H89" i="15"/>
  <c r="G89" i="15"/>
  <c r="Y88" i="15"/>
  <c r="W88" i="15"/>
  <c r="V88" i="15"/>
  <c r="T88" i="15"/>
  <c r="S88" i="15"/>
  <c r="Q88" i="15"/>
  <c r="P88" i="15"/>
  <c r="N88" i="15"/>
  <c r="M88" i="15"/>
  <c r="K88" i="15"/>
  <c r="J88" i="15"/>
  <c r="H88" i="15"/>
  <c r="G88" i="15"/>
  <c r="Y87" i="15"/>
  <c r="W87" i="15"/>
  <c r="V87" i="15"/>
  <c r="T87" i="15"/>
  <c r="S87" i="15"/>
  <c r="Q87" i="15"/>
  <c r="P87" i="15"/>
  <c r="N87" i="15"/>
  <c r="M87" i="15"/>
  <c r="K87" i="15"/>
  <c r="J87" i="15"/>
  <c r="H87" i="15"/>
  <c r="G87" i="15"/>
  <c r="X86" i="15"/>
  <c r="Y86" i="15" s="1"/>
  <c r="W86" i="15"/>
  <c r="V86" i="15"/>
  <c r="T86" i="15"/>
  <c r="S86" i="15"/>
  <c r="Q86" i="15"/>
  <c r="P86" i="15"/>
  <c r="N86" i="15"/>
  <c r="M86" i="15"/>
  <c r="K86" i="15"/>
  <c r="J86" i="15"/>
  <c r="H86" i="15"/>
  <c r="G86" i="15"/>
  <c r="Y85" i="15"/>
  <c r="W85" i="15"/>
  <c r="V85" i="15"/>
  <c r="T85" i="15"/>
  <c r="S85" i="15"/>
  <c r="Q85" i="15"/>
  <c r="P85" i="15"/>
  <c r="N85" i="15"/>
  <c r="M85" i="15"/>
  <c r="K85" i="15"/>
  <c r="J85" i="15"/>
  <c r="H85" i="15"/>
  <c r="G85" i="15"/>
  <c r="Y84" i="15"/>
  <c r="W84" i="15"/>
  <c r="V84" i="15"/>
  <c r="T84" i="15"/>
  <c r="S84" i="15"/>
  <c r="Q84" i="15"/>
  <c r="P84" i="15"/>
  <c r="N84" i="15"/>
  <c r="M84" i="15"/>
  <c r="K84" i="15"/>
  <c r="J84" i="15"/>
  <c r="H84" i="15"/>
  <c r="G84" i="15"/>
  <c r="Y83" i="15"/>
  <c r="W83" i="15"/>
  <c r="V83" i="15"/>
  <c r="T83" i="15"/>
  <c r="S83" i="15"/>
  <c r="Q83" i="15"/>
  <c r="P83" i="15"/>
  <c r="N83" i="15"/>
  <c r="M83" i="15"/>
  <c r="K83" i="15"/>
  <c r="J83" i="15"/>
  <c r="H83" i="15"/>
  <c r="G83" i="15"/>
  <c r="W82" i="15"/>
  <c r="V82" i="15"/>
  <c r="T82" i="15"/>
  <c r="S82" i="15"/>
  <c r="Q82" i="15"/>
  <c r="P82" i="15"/>
  <c r="N82" i="15"/>
  <c r="M82" i="15"/>
  <c r="K82" i="15"/>
  <c r="J82" i="15"/>
  <c r="H82" i="15"/>
  <c r="G82" i="15"/>
  <c r="Y81" i="15"/>
  <c r="W81" i="15"/>
  <c r="V81" i="15"/>
  <c r="T81" i="15"/>
  <c r="S81" i="15"/>
  <c r="Q81" i="15"/>
  <c r="P81" i="15"/>
  <c r="N81" i="15"/>
  <c r="M81" i="15"/>
  <c r="K81" i="15"/>
  <c r="J81" i="15"/>
  <c r="H81" i="15"/>
  <c r="G81" i="15"/>
  <c r="Y80" i="15"/>
  <c r="W80" i="15"/>
  <c r="V80" i="15"/>
  <c r="T80" i="15"/>
  <c r="S80" i="15"/>
  <c r="Q80" i="15"/>
  <c r="P80" i="15"/>
  <c r="N80" i="15"/>
  <c r="M80" i="15"/>
  <c r="K80" i="15"/>
  <c r="J80" i="15"/>
  <c r="H80" i="15"/>
  <c r="G80" i="15"/>
  <c r="X79" i="15"/>
  <c r="Y79" i="15" s="1"/>
  <c r="W79" i="15"/>
  <c r="V79" i="15"/>
  <c r="T79" i="15"/>
  <c r="S79" i="15"/>
  <c r="Q79" i="15"/>
  <c r="P79" i="15"/>
  <c r="M79" i="15"/>
  <c r="K79" i="15"/>
  <c r="J79" i="15"/>
  <c r="H79" i="15"/>
  <c r="G79" i="15"/>
  <c r="W78" i="15"/>
  <c r="V78" i="15"/>
  <c r="T78" i="15"/>
  <c r="S78" i="15"/>
  <c r="Q78" i="15"/>
  <c r="P78" i="15"/>
  <c r="N78" i="15"/>
  <c r="M78" i="15"/>
  <c r="K78" i="15"/>
  <c r="J78" i="15"/>
  <c r="H78" i="15"/>
  <c r="G78" i="15"/>
  <c r="W77" i="15"/>
  <c r="V77" i="15"/>
  <c r="T77" i="15"/>
  <c r="S77" i="15"/>
  <c r="Q77" i="15"/>
  <c r="P77" i="15"/>
  <c r="N77" i="15"/>
  <c r="M77" i="15"/>
  <c r="K77" i="15"/>
  <c r="J77" i="15"/>
  <c r="H77" i="15"/>
  <c r="G77" i="15"/>
  <c r="X76" i="15"/>
  <c r="Y76" i="15" s="1"/>
  <c r="W76" i="15"/>
  <c r="V76" i="15"/>
  <c r="T76" i="15"/>
  <c r="S76" i="15"/>
  <c r="Q76" i="15"/>
  <c r="P76" i="15"/>
  <c r="N76" i="15"/>
  <c r="M76" i="15"/>
  <c r="K76" i="15"/>
  <c r="J76" i="15"/>
  <c r="H76" i="15"/>
  <c r="G76" i="15"/>
  <c r="Y75" i="15"/>
  <c r="W75" i="15"/>
  <c r="V75" i="15"/>
  <c r="T75" i="15"/>
  <c r="S75" i="15"/>
  <c r="Q75" i="15"/>
  <c r="P75" i="15"/>
  <c r="N75" i="15"/>
  <c r="M75" i="15"/>
  <c r="K75" i="15"/>
  <c r="J75" i="15"/>
  <c r="H75" i="15"/>
  <c r="G75" i="15"/>
  <c r="W74" i="15"/>
  <c r="V74" i="15"/>
  <c r="T74" i="15"/>
  <c r="S74" i="15"/>
  <c r="Q74" i="15"/>
  <c r="P74" i="15"/>
  <c r="N74" i="15"/>
  <c r="M74" i="15"/>
  <c r="K74" i="15"/>
  <c r="J74" i="15"/>
  <c r="H74" i="15"/>
  <c r="G74" i="15"/>
  <c r="W73" i="15"/>
  <c r="V73" i="15"/>
  <c r="T73" i="15"/>
  <c r="S73" i="15"/>
  <c r="Q73" i="15"/>
  <c r="P73" i="15"/>
  <c r="N73" i="15"/>
  <c r="M73" i="15"/>
  <c r="K73" i="15"/>
  <c r="J73" i="15"/>
  <c r="H73" i="15"/>
  <c r="G73" i="15"/>
  <c r="Y72" i="15"/>
  <c r="W72" i="15"/>
  <c r="V72" i="15"/>
  <c r="T72" i="15"/>
  <c r="S72" i="15"/>
  <c r="Q72" i="15"/>
  <c r="P72" i="15"/>
  <c r="N72" i="15"/>
  <c r="M72" i="15"/>
  <c r="K72" i="15"/>
  <c r="J72" i="15"/>
  <c r="H72" i="15"/>
  <c r="G72" i="15"/>
  <c r="W71" i="15"/>
  <c r="V71" i="15"/>
  <c r="T71" i="15"/>
  <c r="S71" i="15"/>
  <c r="Q71" i="15"/>
  <c r="P71" i="15"/>
  <c r="N71" i="15"/>
  <c r="M71" i="15"/>
  <c r="K71" i="15"/>
  <c r="J71" i="15"/>
  <c r="H71" i="15"/>
  <c r="G71" i="15"/>
  <c r="W70" i="15"/>
  <c r="V70" i="15"/>
  <c r="T70" i="15"/>
  <c r="S70" i="15"/>
  <c r="Q70" i="15"/>
  <c r="P70" i="15"/>
  <c r="N70" i="15"/>
  <c r="M70" i="15"/>
  <c r="K70" i="15"/>
  <c r="J70" i="15"/>
  <c r="H70" i="15"/>
  <c r="G70" i="15"/>
  <c r="W69" i="15"/>
  <c r="V69" i="15"/>
  <c r="T69" i="15"/>
  <c r="S69" i="15"/>
  <c r="Q69" i="15"/>
  <c r="P69" i="15"/>
  <c r="N69" i="15"/>
  <c r="M69" i="15"/>
  <c r="K69" i="15"/>
  <c r="J69" i="15"/>
  <c r="H69" i="15"/>
  <c r="G69" i="15"/>
  <c r="Y68" i="15"/>
  <c r="W68" i="15"/>
  <c r="V68" i="15"/>
  <c r="T68" i="15"/>
  <c r="S68" i="15"/>
  <c r="Q68" i="15"/>
  <c r="P68" i="15"/>
  <c r="N68" i="15"/>
  <c r="M68" i="15"/>
  <c r="K68" i="15"/>
  <c r="J68" i="15"/>
  <c r="H68" i="15"/>
  <c r="G68" i="15"/>
  <c r="W67" i="15"/>
  <c r="V67" i="15"/>
  <c r="T67" i="15"/>
  <c r="S67" i="15"/>
  <c r="Q67" i="15"/>
  <c r="P67" i="15"/>
  <c r="N67" i="15"/>
  <c r="M67" i="15"/>
  <c r="K67" i="15"/>
  <c r="J67" i="15"/>
  <c r="H67" i="15"/>
  <c r="G67" i="15"/>
  <c r="X66" i="15"/>
  <c r="Y66" i="15" s="1"/>
  <c r="W66" i="15"/>
  <c r="V66" i="15"/>
  <c r="T66" i="15"/>
  <c r="S66" i="15"/>
  <c r="Q66" i="15"/>
  <c r="P66" i="15"/>
  <c r="N66" i="15"/>
  <c r="M66" i="15"/>
  <c r="K66" i="15"/>
  <c r="J66" i="15"/>
  <c r="H66" i="15"/>
  <c r="G66" i="15"/>
  <c r="X65" i="15"/>
  <c r="Y65" i="15" s="1"/>
  <c r="W65" i="15"/>
  <c r="V65" i="15"/>
  <c r="T65" i="15"/>
  <c r="S65" i="15"/>
  <c r="Q65" i="15"/>
  <c r="P65" i="15"/>
  <c r="N65" i="15"/>
  <c r="M65" i="15"/>
  <c r="K65" i="15"/>
  <c r="J65" i="15"/>
  <c r="H65" i="15"/>
  <c r="G65" i="15"/>
  <c r="W64" i="15"/>
  <c r="V64" i="15"/>
  <c r="T64" i="15"/>
  <c r="S64" i="15"/>
  <c r="Q64" i="15"/>
  <c r="P64" i="15"/>
  <c r="N64" i="15"/>
  <c r="M64" i="15"/>
  <c r="K64" i="15"/>
  <c r="J64" i="15"/>
  <c r="H64" i="15"/>
  <c r="G64" i="15"/>
  <c r="X63" i="15"/>
  <c r="Y63" i="15" s="1"/>
  <c r="W63" i="15"/>
  <c r="V63" i="15"/>
  <c r="T63" i="15"/>
  <c r="S63" i="15"/>
  <c r="Q63" i="15"/>
  <c r="P63" i="15"/>
  <c r="N63" i="15"/>
  <c r="M63" i="15"/>
  <c r="K63" i="15"/>
  <c r="J63" i="15"/>
  <c r="H63" i="15"/>
  <c r="G63" i="15"/>
  <c r="W62" i="15"/>
  <c r="V62" i="15"/>
  <c r="T62" i="15"/>
  <c r="S62" i="15"/>
  <c r="Q62" i="15"/>
  <c r="P62" i="15"/>
  <c r="N62" i="15"/>
  <c r="M62" i="15"/>
  <c r="K62" i="15"/>
  <c r="J62" i="15"/>
  <c r="H62" i="15"/>
  <c r="G62" i="15"/>
  <c r="Y61" i="15"/>
  <c r="W61" i="15"/>
  <c r="V61" i="15"/>
  <c r="T61" i="15"/>
  <c r="S61" i="15"/>
  <c r="Q61" i="15"/>
  <c r="P61" i="15"/>
  <c r="N61" i="15"/>
  <c r="M61" i="15"/>
  <c r="K61" i="15"/>
  <c r="J61" i="15"/>
  <c r="H61" i="15"/>
  <c r="G61" i="15"/>
  <c r="Y60" i="15"/>
  <c r="W60" i="15"/>
  <c r="V60" i="15"/>
  <c r="T60" i="15"/>
  <c r="S60" i="15"/>
  <c r="Q60" i="15"/>
  <c r="P60" i="15"/>
  <c r="N60" i="15"/>
  <c r="M60" i="15"/>
  <c r="K60" i="15"/>
  <c r="J60" i="15"/>
  <c r="H60" i="15"/>
  <c r="G60" i="15"/>
  <c r="Y59" i="15"/>
  <c r="W59" i="15"/>
  <c r="V59" i="15"/>
  <c r="T59" i="15"/>
  <c r="S59" i="15"/>
  <c r="Q59" i="15"/>
  <c r="P59" i="15"/>
  <c r="N59" i="15"/>
  <c r="M59" i="15"/>
  <c r="K59" i="15"/>
  <c r="J59" i="15"/>
  <c r="H59" i="15"/>
  <c r="G59" i="15"/>
  <c r="Y58" i="15"/>
  <c r="W58" i="15"/>
  <c r="V58" i="15"/>
  <c r="T58" i="15"/>
  <c r="S58" i="15"/>
  <c r="Q58" i="15"/>
  <c r="P58" i="15"/>
  <c r="N58" i="15"/>
  <c r="M58" i="15"/>
  <c r="K58" i="15"/>
  <c r="J58" i="15"/>
  <c r="H58" i="15"/>
  <c r="G58" i="15"/>
  <c r="Y57" i="15"/>
  <c r="W57" i="15"/>
  <c r="V57" i="15"/>
  <c r="T57" i="15"/>
  <c r="S57" i="15"/>
  <c r="Q57" i="15"/>
  <c r="P57" i="15"/>
  <c r="N57" i="15"/>
  <c r="M57" i="15"/>
  <c r="K57" i="15"/>
  <c r="J57" i="15"/>
  <c r="H57" i="15"/>
  <c r="G57" i="15"/>
  <c r="Y56" i="15"/>
  <c r="W56" i="15"/>
  <c r="V56" i="15"/>
  <c r="T56" i="15"/>
  <c r="S56" i="15"/>
  <c r="Q56" i="15"/>
  <c r="P56" i="15"/>
  <c r="N56" i="15"/>
  <c r="M56" i="15"/>
  <c r="K56" i="15"/>
  <c r="J56" i="15"/>
  <c r="H56" i="15"/>
  <c r="G56" i="15"/>
  <c r="Y55" i="15"/>
  <c r="W55" i="15"/>
  <c r="V55" i="15"/>
  <c r="T55" i="15"/>
  <c r="S55" i="15"/>
  <c r="Q55" i="15"/>
  <c r="P55" i="15"/>
  <c r="N55" i="15"/>
  <c r="M55" i="15"/>
  <c r="K55" i="15"/>
  <c r="J55" i="15"/>
  <c r="H55" i="15"/>
  <c r="G55" i="15"/>
  <c r="Y54" i="15"/>
  <c r="W54" i="15"/>
  <c r="V54" i="15"/>
  <c r="T54" i="15"/>
  <c r="S54" i="15"/>
  <c r="Q54" i="15"/>
  <c r="P54" i="15"/>
  <c r="N54" i="15"/>
  <c r="M54" i="15"/>
  <c r="K54" i="15"/>
  <c r="J54" i="15"/>
  <c r="H54" i="15"/>
  <c r="G54" i="15"/>
  <c r="Y53" i="15"/>
  <c r="W53" i="15"/>
  <c r="V53" i="15"/>
  <c r="T53" i="15"/>
  <c r="S53" i="15"/>
  <c r="Q53" i="15"/>
  <c r="P53" i="15"/>
  <c r="N53" i="15"/>
  <c r="M53" i="15"/>
  <c r="K53" i="15"/>
  <c r="J53" i="15"/>
  <c r="H53" i="15"/>
  <c r="G53" i="15"/>
  <c r="Y52" i="15"/>
  <c r="W52" i="15"/>
  <c r="V52" i="15"/>
  <c r="T52" i="15"/>
  <c r="S52" i="15"/>
  <c r="Q52" i="15"/>
  <c r="P52" i="15"/>
  <c r="N52" i="15"/>
  <c r="M52" i="15"/>
  <c r="K52" i="15"/>
  <c r="J52" i="15"/>
  <c r="H52" i="15"/>
  <c r="G52" i="15"/>
  <c r="Y51" i="15"/>
  <c r="W51" i="15"/>
  <c r="V51" i="15"/>
  <c r="T51" i="15"/>
  <c r="S51" i="15"/>
  <c r="Q51" i="15"/>
  <c r="P51" i="15"/>
  <c r="N51" i="15"/>
  <c r="M51" i="15"/>
  <c r="K51" i="15"/>
  <c r="J51" i="15"/>
  <c r="H51" i="15"/>
  <c r="G51" i="15"/>
  <c r="Y50" i="15"/>
  <c r="W50" i="15"/>
  <c r="V50" i="15"/>
  <c r="T50" i="15"/>
  <c r="S50" i="15"/>
  <c r="Q50" i="15"/>
  <c r="P50" i="15"/>
  <c r="N50" i="15"/>
  <c r="M50" i="15"/>
  <c r="K50" i="15"/>
  <c r="J50" i="15"/>
  <c r="H50" i="15"/>
  <c r="G50" i="15"/>
  <c r="Y48" i="15"/>
  <c r="W48" i="15"/>
  <c r="T48" i="15"/>
  <c r="S48" i="15"/>
  <c r="Q48" i="15"/>
  <c r="P48" i="15"/>
  <c r="N48" i="15"/>
  <c r="M48" i="15"/>
  <c r="K48" i="15"/>
  <c r="J48" i="15"/>
  <c r="H48" i="15"/>
  <c r="G48" i="15"/>
  <c r="Y47" i="15"/>
  <c r="W47" i="15"/>
  <c r="T47" i="15"/>
  <c r="S47" i="15"/>
  <c r="Q47" i="15"/>
  <c r="P47" i="15"/>
  <c r="N47" i="15"/>
  <c r="M47" i="15"/>
  <c r="K47" i="15"/>
  <c r="J47" i="15"/>
  <c r="H47" i="15"/>
  <c r="G47" i="15"/>
  <c r="Y46" i="15"/>
  <c r="W46" i="15"/>
  <c r="T46" i="15"/>
  <c r="S46" i="15"/>
  <c r="Q46" i="15"/>
  <c r="P46" i="15"/>
  <c r="N46" i="15"/>
  <c r="M46" i="15"/>
  <c r="K46" i="15"/>
  <c r="J46" i="15"/>
  <c r="H46" i="15"/>
  <c r="G46" i="15"/>
  <c r="Y45" i="15"/>
  <c r="W45" i="15"/>
  <c r="T45" i="15"/>
  <c r="S45" i="15"/>
  <c r="Q45" i="15"/>
  <c r="P45" i="15"/>
  <c r="N45" i="15"/>
  <c r="M45" i="15"/>
  <c r="K45" i="15"/>
  <c r="J45" i="15"/>
  <c r="H45" i="15"/>
  <c r="G45" i="15"/>
  <c r="W44" i="15"/>
  <c r="T44" i="15"/>
  <c r="S44" i="15"/>
  <c r="Q44" i="15"/>
  <c r="P44" i="15"/>
  <c r="N44" i="15"/>
  <c r="M44" i="15"/>
  <c r="K44" i="15"/>
  <c r="J44" i="15"/>
  <c r="H44" i="15"/>
  <c r="G44" i="15"/>
  <c r="W43" i="15"/>
  <c r="T43" i="15"/>
  <c r="S43" i="15"/>
  <c r="Q43" i="15"/>
  <c r="P43" i="15"/>
  <c r="N43" i="15"/>
  <c r="M43" i="15"/>
  <c r="K43" i="15"/>
  <c r="J43" i="15"/>
  <c r="H43" i="15"/>
  <c r="G43" i="15"/>
  <c r="W42" i="15"/>
  <c r="T42" i="15"/>
  <c r="S42" i="15"/>
  <c r="Q42" i="15"/>
  <c r="P42" i="15"/>
  <c r="N42" i="15"/>
  <c r="M42" i="15"/>
  <c r="K42" i="15"/>
  <c r="J42" i="15"/>
  <c r="H42" i="15"/>
  <c r="G42" i="15"/>
  <c r="Y41" i="15"/>
  <c r="W41" i="15"/>
  <c r="T41" i="15"/>
  <c r="S41" i="15"/>
  <c r="Q41" i="15"/>
  <c r="P41" i="15"/>
  <c r="N41" i="15"/>
  <c r="M41" i="15"/>
  <c r="K41" i="15"/>
  <c r="J41" i="15"/>
  <c r="H41" i="15"/>
  <c r="G41" i="15"/>
  <c r="Y40" i="15"/>
  <c r="W40" i="15"/>
  <c r="T40" i="15"/>
  <c r="S40" i="15"/>
  <c r="Q40" i="15"/>
  <c r="P40" i="15"/>
  <c r="N40" i="15"/>
  <c r="M40" i="15"/>
  <c r="K40" i="15"/>
  <c r="J40" i="15"/>
  <c r="H40" i="15"/>
  <c r="G40" i="15"/>
  <c r="W39" i="15"/>
  <c r="T39" i="15"/>
  <c r="S39" i="15"/>
  <c r="Q39" i="15"/>
  <c r="P39" i="15"/>
  <c r="N39" i="15"/>
  <c r="M39" i="15"/>
  <c r="K39" i="15"/>
  <c r="J39" i="15"/>
  <c r="H39" i="15"/>
  <c r="G39" i="15"/>
  <c r="Y38" i="15"/>
  <c r="W38" i="15"/>
  <c r="T38" i="15"/>
  <c r="S38" i="15"/>
  <c r="Q38" i="15"/>
  <c r="P38" i="15"/>
  <c r="N38" i="15"/>
  <c r="M38" i="15"/>
  <c r="K38" i="15"/>
  <c r="J38" i="15"/>
  <c r="H38" i="15"/>
  <c r="G38" i="15"/>
  <c r="W37" i="15"/>
  <c r="T37" i="15"/>
  <c r="S37" i="15"/>
  <c r="Q37" i="15"/>
  <c r="P37" i="15"/>
  <c r="N37" i="15"/>
  <c r="M37" i="15"/>
  <c r="K37" i="15"/>
  <c r="J37" i="15"/>
  <c r="H37" i="15"/>
  <c r="G37" i="15"/>
  <c r="W36" i="15"/>
  <c r="T36" i="15"/>
  <c r="S36" i="15"/>
  <c r="Q36" i="15"/>
  <c r="P36" i="15"/>
  <c r="N36" i="15"/>
  <c r="M36" i="15"/>
  <c r="K36" i="15"/>
  <c r="J36" i="15"/>
  <c r="H36" i="15"/>
  <c r="G36" i="15"/>
  <c r="W35" i="15"/>
  <c r="T35" i="15"/>
  <c r="S35" i="15"/>
  <c r="Q35" i="15"/>
  <c r="P35" i="15"/>
  <c r="N35" i="15"/>
  <c r="M35" i="15"/>
  <c r="K35" i="15"/>
  <c r="J35" i="15"/>
  <c r="H35" i="15"/>
  <c r="G35" i="15"/>
  <c r="W34" i="15"/>
  <c r="T34" i="15"/>
  <c r="S34" i="15"/>
  <c r="Q34" i="15"/>
  <c r="P34" i="15"/>
  <c r="N34" i="15"/>
  <c r="M34" i="15"/>
  <c r="K34" i="15"/>
  <c r="J34" i="15"/>
  <c r="H34" i="15"/>
  <c r="G34" i="15"/>
  <c r="W33" i="15"/>
  <c r="T33" i="15"/>
  <c r="S33" i="15"/>
  <c r="Q33" i="15"/>
  <c r="P33" i="15"/>
  <c r="N33" i="15"/>
  <c r="M33" i="15"/>
  <c r="K33" i="15"/>
  <c r="J33" i="15"/>
  <c r="H33" i="15"/>
  <c r="G33" i="15"/>
  <c r="Y32" i="15"/>
  <c r="W32" i="15"/>
  <c r="T32" i="15"/>
  <c r="S32" i="15"/>
  <c r="Q32" i="15"/>
  <c r="P32" i="15"/>
  <c r="N32" i="15"/>
  <c r="M32" i="15"/>
  <c r="K32" i="15"/>
  <c r="J32" i="15"/>
  <c r="H32" i="15"/>
  <c r="G32" i="15"/>
  <c r="W31" i="15"/>
  <c r="T31" i="15"/>
  <c r="S31" i="15"/>
  <c r="Q31" i="15"/>
  <c r="P31" i="15"/>
  <c r="N31" i="15"/>
  <c r="M31" i="15"/>
  <c r="K31" i="15"/>
  <c r="J31" i="15"/>
  <c r="H31" i="15"/>
  <c r="G31" i="15"/>
  <c r="Y30" i="15"/>
  <c r="W30" i="15"/>
  <c r="T30" i="15"/>
  <c r="S30" i="15"/>
  <c r="Q30" i="15"/>
  <c r="P30" i="15"/>
  <c r="N30" i="15"/>
  <c r="M30" i="15"/>
  <c r="K30" i="15"/>
  <c r="J30" i="15"/>
  <c r="H30" i="15"/>
  <c r="G30" i="15"/>
  <c r="W29" i="15"/>
  <c r="T29" i="15"/>
  <c r="S29" i="15"/>
  <c r="Q29" i="15"/>
  <c r="P29" i="15"/>
  <c r="N29" i="15"/>
  <c r="M29" i="15"/>
  <c r="K29" i="15"/>
  <c r="J29" i="15"/>
  <c r="H29" i="15"/>
  <c r="G29" i="15"/>
  <c r="W28" i="15"/>
  <c r="T28" i="15"/>
  <c r="S28" i="15"/>
  <c r="Q28" i="15"/>
  <c r="P28" i="15"/>
  <c r="N28" i="15"/>
  <c r="M28" i="15"/>
  <c r="K28" i="15"/>
  <c r="J28" i="15"/>
  <c r="H28" i="15"/>
  <c r="G28" i="15"/>
  <c r="Y27" i="15"/>
  <c r="W27" i="15"/>
  <c r="T27" i="15"/>
  <c r="S27" i="15"/>
  <c r="Q27" i="15"/>
  <c r="P27" i="15"/>
  <c r="N27" i="15"/>
  <c r="M27" i="15"/>
  <c r="K27" i="15"/>
  <c r="J27" i="15"/>
  <c r="H27" i="15"/>
  <c r="G27" i="15"/>
  <c r="W26" i="15"/>
  <c r="T26" i="15"/>
  <c r="S26" i="15"/>
  <c r="Q26" i="15"/>
  <c r="P26" i="15"/>
  <c r="N26" i="15"/>
  <c r="M26" i="15"/>
  <c r="K26" i="15"/>
  <c r="J26" i="15"/>
  <c r="H26" i="15"/>
  <c r="G26" i="15"/>
  <c r="W25" i="15"/>
  <c r="T25" i="15"/>
  <c r="S25" i="15"/>
  <c r="Q25" i="15"/>
  <c r="P25" i="15"/>
  <c r="N25" i="15"/>
  <c r="M25" i="15"/>
  <c r="K25" i="15"/>
  <c r="J25" i="15"/>
  <c r="H25" i="15"/>
  <c r="G25" i="15"/>
  <c r="W24" i="15"/>
  <c r="T24" i="15"/>
  <c r="S24" i="15"/>
  <c r="Q24" i="15"/>
  <c r="P24" i="15"/>
  <c r="N24" i="15"/>
  <c r="M24" i="15"/>
  <c r="K24" i="15"/>
  <c r="J24" i="15"/>
  <c r="H24" i="15"/>
  <c r="G24" i="15"/>
  <c r="W23" i="15"/>
  <c r="T23" i="15"/>
  <c r="S23" i="15"/>
  <c r="Q23" i="15"/>
  <c r="P23" i="15"/>
  <c r="N23" i="15"/>
  <c r="M23" i="15"/>
  <c r="K23" i="15"/>
  <c r="J23" i="15"/>
  <c r="H23" i="15"/>
  <c r="G23" i="15"/>
  <c r="W22" i="15"/>
  <c r="T22" i="15"/>
  <c r="S22" i="15"/>
  <c r="Q22" i="15"/>
  <c r="P22" i="15"/>
  <c r="N22" i="15"/>
  <c r="M22" i="15"/>
  <c r="K22" i="15"/>
  <c r="J22" i="15"/>
  <c r="H22" i="15"/>
  <c r="G22" i="15"/>
  <c r="Y21" i="15"/>
  <c r="W21" i="15"/>
  <c r="T21" i="15"/>
  <c r="S21" i="15"/>
  <c r="Q21" i="15"/>
  <c r="P21" i="15"/>
  <c r="N21" i="15"/>
  <c r="M21" i="15"/>
  <c r="K21" i="15"/>
  <c r="J21" i="15"/>
  <c r="H21" i="15"/>
  <c r="G21" i="15"/>
  <c r="W20" i="15"/>
  <c r="T20" i="15"/>
  <c r="S20" i="15"/>
  <c r="Q20" i="15"/>
  <c r="P20" i="15"/>
  <c r="N20" i="15"/>
  <c r="M20" i="15"/>
  <c r="K20" i="15"/>
  <c r="J20" i="15"/>
  <c r="H20" i="15"/>
  <c r="G20" i="15"/>
  <c r="W19" i="15"/>
  <c r="T19" i="15"/>
  <c r="S19" i="15"/>
  <c r="Q19" i="15"/>
  <c r="P19" i="15"/>
  <c r="N19" i="15"/>
  <c r="M19" i="15"/>
  <c r="K19" i="15"/>
  <c r="J19" i="15"/>
  <c r="H19" i="15"/>
  <c r="G19" i="15"/>
  <c r="W18" i="15"/>
  <c r="T18" i="15"/>
  <c r="S18" i="15"/>
  <c r="Q18" i="15"/>
  <c r="P18" i="15"/>
  <c r="N18" i="15"/>
  <c r="M18" i="15"/>
  <c r="K18" i="15"/>
  <c r="J18" i="15"/>
  <c r="H18" i="15"/>
  <c r="G18" i="15"/>
  <c r="W17" i="15"/>
  <c r="T17" i="15"/>
  <c r="S17" i="15"/>
  <c r="Q17" i="15"/>
  <c r="P17" i="15"/>
  <c r="N17" i="15"/>
  <c r="M17" i="15"/>
  <c r="K17" i="15"/>
  <c r="J17" i="15"/>
  <c r="H17" i="15"/>
  <c r="G17" i="15"/>
  <c r="W16" i="15"/>
  <c r="T16" i="15"/>
  <c r="S16" i="15"/>
  <c r="Q16" i="15"/>
  <c r="P16" i="15"/>
  <c r="N16" i="15"/>
  <c r="M16" i="15"/>
  <c r="K16" i="15"/>
  <c r="J16" i="15"/>
  <c r="H16" i="15"/>
  <c r="G16" i="15"/>
  <c r="W15" i="15"/>
  <c r="T15" i="15"/>
  <c r="S15" i="15"/>
  <c r="Q15" i="15"/>
  <c r="P15" i="15"/>
  <c r="N15" i="15"/>
  <c r="M15" i="15"/>
  <c r="K15" i="15"/>
  <c r="J15" i="15"/>
  <c r="H15" i="15"/>
  <c r="G15" i="15"/>
  <c r="W14" i="15"/>
  <c r="T14" i="15"/>
  <c r="S14" i="15"/>
  <c r="Q14" i="15"/>
  <c r="P14" i="15"/>
  <c r="N14" i="15"/>
  <c r="M14" i="15"/>
  <c r="K14" i="15"/>
  <c r="J14" i="15"/>
  <c r="H14" i="15"/>
  <c r="G14" i="15"/>
  <c r="W13" i="15"/>
  <c r="T13" i="15"/>
  <c r="S13" i="15"/>
  <c r="Q13" i="15"/>
  <c r="P13" i="15"/>
  <c r="N13" i="15"/>
  <c r="M13" i="15"/>
  <c r="K13" i="15"/>
  <c r="J13" i="15"/>
  <c r="H13" i="15"/>
  <c r="G13" i="15"/>
  <c r="Y12" i="15"/>
  <c r="W12" i="15"/>
  <c r="T12" i="15"/>
  <c r="Q12" i="15"/>
  <c r="P12" i="15"/>
  <c r="N12" i="15"/>
  <c r="M12" i="15"/>
  <c r="K12" i="15"/>
  <c r="J12" i="15"/>
  <c r="H12" i="15"/>
  <c r="G12" i="15"/>
  <c r="W11" i="15"/>
  <c r="T11" i="15"/>
  <c r="S11" i="15"/>
  <c r="Q11" i="15"/>
  <c r="P11" i="15"/>
  <c r="N11" i="15"/>
  <c r="M11" i="15"/>
  <c r="K11" i="15"/>
  <c r="J11" i="15"/>
  <c r="H11" i="15"/>
  <c r="G11" i="15"/>
  <c r="W10" i="15"/>
  <c r="T10" i="15"/>
  <c r="S10" i="15"/>
  <c r="Q10" i="15"/>
  <c r="P10" i="15"/>
  <c r="N10" i="15"/>
  <c r="M10" i="15"/>
  <c r="K10" i="15"/>
  <c r="J10" i="15"/>
  <c r="H10" i="15"/>
  <c r="G10" i="15"/>
  <c r="W9" i="15"/>
  <c r="T9" i="15"/>
  <c r="S9" i="15"/>
  <c r="Q9" i="15"/>
  <c r="P9" i="15"/>
  <c r="N9" i="15"/>
  <c r="M9" i="15"/>
  <c r="K9" i="15"/>
  <c r="J9" i="15"/>
  <c r="H9" i="15"/>
  <c r="G9" i="15"/>
  <c r="W8" i="15"/>
  <c r="T8" i="15"/>
  <c r="S8" i="15"/>
  <c r="Q8" i="15"/>
  <c r="P8" i="15"/>
  <c r="N8" i="15"/>
  <c r="M8" i="15"/>
  <c r="K8" i="15"/>
  <c r="J8" i="15"/>
  <c r="H8" i="15"/>
  <c r="G8" i="15"/>
  <c r="W7" i="15"/>
  <c r="T7" i="15"/>
  <c r="S7" i="15"/>
  <c r="Q7" i="15"/>
  <c r="P7" i="15"/>
  <c r="N7" i="15"/>
  <c r="M7" i="15"/>
  <c r="K7" i="15"/>
  <c r="J7" i="15"/>
  <c r="H7" i="15"/>
  <c r="G7" i="15"/>
  <c r="W6" i="15"/>
  <c r="T6" i="15"/>
  <c r="S6" i="15"/>
  <c r="Q6" i="15"/>
  <c r="P6" i="15"/>
  <c r="N6" i="15"/>
  <c r="M6" i="15"/>
  <c r="K6" i="15"/>
  <c r="J6" i="15"/>
  <c r="H6" i="15"/>
  <c r="G6" i="15"/>
  <c r="W5" i="15"/>
  <c r="T5" i="15"/>
  <c r="S5" i="15"/>
  <c r="Q5" i="15"/>
  <c r="P5" i="15"/>
  <c r="N5" i="15"/>
  <c r="M5" i="15"/>
  <c r="K5" i="15"/>
  <c r="J5" i="15"/>
  <c r="H5" i="15"/>
  <c r="G5" i="15"/>
  <c r="W4" i="15"/>
  <c r="V4" i="15"/>
  <c r="T4" i="15"/>
  <c r="S4" i="15"/>
  <c r="Q4" i="15"/>
  <c r="P4" i="15"/>
  <c r="N4" i="15"/>
  <c r="M4" i="15"/>
  <c r="K4" i="15"/>
  <c r="J4" i="15"/>
  <c r="H4" i="15"/>
  <c r="G4" i="15"/>
  <c r="D14" i="13"/>
  <c r="I14" i="13" s="1"/>
  <c r="D13" i="13"/>
  <c r="I13" i="13" s="1"/>
  <c r="E12" i="13"/>
  <c r="D12" i="13"/>
  <c r="I12" i="13" s="1"/>
  <c r="E11" i="13"/>
  <c r="D11" i="13"/>
  <c r="I11" i="13" s="1"/>
  <c r="F10" i="13"/>
  <c r="E10" i="13"/>
  <c r="I10" i="13" s="1"/>
  <c r="E9" i="13"/>
  <c r="I9" i="13" s="1"/>
  <c r="E8" i="13"/>
  <c r="I8" i="13" s="1"/>
  <c r="E7" i="13"/>
  <c r="D7" i="13"/>
  <c r="R6" i="13"/>
  <c r="Q6" i="13"/>
  <c r="P6" i="13"/>
  <c r="O6" i="13"/>
  <c r="N6" i="13"/>
  <c r="M5" i="13"/>
  <c r="L5" i="13"/>
  <c r="K5" i="13"/>
  <c r="F5" i="13"/>
  <c r="E5" i="13"/>
  <c r="D5" i="13"/>
  <c r="I5" i="13" s="1"/>
  <c r="M4" i="13"/>
  <c r="L4" i="13"/>
  <c r="K4" i="13"/>
  <c r="F4" i="13"/>
  <c r="E4" i="13"/>
  <c r="D4" i="13"/>
  <c r="I4" i="13" s="1"/>
  <c r="M3" i="13"/>
  <c r="M15" i="13" s="1"/>
  <c r="L3" i="13"/>
  <c r="L15" i="13" s="1"/>
  <c r="K3" i="13"/>
  <c r="K6" i="13" s="1"/>
  <c r="K15" i="13" s="1"/>
  <c r="F3" i="13"/>
  <c r="F6" i="13" s="1"/>
  <c r="F15" i="13" s="1"/>
  <c r="E3" i="13"/>
  <c r="E6" i="13" s="1"/>
  <c r="E15" i="13" s="1"/>
  <c r="D3" i="13"/>
  <c r="D6" i="13" s="1"/>
  <c r="D15" i="13" s="1"/>
  <c r="R29" i="9" l="1"/>
  <c r="N5" i="22" s="1"/>
  <c r="L67" i="8"/>
  <c r="P62" i="4"/>
  <c r="R62" i="4"/>
  <c r="L62" i="4"/>
  <c r="R67" i="8"/>
  <c r="P67" i="8"/>
  <c r="N7" i="22" s="1"/>
  <c r="L29" i="9"/>
  <c r="K5" i="22" s="1"/>
  <c r="N29" i="9"/>
  <c r="M5" i="22" s="1"/>
  <c r="T29" i="9"/>
  <c r="U343" i="3"/>
  <c r="R343" i="3"/>
  <c r="J343" i="3"/>
  <c r="O343" i="3"/>
  <c r="C9" i="16"/>
  <c r="C5" i="18"/>
  <c r="Z180" i="15"/>
  <c r="Z138" i="15"/>
  <c r="Z157" i="15"/>
  <c r="Z159" i="15"/>
  <c r="Z165" i="15"/>
  <c r="Z167" i="15"/>
  <c r="Z177" i="15"/>
  <c r="Z125" i="15"/>
  <c r="Z141" i="15"/>
  <c r="Z152" i="15"/>
  <c r="Z130" i="15"/>
  <c r="Z179" i="15"/>
  <c r="Z127" i="15"/>
  <c r="Z129" i="15"/>
  <c r="J121" i="15"/>
  <c r="Z124" i="15"/>
  <c r="Z140" i="15"/>
  <c r="Z158" i="15"/>
  <c r="Z133" i="15"/>
  <c r="Z164" i="15"/>
  <c r="Z168" i="15"/>
  <c r="Z172" i="15"/>
  <c r="H181" i="15"/>
  <c r="M181" i="15"/>
  <c r="I7" i="13"/>
  <c r="N49" i="15"/>
  <c r="Z126" i="15"/>
  <c r="Z131" i="15"/>
  <c r="Z145" i="15"/>
  <c r="Z123" i="15"/>
  <c r="Z147" i="15"/>
  <c r="P121" i="15"/>
  <c r="D4" i="18" s="1"/>
  <c r="Z137" i="15"/>
  <c r="Z170" i="15"/>
  <c r="Z174" i="15"/>
  <c r="Z176" i="15"/>
  <c r="Z146" i="15"/>
  <c r="Z150" i="15"/>
  <c r="Z161" i="15"/>
  <c r="Z163" i="15"/>
  <c r="Z148" i="15"/>
  <c r="Z171" i="15"/>
  <c r="Z175" i="15"/>
  <c r="K181" i="15"/>
  <c r="T181" i="15"/>
  <c r="Q181" i="15"/>
  <c r="J181" i="15"/>
  <c r="W181" i="15"/>
  <c r="V121" i="15"/>
  <c r="V181" i="15"/>
  <c r="N181" i="15"/>
  <c r="G181" i="15"/>
  <c r="S181" i="15"/>
  <c r="P181" i="15"/>
  <c r="H121" i="15"/>
  <c r="Z122" i="15"/>
  <c r="Z134" i="15"/>
  <c r="Z149" i="15"/>
  <c r="Z154" i="15"/>
  <c r="Z136" i="15"/>
  <c r="Z143" i="15"/>
  <c r="Z151" i="15"/>
  <c r="Z156" i="15"/>
  <c r="G121" i="15"/>
  <c r="S121" i="15"/>
  <c r="Q121" i="15"/>
  <c r="N121" i="15"/>
  <c r="Z128" i="15"/>
  <c r="Z135" i="15"/>
  <c r="Z142" i="15"/>
  <c r="Z155" i="15"/>
  <c r="Z160" i="15"/>
  <c r="Z162" i="15"/>
  <c r="Z169" i="15"/>
  <c r="Z178" i="15"/>
  <c r="M121" i="15"/>
  <c r="C4" i="18" s="1"/>
  <c r="Y121" i="15"/>
  <c r="K121" i="15"/>
  <c r="W121" i="15"/>
  <c r="Z132" i="15"/>
  <c r="Z139" i="15"/>
  <c r="Z144" i="15"/>
  <c r="Z153" i="15"/>
  <c r="Z166" i="15"/>
  <c r="Z173" i="15"/>
  <c r="P49" i="15"/>
  <c r="G49" i="15"/>
  <c r="S49" i="15"/>
  <c r="K49" i="15"/>
  <c r="Q49" i="15"/>
  <c r="J49" i="15"/>
  <c r="V49" i="15"/>
  <c r="T49" i="15"/>
  <c r="M49" i="15"/>
  <c r="H49" i="15"/>
  <c r="W49" i="15"/>
  <c r="J3" i="15"/>
  <c r="Y3" i="15"/>
  <c r="V3" i="15"/>
  <c r="N3" i="15"/>
  <c r="K3" i="15"/>
  <c r="W3" i="15"/>
  <c r="P3" i="15"/>
  <c r="D3" i="18" s="1"/>
  <c r="G3" i="15"/>
  <c r="S3" i="15"/>
  <c r="M3" i="15"/>
  <c r="C3" i="18" s="1"/>
  <c r="Q3" i="15"/>
  <c r="H3" i="15"/>
  <c r="T3" i="15"/>
  <c r="E3" i="18" s="1"/>
  <c r="Y49" i="15"/>
  <c r="T121" i="15"/>
  <c r="E4" i="18" s="1"/>
  <c r="I3" i="13"/>
  <c r="I6" i="13" s="1"/>
  <c r="L6" i="13"/>
  <c r="M6" i="13"/>
  <c r="D41" i="16" l="1"/>
  <c r="O6" i="22"/>
  <c r="C41" i="16"/>
  <c r="N6" i="22"/>
  <c r="C20" i="16"/>
  <c r="O7" i="22"/>
  <c r="C7" i="22" s="1"/>
  <c r="D15" i="16"/>
  <c r="O5" i="22"/>
  <c r="C5" i="22" s="1"/>
  <c r="N7" i="13"/>
  <c r="N15" i="13" s="1"/>
  <c r="J4" i="22"/>
  <c r="F9" i="16"/>
  <c r="K4" i="22"/>
  <c r="F7" i="13"/>
  <c r="F4" i="22"/>
  <c r="B20" i="16"/>
  <c r="Q11" i="13"/>
  <c r="R8" i="13"/>
  <c r="B41" i="16"/>
  <c r="Q8" i="13"/>
  <c r="D20" i="16"/>
  <c r="R11" i="13"/>
  <c r="C15" i="16"/>
  <c r="R12" i="13"/>
  <c r="F15" i="16"/>
  <c r="Q12" i="13"/>
  <c r="B15" i="16"/>
  <c r="P12" i="13"/>
  <c r="B9" i="16"/>
  <c r="P7" i="13"/>
  <c r="E9" i="16"/>
  <c r="E5" i="21" s="1"/>
  <c r="D5" i="18"/>
  <c r="D9" i="16"/>
  <c r="O7" i="13"/>
  <c r="O15" i="13" s="1"/>
  <c r="J188" i="15"/>
  <c r="D3" i="22" s="1"/>
  <c r="S188" i="15"/>
  <c r="G3" i="22" s="1"/>
  <c r="Q188" i="15"/>
  <c r="K188" i="15"/>
  <c r="P188" i="15"/>
  <c r="F3" i="22" s="1"/>
  <c r="N188" i="15"/>
  <c r="W188" i="15"/>
  <c r="V188" i="15"/>
  <c r="H3" i="22" s="1"/>
  <c r="H188" i="15"/>
  <c r="H189" i="15" s="1"/>
  <c r="M188" i="15"/>
  <c r="E3" i="22" s="1"/>
  <c r="G188" i="15"/>
  <c r="Y188" i="15"/>
  <c r="T188" i="15"/>
  <c r="C6" i="22" l="1"/>
  <c r="C4" i="22"/>
  <c r="C3" i="22"/>
  <c r="Q15" i="13"/>
  <c r="R15" i="13"/>
  <c r="P15" i="13"/>
  <c r="T189" i="15"/>
  <c r="G3" i="16" s="1"/>
  <c r="F3" i="16"/>
  <c r="W189" i="15"/>
  <c r="K3" i="16" s="1"/>
  <c r="J3" i="16"/>
  <c r="N189" i="15"/>
  <c r="I3" i="16" s="1"/>
  <c r="H3" i="16"/>
  <c r="K189" i="15"/>
  <c r="E3" i="16" s="1"/>
  <c r="D3" i="16"/>
  <c r="Q189" i="15"/>
  <c r="B3" i="16"/>
  <c r="E4" i="21" s="1"/>
  <c r="Z190" i="15" l="1"/>
  <c r="C3" i="16"/>
</calcChain>
</file>

<file path=xl/sharedStrings.xml><?xml version="1.0" encoding="utf-8"?>
<sst xmlns="http://schemas.openxmlformats.org/spreadsheetml/2006/main" count="2250" uniqueCount="1025">
  <si>
    <t>S.N</t>
  </si>
  <si>
    <t>Budget Name</t>
  </si>
  <si>
    <t>L1 rates</t>
  </si>
  <si>
    <t>L1 vendor</t>
  </si>
  <si>
    <t>Remarks</t>
  </si>
  <si>
    <t>Timelines</t>
  </si>
  <si>
    <t>Civil</t>
  </si>
  <si>
    <t>Bay Interior</t>
  </si>
  <si>
    <t xml:space="preserve">Rates closed with Bay interior, Shah entp, Star &amp; merits </t>
  </si>
  <si>
    <t>Electrical</t>
  </si>
  <si>
    <t>Project team to confirm Unity electrical  as L1 vendor</t>
  </si>
  <si>
    <t>Required by 20-Nov</t>
  </si>
  <si>
    <t>Furniture</t>
  </si>
  <si>
    <t>BOQ awaited from project</t>
  </si>
  <si>
    <t>Required by 19-Nov</t>
  </si>
  <si>
    <t>Gas Pipe Works</t>
  </si>
  <si>
    <t>Project team to confirm Kuber Gas as L1 vendor, alternatively Galaxia can be also looked as alternative</t>
  </si>
  <si>
    <t>Hvac (Inci Kitchen Extraction)</t>
  </si>
  <si>
    <t>Project team to confirm Crystal aircool as L1 vendor</t>
  </si>
  <si>
    <t>Gas Leak detector</t>
  </si>
  <si>
    <t>IT &amp; Data works</t>
  </si>
  <si>
    <t>Kitchen Equipment (Imported)</t>
  </si>
  <si>
    <t>Kitchen Equipment (Fabricated)</t>
  </si>
  <si>
    <t>Imported Lights</t>
  </si>
  <si>
    <t>Light Fixtures</t>
  </si>
  <si>
    <t>Rates finalisation in progress by SCM team</t>
  </si>
  <si>
    <t>Target by 22-11</t>
  </si>
  <si>
    <t>Misc. Fittings</t>
  </si>
  <si>
    <t>Plumbing</t>
  </si>
  <si>
    <t xml:space="preserve">RO Plant </t>
  </si>
  <si>
    <t>Signages</t>
  </si>
  <si>
    <t>Audio System</t>
  </si>
  <si>
    <t>Design Fee</t>
  </si>
  <si>
    <t>Mep Design</t>
  </si>
  <si>
    <t>Cold-room</t>
  </si>
  <si>
    <t>ART</t>
  </si>
  <si>
    <t>Total</t>
  </si>
  <si>
    <t>SL No</t>
  </si>
  <si>
    <t>Pakage</t>
  </si>
  <si>
    <t>Star &amp; Merit</t>
  </si>
  <si>
    <t>Bay INteriors</t>
  </si>
  <si>
    <t>Shah Enterprises</t>
  </si>
  <si>
    <t>Civil / Interior / Painting</t>
  </si>
  <si>
    <t>Hvac</t>
  </si>
  <si>
    <t>X</t>
  </si>
  <si>
    <t>Fire Detection</t>
  </si>
  <si>
    <t>Fire Fighting</t>
  </si>
  <si>
    <t>DCPL Standard BOQ Template</t>
  </si>
  <si>
    <t>Civil contractors</t>
  </si>
  <si>
    <t>Electrical contractors</t>
  </si>
  <si>
    <t>Hvac contractors</t>
  </si>
  <si>
    <t>The Makers</t>
  </si>
  <si>
    <t>Saniya Interior</t>
  </si>
  <si>
    <t>L1 price</t>
  </si>
  <si>
    <t>HR Interior</t>
  </si>
  <si>
    <t>Pioneer Infra</t>
  </si>
  <si>
    <t>Intercare</t>
  </si>
  <si>
    <t>Unity Electrical</t>
  </si>
  <si>
    <t>Arrow Electrical</t>
  </si>
  <si>
    <t>Alex electrical</t>
  </si>
  <si>
    <t>Pioneer Projects</t>
  </si>
  <si>
    <t>Anjle MEP</t>
  </si>
  <si>
    <t>Bay interior</t>
  </si>
  <si>
    <t>Interior</t>
  </si>
  <si>
    <t>Total items -1,2 &amp; 3</t>
  </si>
  <si>
    <t>Pioneer project</t>
  </si>
  <si>
    <t>Commercial Lights</t>
  </si>
  <si>
    <t>Light automation</t>
  </si>
  <si>
    <t>Fire fighting</t>
  </si>
  <si>
    <t>Fire detection</t>
  </si>
  <si>
    <t>Pipe Gas work</t>
  </si>
  <si>
    <t>Total Amount</t>
  </si>
  <si>
    <t>Bay Interiors</t>
  </si>
  <si>
    <t>JP Rai</t>
  </si>
  <si>
    <t>Stars &amp; Merit</t>
  </si>
  <si>
    <t>Inter care Enterprises NX</t>
  </si>
  <si>
    <t>DESCRIPTION</t>
  </si>
  <si>
    <t>Amount</t>
  </si>
  <si>
    <t>Rate / SQFT</t>
  </si>
  <si>
    <t>Civil,Interior &amp; Plumbing</t>
  </si>
  <si>
    <t>L1</t>
  </si>
  <si>
    <t>L2</t>
  </si>
  <si>
    <t>L3</t>
  </si>
  <si>
    <t>L4</t>
  </si>
  <si>
    <t>L5</t>
  </si>
  <si>
    <t>Alex Electrical</t>
  </si>
  <si>
    <t>ELECTRICAL</t>
  </si>
  <si>
    <t>Anjle mep</t>
  </si>
  <si>
    <t>Mahamaya</t>
  </si>
  <si>
    <t xml:space="preserve"> </t>
  </si>
  <si>
    <t>fire fighting</t>
  </si>
  <si>
    <t>JP RAI</t>
  </si>
  <si>
    <t>Crystal 
Air Cool</t>
  </si>
  <si>
    <t>Pioneer</t>
  </si>
  <si>
    <t>Anjle Mep</t>
  </si>
  <si>
    <t xml:space="preserve">Kuber </t>
  </si>
  <si>
    <t>Galaxia</t>
  </si>
  <si>
    <t>L1 Vendor</t>
  </si>
  <si>
    <t>L1 Amount</t>
  </si>
  <si>
    <t>Civil,Interior,Plumbing</t>
  </si>
  <si>
    <t>Crysal Air cool/Mahamaya</t>
  </si>
  <si>
    <t>Pipe Gas</t>
  </si>
  <si>
    <t>Kuber Gas</t>
  </si>
  <si>
    <t>Gas Leak Detector</t>
  </si>
  <si>
    <t>Area</t>
  </si>
  <si>
    <t>CC-Target</t>
  </si>
  <si>
    <t>Benchmark- CC Wakad/Oberio</t>
  </si>
  <si>
    <t>CC-R City</t>
  </si>
  <si>
    <t>S.No</t>
  </si>
  <si>
    <t>Item Name</t>
  </si>
  <si>
    <t>UOM</t>
  </si>
  <si>
    <t>RC Qty</t>
  </si>
  <si>
    <t>Rate</t>
  </si>
  <si>
    <t>RC 
Amount</t>
  </si>
  <si>
    <t>RC Amount
@
2500 Sq Ft</t>
  </si>
  <si>
    <t>Amount
@
2600 Sq Ft</t>
  </si>
  <si>
    <t>Copper chimney standard BOQ- Civil</t>
  </si>
  <si>
    <t>sum</t>
  </si>
  <si>
    <t>Dismantling Of Ips Flooring Up To 4  Thick. (Including All Type Of Equipment Charges)</t>
  </si>
  <si>
    <t>SFT</t>
  </si>
  <si>
    <t>Demolition Flooring Including Bedding Material (Ceramic, Glazed, Vitrified Tiles, Mosaic, Kota, Granite Slab, Marble Slab)</t>
  </si>
  <si>
    <t>Dismantling Of Internal Plaster With Racking Of Masonry Joints</t>
  </si>
  <si>
    <t>Scraping   Removing Of Existing Neeru To Receive Pop Punning To Receive As Per The Instructions</t>
  </si>
  <si>
    <t>A. 4 1or2  Thk Masonry Walls With Plaster - Dismantling Of Brickwork, Siporex Solid Block, Hollow Block</t>
  </si>
  <si>
    <t>B. 6” Thick Masonry Walls With Plaster - Dismantling Of Brickwork, Siporex Solid Block, Hollow Block</t>
  </si>
  <si>
    <t>C. 9” Thick Masonry Walls With Plaster - Dismantling Of Brickwork, Siporex Solid Block, Hollow Block</t>
  </si>
  <si>
    <t>Plumbing or Drainage Pipes   Fittings And Electrical Work</t>
  </si>
  <si>
    <t>Nos</t>
  </si>
  <si>
    <t xml:space="preserve"> Carting Away The Debris Of Demolition Work (Rate Inclusive Of All Lifts And Leads From Place Of Dumping To The Disposal Trucks. Rates To Be Negotiated By Engg In Charge At Initial Stage And To Be Documented. Will Consider Lumsum Amount For Boq- Qty-3 CM. Rate to be finalised at site by EIC</t>
  </si>
  <si>
    <t xml:space="preserve">Removing Existing Doors   Windows Including Shutters   Glazing Without Any Damage And Handing Over To  Engineer In Charge. (Rate To Include All Lifts And Leads ) </t>
  </si>
  <si>
    <t xml:space="preserve">Breaking And Removing Of Wooden Partition Wherever Directed Including Scaffolding If Necessary Disposed The Debris As Per Engineer In Charge . (Rate To Include All Lifts And Leads ) </t>
  </si>
  <si>
    <t>Removing Existing False Ceiling Including Framming And Cleaning Complete.</t>
  </si>
  <si>
    <t>Removal And Disposal Of Glass Partition As Directed By Architect Or Ei..</t>
  </si>
  <si>
    <t>Dismantling Of Washroom With All Fixtures, Partition Etc</t>
  </si>
  <si>
    <t>NOS</t>
  </si>
  <si>
    <t>Demolition Of Raised Floor  Upto 12 inches</t>
  </si>
  <si>
    <t xml:space="preserve">Providing   Constructing Rcc Lintels Of Section 41or2  X 6  In Concrete Of M 20 Grade With 8Mm Dia. Tor Steel Bar 4 Nos. With Ms Ring 6Mm Dia At 4  CorC Including Shuttering, Watering, Curing, Lifting, Placing In Position, Etc. Complete. (Minimum Bearing </t>
  </si>
  <si>
    <t>RFT</t>
  </si>
  <si>
    <t>Providing   Constructing Rcc Lintels Of Section 9  X 8  In Concrete Of M 20 Grade With 8Mm Dia. Tor Steel Bar 4 Nos. With Ms Ring 6Mm Dia At 4  CorC Including Shuttering, Watering, Curing, Lifting, Placing In Position, Etc. Complete. (Minimum Bearing Shal</t>
  </si>
  <si>
    <t xml:space="preserve">2  Thick - Providing   Laying Pcc For Raised Area In Concrete Of M 15 ( 1 2 4 ) Grade With Including Shuttering, Watering, Curing, Lifting, Placing In Position, Etc. Complete Cement Used Shall Be Ppc 53 Grade Of Ultratech,Acc </t>
  </si>
  <si>
    <t xml:space="preserve">3  Thick - Providing   Laying Pcc For Raised Area In Concrete Of M 15 ( 1 2 4 ) Grade With Including Shuttering, Watering, Curing, Lifting, Placing In Position, Etc. Complete Cement Used Shall Be Ppc 53 Grade Of Ultratech,Acc </t>
  </si>
  <si>
    <t>4  Thick - Providing   Laying Pcc For Raised Area In Concrete Of M 15 ( 1 2 4 ) Grade With Including Shuttering, Watering, Curing, Lifting, Placing In Position, Etc. Complete</t>
  </si>
  <si>
    <t xml:space="preserve">100 Mm Thick Brickwork In Superstructure - Providing And Constructing Brick Masonry Upto 4500 Mm Height In 1St Class Bricks (Red) In Cement Mortar Of Proportion 1 4 (Cement   Sand) Including Runner (Patli) 100 Mm Thick In Concrete Mix 1 2 4 At Every 1000 </t>
  </si>
  <si>
    <t xml:space="preserve">150 Mm Thick Brickwork In Superstructure - Providing And Constructing Brick Masonry Upto 4500 Mm Height In 1St Class Bricks (Red) In Cement Mortar Of Proportion 1 4 (Cement   Sand) Including Runner (Patli) 100 Mm Thick In Concrete Mix 1 2 4 At Every 1000 </t>
  </si>
  <si>
    <t> 225 Mm Thick Brickwork In Superstructure - Providing And Constructing Brick Masonry Upto 4500 Mm Height In 1St Class Bricks (Red) In Cement Mortar Of Proportion 1 4 (Cement   Sand) Including Runner (Patli) 100 Mm Thick In Concrete Mix 1 2 4 At Every 1000</t>
  </si>
  <si>
    <t xml:space="preserve">100 Mm Thick Blockwork In Superstructure - Providing And Constructing Masonry In Aac BrickorSiforex Upto 4500 Mm Height In Cement Mortar Of Proportion 1 4 (Cement   Sand)or Bonding Compound As Recommanded By Brick Manufaturer Including Runner (Patli) 100 </t>
  </si>
  <si>
    <t xml:space="preserve">150 Mm Thick Blockwork In Superstructure - Providing And Constructing Masonry In Aac BlockorSiforex Upto 4500 Mm Height In Cement Mortar Of Proportion 1 4 (Cement   Sand)or Bonding Compound As Recommanded By Brick Manufaturer Including Runner (Patli) 100 </t>
  </si>
  <si>
    <t xml:space="preserve">200 Mm Thick Blockwork In Superstructure - Providing And Constructing Masonry In Aac BlockorSiforex Upto 4500 Mm Height In Cement Mortar Of Proportion 1 4 (Cement   Sand)or Bonding Compound As Recommanded By Block Manufaturer Including Runner (Patli) 100 </t>
  </si>
  <si>
    <t>Providing And Fixing 50Mm Thick Fire Brick Flooring Below   Behind Tandoor In Cm Of Ratio 1 4 Below Tandoor Area Including Roff Cement, Cutting, Curing Etc. Complete As Per Detaled Drawings And As Specified By Architector Engg. Incharge.</t>
  </si>
  <si>
    <t>Providing   Making 75 Mm High Pedastal At Kitchen Or As Per Required Location For Panels, Water Tank, Ro Foundation, Blower Foundation, Attached Buffet Counter Foundation Including Brick Masonary For Border or  Concrete 1 2 4, Plastering, Cutting,Filling,</t>
  </si>
  <si>
    <t xml:space="preserve">Providing And Doing 12Mm to 20Mm Thick Internal Plaster Upto 4500 Mm Height To The Walls   Ceiling In Cement Mortar 1 4 Mix In Single Coat Including Scaffolding, Watering, Curing, Cleaning Etc. Complete As Per Detail Drawing, As Specified And As Directed </t>
  </si>
  <si>
    <t xml:space="preserve"> Same As Above Item  But In Patta Upto 1  To 3  Wide.</t>
  </si>
  <si>
    <t xml:space="preserve"> Same As Above Item  But In Patta Upto 4  To 6  Wide.</t>
  </si>
  <si>
    <t>Providing And Doing 12 To 20 Thick External Plaster Upto 4500 Mm Height To The Walls   Ceiling In Cement Mortar 1 4 Mix In Double Coat Including Wire Mesh,Scaffolding, Watering, Curing, Cleaning Etc. Complete As Per Detail Drawing, As Specified And As Directed by EIC</t>
  </si>
  <si>
    <t>Providing Waterproofing Treatment In Toilet , Kitchen, Bar, Terrace Area Over The Slab By First Coat Of Urp Coating Primer   Applying 2 Coat Of Dr. Fixit Waterproofing Product (Pidifin 2K) As Per Manufacturer Specifications  Including Surface Prepration And protection layer as instructed by EIC</t>
  </si>
  <si>
    <t>Providing Waterproofing Treatment In Toilet , Kitchen,Bar, Terrace Area Over The wall till 900 mm By First Coat Of Urp Coating Primer   Applying 2 Coat Of Dr. Fixit Waterproofing Product (Pidifin 2K) As Per Manufacturer Specifications And 1 Coat Of</t>
  </si>
  <si>
    <t>Providing Waterproofing Treatment In Toilet , Kitchen, Bar, Terrace Area Over The Slab By Membrane Sheet  As Per ArchitectorEic Specifications  Including Surface Prepration And Screading  As Per Manufacure S Specifications, All Lead, Lifts,Curing, Testing</t>
  </si>
  <si>
    <t>Providing Waterproofing Treatment In Toilet , Kitchen, Bar, Terrace Area Over The Wall Till 900 Mm Height By Membrane Sheet  As Per ArchitectorEic Specifications  Including Surface Prepration As Per Manufacure S Specifications, All Lead, Lifts,Curing, Tes</t>
  </si>
  <si>
    <t>Providing And Laying 10"  Thick Siporex Bricks As Filling Material Consists Of 18 To25 Mm Thick Cement Mortar In Cm Ratio1 3 As Bottom Layer, 140 To 150 Mm Thick  Siforex BLocks Along With Joints Filling By Mortar Cm 1 3 With Waterproofi</t>
  </si>
  <si>
    <t>Vata 150X150 With Pcc And Plaster With Water Proofing Compound Including Dressing, Cleaning, Watering, Curing Etc. Complete As Per Detail Drawing  Or As Directed By Architect Or Eic</t>
  </si>
  <si>
    <t xml:space="preserve">Incasing Of Drain Pipes Covering In Kitchen or Toilet Area 12  X 12  Thick M-20 Concrete  Filling Including Dressing, Cleaning, Watering, Curing Etc. Complete As Per Detail Drawing  Or As Directed By Architect Or Ei. </t>
  </si>
  <si>
    <t>24  X24    Ic Chambers As Main Chamber - Chamber Making In Brick Work With 1 4 Cement Sand Mortar Including Making Vata In All Edges, Plastering And Applying All Side 2 Coat Of Dr. Fixit Waterproofing Product (Pidifin 2K)  Including Surface Prepration As Per Manufacure's Specifications, After That Fixing Of China Mosaic Tiles Inside Of Chamber, Joint Filling, Cutting Of Kota Stone Flooring And Fixing Of Grating Etc Complete Including All Lead, Lifts,Curing, Testing As Specified By EI.</t>
  </si>
  <si>
    <t>24  X18    IC chambers As Main Chamber - Chamber Making In Brick Work With 1 4 Cement Sand Mortar Including Making Vata In All Edges, Plastering And Applying All Side 2 Coat Of Dr. Fixit Waterproofing Product (Pidifin 2K)  Including Surface Prepration As Per Manufacure's Specifications, After That Fixing Of China Mosaic Tiles Inside Of Chamber, Joint Filling, Cutting Of Kota Stone Flooring And Fixing Of Grating Etc Complete Including All Lead, Lifts,Curing, Testing As Specified By EI.</t>
  </si>
  <si>
    <t/>
  </si>
  <si>
    <t xml:space="preserve">12  X12    - Chamber Making In Brick Work With 1 4 Cement Sand Mortar Including Making Vata In All Edges, Plastering And Applying All Side 2 Coat Of Dr. Fixit Waterproofing Product (Pidifin 2K)  Including Surface Prepration As Per Manufacure S Specification, After That Fixing Of China Mosaic Tiles Inside Of Chamber, Joint Filling, Cutting Of Kota Stone Flooring And Fixing Of Grating Etc Complete Including All Lead, Lifts,Curing, Testing As Specified By Ei. </t>
  </si>
  <si>
    <t xml:space="preserve">18  X12    - Chamber Making In Brick Work With 1 4 Cement Sand Mortar Including Making Vata In All Edges, Plastering And Applying All Side 2 Coat Of Dr. Fixit Waterproofing Product (Pidifin 2K)  Including Surface Prepration As Per Manufacure S Specification, After That Fixing Of China Mosaic Tiles Inside Of Chamber, Joint Filling, Cutting Of Kota Stone Flooring And Fixing Of Grating Etc Complete Including All Lead, Lifts,Curing, Testing As Specified By Ei. </t>
  </si>
  <si>
    <t xml:space="preserve">24  X12    - Chamber Making In Brick Work With 1 4 Cement Sand Mortar Including Making Vata In All Edges, Plastering And Applying All Side 2 Coat Of Dr. Fixit Waterproofing Product (Pidifin 2K)  Including Surface Prepration As Per Manufacure S Specification, After That Fixing Of China Mosaic Tiles Inside Of Chamber, Joint Filling, Cutting Of Kota Stone Flooring And Fixing Of Grating Etc Complete Including All Lead, Lifts,Curing, Testing As Specified By Ei. </t>
  </si>
  <si>
    <t xml:space="preserve">84  X10    - Chamber Making In Brick Work With 1 4 Cement Sand Mortar Including Making Vata In All Edges, Plastering And Applying All Side 2 Coat Of Dr. Fixit Waterproofing Product (Pidifin 2K)  Including Surface Prepration As Per Manufacure's Specification, After That Fixing Of China Mosaic Tiles Inside Of Chamber, Joint Filling, Cutting Of Kota Stone Flooring And Fixing Of Grating Etc Complete Including All Lead, Lifts,Curing, Testing As Specified By Ei. </t>
  </si>
  <si>
    <t>Copper chimney standard BOQ- Interior work</t>
  </si>
  <si>
    <t xml:space="preserve">Providing Pest Control   Anti-termite treatment by appointing a specialized agency as per the specifications mentioned by the Bureau of Indian Standard   Agencies specification ( Whichever is higher ) for General Civil , Plumbing or Drainage   timber or Carpentry works , Gypsum related work including 5 Years guarantee under suitable undertaking on stamp paper etc complete as directed .       ( Mode of Measurement to be on carpet area of floor   not the area of surface treated.) </t>
  </si>
  <si>
    <t xml:space="preserve">Providing and Laying KOTA stone of 25mm thk. on avg 40 mm thk bed of 1 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PMC. Including Polishing. Size   550x550 Basic Rate   55 Per SFT </t>
  </si>
  <si>
    <t>Fixing   laying of  tiles for flooring which includes --bedding up to 50mm  thickness with mortar of 1 6 ratio (1cement 6sand), spreading of grey cement slurry with minimum of 2kgor Sq.mt. ratio over bedding mortar, including 3mm spacer with epoxy grout of approved colour, adhesive of bal Endura or approved equivalent, making of hole where ever required, in proper line and level in all direction, at all height with lead and lift, polishingorfinishingorcleaning etc. as per design and drawing and directed by PMC etc. complete.size - 150x600 mm. Basic Rate   150 Per SFT (make kajaria)</t>
  </si>
  <si>
    <t>Fixing   laying of  tiles for flooring which includes --bedding upto 50 mm thickness with mortar of 1 6 ratio (1cement 6sand), spreading of grey cement slurry with minimum of 2kgor Sq.mt. ratio over bedding mortar, including 3mm spacer with epoxy grout of approved colour, adhesive of bal Endura or approved equivalent, making of hole where ever required, in proper line and level in all direction, at all height with lead and lift, polishingorfinishingorcleaning etc. as per design and drawing and directed by PMC etc. complete.size - 300x300. Basic Rate   220 Per SFT</t>
  </si>
  <si>
    <t>Fixing   laying of 100mm high tiles for skirting with bedding of appropriate approved make adhesive   colour joint filler inclusive of making all  grooveorchamferingorroundingorhole where ever required, in proper line and level in all direction, polishingorfinishingorcleaning etc. Complete as per detail drawing, specification and as directed by PMC.size - 100x600. Basic Rate   120 Per SFT</t>
  </si>
  <si>
    <t>Providing and fixing Glazed Decorative wall tiles which includes-approved make of adhesive like bal Endura or equivalent, grey cement paste with backing coat of 1 3 cement mortar not less than 12mm thick as   where ever required, joint filler of approved make and colour, as and where ever required, in proper line and level in all direction, at all height with lead and lift, polishingorfinishingorcleaning etc as per design, drawing and directed by PMC etc. all complete.Size   75x300 Rate   275per Sft</t>
  </si>
  <si>
    <t xml:space="preserve">Providing and fixing Ceramic wall tiles with 2mm spacer which includes-approved make of adhesive like bal Endura or equivalent, dry cladding on bison board panelling, joint filler of approved make and colour, as and where ever required, in proper line and level in all direction, at all height with lead and lift, polishingorfinishingorcleaning etc as per design, drawing and directed by PMC etc. all complete. (Color - whiteor ivory)  </t>
  </si>
  <si>
    <t>P F of 304 grade 3mm thick SS Corner guard (30mm x 30mm, mat finished as per approved sample) fixing with conceal tile on each corner of the kitchen s wall before cladding of tiles, so that the corner may be protected from the damages.  Complete in proper line   level and site engineer s instruction. 2400 mm ht</t>
  </si>
  <si>
    <t>P F of 6 mm thick antique brass floor inlay fixing with thread screws on each corner of the kitchen s wall before cladding of tiles, so that the corner may be protected from the damages.  Complete in proper line   level and site engineer s instruction.</t>
  </si>
  <si>
    <t>Providing and applying Plaster of Paris punning of average thickness 20-25mm to existing wall surfacesor on existing tiles including chicken mesh in true level and plumb complete as per design and drawing Cleaning the surface properly with sand paper, filling cracksorholes with plaster of Paris. Applying lambi or putty (lambiorputty will be of good quality) sand papering the putty work on chamfers, etc.at any or all heights. Rate include cost for making grooves up to 12mm thick if required in horizontal or vertical direction near doors, windows, skirting, floor covering, masking tape and cleaning the area all complete as per drawing, design   manufactures specification. block work walls</t>
  </si>
  <si>
    <t>Providing, making and fixing of Gypsum false ceiling as per manufacturer design and drawing including cut-outs for hvac grille, lights etc.at any or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manufactures specification all complete. Rates do not include painting work.</t>
  </si>
  <si>
    <t>Kitchen Door  - Providing   fixing in position of wooden FRD Double Leaf Door made up of 38 mm thick fire rated  flush door shutter of approved make   thickness, Inner side finished with wooden laminate and outer side with veneer finish including  providing   fixing 750mm X 200mm fire rated 6 mm thk glass Vision panel and 12mm  thk  Wooden lipping all around, including of 300mm thk SS push plate and 300mm high SS kick plate, including PorF of Door frame made out of CP Teak or Ash wood or equivalent with melamine polish finish. Size of the frame approximate 175mm wide X 50mm thick.  Applicable hardwares such as sors handlesor ss push plate, floor spring and any other hardware etc required to complete the related works as per design   detail.  door hardware make consider Dorma or HafeleorOzone
Need heavy duty floor spring   both sides openable.</t>
  </si>
  <si>
    <t>Kitchen Door  - Providing   fixing in position of wooden  Double Leaf Door made up of 38 mm thick flush door shutter of approved make   thickness, Inner side finished with wooden laminate and outer side with veneer finish including  providing   fixing 750mm X 200mm normal 6 mm thk glass Vision panel and 12mm  thk  Wooden lipping all around, including of 300mm thk SS push plate and 300mm high SS kick plate, including PorF of Door frame made out of CP Teak or Ash wood or equivalent with melamine polish finish. Size of the frame approximate 175mm wide X 50mm thick.  Applicable hardwares such as sors handlesor ss push plate, floor spring and any other hardware etc required to complete the related works as per design   detail.  door hardware make consider Dorma or HafeleorOzone
Need heavy duty floor spring   both sides openable.</t>
  </si>
  <si>
    <t>Live Kitchen Sliding Door Providing   fixing in position of wooden FRD sliding door made up of 38mm thick fire rated  flush door shutter of approved make   thickness, both side to be finished with wooden laminate including providing   fixing 750mm X 200mm fire rated glass Vision panel and 12mm  thk  Wooden lipping all around, including conceal handle a and 300mm high SS kick plate, including PorF of Door frame made out of CP Teak or Ash wood or equivalent with melamine polish finish. Size of the frame approximate 175mm wide X 50mm thick.  Applicable hardware s such as sliding channel, sors handlesor ss push plate, lock, tower bolt and any other hardware etc required to complete the related works as per design   detail.  door hardware make consider Dorma or Hafeleor Ozone or equivalent
Need heavy duty floor spring   both sides openable.</t>
  </si>
  <si>
    <t>Live Kitchen Sliding Door Providing   fixing in position of wooden sliding door made up of 38mm thick normal greenorkit make  flush door shutter of approved make   thickness, both side to be finished with wooden laminate including providing   fixing 750mm X 200mm normal 6mm thk glass Vision panel and 12mm  thk  Wooden lipping all around, including conceal handle a and 300mm high SS kick plate, including PorF of Door frame made out of CP Teak or Ash wood or equivalent with melamine polish finish. Size of the frame approximate 175mm wide X 50mm thick.  Applicable hardware s such as sliding channel, sors handlesor ss push plate, lock, tower bolt and any other hardware etc required to complete the related works as per design   detail.  door hardware make consider Dorma or HafeleorOzone
Need heavy duty floor spring   both sides openable.</t>
  </si>
  <si>
    <t xml:space="preserve">Main Door (Size - 1800x2400 mm) PorF 10 mm thk. toughened glass double leaf openable door with 20x 40mm MS framework with  whiteor black powder coating and bottom base wooden partiton height upto 600mm with wooden molding finish with duco paint and all necessary required groove, wooden framing, including glass door with heavy duty floor spring fixing with approved make adhesive and fasteners, cuttingor chamferingor grooveorrounding wherever required, at all height with lead and lift, finishing, cleaning as per design and drawing etc. all complete.    
including  door lock. </t>
  </si>
  <si>
    <t>Trap Door - Providing and fixing trap doors for access to the service areas. The trap door shall have an internal frame o 50x50 mm MS Pipe and external frame made of 50mm x 50mm in good quality seasoned ash wood scantling on which the shutter is hinged. Shutter shall be made of 19 mm. Non fire rated Green Plywood. The exposed side   Internal side shall be white laminate finish.  Concealed heavy duty hinges shall be used to mount the shutters and locking shall be provided with Allen key and panel locks. Sufficient number of hinges and locks shall be provided to avoid sagging of the shutter. Key also shall be supplied</t>
  </si>
  <si>
    <t>Trap Door - Providing and fixing firated trap doors for access to the service areas. The trap door shall have an internal frame o 50x50 mm MS Pipe and external frame made of 50mm x 50mm in good quality seasoned ash wood scantling on which the shutter is hinged. Shutter shall be made of 19 mm Green Plywood. The exposed side   Internal side shall be white laminate finish.  Concealed heavy duty hinges shall be used to mount the shutters and locking shall be provided with Allen key and panel locks. Sufficient number of hinges and locks shall be provided to avoid sagging of the shutter. Key also shall be supplied</t>
  </si>
  <si>
    <t>Service Station - (Size - 1200x550x900 mm) PorF service counters in duco finished  from outer surface   top finished in marble. The storage under the Counter should be provided with 6  ht. drawers at top row finished with wooden ribs. top of the shutter having C section brass inlay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branded fire rated   -- Greenply or Equivalent brand             Veneer  Make - EuroorGreenlamorMerinoor or equivalent  (Basic Rate- 140 Sq. ft.)      Laminate Make - EuroorGreenlamorMerinoor or equivalent  (Basic Rate- 40 Sq. ft.) Marble basic rate - 800 sft</t>
  </si>
  <si>
    <t>Service Station - (Size - 1200x550x900 mm) PorF service counters in duco finished  from outer surface   top finished in marble. The storage under the Counter should be provided with 6  ht. drawers at top row finished with wooden ribs. top of the shutter having C section brass inlay     below openable  shutters finished with duco. the drawer should have internal partiton with fabric finish for cutlary Shutters made out of 19mm thk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branded plyt -- Greenply or Equivalent brand             Veneer  Make - EuroorGreenlamorMerinoor or equivalent  (Basic Rate- 140 Sq. ft.)      Laminate Make - EuroorGreenlamorMerinoor or equivalent  (Basic Rate- 40 Sq. ft.) Marble basic rate - 800 sft</t>
  </si>
  <si>
    <t xml:space="preserve">Console (Size - 1200x600x900 mm) PorF service counters in duco finished  from outer surface   top finished in veneer. The storage under the Counter should be provided with 6 inch ht. drawers at top row finished with wooden ribs. top of the shutter having C section brass inlay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branded fire rated Ply (MR Calibrated, IS 303) -- Greenply or Equivalent brand       Veneer  Make - EuroorGreenlamorMerinoor or equivalent  (Basic Rate- 140 Sq. ft.)    Laminate Make - EuroorGreenlamorMerinoor or equivalent  (Basic Rate- 40 Sq. ft.) </t>
  </si>
  <si>
    <t>NOS.</t>
  </si>
  <si>
    <t xml:space="preserve">Console (Size - 1200x600x900 mm) PorF service counters in duco finished  from outer surface   top finished in veneer. The storage under the Counter should be provided with 6 inch ht. drawers at top row finished with wooden ribs. top of the shutter having C section brass inlay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       Plywood -  Ply (MR Calibrated, IS 303) -- Greenply or Equivalent brand       Veneer  Make - EuroorGreenlamorMerinoor or equivalent  (Basic Rate- 140 Sq. ft.)    Laminate Make - EuroorGreenlamorMerinoor or equivalent  (Basic Rate- 40 Sq. ft.) </t>
  </si>
  <si>
    <t xml:space="preserve">MS Display Unit 01( SIze -1500x200x5000 mm)  PorF Display unit having 20 x 20mm MS framework with black powder coat upto ceiling height, having wooden shelf @ every 350mm corc including all necessary hardware etc. complete.
Rate include 15 Nos 20mm thk sandwitched glass shelf (500x250 mm) with cane in center and with veneer finish frame   Plywood -  branded fire rated  Ply (MR Calibrated, IS 303) -- Greenply or Equivalent brand                                                                                                                                          Veneer  Make - EuroorGreenlamorMerinoor or equivalent  (Basic Rate- 140 Sq. ft.) Laminate Make - EuroorGreenlamorMerinoor or equivalent  (Basic Rate- 40 Sq. ft.) 20X20mm MS section finish with black powder coat                                                                                    </t>
  </si>
  <si>
    <t>20mm thk sandwiched glass shelf with cane in center and with veneer finish frame(500x200 mm)</t>
  </si>
  <si>
    <t xml:space="preserve">Hostess Desk (Size - 1000x500x1050 mm) 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                                                                                 Desk to have 2 drawers of ht 155mm, finished with duco outside and veneer matching laminate inside with inbuilt recessed handles in wood and polish.                     Basic cost of Veneer   140or- SFT        </t>
  </si>
  <si>
    <t xml:space="preserve">Hostess Desk (Size - 1000x500x1050 mm) Providing and fixing Hostess desk made out of approved make  branded ply -- Greenply or Equivalent brand and finished with veneer as approved with veneer groves as per design with melamine matt polish
20X20mm MS section finish with black powder coated legs.
with ss 3mm thick pvd coated CC Logo                                                                                 Desk to have 2 drawers of ht 155mm, finished with duco outside and veneer matching laminate inside with inbuilt recessed handles in wood and polish.                     Basic cost of Veneer   140or- SFT        </t>
  </si>
  <si>
    <t xml:space="preserve">Banquet Back Planter Box (Size - 8450x300x900 mm) Providing and fixing of 19mm thk fire rated Ply-- Greenply or Equivalent brand apron to be cladded with VeneerorSolid Wood all necessary required groove, wooden framing, approved make adhesive and cuttingor chamferingor grooveorrounding wherever required, at all height with lead and lift, finishing, cleaning as per design and drawing etc. all complete.   </t>
  </si>
  <si>
    <t xml:space="preserve">Banquet Back Planter Box (Size - 8450x300x900 mm) Providing and fixing of 19mm thk Ply-- Greenply or Equivalent brand apron to be cladded with VeneerorSolid Wood all necessary required groove, wooden framing, approved make adhesive and cuttingor chamferingor grooveorrounding wherever required, at all height with lead and lift, finishing, cleaning as per design and drawing etc. all complete.   </t>
  </si>
  <si>
    <t xml:space="preserve">Banquet Seating (Size - 8450x600x900 mm) Providing, making and fixing sofa made out of wooden frame work and cladded with 12mm thk approved make  branded fire rated Ply -- Greenply or Equivalent brand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finishingorcleaningorcuttingorrequired fixture   fasteners etc. as per design   drawing   as directed by Project Manager etc. complete. Sofa will have high density rubber foam in angle.(Foam used should be approved and to be certified against poisonous and noxious fumes.) Rate includes upholstery of fabrics.
Under seating Drawers with heavy duty trolley for storage.                                            Veneer on exterior finish Basic cost @ 140Rs sft                                                                Leathere Basic cost @ 550 per RMT  Fabric Basic cost - 1600 Rmt                                                                                          38mm dia brass top rail                                                                                                           Heavy duty sliding trolly for storage                                                                                                                       </t>
  </si>
  <si>
    <t xml:space="preserve">Banquet Seating (Size - 8450x600x900 mm) Providing, making and fixing sofa made out of wooden frame work and cladded with 12mm thk approved make  branded Ply -- Greenply or Equivalent brand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finishingorcleaningorcuttingorrequired fixture   fasteners etc. as per design   drawing   as directed by Project Manager etc. complete. Sofa will have high density rubber foam in angle.(Foam used should be approved and to be certified against poisonous and noxious fumes.) Rate includes upholstery of fabrics.
Under seating Drawers with heavy duty trolley for storage.                                            Veneer on exterior finish Basic cost @ 140Rs sft                                                                Leathere Basic cost @ 550 per RMT  Fabric Basic cost - 1600 Rmt                                                                                          18mm dia brass top rail                                                                                                           Heavy duty sliding trolly for storage                                                                                                                       </t>
  </si>
  <si>
    <t>Cane Paneling - Supply and Fixing of bamboo cane in natural finish with all necessary hardware upto 5000mm height as specified in drawings or as instructed by EIC</t>
  </si>
  <si>
    <t>SQFT</t>
  </si>
  <si>
    <t>Wall Dado Veneer Paneling - Providing, making and fixing of wall panel made of 12mm thk  branded fire rated Ply -- Greenply or Equivalent brand with Veneer finish with PU polish with  approved make adhesive and fasteners, cuttingor chamfering or grooveorrounding wherever required, at all height with lead and lift, finishing, cleaning as per design and drawing etc. all complete.  Basic Rate of Veneer @ 120 Rs per SFT</t>
  </si>
  <si>
    <t>Wall Dado Veneer Paneling - Providing, making and fixing of wall panel made of 12mm thk  branded Ply -- Greenply or Equivalent brand with Veneer finish with PU polish   approved make adhesive and fasteners, cuttingor chamferingor grooveorrounding wherever required, at all height with lead and lift, finishing, cleaning as per design and drawing etc. all complete.  Basic Rate of Veneer @ 120 Rs per SFT</t>
  </si>
  <si>
    <t xml:space="preserve">Moulding Providing, making and fixing of  wooden mouldings as per detail drawing with  grooves  to be added with all necessary required wooden framing, approved make adhesive and fasteners, cuttingor chamferingor grooveorrounding wherever required, at all height with lead and lift, finishing, cleaning as per design and drawing etc. all complete. </t>
  </si>
  <si>
    <t>Storage Cabinet - With Bamboo Cane shutter - P/F louver shutter with fire rated plywood  framework finished with veneer as per design   detail made in wood with openable shutters with  bamboo cane paneling back side of the cane to be finished with laminate. Including all necessary required wooden framing, approved make adhesive and fasteners, Lock, cuttingor chamferingor grooveorrounding wherever required, at all height with lead and lift, finishing, cleaning as per design and drawing etc. all complete.                                                                                                            Basic rate of Veneer @ 120 Rs per SFT                                                                                Basic rate of laminate @ 50 Rs per SFT</t>
  </si>
  <si>
    <t>Signage bulkhead Ply boxing with leather finish granite panelling on façade  Providing, making and fixing fire rated ply boxing made out of woodenor aluminium frame work and cladded with 12mm thk approved make  branded  fire rated Ply (MR Calibrated, IS 303) -- Greenply or Equivalent brand finished with 18mm thk leather finish granite. all with required frame finishingorcleaningorcuttingorrequired fixture   fasteners etc. as per design   drawing   as directed by Project Manager etc. complete.</t>
  </si>
  <si>
    <r>
      <t xml:space="preserve">Planter Box above banquet (Size - 8450x3100x300) - Providing and fixing M.S frame stand made out of 20mm x 20mm hollow box sections with 19mm thk approved make  branded  fire rated Ply-- Greenply or Equivalent brand apron to be cladded </t>
    </r>
    <r>
      <rPr>
        <sz val="10"/>
        <color rgb="FFFF0000"/>
        <rFont val="Calibri"/>
        <family val="2"/>
        <scheme val="minor"/>
      </rPr>
      <t>with MDF of HDMR as per site incharge</t>
    </r>
    <r>
      <rPr>
        <sz val="10"/>
        <rFont val="Calibri"/>
        <family val="2"/>
        <scheme val="minor"/>
      </rPr>
      <t xml:space="preserve"> and plastic paint </t>
    </r>
    <r>
      <rPr>
        <sz val="10"/>
        <color rgb="FFFF0000"/>
        <rFont val="Calibri"/>
        <family val="2"/>
        <scheme val="minor"/>
      </rPr>
      <t xml:space="preserve"> </t>
    </r>
    <r>
      <rPr>
        <strike/>
        <sz val="10"/>
        <color rgb="FFFF0000"/>
        <rFont val="Calibri"/>
        <family val="2"/>
        <scheme val="minor"/>
      </rPr>
      <t>VeneerorSolid Wood all necessary required groove</t>
    </r>
    <r>
      <rPr>
        <sz val="10"/>
        <rFont val="Calibri"/>
        <family val="2"/>
        <scheme val="minor"/>
      </rPr>
      <t xml:space="preserve">, wooden framing, approved make adhesive and cuttingor chamferingor grooveorrounding wherever required, at all height with lead and lift, finishing, cleaning as per design and drawing etc. all complete.   </t>
    </r>
  </si>
  <si>
    <r>
      <t xml:space="preserve">Bar Counter (Size - 3000x200 mm) PorF  Bar counter to be made out of 19mm thk approved make  branded fire rated ply-- Greenply or Equivalent brand </t>
    </r>
    <r>
      <rPr>
        <strike/>
        <sz val="10"/>
        <color rgb="FFFF0000"/>
        <rFont val="Calibri"/>
        <family val="2"/>
        <scheme val="minor"/>
      </rPr>
      <t xml:space="preserve">apron to be cladded with wood   bamboo cane as per detail and </t>
    </r>
    <r>
      <rPr>
        <sz val="10"/>
        <color rgb="FFFF0000"/>
        <rFont val="Calibri"/>
        <family val="2"/>
        <scheme val="minor"/>
      </rPr>
      <t xml:space="preserve">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horizontally.Plywood -  branded fire rated Ply-- Greenply or Equivalent brand Veneer  Make - EuroorGreenlamorMerinoor or equivalent  (Basic Rate- 140 Sq. ft.)Top service Counter Ply Base with Neccesory Support to receved marble         </t>
    </r>
    <r>
      <rPr>
        <sz val="10"/>
        <rFont val="Calibri"/>
        <family val="2"/>
        <scheme val="minor"/>
      </rPr>
      <t xml:space="preserve">                    </t>
    </r>
  </si>
  <si>
    <t>Bar Counter - Front Elevation (apron) to be to be made out of 19mm thk approved make  branded fire rated Ply) -- Greenply or Equivalent brand with veneer finish frames, ply to be finished with duco and veneer frames to be finished with PU polish. Top row finished with metal cane and 100mm skirting with veneer as per detailed Drawing   design. Provision for indirect lighting to be made excluding pvdf coated brass finished  pipe which shall be measured and paid separately</t>
  </si>
  <si>
    <t xml:space="preserve">50mm thk Top service platform in Marble  Marble  Basic Rate 800or- per SQ.FT.                                                                                                </t>
  </si>
  <si>
    <t>Bar Counter - 38mm Dia Foot rest real brass antique finish at the bottom.</t>
  </si>
  <si>
    <t>Bar Counter - 600x900 mm  Wicket door for bar area entry finished same as counter appron</t>
  </si>
  <si>
    <t>Bar Counter - 100mm high brass plate Skirting</t>
  </si>
  <si>
    <t xml:space="preserve">Bar Counter - PorF  75mm thk fire rated plywood partition finished with bamboo closed cane matting , internal ply finished with laminate.  structure  to be made out of 40x20mm thk wooden frame with 12mm ply on both side, intermidiate member size of 40 x 20mm  wooden frameor bidding to be finished with PU polish.  to be finished with duco paint finish with necessary fittings as per design and details. </t>
  </si>
  <si>
    <t xml:space="preserve">Bar Display Unit - PorF  350mm deep Bar display unit to be made out of 19mm thk approved make  branded fire rated Ply -- Greenply or Equivalent brand with veneer finish, having brass shelf @ every 400mm corc.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  Marble  Basic Rate 600or- per SQ.FT.                                                                           </t>
  </si>
  <si>
    <t>Mirror Panelling</t>
  </si>
  <si>
    <t xml:space="preserve">SS PVD Coated Brass finish  Shelves </t>
  </si>
  <si>
    <t>no.</t>
  </si>
  <si>
    <t>PVD coated Brass finish pipe 25x25 mm</t>
  </si>
  <si>
    <t>Rft</t>
  </si>
  <si>
    <t>Veneer Paneling</t>
  </si>
  <si>
    <t>Sqft</t>
  </si>
  <si>
    <t>Bar Counter Back - ( Size - 3000x600 mm) P F of back counter of 600mm wide granite top working back counter, with 19mm thick fire rated plywood structure   12mm plywood back, counter having 4 nos. of open able shutters (in 19mm thick plywood) on front side of the unit. Counter top to be finished with 19mm thick black galaxy granite with 38mm dual nose finished, counter front part,   all the visible part to be finished with 1mm thick wooden laminate, counters internal part to be finished with 1mm thick light walnut laminate (selected make, basic cost INR. 1200.00or sheet). Rate inclusive of all necessary hardware fittings - like hinges, draw telescopic channels, cup board lock, decorative antique bolt handle, wire managers, etc. (approved   branded make)    necessary cut out for services requirements. Counter having 50mm ht. 18 mm thick flamed granite skirting on front side on existing 150mm ht. kobah. Complete as per architectural detail drawing   site engineer s instruction.</t>
  </si>
  <si>
    <t>P F of 350mm wide Bar Bulkheador glass hanger having 25mm X 25MM brass metalor SS PVD COATING box section in 2 layers having vertical and horizontal member @every 450mm corc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site engineers instruction. Height will be upto 1200 mm</t>
  </si>
  <si>
    <t>Entry Glass Partition - (Size - 6950x3300 mm) PorF 10 mm thk. toughened glass partitions with 20 x 40mm MS framework with whiteor black powder coating and all necessary required groove, wooden framing,  with approved make adhesive and fasteners, cuttingor chamferingor grooveorrounding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cuttingor chamferingor grooveorrounding wherever required, at all height with lead and lift, finishing, cleaning as per design and drawing etc. all complete.
skirting in metal, brass finish (same as main door handle)</t>
  </si>
  <si>
    <t xml:space="preserve">Main Door Handle ( Size - 450x450 mm) Providing, Supplying   fixing of double sided 3mm thk Sign handle in  brass </t>
  </si>
  <si>
    <t>Main Door Handle ( Size - 150x900 mm) Providing, Supplying   fixing of double sided  vertial main door handle finished in 25x25 mm MS tube and CP teak to be fixed on MS Pipe with all necessary hardwares and painting works</t>
  </si>
  <si>
    <t>BisonorV-Board Paneling Providing, making and fixing of wall paneling made of 12mm thk  branded bison boardor V board paneling on wall including MS framework 0f 50x50 mm  from slab to slab height of 5000mm. framework to be finished with zink oxide and enamel finish with all necessary required framing, approved make adhesive and fasteners, cuttingor chamferingor grooveorrounding wherever required, at all height with lead and lift, finishing, cleaning as per design and drawing etc. all complete.</t>
  </si>
  <si>
    <t>BisonorV-Board Paneling Providing, making and fixing of wall paneling made of 12mm thk  branded bison boardor V board paneling on wall and 12 mm thk firated Gypsum board  including  MS 50x50 mm framework from slab to slab height upto 5000mm. framework to be finished with zink oxide and enamel finish with all necessary required framing, approved make adhesive and fasteners, cuttingor chamferingor grooveorrounding wherever required, at all height with lead and lift, finishing, cleaning as per design and drawing etc. all complete.</t>
  </si>
  <si>
    <t>BisonorV-Board Paneling Providing, making and fixing of wall paneling made of 12mm thk  branded bison boardor V board paneling on wall and 12 mm thk Gypsum board  including  MS framework 50x50 mm from slab to slab height upto 5000mm. framework to be finished with zink oxide and enamel finish with all necessary required framing, approved make adhesive and fasteners, cuttingor chamferingor grooveorrounding wherever required, at all height with lead and lift, finishing, cleaning as per design and drawing etc. all complete.</t>
  </si>
  <si>
    <t xml:space="preserve">MS framework for curtain wall PorF of 20 x 20mm MS framework with black powder coat upto ceiling height, having intermediate memebr @ every 900mm corc including all necessary hardware etc. complete.
</t>
  </si>
  <si>
    <t>FAÇADE granite bulkhead Providing, making and fixing of bulkhead 200mm thk box paneling made of 18 mm thk firated ply paneling on wall including MS framework from slab.  framework to be finished with zinc oxide and enamel finish. the boxing to be finisged with black leather finish granite with granite molding in levels as per detail drawing. having required holes to fix the signage letter. cost inlcudes  all necessary required framing, approved make adhesive and fasteners, cuttingor chamferingor grooveorrounding wherever required, at all height with lead and lift, finishing, cleaning as per design and drawing etc. all complete.</t>
  </si>
  <si>
    <t>FAÇADE granite bulkhead Providing, making and fixing of bulkhead 200mm thk box paneling made of 18 mm thk ply paneling on wall including MS framework from slab.  framework to be finished with zinc oxide and enamel finish. the boxing to be finisged with black leather finish granite with granite molding in levels as per detail drawing. having required holes to fix the signage letter. cost inlcudes  all necessary required framing, approved make adhesive and fasteners, cuttingor chamferingor grooveorrounding wherever required, at all height with lead and lift, finishing, cleaning as per design and drawing etc. all complete. Basic Rate of  Granite - 270 Rs sft</t>
  </si>
  <si>
    <t xml:space="preserve">Glass PARTITION on live kitchen - PorF 10 mm thk. 2 hrs fire rated glass partitions with 20 x 40mm MS framework with whiteor black powder coating and all necessary required groove, wooden framing,  with approved make adhesive and fasteners, cuttingor chamferingor grooveorrounding wherever required, at all height with lead and lift, finishing, cleaning as per design and drawing etc. all complete.    
</t>
  </si>
  <si>
    <t>PROVIDING AND FIXING  FROSTED FILM ON GLASS  INCLUDING NECESSARY  ADHESIVE, CLEANING ETC. COMPLETE AS PER DETAILED DRAWING AND AS DIRECTED BY ARCHITECT OR EI.</t>
  </si>
  <si>
    <t>18 MM PLY SUPPLY   FIXING of firated</t>
  </si>
  <si>
    <t>12 MM PLY SUPPLY   FIXING (ONLY PLY)</t>
  </si>
  <si>
    <t>Installation of Hanging Bells in FOH as directed by ArchitectorEIC with necessary hardwares</t>
  </si>
  <si>
    <t>P   F of texture wallpaper as per approval (Basic rate- 155orSq Ft)</t>
  </si>
  <si>
    <t xml:space="preserve">P   F of ceiling fans paper as per approval </t>
  </si>
  <si>
    <t xml:space="preserve">P   F of bamboo blind manual folding curtains as per approval </t>
  </si>
  <si>
    <t>Size   775 x 1050mm High Resolution Digital printing on HP Canvas STRETCHED on 1 inch wooden frame (stapling on sides) Back  3 mm sun board with leather finish vinyl pasted on it.</t>
  </si>
  <si>
    <t>Size   440x340 mm High Resolution Digital printing on HP Canvas STRETCHED on 1 inch wooden frame (stapling on sides) Back  3 mm sun board with leather finish vinyl pasted on it.</t>
  </si>
  <si>
    <t>Chef Photos - Size   775 x 1050mm</t>
  </si>
  <si>
    <t>Copper chimney standard BOQ- Plumbing work</t>
  </si>
  <si>
    <t>15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</si>
  <si>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rft</t>
  </si>
  <si>
    <t>20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</si>
  <si>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25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</si>
  <si>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32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</si>
  <si>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40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</si>
  <si>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50 Mm Dia - Supply, Laying, Testing And Commissioning Of Food Grade Cpvc Pipes For Ro Raw Water Piping Conforming To Cts (Copper Tube Size) Sdr-11 As Per Astm  D 2846  With Necessary Fittings Up To The Size Of 50 Mm Dia , Jointing With Cpvc Solvent Cement Of Medium Body Ips Brand Or Equivalent Conform</t>
  </si>
  <si>
    <t>15 Mm Dia - Supply, Laying, Testing And Commissioning Of Cpvc - Schedule 80 Pipes And Fittings Suitable For Domestic  Hot Water Application (Max. Temp.85 Deg.C) Rated For A Working Pressure Of 5 Kg Cm2 And Conforming To Latest Indian   International Standards For Ver</t>
  </si>
  <si>
    <t>20 Mm Dia - Supply, Laying, Testing And Commissioning Of Cpvc - Schedule 80 Pipes And Fittings Suitable For Domestic  Hot Water Application (Max. Temp.85 Deg.C) Rated For A Working Pressure Of 5 Kg Cm2 And Conforming To Latest Indian   International Standards For Ver</t>
  </si>
  <si>
    <t>25 Mm Dia - Supply, Laying, Testing And Commissioning Of Cpvc - Schedule 80 Pipes And Fittings Suitable For Domestic  Hot Water Application (Max. Temp.85 Deg.C) Rated For A Working Pressure Of 5 Kg Cm2 And Conforming To Latest Indian   International Standards For Ver</t>
  </si>
  <si>
    <t>20 Mm Dia - Supply And Covering (Thermal Insulation) Hot Water Pipes With 13 Mm Thick Performed Closed Cell Nitrite Rubber Pipe Section Insulation Having Density Not Less Than 60 Kg Cm2 And  K  Valve Not More Than 0.034 W M Deg. K @ 20 Deg C Mean Temperature, Jointin</t>
  </si>
  <si>
    <t>25 Mm Dia - Supply And Covering (Thermal Insulation) Hot Water Pipes With 13 Mm Thick Performed Closed Cell Nitrite Rubber Pipe Section Insulation Having Density Not Less Than 60 Kg Cm2 And  K  Valve Not More Than 0.034 W M Deg. K @ 20 Deg C Mean Temperature, Jointin</t>
  </si>
  <si>
    <t>20 Mm Dia - Supply, Installing Testing And Commissioning Of Isi Marked Gun Metal Screwed Pattern Non-Return Valve Conforming To Is 778 Class 1 Including Jointing, Supporting Etc. Complete And As Directed.</t>
  </si>
  <si>
    <t>nos</t>
  </si>
  <si>
    <t>25 Mm Dia - Supply, Installing Testing And Commissioning Of Isi Marked Gun Metal Screwed Pattern Non-Return Valve Conforming To Is 778 Class 1 Including Jointing, Supporting Etc. Complete And As Directed.</t>
  </si>
  <si>
    <t>32 Mm Dia - Supply, Installing Testing And Commissioning Of Isi Marked Gun Metal Screwed Pattern Non-Return Valve Conforming To Is 778 Class 1 Including Jointing, Supporting Etc. Complete And As Directed.</t>
  </si>
  <si>
    <t>40 Mm Dia - Supply, Installing Testing And Commissioning Of Isi Marked Gun Metal Screwed Pattern Non-Return Valve Conforming To Is 778 Class 1 Including Jointing, Supporting Etc. Complete And As Directed.</t>
  </si>
  <si>
    <t>50 Mm Dia - Supply, Installing Testing And Commissioning Of Isi Marked Gun Metal Screwed Pattern Non-Return Valve Conforming To Is 778 Class 1 Including Jointing, Supporting Etc. Complete And As Directed.</t>
  </si>
  <si>
    <t>210Mm Dia Supply, Laying , Testing   Commissioning Of Upvc-Swr Pipes Conforming To Is 13592 92  And Fittings Conforming To Is-14935 99, Cutting The Pipes To Required Lengths, Laying In Position To Required Grade And Level, Jointing, Making Holes, Pockets, Chases In Type B 6 Kg</t>
  </si>
  <si>
    <t>160Mm Dia Supply, Laying , Testing   Commissioning Of Upvc-Swr Pipes Conforming To Is 13592 92  And Fittings Conforming To Is-14935 99, Cutting The Pipes To Required Lengths, Laying In Position To Required Grade And Level, Jointing, Making Holes, Pockets, Chases In Type B 6 Kg</t>
  </si>
  <si>
    <t>100Mm Dia Supply, Laying , Testing   Commissioning Of Upvc-Swr Pipes Conforming To Is 13592 92  And Fittings Conforming To Is-14935 99, Cutting The Pipes To Required Lengths, Laying In Position To Required Grade And Level, Jointing, Making Holes, Pockets, Chases In Type B 6 Kg</t>
  </si>
  <si>
    <t>90Mm Dia Supply, Laying , Testing   Commissioning Of Upvc-Swr Pipes Conforming To Is 13592 92  And Fittings Conforming To Is-14935 99, Cutting The Pipes To Required Lengths, Laying In Position To Required Grade And Level, Jointing, Making Holes, Pockets, Chases In Type B 6 Kg</t>
  </si>
  <si>
    <t>75Mm Dia Supply, Laying , Testing   Commissioning Of Upvc-Swr Pipes Conforming To Is 13592 92  And Fittings Conforming To Is-14935 99, Cutting The Pipes To Required Lengths, Laying In Position To Required Grade And Level, Jointing, Making Holes, Pockets, Chases In Type B 6 Kg</t>
  </si>
  <si>
    <t>50Mm Dia Supply, Laying , Testing   Commissioning Of Upvc-Swr Pipes Conforming To Is 13592 92  And Fittings Conforming To Is-14935 99, Cutting The Pipes To Required Lengths, Laying In Position To Required Grade And Level, Jointing, Making Holes, Pockets, Chases In Type B 6 Kg</t>
  </si>
  <si>
    <t>50 Mm Dia - Supply, Laying ,Of Flexibale Pipes  Pipes To Required Lengths, Laying In Position To Required Grade And Level, Jointing, Making Holes, Pockets, Chases In</t>
  </si>
  <si>
    <t>40 Mm Dia - Supply, Laying ,Of Flexibale Pipes  Pipes To Required Lengths, Laying In Position To Required Grade And Level, Jointing, Making Holes, Pockets, Chases In</t>
  </si>
  <si>
    <t>32 Mm Dia - Supply, Laying ,Of Flexibale Pipes  Pipes To Required Lengths, Laying In Position To Required Grade And Level, Jointing, Making Holes, Pockets, Chases In</t>
  </si>
  <si>
    <t>Supply, Laying, Testing   Commissioning Of Kohler Complementary Popular Chrome Polished Floor Drain, 7275In-Cp Of Kohler Make</t>
  </si>
  <si>
    <t>Providing And Supplying 25 Litrs Geyser With C.P Angle Cock Of Hot And Cold Pvc Connection   Coupper Pipes  C.P Elbows Non Return Valves Mounting Bolts Etc</t>
  </si>
  <si>
    <t>Providing And Fixing Sink Mixture (Swan Neck)</t>
  </si>
  <si>
    <t>Providing And Fixing Counter Top Tap ( Swan Neck )</t>
  </si>
  <si>
    <t>Providing And Fixing Rinse Mixture EX-1DP00-H (Make - T &amp; S)</t>
  </si>
  <si>
    <t>Doing Equipment Connection And Insallation (Labour Charges Only)</t>
  </si>
  <si>
    <t>Providing   Fixing Sink Drain Outlet Connection With Valve   Drain Pipe Complete With All Necessary Fittings</t>
  </si>
  <si>
    <t>Size 18  X 24  - Providing   Fixing Ss Made Greece Trap Make Bombay Iron Works Or Any Approved Make. Or Constructing The Same As Per Drawing</t>
  </si>
  <si>
    <t>Ro Connection Only</t>
  </si>
  <si>
    <t>Providing And Fixing 500 Ltr Water Tank For Ro Water</t>
  </si>
  <si>
    <t>Providing And Fixing Of 1Hp Pressure Pump In Ro Water Line</t>
  </si>
  <si>
    <t>Providing And Fixing Stop Cocks - Contessa Neo Angular Stop Cock – Light Make - Hindware</t>
  </si>
  <si>
    <t>Providing And Fixing Wash Basin Faucet  - Kohler 72867In-Nd-Cp Metal Touchless Sensor Faucet, Silver, Chrome Finish</t>
  </si>
  <si>
    <t xml:space="preserve">Providing And Fixing European Water Closet- Escale™
Color  Kohler White
K-16817In-Ss-0 </t>
  </si>
  <si>
    <t>Providing And Fixing  Urinals - Patio™ 
Urinal With Rear Inlet In White 
K-18645T-Y-0  Of Kohler Make</t>
  </si>
  <si>
    <t>Providing And Fixing  Wash Basins - Stadia
Oval Vessel Lavatory W Faucet Deck With Single Faucet Hole
K-14719T-1-0
Color   White Kohler Make</t>
  </si>
  <si>
    <t>Providing And Fixing  Wash Basins -Compact Wall Hung Wash Basin          
Cat Not   10004  Of Kohler Make</t>
  </si>
  <si>
    <t>Providing And Fixing- Hindware Essence Neo F480011Cp Brass Single Lever Basin Mixer (Chrome)</t>
  </si>
  <si>
    <t>Providing And Fixing  Health Faucet - Flora Hf Wt 1.2 M Ss Flexible Tube
F160192Cp Of Hindware Make</t>
  </si>
  <si>
    <t>Providing And Fixing Fixing Of Kitchen Drain Jali Including Cutting (Tiling Will Be Paid Seapratly)</t>
  </si>
  <si>
    <t>Providing And Fixing Waste Coupling  - Ald - Chr - 727</t>
  </si>
  <si>
    <t>Providing And Fixing Concealed Cistern - Ht310 87 Mm In-Wall Tank, Without Iron Rack 3 6L, Side Inlet
K-4178In-2S-Na  Make - Kohler</t>
  </si>
  <si>
    <t>Providing And Fixing Of Flush Tank Plate - Bevel
Faceplate In Polished Chrome For Ht-310
K-8857In-M-Cp Make - Kohler</t>
  </si>
  <si>
    <t>Providing And Fixing Of Bottle Trap - Bottle Trap Premium 32 Mm With 300 M   175 M With Connection Pipe Of Hindware Make</t>
  </si>
  <si>
    <t>Providing And Fixing Two Way Bib Cock - Strayt 2 Way Bib Cock Polished Chrome K-37342In-4-Cp Of Kohler</t>
  </si>
  <si>
    <t>Providing And Fixing Toilet Paper Holder - Cruz 
K-10705D-Cp Kohler Make</t>
  </si>
  <si>
    <t>Providing And Fixing Tissue Paper Holder - Ep08S Ac 
Automatic Paper Roll Dispanser Of Euronics Make</t>
  </si>
  <si>
    <t xml:space="preserve">Providing And Fixing Air Freshner </t>
  </si>
  <si>
    <t>Providing And Fixing Soap Dispenser - 
Kohler Bardon Touchless Wall-Mount Soap Dispenser In Polished Chrome</t>
  </si>
  <si>
    <t>Providing And Fixing Hand Dryer - Xjd3B Jet Hand Dryer 
(Brushless Moter ) Of Euronics Make</t>
  </si>
  <si>
    <t>Providing And Fixing Of Urinal Sensors - Patio
3L Urinal Sensor
K-8791T-C01-Cp Make - Kohler</t>
  </si>
  <si>
    <t>Providing And Fixing Of Rob Hook - Kohler K-11375-Cp Forté Double Robe Hook, Polished Chrome</t>
  </si>
  <si>
    <t>Providing And Fixing Of Geyser 25 Ltr Elm-Wht-H025 With Braided Hose Of Jaquar Make</t>
  </si>
  <si>
    <t>Painting Works</t>
  </si>
  <si>
    <t xml:space="preserve">Stucco Paint - Providing   applying three (03) coats of approved Texture Stucco Paint on walls including scraping, primer , filling with putty etc. complete with final coat no brush mark to be visible after painting colour shade as specified. </t>
  </si>
  <si>
    <t>Plastic Paint - Providing   applying three (03) coats of approved Plastic Paint on  exposed surface on ceiling including scraping, primer , filling with putty etc. complete with final coat no brush mark to be visible after painting colour shade as specified.</t>
  </si>
  <si>
    <t>Enamel Paint - Providing   applying Three (03) coats of approved satin enamel paint on HVAC ducts,  Sprinkler Pipes etc. complete with final coat no brush mark to be visible after painting colour shade as specified.</t>
  </si>
  <si>
    <t>Enamel firated Paint - Providing   applying Three (03) coats of approved satin enamel paint on HVAC ducts,  Sprinkler Pipes etc. complete with final coat no brush mark to be visible after painting colour shade as specified.</t>
  </si>
  <si>
    <r>
      <t xml:space="preserve">PROVIDING AND APPLYING OF ASIAN MAKE </t>
    </r>
    <r>
      <rPr>
        <u/>
        <sz val="10"/>
        <color theme="1"/>
        <rFont val="Calibri"/>
        <family val="2"/>
        <scheme val="minor"/>
      </rPr>
      <t>DUCO PAINT FINISH</t>
    </r>
    <r>
      <rPr>
        <sz val="10"/>
        <color theme="1"/>
        <rFont val="Calibri"/>
        <family val="2"/>
        <scheme val="minor"/>
      </rPr>
      <t xml:space="preserve"> OVER MDF OR ANY OTHER SPECIFIED SURFACE BY PREPARING THE SURFACE AND MAKING IT DUST FREE, REQUIRED COATS OF DUCO TO GET REQUIRED FINISH, COMPLETE IN ALL RESPECT AS SPECIFIED BY ENGINEER.</t>
    </r>
  </si>
  <si>
    <r>
      <t xml:space="preserve">PROVIDING &amp; APPLYING ASIAN PAINT MAKE </t>
    </r>
    <r>
      <rPr>
        <u/>
        <sz val="10"/>
        <color theme="1"/>
        <rFont val="Calibri"/>
        <family val="2"/>
        <scheme val="minor"/>
      </rPr>
      <t xml:space="preserve">POLYURETHANE COATING FOR EXPOSED WOODEN SURFACES </t>
    </r>
    <r>
      <rPr>
        <sz val="10"/>
        <color theme="1"/>
        <rFont val="Calibri"/>
        <family val="2"/>
        <scheme val="minor"/>
      </rPr>
      <t>BY APPLYING ONE COAT OF ASIAN MAKE TOUCH WOOD AND IMMEDIATE ONE COAT OF PU COAT (WHEN THE PREVIOUS COAT IS IN SEMIDRY STATE), AND TWO COATS OF PU (INTERIOR/EXTERIOR) POLISH INCLUDING SURFACE PREPARATION,BRUSHING AFTER EACH COAT,MATCHING COLOUR, SPAYING,BUFFING AS PER MANUFACTURES SPECIFICATION ETC COMPLETE AS PER DETAILED DRAWING, AS SPECIFIED AND AS DIRECTED BY ARCHITECT.</t>
    </r>
  </si>
  <si>
    <t>Grand Total ( Civil+Interior+Plumbing)</t>
  </si>
  <si>
    <t>Rate/ Sq Ft</t>
  </si>
  <si>
    <t>Saving %</t>
  </si>
  <si>
    <t>Electrical BOQ</t>
  </si>
  <si>
    <t>Target Rate</t>
  </si>
  <si>
    <t>Arrow
 electrical</t>
  </si>
  <si>
    <t>Unity
 Electrical</t>
  </si>
  <si>
    <t>Alex
 Electrical</t>
  </si>
  <si>
    <t>STAR &amp; 
MERIT</t>
  </si>
  <si>
    <t>WBS</t>
  </si>
  <si>
    <t>Short Text</t>
  </si>
  <si>
    <t>Description</t>
  </si>
  <si>
    <t>Qty</t>
  </si>
  <si>
    <t>Rate - R1</t>
  </si>
  <si>
    <t>PVC &amp; GI Pipe</t>
  </si>
  <si>
    <t>Supply and installation of flooring pipe 25 mm PVC Conduit including Chasing and Refilling the Trench As per the Rout Shown in the drawing and approved by Consultant at site including clamping and closing the Open Pipe and Temporarily by suitable And Covers Against Entry of Dust or any Other Foreign Materials</t>
  </si>
  <si>
    <t>RFt</t>
  </si>
  <si>
    <t xml:space="preserve">Supply and installation of flooring pipe 20 mm PVC Conduit including Chasing and Refilling the Trench As per the Route Shown in the drawing and approved by Consultant at site including clamping and closing the Open Pipe and Temporarily by suitable And Covers Against Entry of Dust or any Other Foreign Materials </t>
  </si>
  <si>
    <t xml:space="preserve">Supply and installation of 25 mm PVC Flexible Conduit including Chasing and Refilling the Trench As per the Rout Shown in the drawing and approved by Consultant at site including clamping and closing the Open Pipe and Temporarily by suitable And Covers Against Entry of Dust or any Other Foreign Materials </t>
  </si>
  <si>
    <t xml:space="preserve">Supply and installation of 20 mm PVC Flexible Conduit including Chasing and Refilling the Trench As per the Rout Shown in the drawing and approved by Consultant at site including clamping and closing the Open Pipe and Temporarily by suitable And Covers Against Entry of Dust or any Other Foreign Materials </t>
  </si>
  <si>
    <t xml:space="preserve">Supply and installation of 20 mm Flexible MS Conduit including Chasing and Refilling the Trench As per the Rout Shown in the drawing and approved by Consultant at site including clamping and closing the Open Pipe and Temporarily by suitable And Covers Against Entry of Dust or any Other Foreign Materials. </t>
  </si>
  <si>
    <t xml:space="preserve">Supply and installation of 25 mm Flexible MS Conduit including Chasing and Refilling the Trench As per the Rout Shown in the drawing and approved by Consultant at site including clamping and closing the Open Pipe and Temporarily by suitable And Covers Against Entry of Dust or any Other Foreign Materials. </t>
  </si>
  <si>
    <t>Supply and installation of flooring pipe 20 mm Ms Conduit including Chasing and Refilling the Trench As per the Route Shown in the drawing and approved by Consultant at site including clamping and closing the Open Pipe and Temporarily by suitable And Covers Against Entry of Dust or any Other Foreign Materials .</t>
  </si>
  <si>
    <t xml:space="preserve">Supply and Installation of flooring pipe 25 mm MS Conduit including Chasing and Refilling the Trench As per the Rout Shown in the drawing and approved by Consultant at site including clamping and closing the Open Pipe and Temporarily by suitable And Covers Against Entry of Dust or any Other Foreign Materials. </t>
  </si>
  <si>
    <t>Light ,Power &amp; Point  Circuit Wiring</t>
  </si>
  <si>
    <t> </t>
  </si>
  <si>
    <t xml:space="preserve">Supply and installation of concealed wiring using   2 x 2.5 sqmm,1 x 1.5 FRLS Copper Conductor PVC Insulated wires (with proper R.Y.B. Colour Code)Laid Concealed Over false Ceiling or in wall chases Proper Fixing </t>
  </si>
  <si>
    <t xml:space="preserve">Supply and installation of concealed wiring using  2 x 4 sqmm,1 x 2.5 sq.mm FRLS Copper Conductor PVC Insulated wires (with proper R.Y.B. Colour Code)Laid Concealed Over false Ceiling or in wall chases Proper Fixing </t>
  </si>
  <si>
    <t xml:space="preserve">Supply and installation of concealed wiring using 3 X1.5 sqmm FRLS Copper Conductor PVC Insulated wires (with proper R.Y.B. Colour Code)Laid Concealed Over false Ceiling or in wall chases Proper Fixing </t>
  </si>
  <si>
    <t xml:space="preserve">Supply and installation of concealed wiring using  2 x 1.5 sq.mm FRLS  Copper Conductor PVC Insulated wires (with proper R.Y.B. Colour Code)Laid Concealed Over false Ceiling or in wall chases Proper Fixing </t>
  </si>
  <si>
    <t xml:space="preserve">Supply and Erection of 2C x 1 sq.mm FRLS copper flexible Cable </t>
  </si>
  <si>
    <t xml:space="preserve">Supply and Erection of 2C x 1.5 sq.mm FRLS copper flexible Cable </t>
  </si>
  <si>
    <t xml:space="preserve">Supply and Erection of 2C x 2.5 sq.mm FRLS copper flexible Cable </t>
  </si>
  <si>
    <t xml:space="preserve">Supply and Erection of 3C x 1.5 sq.mm FRLS copper flexible Cable </t>
  </si>
  <si>
    <t xml:space="preserve">Supply and Erection of 3C x 2.5 sq.mm FRLS copper flexible Cable </t>
  </si>
  <si>
    <t xml:space="preserve">Supply and Erection of 3C x 4 sq.mm copper Flexible Cable </t>
  </si>
  <si>
    <t xml:space="preserve">Supply and Installation of concealed wiring using  3 x 2.5 sq.mm  FRLS Copper Conductor PVC Insulated wires (with proper R.Y.B. Colour Code)Laid Concealed Over false Ceiling or in wall chases Proper Fixing </t>
  </si>
  <si>
    <t xml:space="preserve">Supply and Installation of concealed wiring using  3 x 4 sq.mm  FRLS Copper Conductor PVC Insulated wires (with proper R.Y.B. Colour Code)Laid Concealed Over false Ceiling or in wall chases Proper Fixing </t>
  </si>
  <si>
    <t xml:space="preserve">Supply and installation of concealed wiring using    4 x 4 sqmm,1 x 2.5 sq.mm FRLS Copper Conductor PVC Insulated wires (with proper R.Y.B. Colour Code)Laid Concealed Over false Ceiling or in wall chases Proper Fixing </t>
  </si>
  <si>
    <t xml:space="preserve">Supply and installation of concealed wiring using 4 x 6 sqmm, 1 x 4 sq.mm FRLS Copper Conductor PVC Insulated wires (with proper R.Y.B. Colour Code)Laid Concealed Over false Ceiling or in wall chases Proper Fixing </t>
  </si>
  <si>
    <t xml:space="preserve">Supply and installation of concealed wiring using  2 x 2.5 sq.mm FRLS  Copper Conductor PVC Insulated wires (with proper R.Y.B. Colour Code)Laid Concealed Over false Ceiling or in wall chases Proper Fixing </t>
  </si>
  <si>
    <t xml:space="preserve">Supply and Erection of 1C x 2.5 sq.mm copper flexible Cable </t>
  </si>
  <si>
    <t xml:space="preserve">Supply and Erection of 1C x 4 sq.mm copper flexible Cable </t>
  </si>
  <si>
    <t xml:space="preserve">Supply and Erection of 1C x 6 sq.mm copper flexible Cable </t>
  </si>
  <si>
    <t xml:space="preserve">Supply and Erection of 1C x 10 sq.mm copper flexible Cable </t>
  </si>
  <si>
    <t>Earthing</t>
  </si>
  <si>
    <t xml:space="preserve">Supply and installation connection of G.I 25mm x 6mm Earthing  Patti </t>
  </si>
  <si>
    <t xml:space="preserve">Supply and installation connection of G.I 25mm x 3mm Earthing  Patti </t>
  </si>
  <si>
    <t xml:space="preserve">Supply and installation connection of Copper Earthing 6 No. Copper Bare Wire </t>
  </si>
  <si>
    <t xml:space="preserve">Supply and installation connection of Copper Earthing 8 No. Copper Bare Wire </t>
  </si>
  <si>
    <t xml:space="preserve">Supply and installation connection of Copper Earthing 10 No. Copper Bare Wire </t>
  </si>
  <si>
    <t xml:space="preserve">Supply and installation connection of Copper Earthing 12 No. Copper Bare Wire </t>
  </si>
  <si>
    <t xml:space="preserve">Supply and installation connection of Copper Earthing 14 No. Copper Bare Wire </t>
  </si>
  <si>
    <t>Supply and installation testing commission of following 32A  connector strip</t>
  </si>
  <si>
    <t>Supply and  Installation of Preparing  earthing  stations   by  using  following type of 600mm x 600mm x 6mm Copper Earth plate, GI pipe for  watering,  300mm x 300mm Cambar  etc. The earth station includes excavation in any  soft  soil, backfilling i/c sufficient quantity of coal and salt, preparing brick etc.</t>
  </si>
  <si>
    <t>Supply and  Installation of Preparing  earthing  stations   by  using  following type of 600mm x 600mm x 6mm Copper Earth plate, Copper pipe for  watering,  300mm x 300mm Cambar  etc. The earth station includes excavation in any  soft  soil, backfilling i/c sufficient quantity of coal and salt, preparing brick etc.</t>
  </si>
  <si>
    <t>Fire Alarm Panel System</t>
  </si>
  <si>
    <t>Supply and installation connection Testing and commissioning of following 1.5 sq.mm x  2 core Copper Armoured Cable for FAS System</t>
  </si>
  <si>
    <t>Cable</t>
  </si>
  <si>
    <t>Supply and Installation Connection of 1100 V Grade Armoud Cable Having Sector/Circular Shaped Aluminium/Copper Conductor PVC insulated Cores, Laid Up, PVC Tape Wrapped Inner Sheathed, GI Strip/Wire Armoured And Over All Extruded PVC Sheathed Confirming To IS:1554, Laid On Wall) Ceiling Using GI Clamps And Spacer As Per Route Shown At Site And Further As Directed By Consultant At Site in the following size.</t>
  </si>
  <si>
    <t xml:space="preserve">2.5 sq.mm x  2 core Copper  Armoured Cable </t>
  </si>
  <si>
    <t xml:space="preserve">4 sq.mm x  2 core Copper  Armoured Cable </t>
  </si>
  <si>
    <t xml:space="preserve">6 sq.mm x  2 core Copper  Armoured Cable </t>
  </si>
  <si>
    <t xml:space="preserve">10 sq.mm x  2 core Copper  Armoured Cable </t>
  </si>
  <si>
    <t xml:space="preserve">16 sq.mm x  2 core Copper  Armoured Cable </t>
  </si>
  <si>
    <t xml:space="preserve">2.5 sq.mm x  3 core Copper  Armoured Cable  </t>
  </si>
  <si>
    <t xml:space="preserve">4 sq.mm x  3 core Copper  Armoured Cable  </t>
  </si>
  <si>
    <t xml:space="preserve">6 sq.mm x  3 core Copper  Armoured Cable </t>
  </si>
  <si>
    <t xml:space="preserve">10 sq.mm x  3 core Copper  Armoured Cable </t>
  </si>
  <si>
    <t xml:space="preserve">16 sq.mm x  3 core Copper  Armoured Cable </t>
  </si>
  <si>
    <t xml:space="preserve">25sq.mm x  3 core Copper  Armoured Cable </t>
  </si>
  <si>
    <t xml:space="preserve">35 sq.mm x  3 core Copper  Armoured Cable </t>
  </si>
  <si>
    <t xml:space="preserve">2.5 sq.mm x  4 core Copper  Armoured Cable </t>
  </si>
  <si>
    <t xml:space="preserve">4 sq.mm x  4 core Copper  Armoured Cable </t>
  </si>
  <si>
    <t xml:space="preserve">6 sq.mm x  4 core Copper  Armoured Cable </t>
  </si>
  <si>
    <t xml:space="preserve">10 sq.mm x  4 core Copper  Armoured Cable </t>
  </si>
  <si>
    <t xml:space="preserve">16 sq.mm x  4 core Copper  Armoured Cable </t>
  </si>
  <si>
    <t xml:space="preserve">25 sq.mm x  4 core Copper  Armoured Cable </t>
  </si>
  <si>
    <t xml:space="preserve">2.5 sq.mm x  3 core Aluminium  Armoured Cable </t>
  </si>
  <si>
    <t xml:space="preserve">4 sq.mm x  3 core Aluminium Armoured Cable  </t>
  </si>
  <si>
    <t xml:space="preserve">6 sq.mm x  3 core Aluminium Armoured Cable </t>
  </si>
  <si>
    <t xml:space="preserve">10 sq.mm x  3 core Aluminum Armoured Cable  </t>
  </si>
  <si>
    <t xml:space="preserve">16 sq.mm x 3 core Aluminum Armoured Cable </t>
  </si>
  <si>
    <t xml:space="preserve">25 sq.mm x 3 core Aluminum Armoured Cable </t>
  </si>
  <si>
    <t xml:space="preserve">35 sq.mm x 3 core Aluminium Armoured Cable  </t>
  </si>
  <si>
    <t xml:space="preserve">50 sq.mm x 3 core Aluminium Armoured Cable  </t>
  </si>
  <si>
    <t xml:space="preserve">70 sq.mm x 3 core Aluminium Armoured Cable </t>
  </si>
  <si>
    <t xml:space="preserve">95 sq.mm x 3 core Aluminium Armoured Cable </t>
  </si>
  <si>
    <t xml:space="preserve">120 sq.mm x 3 core Aluminium Armoured Cable </t>
  </si>
  <si>
    <t xml:space="preserve">150 sq.mm x 3 core Aluminium Armoured Cable </t>
  </si>
  <si>
    <t xml:space="preserve">2.5 sq.mm x  3.5 core Aluminium Armoured Cable  </t>
  </si>
  <si>
    <t xml:space="preserve">4 sq.mm x  3.5 core Aluminium Armoured Cable   </t>
  </si>
  <si>
    <t xml:space="preserve">6 sq.mm x  3.5 core Aluminium Armoured Cable </t>
  </si>
  <si>
    <t xml:space="preserve">10 sq.mm x  3.5 core Aluminium Armoured Cable </t>
  </si>
  <si>
    <t xml:space="preserve">16 sq.mm x 3.5 core Aluminium Armoured Cable </t>
  </si>
  <si>
    <t xml:space="preserve">25 sq.mm x 3.5 core Aluminium Armoured Cable </t>
  </si>
  <si>
    <t xml:space="preserve">35 sq.mm x 3.5 core Aluminium Armoured Cable </t>
  </si>
  <si>
    <t xml:space="preserve">50 sq.mm x 3.5 core Aluminium Armoured Cable </t>
  </si>
  <si>
    <t xml:space="preserve">70 sq.mm x 3.5 core Aluminium Armoured Cable  </t>
  </si>
  <si>
    <t xml:space="preserve">95 sq.mm x 3.5 core Aluminium Armoured Cable </t>
  </si>
  <si>
    <t xml:space="preserve">120 sq.mm x 3.5 core Aluminium Armoured Cable </t>
  </si>
  <si>
    <t xml:space="preserve">150 sq.mm x 3.5 core Aluminium Armoured Cable </t>
  </si>
  <si>
    <t>185 sq.mm x 3.5 core Aluminium Armoured Cable</t>
  </si>
  <si>
    <t xml:space="preserve">240 sq.mm x 3.5 core Aluminium Armoured Cable </t>
  </si>
  <si>
    <t xml:space="preserve">2.5 sq.mm x  4 core Aluminium Armoured Cable </t>
  </si>
  <si>
    <t xml:space="preserve">4 sq.mm x  4 core Aluminium Armoured Cable  </t>
  </si>
  <si>
    <t xml:space="preserve">6 sq.mm x  4 core Aluminium Armoured Cable </t>
  </si>
  <si>
    <t xml:space="preserve">10 sq.mm x  4 core Aluminium  Armoured Cable </t>
  </si>
  <si>
    <t xml:space="preserve">16 sq.mm x  4 core Aluminium  Armoured Cable </t>
  </si>
  <si>
    <t xml:space="preserve">25 sq.mm x 4 core Aluminium Armoured Cable </t>
  </si>
  <si>
    <t xml:space="preserve">35 sq.mm x 4 core Aluminium Armoured Cable </t>
  </si>
  <si>
    <t xml:space="preserve">95 sq.mm x 4 core Aluminium Armoured Cable </t>
  </si>
  <si>
    <t xml:space="preserve">120 sq.mm x 4 core Aluminium Armoured Cable </t>
  </si>
  <si>
    <t xml:space="preserve">150 sq.mm x 4 core Aluminium Armoured Cable </t>
  </si>
  <si>
    <t>185 sq.mm x 4 core Aluminium Armoured Cable</t>
  </si>
  <si>
    <t xml:space="preserve">240 sq.mm x 4 core Aluminium Armoured Cable </t>
  </si>
  <si>
    <t>Distribution Board</t>
  </si>
  <si>
    <t>Supply and installation testing commission of following lighting &amp; power DB SP MCB,DP MCB &amp; MCCB.</t>
  </si>
  <si>
    <t xml:space="preserve">32A 2pole 100ma DP + ELCB  </t>
  </si>
  <si>
    <t xml:space="preserve">25A 2pole 100ma DP + ELCB  </t>
  </si>
  <si>
    <t xml:space="preserve">40A 2pole 100ma DP + ELCB  </t>
  </si>
  <si>
    <t xml:space="preserve">10A 4 Pole TPN MCB </t>
  </si>
  <si>
    <t>16A 4 Pole TPN MCB</t>
  </si>
  <si>
    <t xml:space="preserve">25A 4 Pole TPN MCB </t>
  </si>
  <si>
    <t>32A 4 Pole TPN MCB</t>
  </si>
  <si>
    <t xml:space="preserve">40A 4 Pole TPN MCB </t>
  </si>
  <si>
    <t xml:space="preserve">63A 4 Pole TPN MCB </t>
  </si>
  <si>
    <t>100A 4 Pole TPN MCB</t>
  </si>
  <si>
    <t xml:space="preserve">16A DP MCB </t>
  </si>
  <si>
    <t xml:space="preserve">20A DP MCB </t>
  </si>
  <si>
    <t xml:space="preserve">25A DP MCB </t>
  </si>
  <si>
    <t xml:space="preserve">32A DP MCB </t>
  </si>
  <si>
    <t xml:space="preserve">40A DP MCB </t>
  </si>
  <si>
    <t xml:space="preserve">63A DP MCB </t>
  </si>
  <si>
    <t xml:space="preserve">10A SP MCB </t>
  </si>
  <si>
    <t xml:space="preserve">16A SP MCB </t>
  </si>
  <si>
    <t>20A SP MCB</t>
  </si>
  <si>
    <t xml:space="preserve">25A SP MCB </t>
  </si>
  <si>
    <t xml:space="preserve">32A SP MCB </t>
  </si>
  <si>
    <t xml:space="preserve">40A SP MCB </t>
  </si>
  <si>
    <t xml:space="preserve">63A SP MCB </t>
  </si>
  <si>
    <t xml:space="preserve">20A 3 Pole TPN MCB </t>
  </si>
  <si>
    <t>25A 3 Pole TPN MCB</t>
  </si>
  <si>
    <t>32A 3 Pole TPN MCB</t>
  </si>
  <si>
    <t>RCCB 16A DP 30 mA</t>
  </si>
  <si>
    <t>RCCB 25A DP 30 mA</t>
  </si>
  <si>
    <t>RCCB 32A DP 30 mA</t>
  </si>
  <si>
    <t>RCCB 40A DP 30 mA</t>
  </si>
  <si>
    <t>RCCB 63A DP 30 mA</t>
  </si>
  <si>
    <t>MCCB 100A 4 POLE 100 mA</t>
  </si>
  <si>
    <t>MCCB 125A 4 POLE 100 mA</t>
  </si>
  <si>
    <t>MCCB 150A 4 POLE 100 mA</t>
  </si>
  <si>
    <t>MCCB 210A 4 POLE 100 mA</t>
  </si>
  <si>
    <t>MCCB 240A 4 POLE 100 mA</t>
  </si>
  <si>
    <t>RCBO 6A 2P 30mA</t>
  </si>
  <si>
    <t>RCBO 10A 2P 30mA</t>
  </si>
  <si>
    <t>RCBO 16A 2P 30mA</t>
  </si>
  <si>
    <t>RCBO 20A 2P 30mA</t>
  </si>
  <si>
    <t>RCBO 25A 2P 30mA</t>
  </si>
  <si>
    <t>RCBO 32A 2P 30mA</t>
  </si>
  <si>
    <t>RCBO 40A 2P 30mA</t>
  </si>
  <si>
    <t>RCBO 45A 2P 30mA</t>
  </si>
  <si>
    <t>RCBO 6A 4P 30mA</t>
  </si>
  <si>
    <t>RCBO 10A 4P 30mA</t>
  </si>
  <si>
    <t>RCBO 16A 4P 30mA</t>
  </si>
  <si>
    <t>RCBO 20A 4P 30mA</t>
  </si>
  <si>
    <t>RCBO 25A 4P 30mA</t>
  </si>
  <si>
    <t>RCBO 32A 4P 30mA</t>
  </si>
  <si>
    <t>RCBO 40A 4P 30mA</t>
  </si>
  <si>
    <t>RCBO 45A 4P 30mA</t>
  </si>
  <si>
    <t xml:space="preserve">Supply &amp; Installation testing commission of following 2 way SPN DB Box Fixing with Proper Cable Tie and Lugs Fixing </t>
  </si>
  <si>
    <t xml:space="preserve">Supply &amp; Installation testing commission of following 4 way SPN DB Box Fixing with Proper Cable Tie and Lugs Fixing </t>
  </si>
  <si>
    <t xml:space="preserve">Supply &amp; Installation testing commission of following 8 way SPN DB Box Fixing with Proper Cable Tie and Lugs Fixing </t>
  </si>
  <si>
    <t xml:space="preserve">Supply &amp; Installation testing commission of following 12 way SPN DB Box Fixing with Proper Cable Tie and Lugs Fixing </t>
  </si>
  <si>
    <t xml:space="preserve">Supply &amp; Installation testing commission of following 2 way TPN DB Box Fixing with Proper Cable Tie and Lugs Fixing </t>
  </si>
  <si>
    <t xml:space="preserve">Supply &amp; Installation testing commission of following 4 way TPN DB Box Fixing with Proper Cable Tie and Lugs Fixing </t>
  </si>
  <si>
    <t xml:space="preserve">Supply &amp; Installation testing commission of following 8 way TPN DB Box Fixing with Proper Cable Tie and Lugs Fixing </t>
  </si>
  <si>
    <t xml:space="preserve">Supply &amp; Installation testing commission of following 12 way TPN DB Box Fixing with Proper Cable Tie and Lugs Fixing </t>
  </si>
  <si>
    <t xml:space="preserve">Supply and installation connection testing and commissioning of following  3 Face 5 TPN 32 A  Socket, With Box and 3 Face Top,32A 4pole TPN MCB complete fixing </t>
  </si>
  <si>
    <t xml:space="preserve">Supply and installation testing commission of following single phase 25A metal cladded switch and socket with top and box  </t>
  </si>
  <si>
    <t xml:space="preserve">Supply and installation testing commission of following 16A  Cannector Stip </t>
  </si>
  <si>
    <t>Main LT Panel</t>
  </si>
  <si>
    <t xml:space="preserve">Supply Installation Testing &amp; Commissioning of  3Ph, 415V, 50Hz Main  LT Panel 1 as per SLD </t>
  </si>
  <si>
    <t xml:space="preserve"> Light Fixtures &amp; Misc Items - Installation Only</t>
  </si>
  <si>
    <t>Installation, testing &amp; commissioning of following of Light Fixtures</t>
  </si>
  <si>
    <t xml:space="preserve">4 feet LED Tube Light  </t>
  </si>
  <si>
    <t>Spot Light</t>
  </si>
  <si>
    <t xml:space="preserve">LED Strip Cove light </t>
  </si>
  <si>
    <t>Profile Light</t>
  </si>
  <si>
    <t>Hanging Light</t>
  </si>
  <si>
    <t xml:space="preserve">2'X2' CeiLing Light in Kitchen Area </t>
  </si>
  <si>
    <t>Track Light</t>
  </si>
  <si>
    <t>Bulb in Sofa Bulkhead</t>
  </si>
  <si>
    <t>Wall mounted Light</t>
  </si>
  <si>
    <t>Surface Light</t>
  </si>
  <si>
    <t>Scrubber Motor Connection</t>
  </si>
  <si>
    <t>Fresh Air Motor Connection</t>
  </si>
  <si>
    <t>Exhaust Motor Connection</t>
  </si>
  <si>
    <t>Air Curtain</t>
  </si>
  <si>
    <t>Insect Killer</t>
  </si>
  <si>
    <t>Cassing Box</t>
  </si>
  <si>
    <t xml:space="preserve">Supply and  fixing of 20mm x 20mm Casing Box </t>
  </si>
  <si>
    <t xml:space="preserve">Supply and  fixing of 25mm x 25mm Casing Box </t>
  </si>
  <si>
    <t xml:space="preserve">Supply  fixing of 50mm x 50mm Casing Box </t>
  </si>
  <si>
    <t xml:space="preserve">Supply  fixing of 75mm x 75mm Casing Box </t>
  </si>
  <si>
    <t xml:space="preserve">Supply  fixing of 100mm x 100mm Casing Box </t>
  </si>
  <si>
    <t xml:space="preserve">Supply  fixing of 150mm x 150mm Casing Box </t>
  </si>
  <si>
    <t>MUSIC SYSTEM</t>
  </si>
  <si>
    <t xml:space="preserve">                  -  </t>
  </si>
  <si>
    <t>Installation connection testing and commission of following  2 Core Flexible WIRE Copper Conductor PVC insulated Wires Pulled Through Heavy Gauge Laid Concealed over False Ceiling Orin Wall Chases for Speaker And SubWoofer. (Within Existing conduit) - Music System</t>
  </si>
  <si>
    <t>Lugs</t>
  </si>
  <si>
    <t>Supply &amp; Fixing Lugs Punching</t>
  </si>
  <si>
    <t>1.5 sq.mm Pin Tyep Lugs (Copper)</t>
  </si>
  <si>
    <t>2.5 sq.mm Pin Tyep Lugs (Copper)</t>
  </si>
  <si>
    <t>4 sq.mm Pin Tyep Lugs (Copper)</t>
  </si>
  <si>
    <t>6 sq.mm Pin,Ring Tyep Lugs (Copper)</t>
  </si>
  <si>
    <t>10 sq.mm Pin Tyep Lugs (Copper)</t>
  </si>
  <si>
    <t>16 sq.mm Pin ,Ring Tyep Lugs (Copper)</t>
  </si>
  <si>
    <t>120 sq.mm Ring Type Lugs (Copper)</t>
  </si>
  <si>
    <t>10 sq.mm Pin Tyep Lugs (Alluminium)</t>
  </si>
  <si>
    <t>25 sq.mm Ring Type Lugs (Alluminium)</t>
  </si>
  <si>
    <t>35 sq.mm Ring Type Lugs (Alluminium)</t>
  </si>
  <si>
    <t>50 sq.mm Ring Type Lugs (Alluminium)</t>
  </si>
  <si>
    <t>70 sq.mm Ring Type Lugs (Alluminium)</t>
  </si>
  <si>
    <t>90 sq.mm Ring Type Lugs (Alluminium)</t>
  </si>
  <si>
    <t>95 sq.mm Ring Type Lugs (Alluminium)</t>
  </si>
  <si>
    <t>120 sq.mm Ring Type Lugs (Alluminium)</t>
  </si>
  <si>
    <t>150 sq.mm Ring Type Lugs (Alluminium)</t>
  </si>
  <si>
    <t>185 sq.mm Ring Type Lugs (Alluminium)</t>
  </si>
  <si>
    <t>240 sq.mm Ring Type Lugs (Alluminium)</t>
  </si>
  <si>
    <t>300 sq.mm Ring Type Lugs (Alluminium)</t>
  </si>
  <si>
    <t xml:space="preserve">END OF TERMINATION </t>
  </si>
  <si>
    <t>2.5 sq.mm x 4 core Glands</t>
  </si>
  <si>
    <t>4 sq.mm x 4 core Glands</t>
  </si>
  <si>
    <t>6 sq.mm x 4 core Glands</t>
  </si>
  <si>
    <t>10 sq.mm x  4 core Glands</t>
  </si>
  <si>
    <t xml:space="preserve">16 sq.mm x  4 core Glands </t>
  </si>
  <si>
    <t>25 sq.mm x 3.5 core Glands</t>
  </si>
  <si>
    <t>35Sqmm x 3.5core Glnads</t>
  </si>
  <si>
    <t>50 sq.mm x 3.5 core Glands</t>
  </si>
  <si>
    <t>70 sq.mm x 3.5 core Glands</t>
  </si>
  <si>
    <t>95 sq.mm x 3.5 core Glands</t>
  </si>
  <si>
    <t>120 sq.mm x 3.5 core Glands</t>
  </si>
  <si>
    <t>150 sq.mm x 3.5 core Glands</t>
  </si>
  <si>
    <t>180 sq.mm x 3.5 core Glands</t>
  </si>
  <si>
    <t>185 sq.mm x 3.5 core Glands</t>
  </si>
  <si>
    <t>240 sq.mm x 3.5 core Glands</t>
  </si>
  <si>
    <t>300 sq.mm x 3.5 core Glands</t>
  </si>
  <si>
    <t>Supply and installation of  20 mm GI Glands .</t>
  </si>
  <si>
    <t>Supply and installation of  25 mm GI Glands .</t>
  </si>
  <si>
    <t>Supply and installation of  32 mm PVC  Glands .</t>
  </si>
  <si>
    <t>Supply and installation of  25 mm PVC  Glands .</t>
  </si>
  <si>
    <t>Supply and installation of  20 mm PVC  Glands .</t>
  </si>
  <si>
    <t>Double Compression Gland</t>
  </si>
  <si>
    <t xml:space="preserve">Top </t>
  </si>
  <si>
    <t>Supply &amp; Fixing 5 A Top</t>
  </si>
  <si>
    <t>Supply &amp; Fixing 15 A Top</t>
  </si>
  <si>
    <t>Switches and Modular Box with Plates</t>
  </si>
  <si>
    <t>Supply &amp; Installation Switch with Plate &amp; Metal Box</t>
  </si>
  <si>
    <t>18 Modular plate with box</t>
  </si>
  <si>
    <t>12 Modular plate with box</t>
  </si>
  <si>
    <t>8 Modular plate (Horizontal) with box</t>
  </si>
  <si>
    <t>6 Modular plate with box</t>
  </si>
  <si>
    <t>4 Modular plate with box</t>
  </si>
  <si>
    <t>3 Modular plate with box</t>
  </si>
  <si>
    <t>2 Modular plate with box</t>
  </si>
  <si>
    <t>1 Modular plate with box</t>
  </si>
  <si>
    <t xml:space="preserve">10A switch </t>
  </si>
  <si>
    <t xml:space="preserve">20A switch </t>
  </si>
  <si>
    <t xml:space="preserve">2 way Switch </t>
  </si>
  <si>
    <t xml:space="preserve">10A 5 pin socket </t>
  </si>
  <si>
    <t xml:space="preserve">20/10 5 pin socket  </t>
  </si>
  <si>
    <t xml:space="preserve">20A Swtich Type Triper </t>
  </si>
  <si>
    <t xml:space="preserve">Telephone Jack </t>
  </si>
  <si>
    <t xml:space="preserve">Data Socket </t>
  </si>
  <si>
    <t>USB charging Sockets</t>
  </si>
  <si>
    <t xml:space="preserve">Blank Plate  </t>
  </si>
  <si>
    <t xml:space="preserve">2 Modular Surface Box </t>
  </si>
  <si>
    <t xml:space="preserve">3Modular Surface Box </t>
  </si>
  <si>
    <t xml:space="preserve">4 Modular Surface Box </t>
  </si>
  <si>
    <t xml:space="preserve">6 Modular Surface Box </t>
  </si>
  <si>
    <t xml:space="preserve">8 Modular Surface Box </t>
  </si>
  <si>
    <t xml:space="preserve">12 Modular Surface Box </t>
  </si>
  <si>
    <t xml:space="preserve">18 Modular Surface Box </t>
  </si>
  <si>
    <t>Junction Box</t>
  </si>
  <si>
    <t>Supply and installation testing and commissioning of following of floor Junction Boxes with Top Cover for Above thick Fabricated Out of MS Sheet fully powder coated with Removable screwed Cover Plates on All four sides for blocking the entry.</t>
  </si>
  <si>
    <t>100mm  x 100 mm Junction Box with SS Cover plate</t>
  </si>
  <si>
    <t>150mm  x 150 mm Junction Box with SS Cover plate</t>
  </si>
  <si>
    <t>200mm  x 200 mm Junction Box with SS Cover plate</t>
  </si>
  <si>
    <t>250mm  x 250 mm Junction Box with SS Cover plate</t>
  </si>
  <si>
    <t>300mm x 300mm Junction Box with SS Cover plate</t>
  </si>
  <si>
    <t>350mm  x 350 mm Junction Box with SS Cover plate</t>
  </si>
  <si>
    <t>Data &amp; Voice Cable &amp; CCTV</t>
  </si>
  <si>
    <t xml:space="preserve">Supply and Installation connection Testing and commissioning of following Cat 6 Data Cable Wire (Data &amp; Voice) </t>
  </si>
  <si>
    <t>Supply and installation of concealed wiring using  4+ 1 Camera wire Copper Conductor PVC Insulated wires   Laid Concealed Over false Ceiling or in wall chases Proper Fixing.</t>
  </si>
  <si>
    <t xml:space="preserve">Supply and Installation connection Testing and commissioning of Following 6 Core Fiber Optic Wire Data Cable Wire (Data) </t>
  </si>
  <si>
    <t>Supply &amp; installation of concealed RG-6 TV CC T.V cable wire conductor PVC insulated wire pulled through heavy gauge PVC conduit laid over false ceiling or in wall chases.</t>
  </si>
  <si>
    <t xml:space="preserve">Cable Tray </t>
  </si>
  <si>
    <t xml:space="preserve">Supply &amp; installations of heavy gauge perforated Cable Tray made of GI sheet steel., min 2mm thick, with sides not less than 50 mm deep, fittings are to be same material as tray, each coupling should have GI earthing connector. . support space shall be 1000mm and rods height will be1200mm  &amp; at all bends &amp; couplings. the rate shall be inclusive of all other required accessories, supports rods &amp; plates etc </t>
  </si>
  <si>
    <t>Supply &amp; fixing of 600mm x 50mm x 2mm thick perforated cable tray.</t>
  </si>
  <si>
    <t>Supply &amp; fixing of 450mm x 50mm x 2mm thick perforated cable tray.</t>
  </si>
  <si>
    <t>Supply &amp; fixing of 400mm x 50mm x 2mm thick perforated cable tray.</t>
  </si>
  <si>
    <t>Supply &amp; fixing of 300mm x 50mm x 2mm thick perforated cable tray.</t>
  </si>
  <si>
    <t>Supply &amp; fixing of 250mm x 50mm x 2mm thick perforated cable tray.</t>
  </si>
  <si>
    <t>Supply &amp; fixing of 200mm x 50mm x 2mm thick perforated cable tray.</t>
  </si>
  <si>
    <t>Supply &amp; fixing of 150mm x 50mm x 2mm thick perforated cable tray.</t>
  </si>
  <si>
    <t>Supply &amp; fixing of 100mm x 50mm x 2mm thick perforated cable tray.</t>
  </si>
  <si>
    <t>Raceways</t>
  </si>
  <si>
    <t>Supply &amp; Installation of 2500X30x2 mm thick raceways in floor</t>
  </si>
  <si>
    <t>Supply &amp; Installation of 2500X40x2 mm thick raceways in floor</t>
  </si>
  <si>
    <t>Supply &amp; Installation of 2500X50x2 mm thick raceways in floor</t>
  </si>
  <si>
    <t xml:space="preserve">UPS </t>
  </si>
  <si>
    <t>Installation of 5KVA three phase in and Single Phase out UPS with 90min battery back-up- make  Online Systems</t>
  </si>
  <si>
    <t>Installation of 5KVA three phase in and Single Phase out UPS with 60min battery back-up- make  Online Systems</t>
  </si>
  <si>
    <t>Installation of 3KVA three phase in and Single Phase out UPS with 90min battery back-up- make  Online Systems</t>
  </si>
  <si>
    <t>Installation of 3KVA three phase in and Single Phase out UPS with 60min battery back-up- make  Online Systems</t>
  </si>
  <si>
    <t>Installation of 5KVA three phase in and Single Phase out UPS with 90min battery back-up- make  Online Systems - Inbuilt Battery</t>
  </si>
  <si>
    <t>Installation of 5KVA three phase in and Single Phase out UPS with 60min battery back-up- make  Online Systems - Inbuilt Battery</t>
  </si>
  <si>
    <t>Installation of 3KVA three phase in and Single Phase out UPS with 90min battery back-up- make  Online Systems - Inbuilt Battery</t>
  </si>
  <si>
    <t>Installation of 3KVA three phase in and Single Phase out UPS with 60min battery back-up- make  Online Systems - Inbuilt Battery</t>
  </si>
  <si>
    <t>MISC</t>
  </si>
  <si>
    <t>Supply and installation testing commission of following 1 no.of 4way weather proof box fixing for outdoor unit cable lugs proper fixing</t>
  </si>
  <si>
    <t>Supply and installation testing commission of following 1 no.of 8way weather proof box fixing for outdoor unit cable lugs proper fixing</t>
  </si>
  <si>
    <t>Rubber Mat</t>
  </si>
  <si>
    <t xml:space="preserve"> Supply and Installation of Fan 48" 1200mm double Ball Bearing Crompton </t>
  </si>
  <si>
    <t xml:space="preserve">Supply and Installation of Exhaust Crompton / Havells </t>
  </si>
  <si>
    <t xml:space="preserve">Supply and Installation of Ceiling Rose </t>
  </si>
  <si>
    <t>Supply and Installation of Wall Fan 16" (supply + installation)</t>
  </si>
  <si>
    <t>Supply and Installation of Chain</t>
  </si>
  <si>
    <t xml:space="preserve">Temp Lighting LumpSum </t>
  </si>
  <si>
    <t>LS</t>
  </si>
  <si>
    <t>Crystal Air cool</t>
  </si>
  <si>
    <t>Stars &amp; Merit.</t>
  </si>
  <si>
    <t>Rate-R0</t>
  </si>
  <si>
    <t xml:space="preserve">Rate </t>
  </si>
  <si>
    <t xml:space="preserve">S/I/T/C of 2c X 1.5mm2, 1100V copper conductor, MS insulated and sheilded armoured and overall FRLS PVC sheathed cable for  fire Alarm system.Cable shall be cleated to wall, ceiling as per mall </t>
  </si>
  <si>
    <t>No.</t>
  </si>
  <si>
    <t>Target 
Rates</t>
  </si>
  <si>
    <t>Crystal
 Air cool</t>
  </si>
  <si>
    <t>Pioneer 
Projects</t>
  </si>
  <si>
    <t>Rate -1</t>
  </si>
  <si>
    <t>Amount-R1</t>
  </si>
  <si>
    <t>EXISTING CHILLED WATER TYPE CSU AHU UNITS</t>
  </si>
  <si>
    <t>(3375CFM through Existing Unit) Vendor to Generate Ceiling suspended chilled water type AHU unit health report and to considered basic maintainace. Cleaning etc. As per standard.</t>
  </si>
  <si>
    <t>8.5TR - (3375CFM)</t>
  </si>
  <si>
    <t>CHILLED WATER PIPING &amp; VALVES</t>
  </si>
  <si>
    <t>CHILLED WATER PIPING</t>
  </si>
  <si>
    <t xml:space="preserve">Supply, delivery, installation, testing of MS 'C' class piping complete with fittings (bends, Tees, reducers, flanges etc.)of class "O" elastomeric 13mm Nitrile Rubber with 2 coats – one on  the insulated surface along with Glass Cloth  </t>
  </si>
  <si>
    <t>50 mm dia</t>
  </si>
  <si>
    <t>40 mm dia</t>
  </si>
  <si>
    <t>VALVES AND FITTINGS</t>
  </si>
  <si>
    <t>Supply, delivery, Installation &amp; testing of Valves with insulation as per specifications.</t>
  </si>
  <si>
    <t>Approved Make - Zoloto</t>
  </si>
  <si>
    <t>Butterfly Valves with steel shaft and cast iron body (PN 10)</t>
  </si>
  <si>
    <t>Y Strainers with cast iron / fabricated steel body (PN 10)</t>
  </si>
  <si>
    <t>Supply, installation, testing and commissioning of  complete set of  control valve kit comprising of Two Way Control Valve of C.I body of PN16 ratings,  motorized modulating actuators with linear stroke of minimum 15 mm, AHU room,one thermowell,one power supply unit of 230Vac/24Vac.Tranparent IP55 Control box for mounting Digital controller and power supply unit.The valve size shall be suitable for pipe size/coil capacity</t>
  </si>
  <si>
    <t>Auto Air Vents with ball valve - 25 mm dia.</t>
  </si>
  <si>
    <t>Purge valve - 25 mm dia.</t>
  </si>
  <si>
    <t>Pressure Gauges</t>
  </si>
  <si>
    <t>Pressure gauges as per specification for mounting on chilled water pipe (Range 0 - 10 kg/cm2) with cock and U pipe with ball valve.</t>
  </si>
  <si>
    <t>Temperature Gauges</t>
  </si>
  <si>
    <t>Temperature gauges as per specification for mounting on pipe. (Range 0 - 50°C) with brass thermowells for mounting temperature gauges on chilled water line.</t>
  </si>
  <si>
    <t>Drain pipe</t>
  </si>
  <si>
    <t xml:space="preserve">drain pipe PVC complete with fitting, U trap, Support, receiving funnel &amp; preformed 3mm insulation. </t>
  </si>
  <si>
    <t>32 mm</t>
  </si>
  <si>
    <t xml:space="preserve"> Sheet Metal Ducting - Factory Fabricated</t>
  </si>
  <si>
    <t xml:space="preserve">OVAL Ducting in Galvanised Steel </t>
  </si>
  <si>
    <t>Supply, fabrication, installation and testing of GSS metal ducts as per IS-277 (120 GSM both sides, LFQ &amp; confirming to Class VIII) for GS Sheets and IS-655 for fabrication of following thicknesses including
necessary G.I. hangers/ supports, volume control duct dampers, accessories, vanes, 3 mm neoprene rubber gasket etc. complete as per specifications in accordance with the approved shop drawings. No slip joints shall be allowed. Flanges shall be Rolamate or equivalent and ducts upto 1500 mm width shall be with rigid support (Gripple support to be provided wherever required) as per technical specifications.</t>
  </si>
  <si>
    <t>Ducts to be fabricated at the jobsite. factory Fabrication work shall be limited to assembly, installation and suit to site pieces and collars/droppers</t>
  </si>
  <si>
    <t>The quoted costs should include:</t>
  </si>
  <si>
    <t>i) Ducts with reinforcement/ strengthening</t>
  </si>
  <si>
    <t>ii) Air tight joints</t>
  </si>
  <si>
    <t>iii) Accessories such as splitter, damper, guide vane etc.</t>
  </si>
  <si>
    <t>iv) Hangers and supports (Gripple Supporting method to be used wherever required)</t>
  </si>
  <si>
    <t>v) Painting with Black color paint for duct sides behind the grills.</t>
  </si>
  <si>
    <t>vi) The gasket used in case for all ducts shall be fire retardant type</t>
  </si>
  <si>
    <t>vii) Ducts shall be fully sealed with Silicon Sealant for leak tight installation.</t>
  </si>
  <si>
    <t xml:space="preserve">Ducts shall be leak pressure tested &amp; leakages should be within acceptable limits as specified at Min. 500 Pa </t>
  </si>
  <si>
    <t xml:space="preserve">0.63 mm (24 SWG) GSS ducting (601mm-750mm)  </t>
  </si>
  <si>
    <t>SqFtt</t>
  </si>
  <si>
    <t>Insulation of Duct</t>
  </si>
  <si>
    <t>Supplying and fixing of following thickness under deck Nitrie Rubber ( Class O type of fire retadancy). (Make - Hira Technologies)</t>
  </si>
  <si>
    <t xml:space="preserve">13 mm thick </t>
  </si>
  <si>
    <t xml:space="preserve"> Sheet Metal Ducting - Site Fabricated</t>
  </si>
  <si>
    <t xml:space="preserve">Rectangular Ducting in Galvanised Steel </t>
  </si>
  <si>
    <t>Supply, fabrication, installation and testing of MS/SS metal ducts as per IS-277 (120 GSM both sides, LFQ &amp; confirming to Class VIII) for MS/SS Sheets and IS-655 for fabrication of following thicknesses including
necessary G.I. hangers/ supports, volume control duct dampers, accessories, vanes, 3 mm neoprene rubber gasket etc. complete as per specifications in accordance with the approved shop drawings. No slip joints shall be allowed. Flanges shall be Rolamate or equivalent and ducts upto 1500 mm width shall be with rigid support (Gripple support to be provided wherever required) as per technical specifications.</t>
  </si>
  <si>
    <t>1.09 mm (18 MSG) MS ducting (PLENUM)</t>
  </si>
  <si>
    <t>SqFt</t>
  </si>
  <si>
    <t>VOLUME CONTROL DAMPER IN DUCTING</t>
  </si>
  <si>
    <t xml:space="preserve">Supply,  installation  and  testing of  GI construction louver  dampers within  ducts to be  provided  with suitable links, levers and quadrants for manual control of volume of air flow and for proper balancing of the air distribution system </t>
  </si>
  <si>
    <t xml:space="preserve">Supplying &amp; fixing of black mat finish extruded  aluminum opposed  blade BLACK volume  control dampers in supply air duct collars as per approved shop drawings and specifications </t>
  </si>
  <si>
    <t>GRILLES</t>
  </si>
  <si>
    <t>Extruded Aluminum Powder Coated  Grilles Of Required Airflow Angles Without V.C.D- EP -00/15/30 with four side flanges as following sizes.</t>
  </si>
  <si>
    <t>500 x 150mm</t>
  </si>
  <si>
    <t>Nos.</t>
  </si>
  <si>
    <t xml:space="preserve">Extruded Aluminum Powder Coated Continuous/Linear Grilles Of Required Airflow Angles Without V.C.D- EP -00/15/30 with four side flanges as per requirements. </t>
  </si>
  <si>
    <t>200mm Width</t>
  </si>
  <si>
    <t>Pioneer projects</t>
  </si>
  <si>
    <t>price-1</t>
  </si>
  <si>
    <t>price</t>
  </si>
  <si>
    <t>price - R1</t>
  </si>
  <si>
    <t>GI PIPE TATA MAKE/ ZINDAL C CLASS</t>
  </si>
  <si>
    <t>25 mm dia</t>
  </si>
  <si>
    <t>Ft.</t>
  </si>
  <si>
    <t>32 mm dia</t>
  </si>
  <si>
    <t>65 mm dia</t>
  </si>
  <si>
    <t>80 mm dia</t>
  </si>
  <si>
    <t>100 mm dia</t>
  </si>
  <si>
    <t>150 mm dia</t>
  </si>
  <si>
    <t>Fire prof paint</t>
  </si>
  <si>
    <t>P/fixing of butterfly valve UTAM MAKE</t>
  </si>
  <si>
    <t>125 mm dia</t>
  </si>
  <si>
    <t>150mm dia</t>
  </si>
  <si>
    <t>providing and Fixing of manual Fire extinguisher</t>
  </si>
  <si>
    <t>in set with 4.5 kg co2 and abc each</t>
  </si>
  <si>
    <t>63 mm landing valve (Hydrant)</t>
  </si>
  <si>
    <t>Two way Fire brigade</t>
  </si>
  <si>
    <t>63 mm dia RRL Hose pipe with Male/female</t>
  </si>
  <si>
    <t>Flow Switch 80MM</t>
  </si>
  <si>
    <t>Pressure Guage 25MM</t>
  </si>
  <si>
    <t>Air release valve</t>
  </si>
  <si>
    <t>80 mm dia NRV</t>
  </si>
  <si>
    <t>providing &amp; fixing fire booster pump at terrace level 3HP</t>
  </si>
  <si>
    <t>Pendant type BOH 63DIG</t>
  </si>
  <si>
    <t>Pendant type BOH 83DIG</t>
  </si>
  <si>
    <t>Upright Pendant type sprinkler</t>
  </si>
  <si>
    <t>Sidewall type 63DIG</t>
  </si>
  <si>
    <t>P/fixing FLEXIBALE DROPS</t>
  </si>
  <si>
    <t>1 Mtr LONG UL &amp; FM APPROVED</t>
  </si>
  <si>
    <t xml:space="preserve">P/fixing CEILING MOUNTED AUOMATIC FIRE EXITINGUISHER </t>
  </si>
  <si>
    <t>CEILING MOUNTED AUTOMATIC FIRE EXTINGUISHER (CAPACITY:-4KG)</t>
  </si>
  <si>
    <t xml:space="preserve">P/fixing Fire Extinguishers </t>
  </si>
  <si>
    <t>TOTAL</t>
  </si>
  <si>
    <t>Kuber</t>
  </si>
  <si>
    <t>Galaxya</t>
  </si>
  <si>
    <t>Unit Price</t>
  </si>
  <si>
    <t>PNG Pipeline</t>
  </si>
  <si>
    <t>Supply and Installation of 40NB (1-1 2  Dia) M.S. ERW Pipe IS-1239 with all required fittings such as elbow, tee, nipple etc. Jindal.</t>
  </si>
  <si>
    <t>Supply   Installation of 1-1 2  Dia  Main line Ball Valve Shut Off Valve screwed end.</t>
  </si>
  <si>
    <t>Each</t>
  </si>
  <si>
    <t>Supply   Installation of 1-1 2  Dia  Main line Solonoid Shut Off Valve screwed end.</t>
  </si>
  <si>
    <t>Supply   Installation of 3 4  on off Valve for gas ranges screwed end.</t>
  </si>
  <si>
    <t>Supply   Installation of 1-1 2  M.S. Clamps Supports for Pipeline.</t>
  </si>
  <si>
    <t>Supply   Installation of Hyd Flexible Hoses 1 2  5ft Long</t>
  </si>
  <si>
    <t>Supply   Installation of Hyd Flexible Hoses 1 2  7ft Long</t>
  </si>
  <si>
    <t>Supply   Installation of 1-1 2  Flange 150# with Stud Nuts and Gaskets.</t>
  </si>
  <si>
    <t>Supply   Installation of Hyd Adaptor for Valve 3 4  x 1 2 .</t>
  </si>
  <si>
    <t>Supply   Installation of Safety Sign Boards as per MGL Standard.</t>
  </si>
  <si>
    <t>Job</t>
  </si>
  <si>
    <t>AutoCAD As Laid Drawing (Isometric) as per MGL Standard.</t>
  </si>
  <si>
    <t>Set</t>
  </si>
  <si>
    <t>Labour Charges for Pneumatic leak testing, Painting, transportation,   commissioning of entire Gas Pipeline.</t>
  </si>
  <si>
    <t>KUBER</t>
  </si>
  <si>
    <t xml:space="preserve">MODEL GV 108 </t>
  </si>
  <si>
    <t xml:space="preserve">0 to 100 % LEL Digital Display - 7 s egment LCD
Sensor - Pellistor Bead Sensing Technology 
Pre calibrated Sensors 0-100% LEL RS 485 Modbus Communication Inbuilt Relay 24VDC Operating Voltage
IP 67 RATED 
CE, ROHS, PESO / ATEX Certified Module
Certified - Ex-d IIA,IIB,T6 Flame Proof Certified IEC EN 60079-0:2018 , EN 60079-1:2014 Make: Gasvigil 
</t>
  </si>
  <si>
    <t xml:space="preserve">MODEL GV 09 PRO </t>
  </si>
  <si>
    <r>
      <t xml:space="preserve">02 Channel Control Panel with Graphic LCD display, LED indicators monitoring control audio siren panel for signalling in case of leakage Individual Addressble Indicator 3 LED Indicators Addressable LCD Display Inbuilt Buzzer with Flasher External 24 V Hooter / Siren Mute / Acknowledgement button Intelligent Fault Diagnoses 2 SPDT Relays for Solenoid Valves BMS / FACP Integration output GSM Module - SMS Alert (2 Numbers) Make: Gasvigil 
</t>
    </r>
    <r>
      <rPr>
        <sz val="11"/>
        <color rgb="FFC00000"/>
        <rFont val="Calibri"/>
        <family val="2"/>
        <scheme val="minor"/>
      </rPr>
      <t>Gas  vigil, Gas jenetor PESO licesence , solenoid valve , separation system and fire panel looping mandatory</t>
    </r>
  </si>
  <si>
    <t>Gas  vigil, Gas jenetor PESO licesence , solenoid valve , separation system and fire panel looping mandatory</t>
  </si>
  <si>
    <t>Cable 1.5sqmm 4 Core Copper Armoured Cable (Reputed Make)</t>
  </si>
  <si>
    <t>installation</t>
  </si>
  <si>
    <t xml:space="preserve">           COPPER CHIMNEY - LIGHTING  AUTOMATION</t>
  </si>
  <si>
    <t>The Light Square</t>
  </si>
  <si>
    <t>Jcl Lumeries</t>
  </si>
  <si>
    <t>CODE</t>
  </si>
  <si>
    <t xml:space="preserve"> IMAGE</t>
  </si>
  <si>
    <t>QUANTITY  (nos.)</t>
  </si>
  <si>
    <t>LOCATION</t>
  </si>
  <si>
    <t>TRANSFORMER TYPE</t>
  </si>
  <si>
    <t>COLOUR TEMPERATURE</t>
  </si>
  <si>
    <t>WATTAGE</t>
  </si>
  <si>
    <t>SIZE</t>
  </si>
  <si>
    <t>PULL OUT RECESSED
LIGHT</t>
  </si>
  <si>
    <t>LT1</t>
  </si>
  <si>
    <t>Recessed Adjustable spot light,  3 Step MacAdam, &gt;50,000 hours, Die Cast Aluminium, Power factor &gt; 0.5, 70lm/w Class 2, IP20</t>
  </si>
  <si>
    <t xml:space="preserve">Near Live Kitchen and bar </t>
  </si>
  <si>
    <t>DIMMABLE</t>
  </si>
  <si>
    <t>3000 K</t>
  </si>
  <si>
    <t xml:space="preserve">12W </t>
  </si>
  <si>
    <t>60 mm ring</t>
  </si>
  <si>
    <t>Lafit Make: Dropspot-12w, Dali dimmable driver, D:85mm, H:105mm</t>
  </si>
  <si>
    <t>phase cut driver</t>
  </si>
  <si>
    <t>PULL OUT RECESSED
LIGHT DALI DIMMEBLE</t>
  </si>
  <si>
    <t>Dali driver</t>
  </si>
  <si>
    <t xml:space="preserve">SPOT LIGHT </t>
  </si>
  <si>
    <t>LT2</t>
  </si>
  <si>
    <t>Restaurant low ht. area</t>
  </si>
  <si>
    <t xml:space="preserve">Lafit Make: Ishan-12w, D:85mm, H:64mm, Dali Dimmable driver </t>
  </si>
  <si>
    <t xml:space="preserve">SPOT LIGHT  DALI DIMMEBLE </t>
  </si>
  <si>
    <t>Lafit Make Pasture-12w Adjustable, D:85mm, H:70mm, Dali dimmable driver</t>
  </si>
  <si>
    <t>2' x 2'
CONCEALED
LIGHT</t>
  </si>
  <si>
    <t>LT3</t>
  </si>
  <si>
    <t>Recessed backlite box light with Apstar led &amp; Indian driver…...                        Epistar smd led+driver</t>
  </si>
  <si>
    <t xml:space="preserve"> live kitchen</t>
  </si>
  <si>
    <t>NON DIMMABLE</t>
  </si>
  <si>
    <t>3000K</t>
  </si>
  <si>
    <t>36 W</t>
  </si>
  <si>
    <t>595 mm</t>
  </si>
  <si>
    <t xml:space="preserve">Arcade Make Slot- 36w, 595x595x70MM / For Grid ceiling, For zypsum ceiling required 2x2 frame which will cost Rs.900/-each
</t>
  </si>
  <si>
    <t>LT4</t>
  </si>
  <si>
    <t xml:space="preserve">Kitchen area </t>
  </si>
  <si>
    <t>6000K</t>
  </si>
  <si>
    <t>FLEXIBLE L.E.D COVE
LIGHT</t>
  </si>
  <si>
    <t>LT5</t>
  </si>
  <si>
    <t xml:space="preserve">flexible led cove </t>
  </si>
  <si>
    <t xml:space="preserve">Bar Display </t>
  </si>
  <si>
    <t>5W each</t>
  </si>
  <si>
    <t>TBD</t>
  </si>
  <si>
    <t>Per meter-Price given without profile. Driver cost extra as per breakup.</t>
  </si>
  <si>
    <t>Driver Cost included</t>
  </si>
  <si>
    <t>FLEXIBLE L.E.D COVE
LIGHT Dali Dimmable</t>
  </si>
  <si>
    <t>TRACK LIGHT
(900mm)</t>
  </si>
  <si>
    <t>TL1</t>
  </si>
  <si>
    <t>ceiling suspended Antique brass track</t>
  </si>
  <si>
    <t>Curtain Wall, Story Wall &amp; wallpaper wall.</t>
  </si>
  <si>
    <t>900MM LENGTH</t>
  </si>
  <si>
    <t>GU 10 FITTING</t>
  </si>
  <si>
    <t xml:space="preserve">TRACK 
LIGHT </t>
  </si>
  <si>
    <t>Antique brass Cylindric lights with inbuild driver</t>
  </si>
  <si>
    <t>10 W</t>
  </si>
  <si>
    <t>Ø 55 mm</t>
  </si>
  <si>
    <t xml:space="preserve">GU 10 FITTING
Phasecut Dimmable GU10-lamps
</t>
  </si>
  <si>
    <t>TRACK 
LIGHT Dali Dimmable</t>
  </si>
  <si>
    <t>GALAXY SCENE CONTROLLER</t>
  </si>
  <si>
    <t>Shri Balaji Enterprise</t>
  </si>
  <si>
    <t>triveni Lights</t>
  </si>
  <si>
    <t>L.E.D FILAMENT BULB</t>
  </si>
  <si>
    <t>LT6</t>
  </si>
  <si>
    <t>HANGING CLEAR led filament bulb light with  brass finish holder having  2m long wire - AS PER DWG /APPRD</t>
  </si>
  <si>
    <t xml:space="preserve">Above banquet seating ,  </t>
  </si>
  <si>
    <t xml:space="preserve">DIMMABLE </t>
  </si>
  <si>
    <t>4W each</t>
  </si>
  <si>
    <t xml:space="preserve">75Ø Globe with additional cable </t>
  </si>
  <si>
    <t>Powder Coating</t>
  </si>
  <si>
    <t>Brass finish holder with 1 meter cable + Filament lamp</t>
  </si>
  <si>
    <t>L.E.D FILAMENT BULB Dali Dimmable</t>
  </si>
  <si>
    <t xml:space="preserve">DECORATIVE CEILING HANGING PENDANT LIGHT </t>
  </si>
  <si>
    <t>LT7</t>
  </si>
  <si>
    <t>BRASS Welded metal pipe with milky glass globe hanging fixture</t>
  </si>
  <si>
    <t>above curtain wall seating area</t>
  </si>
  <si>
    <t>40W each</t>
  </si>
  <si>
    <t xml:space="preserve">450mm  Dia and height 300mm </t>
  </si>
  <si>
    <t>With lamp</t>
  </si>
  <si>
    <t>DECORATIVE CEILING HANGING PENDANT LIGHT  Dali Dimmeble</t>
  </si>
  <si>
    <t xml:space="preserve">DECORATIVE CEILING HANGING LIGHT </t>
  </si>
  <si>
    <t>LT8</t>
  </si>
  <si>
    <t xml:space="preserve">Entrance area </t>
  </si>
  <si>
    <t xml:space="preserve">550mm  Land height200mm  </t>
  </si>
  <si>
    <t xml:space="preserve">WALL MOUNTED LIGHT </t>
  </si>
  <si>
    <t>LT9</t>
  </si>
  <si>
    <t xml:space="preserve">  </t>
  </si>
  <si>
    <t xml:space="preserve">100mm white frosted glass globe with brass fixture </t>
  </si>
  <si>
    <t xml:space="preserve">Wallpaper Wall  </t>
  </si>
  <si>
    <t>150 Ø Globe</t>
  </si>
  <si>
    <t>WALL MOUNTED LIGHT  Daali Dimmale</t>
  </si>
  <si>
    <t>Holder +6W-Filament lamp+2meter wire, Dimming not possible</t>
  </si>
  <si>
    <t>Metal + Acrylic+3LAMPS E27 BASE 14W PHILIPS, Dimming not possible</t>
  </si>
  <si>
    <t>Metal + PVC DIA 550MM, H:200MM INBUILT LED, Dimming not possible</t>
  </si>
  <si>
    <t>G9-LAMPS 5W, Dimming not possible</t>
  </si>
  <si>
    <r>
      <t xml:space="preserve">                            </t>
    </r>
    <r>
      <rPr>
        <sz val="10"/>
        <rFont val="Aptos Display"/>
        <family val="2"/>
      </rPr>
      <t xml:space="preserve"> COPPER CHIMNEY- LIGHTING  AUTOMATION</t>
    </r>
  </si>
  <si>
    <t>Fusion design</t>
  </si>
  <si>
    <t>Lumicel</t>
  </si>
  <si>
    <t>Copper Chimney (Benchmark)</t>
  </si>
  <si>
    <t xml:space="preserve">Benchmarking
CC-Wakad Pune/
Oberio Mall
</t>
  </si>
  <si>
    <r>
      <rPr>
        <strike/>
        <sz val="10"/>
        <color rgb="FFFF0000"/>
        <rFont val="Aptos Display"/>
        <family val="2"/>
      </rPr>
      <t>ADDRESSABLE</t>
    </r>
    <r>
      <rPr>
        <sz val="10"/>
        <color theme="1"/>
        <rFont val="Aptos Display"/>
        <family val="2"/>
      </rPr>
      <t xml:space="preserve"> FIRE DETECTION SYSTEM</t>
    </r>
  </si>
  <si>
    <t>Benchmark rates
Wakad/Oberio mall</t>
  </si>
  <si>
    <t>Supply &amp; Installation of  Smoke Detector with base -  UL Listed and FM approved Make - Notifier, System Senser &amp; Siemens</t>
  </si>
  <si>
    <t>Supply &amp; Installation of Heat Detector with base - UL Listed and FM approved Make - Notifier, System Senser &amp; Siemens</t>
  </si>
  <si>
    <t>Supply &amp; Installation of Manual Breakglass Unit - UL Listed and FM approved Make - Notifier, System Senser &amp; Siemens</t>
  </si>
  <si>
    <t>Supply &amp; Installation of Hooter with flasher- UL Listed and FM approved Make - Notifier, System Senser &amp; Siemens</t>
  </si>
  <si>
    <t>Supply &amp; Installation of Response Indicator - UL Listed and FM approved Make - Notifier, System Senser &amp; Siemens</t>
  </si>
  <si>
    <t>Supply &amp; Installation of 4 Zone  Fire Alarm Panel with Auto Dialing Facility. Make - System Sensor, Notifier &amp; Siemens. UL listed and FM Approved</t>
  </si>
  <si>
    <t>Supply &amp; Installation of Addresable Fire Alarm Panel with Auto Dialing Facility .Fire alarm system to be on 02 hrs. battery backup.(MAKE - Siemens / Honeywell). Fire Alarm Panel should be UL listed and FM approved</t>
  </si>
  <si>
    <t>Supply &amp; Installation of Multi Detector. Multi Detector should be UL listed and FM Approved  (MAKE - Agni / Honeywell)</t>
  </si>
  <si>
    <t>Supply &amp; Installation of integration Module of Exhaust &amp; Fresh air Blower (Suitable as per approved shop drawing) UL listed and FM approved</t>
  </si>
  <si>
    <t>Supply &amp; Installation of integration Module of Hood Suppression System</t>
  </si>
  <si>
    <t>Supply &amp; Installation of integration Module of Gas leaked Detector</t>
  </si>
  <si>
    <t>Supply &amp; Installation of integration Module of Fire Sprinkler Temper Switch</t>
  </si>
  <si>
    <t>Supply &amp; Installation of integration Module of Solenoid Valve</t>
  </si>
  <si>
    <t>Supply &amp; Installation of integration Module of AHU UNIT (Suitable as per approved shop drawing)</t>
  </si>
  <si>
    <t xml:space="preserve">Supply &amp; Installation of integration Module of Mall main fire alarm system panel </t>
  </si>
  <si>
    <t xml:space="preserve">Supply &amp; Installation of integration Module for Flow switch, Temper Switch and commissioning with Fire Alarm Panel </t>
  </si>
  <si>
    <t>ABC - AUTO GLOW Signage type                                 Fire Extinguisher:size: 100mm X 100mm</t>
  </si>
  <si>
    <t>CO2 - AUTO GLOW Signage type                                    Fire Extinguisher:size: 100mm X 100mm</t>
  </si>
  <si>
    <t>K type - AUTO GLOW Signage type                               Fire Extinguisher:size: 100mm X 100mm</t>
  </si>
  <si>
    <r>
      <rPr>
        <b/>
        <sz val="10"/>
        <rFont val="Arial"/>
        <family val="2"/>
      </rPr>
      <t>(THIS PREMISES IS FIRE SAFETY COMPLIANT)</t>
    </r>
    <r>
      <rPr>
        <sz val="10"/>
        <rFont val="Arial"/>
        <family val="2"/>
      </rPr>
      <t xml:space="preserve"> with Local Language - Mentioning AUTO GLOW Signage type: 300mmX150Mmm</t>
    </r>
  </si>
  <si>
    <t>Metal Rectangular Emergency Exit Signage lit signage with battery, For Indoor, Board Thickness: 5mm</t>
  </si>
  <si>
    <t xml:space="preserve">Job:        </t>
  </si>
  <si>
    <t>COPPER CHIMNEY (VENTILATION)</t>
  </si>
  <si>
    <t>Ventilation BOQ</t>
  </si>
  <si>
    <t xml:space="preserve">DESCRIPTION </t>
  </si>
  <si>
    <t>UNIT</t>
  </si>
  <si>
    <t>QTY</t>
  </si>
  <si>
    <t>SUPPLY/INSTALLATION</t>
  </si>
  <si>
    <t>RATE</t>
  </si>
  <si>
    <t>AMOUNT</t>
  </si>
  <si>
    <t>A</t>
  </si>
  <si>
    <t>EXHAUST AIR BLOWER</t>
  </si>
  <si>
    <t>(Approved make - APC)</t>
  </si>
  <si>
    <t xml:space="preserve">Air quantity                                                     Static  </t>
  </si>
  <si>
    <t>a)</t>
  </si>
  <si>
    <t>11400 CFM                                     75 mm</t>
  </si>
  <si>
    <t>(Note:-Contractor should check actual ducting length of exhaust system before ordering the exhaust fan &amp; any disturbance kindly noted to consultant)</t>
  </si>
  <si>
    <t>B</t>
  </si>
  <si>
    <t>FRESH AIR BLOWER</t>
  </si>
  <si>
    <t>C</t>
  </si>
  <si>
    <t>Electrostatic Precipitator Filter for Kitchen Exhaust Air Treatment</t>
  </si>
  <si>
    <t>- Construction: Made of 16 gauge galvanized sheet, high bake epoxy powder coated or 2 mm mild steel plate oil proof of IP 54.
- Operating Voltage:    220V/1Ph/ 50Hz 
- Power consumption:   50 watts per module/unit up to 5000 cfm.
- Pre Filter: Washable type aluminum mesh pre-filter 
- Ionizer: spring loaded Tungsten wires to create high voltage DC field 12-13 kV
- Collector Plate: High grade Aluminum collector plates which should be alternatively charged positive &amp; negative with large collecting area. Collector cell should be of permanent type and slide out facility for easy removal for cleaning.
- Insulator: Teaflon insulator.
- Access door to filter section shall be equipped with safety limit switch.</t>
  </si>
  <si>
    <t>Exhaust Air Qty -11400CFM  (Approved make - APC-DS-5)</t>
  </si>
  <si>
    <t>D</t>
  </si>
  <si>
    <t xml:space="preserve">   </t>
  </si>
  <si>
    <t>Ducts to be fabricated at the jobsite. Site Fabrication work shall be limited to assembly, installation and suit to site pieces and collars/droppers</t>
  </si>
  <si>
    <t>0.80 mm (22 SWG) GSS ducting (751mm-1500mm)</t>
  </si>
  <si>
    <t>Sqmt</t>
  </si>
  <si>
    <t>Supplying and fixing of following thickness duly laminated aluminum foil of mat finish. (Make - Hira Technologies)</t>
  </si>
  <si>
    <t>13 mm thick</t>
  </si>
  <si>
    <t>E</t>
  </si>
  <si>
    <t>ACCESSORIES</t>
  </si>
  <si>
    <t>Supply, fabrication, assembling, installation, adjusting &amp; testing of airdistribution accessories of assorted size as specified and as per approved shop drawings :</t>
  </si>
  <si>
    <t>Volume Control Damper In Ducting</t>
  </si>
  <si>
    <t>Supply, installation and adjusting of GSS Volume Control Damper within ducts complete as specified and with suitable links, levers. Blades should be opposed blade type. The blades should be mounted in nylon bushes operated by an interior wheel gear system. Manual quadrant control with position indicator to be provided to enable adjust volume of air as required.</t>
  </si>
  <si>
    <t>b)</t>
  </si>
  <si>
    <t xml:space="preserve">Supplying &amp; fixing of black mat finish extruded  aluminium  opposed  blade volume  control dampers  in  supply air duct collars as  per  approved shop drawings and specifications </t>
  </si>
  <si>
    <t>Grilles</t>
  </si>
  <si>
    <t>Approved Make - Cosmos</t>
  </si>
  <si>
    <t>i)</t>
  </si>
  <si>
    <t>300mmX300mm</t>
  </si>
  <si>
    <t>Mesh Terminal Grill</t>
  </si>
  <si>
    <t>Supply &amp; Instalation Terminal Lovure with air flow movement for Exhuast &amp; Fresh Air duct outside mouth end.</t>
  </si>
  <si>
    <t>TOTAL VALUE</t>
  </si>
  <si>
    <t>c)</t>
  </si>
  <si>
    <t>5200 CFM                                     50 mm</t>
  </si>
  <si>
    <t>5000 CFM                                     50 mm</t>
  </si>
  <si>
    <t xml:space="preserve">Air quantity                                                  Static       </t>
  </si>
  <si>
    <t>9120 CFM                                     75 mm</t>
  </si>
  <si>
    <t>7000 CFM                                       75 mm</t>
  </si>
  <si>
    <t>5800 CFM                                       75 mm</t>
  </si>
  <si>
    <t xml:space="preserve">Exhaust Air Qty - 7000 CFM                                      </t>
  </si>
  <si>
    <t xml:space="preserve">Exhaust Air Qty - 5800 CFM                                      </t>
  </si>
  <si>
    <t>1.5 Mtr LONG UL &amp; FM APPROVED</t>
  </si>
  <si>
    <t>P/fixing C.P.brass quartzoid bulb sprinklers Tyco make UL and FM approved</t>
  </si>
  <si>
    <t>Pendant type BOH  90DIG</t>
  </si>
  <si>
    <t>Pendant type BOH 141DIG</t>
  </si>
  <si>
    <t>ABC type 6.0 kg of approved make MAP 90</t>
  </si>
  <si>
    <t>CO2 type 4.0 kg of approved make MAP 90</t>
  </si>
  <si>
    <t>K  type .4.5kg of appved make Safex</t>
  </si>
  <si>
    <t>FHC - UL Lisyted and FM Approved</t>
  </si>
  <si>
    <t>Temper Switch</t>
  </si>
  <si>
    <t xml:space="preserve">
R city 1827 SFT</t>
  </si>
  <si>
    <t>Supply,Installation,testing &amp; commissioning of the following Centrifugal Blower would be used to supply Exhaust Air into the Kitchen, Fan to have Backward inclined Blades, Impeller Should be statically and Dynamically Balanced, Motor to have Squirrel cage, to operate on 3Phase 50Hz AC supply, TEFC Class F Insulation, IE2 Type Motor - Crompton/ Siemens Make, Fan would be supplied with Anti Vibration Pads</t>
  </si>
  <si>
    <t>Supply,Installation,testing &amp; commissioning of the following Centrifugal Blower would be used to supply Fresh Air into the Kitchen, Fan to have Backward inclined Blades, Impeller Should be statically and Dynamically Balanced, Motor to have Squirrel cage, to operate on 3Phase 50Hz AC supply, TEFC Class F Insulation, IE2 Type Motor - Crompton/ Siemens Make, Fan would be supplied with Anti Vibration Pads</t>
  </si>
  <si>
    <t>Sr. No.</t>
  </si>
  <si>
    <t>Service / Materials Code</t>
  </si>
  <si>
    <t>Dimension</t>
  </si>
  <si>
    <t>Item Description</t>
  </si>
  <si>
    <t>Furniture Image /Images</t>
  </si>
  <si>
    <t>Units</t>
  </si>
  <si>
    <t>Qty. of Items</t>
  </si>
  <si>
    <t>Note</t>
  </si>
  <si>
    <t>C1</t>
  </si>
  <si>
    <t>LOUNGE CHAIR</t>
  </si>
  <si>
    <t>W - 59CM
D - 56CM
H - 83CM
SH - 49CM
AH -68CM</t>
  </si>
  <si>
    <t>Legs: TEAKWOOD</t>
  </si>
  <si>
    <t xml:space="preserve">Back: SELECTED FABRIC with diamond stiching pattern as per image </t>
  </si>
  <si>
    <t>Seat: SELECTED FABRIC</t>
  </si>
  <si>
    <t>Polish: CLEAR PU</t>
  </si>
  <si>
    <t xml:space="preserve">Upholstery Work:  Foam density - SEAT - 40 &amp; BACK - 32,  Foam make - SLEEPWELL, fabrics Make - SAROM and product code -  ABOONE - 120                                                                                                                                                           USE Location : near curtain wall </t>
  </si>
  <si>
    <t>C2</t>
  </si>
  <si>
    <t>DINING CHAIR</t>
  </si>
  <si>
    <t xml:space="preserve">W - 45CM
D - 45CM
H - 900M
SH - 49CM
</t>
  </si>
  <si>
    <t>Upholstery Work:  Foam density - SEAT - 40,  Foam make - SLEEPWELL, fabrics Make - SAROM and product code - ABOONE-  141                          USE Location : Banquette seating.</t>
  </si>
  <si>
    <t>C3</t>
  </si>
  <si>
    <t>Upholstery Work:  Foam density - SEAT - 40,  Foam make - SLEEPWELL, fabrics Make - AMAZON, LEATHERITE FINISH, CODE - 01.     USE Location : Near bar and live kitchen area.</t>
  </si>
  <si>
    <t>T1</t>
  </si>
  <si>
    <t xml:space="preserve"> TABLE</t>
  </si>
  <si>
    <t xml:space="preserve">L - 850
B -650
H - 750
</t>
  </si>
  <si>
    <t>ADDING 1 EXTRA TABLE</t>
  </si>
  <si>
    <t xml:space="preserve">Stand: Material Details - MS POLE IN BLACK POWDER COAT </t>
  </si>
  <si>
    <t>Base/Legs: Material Details - MS WITH BLACK POWDER COATING, SIZE - 400 MM</t>
  </si>
  <si>
    <t>T2</t>
  </si>
  <si>
    <t xml:space="preserve">L - 1250
B -850
H - 750
 </t>
  </si>
  <si>
    <t xml:space="preserve">Back: NATURAL CANE_IVORY </t>
  </si>
  <si>
    <t xml:space="preserve">Top: 38 MM thk  FINISHED IN VENEER(TEAK)  TABLE TOP WITH CLEAR PU POLISH &amp; GLOSSY FINISH  </t>
  </si>
  <si>
    <t>COPPER CHIMENY</t>
  </si>
  <si>
    <t>16A switch / socket metal Box</t>
  </si>
  <si>
    <t xml:space="preserve">5/15A 5 pin socket </t>
  </si>
  <si>
    <t>5/15A 5 pin switch</t>
  </si>
  <si>
    <t>5/15A 3 pin socket</t>
  </si>
  <si>
    <t>Mtr</t>
  </si>
  <si>
    <t>Qty R City</t>
  </si>
  <si>
    <t>Qty R city</t>
  </si>
  <si>
    <t>Qty Viviana</t>
  </si>
  <si>
    <t>Inter care 
Enterprises NX</t>
  </si>
  <si>
    <t>Arrow
 Electrical</t>
  </si>
  <si>
    <t>Unity 
Electrical</t>
  </si>
  <si>
    <t>Alex
 electrical</t>
  </si>
  <si>
    <t>Bay 
Interiors</t>
  </si>
  <si>
    <t>Shah 
Interiors</t>
  </si>
  <si>
    <t>Arrow
Difference</t>
  </si>
  <si>
    <t>Amout</t>
  </si>
  <si>
    <t>Bay
Difference</t>
  </si>
  <si>
    <t>Amount'</t>
  </si>
  <si>
    <t>Unity
Difference</t>
  </si>
  <si>
    <t>Alex
Difference</t>
  </si>
  <si>
    <t>STAR
Difference</t>
  </si>
  <si>
    <t>Mean</t>
  </si>
  <si>
    <t>Target
 Rate</t>
  </si>
  <si>
    <t>Median</t>
  </si>
  <si>
    <t>Qty CC Oberoi Mall</t>
  </si>
  <si>
    <r>
      <rPr>
        <strike/>
        <sz val="10"/>
        <color rgb="FFFF0000"/>
        <rFont val="Aptos Display"/>
        <family val="2"/>
      </rPr>
      <t>Removing &amp; Re - installation, testing &amp;</t>
    </r>
    <r>
      <rPr>
        <strike/>
        <sz val="10"/>
        <color theme="1"/>
        <rFont val="Aptos Display"/>
        <family val="2"/>
      </rPr>
      <t xml:space="preserve"> </t>
    </r>
    <r>
      <rPr>
        <sz val="10"/>
        <color theme="1"/>
        <rFont val="Aptos Display"/>
        <family val="2"/>
      </rPr>
      <t xml:space="preserve"> Installation testing and  commissioning as per approved shop drawing</t>
    </r>
  </si>
  <si>
    <t xml:space="preserve">  Installation</t>
  </si>
  <si>
    <t>M5 Ecity Qty</t>
  </si>
  <si>
    <t>CC M5 Ecity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</si>
</sst>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 #,##0.00_ ;_ * \-#,##0.00_ ;_ * &quot;-&quot;??_ ;_ @_ "/>
    <numFmt numFmtId="165" formatCode="_ * #,##0_ ;_ * \-#,##0_ ;_ * &quot;-&quot;??_ ;_ @_ "/>
    <numFmt numFmtId="166" formatCode="_(* #,##0_);_(* \(#,##0\);_(* &quot;-&quot;??_);_(@_)"/>
    <numFmt numFmtId="167" formatCode="_-* #,##0.00_-;\-* #,##0.00_-;_-* &quot;-&quot;??_-;_-@_-"/>
  </numFmts>
  <fonts count="71" x14ac:knownFonts="1">
    <font>
      <sz val="11"/>
      <color theme="1"/>
      <name val="Calibri"/>
      <family val="2"/>
      <scheme val="minor"/>
    </font>
    <font>
      <b/>
      <sz val="11"/>
      <color rgb="FFFF0000"/>
      <name val="Cambria"/>
      <family val="1"/>
    </font>
    <font>
      <sz val="10"/>
      <name val="Arial"/>
      <family val="2"/>
    </font>
    <font>
      <sz val="11"/>
      <color rgb="FFFF0000"/>
      <name val="Calibri"/>
      <family val="2"/>
      <scheme val="minor"/>
    </font>
    <font>
      <sz val="10"/>
      <color theme="1"/>
      <name val="Calibri"/>
      <family val="2"/>
      <scheme val="minor"/>
    </font>
    <font>
      <sz val="11"/>
      <color theme="1"/>
      <name val="Calibri"/>
      <family val="2"/>
      <scheme val="minor"/>
    </font>
    <font>
      <sz val="11"/>
      <name val="Calibri"/>
      <family val="2"/>
      <scheme val="minor"/>
    </font>
    <font>
      <sz val="9"/>
      <color theme="1"/>
      <name val="Calibri"/>
      <family val="2"/>
      <scheme val="minor"/>
    </font>
    <font>
      <b/>
      <sz val="9"/>
      <name val="Calibri"/>
      <family val="2"/>
      <scheme val="minor"/>
    </font>
    <font>
      <b/>
      <sz val="11"/>
      <name val="Cambria"/>
      <family val="1"/>
    </font>
    <font>
      <b/>
      <sz val="10"/>
      <name val="Calibri"/>
      <family val="2"/>
      <scheme val="minor"/>
    </font>
    <font>
      <sz val="9"/>
      <name val="Calibri"/>
      <family val="2"/>
      <scheme val="minor"/>
    </font>
    <font>
      <b/>
      <sz val="9"/>
      <color theme="1"/>
      <name val="Calibri"/>
      <family val="2"/>
      <scheme val="minor"/>
    </font>
    <font>
      <b/>
      <sz val="9"/>
      <color rgb="FFC00000"/>
      <name val="Calibri"/>
      <family val="2"/>
      <scheme val="minor"/>
    </font>
    <font>
      <sz val="8"/>
      <color theme="1"/>
      <name val="Calibri"/>
      <family val="2"/>
      <scheme val="minor"/>
    </font>
    <font>
      <b/>
      <sz val="8"/>
      <color theme="1"/>
      <name val="Calibri"/>
      <family val="2"/>
      <scheme val="minor"/>
    </font>
    <font>
      <b/>
      <sz val="8"/>
      <color rgb="FFC00000"/>
      <name val="Calibri"/>
      <family val="2"/>
      <scheme val="minor"/>
    </font>
    <font>
      <sz val="10"/>
      <name val="Calibri"/>
      <family val="2"/>
      <scheme val="minor"/>
    </font>
    <font>
      <b/>
      <sz val="10"/>
      <color rgb="FFC00000"/>
      <name val="Calibri"/>
      <family val="2"/>
      <scheme val="minor"/>
    </font>
    <font>
      <sz val="10"/>
      <color rgb="FFC00000"/>
      <name val="Calibri"/>
      <family val="2"/>
      <scheme val="minor"/>
    </font>
    <font>
      <sz val="10"/>
      <color rgb="FFFF0000"/>
      <name val="Calibri"/>
      <family val="2"/>
      <scheme val="minor"/>
    </font>
    <font>
      <strike/>
      <sz val="10"/>
      <color rgb="FFFF0000"/>
      <name val="Calibri"/>
      <family val="2"/>
      <scheme val="minor"/>
    </font>
    <font>
      <b/>
      <sz val="10"/>
      <color rgb="FFFF0000"/>
      <name val="Calibri"/>
      <family val="2"/>
      <scheme val="minor"/>
    </font>
    <font>
      <u/>
      <sz val="10"/>
      <color theme="1"/>
      <name val="Calibri"/>
      <family val="2"/>
      <scheme val="minor"/>
    </font>
    <font>
      <sz val="12"/>
      <name val="Calibri"/>
      <family val="2"/>
    </font>
    <font>
      <sz val="14"/>
      <name val="Calibri"/>
      <family val="2"/>
    </font>
    <font>
      <b/>
      <sz val="12"/>
      <name val="Calibri"/>
      <family val="2"/>
    </font>
    <font>
      <sz val="12"/>
      <color rgb="FFFF0000"/>
      <name val="Calibri"/>
      <family val="2"/>
    </font>
    <font>
      <sz val="10"/>
      <name val="Cambria"/>
      <family val="1"/>
    </font>
    <font>
      <sz val="10"/>
      <color theme="1"/>
      <name val="Aptos Display"/>
      <family val="2"/>
    </font>
    <font>
      <sz val="10"/>
      <name val="Aptos Display"/>
      <family val="2"/>
    </font>
    <font>
      <b/>
      <sz val="10"/>
      <name val="Aptos Display"/>
      <family val="2"/>
    </font>
    <font>
      <b/>
      <sz val="10"/>
      <color theme="1"/>
      <name val="Aptos Display"/>
      <family val="2"/>
    </font>
    <font>
      <sz val="8"/>
      <color theme="1"/>
      <name val="Aptos Display"/>
      <family val="2"/>
    </font>
    <font>
      <sz val="8"/>
      <name val="Aptos Display"/>
      <family val="2"/>
    </font>
    <font>
      <sz val="10"/>
      <color rgb="FFFFFF00"/>
      <name val="Aptos Display"/>
      <family val="2"/>
    </font>
    <font>
      <sz val="8"/>
      <color rgb="FFFFFF00"/>
      <name val="Aptos Display"/>
      <family val="2"/>
    </font>
    <font>
      <sz val="10"/>
      <color rgb="FF000000"/>
      <name val="Aptos Display"/>
      <family val="2"/>
    </font>
    <font>
      <sz val="11"/>
      <color rgb="FF000000"/>
      <name val="Calibri"/>
      <family val="2"/>
    </font>
    <font>
      <sz val="10"/>
      <color rgb="FF000000"/>
      <name val="Aptos Narrow"/>
      <family val="2"/>
    </font>
    <font>
      <sz val="8"/>
      <color rgb="FF000000"/>
      <name val="Aptos Display"/>
      <family val="2"/>
    </font>
    <font>
      <sz val="11"/>
      <color theme="1"/>
      <name val="Aptos Display"/>
      <family val="2"/>
    </font>
    <font>
      <sz val="10"/>
      <color rgb="FFFF0000"/>
      <name val="Aptos Display"/>
      <family val="2"/>
    </font>
    <font>
      <b/>
      <sz val="10"/>
      <color rgb="FFFF0000"/>
      <name val="Aptos Display"/>
      <family val="2"/>
    </font>
    <font>
      <strike/>
      <sz val="10"/>
      <color theme="1"/>
      <name val="Aptos Display"/>
      <family val="2"/>
    </font>
    <font>
      <sz val="9"/>
      <color rgb="FFFF0000"/>
      <name val="Calibri"/>
      <family val="2"/>
      <scheme val="minor"/>
    </font>
    <font>
      <sz val="11"/>
      <color rgb="FFC00000"/>
      <name val="Calibri"/>
      <family val="2"/>
      <scheme val="minor"/>
    </font>
    <font>
      <sz val="10"/>
      <color rgb="FFC00000"/>
      <name val="Cambria"/>
      <family val="1"/>
    </font>
    <font>
      <sz val="10"/>
      <color rgb="FFC00000"/>
      <name val="Aptos Display"/>
      <family val="2"/>
    </font>
    <font>
      <strike/>
      <sz val="10"/>
      <color rgb="FFFF0000"/>
      <name val="Aptos Display"/>
      <family val="2"/>
    </font>
    <font>
      <b/>
      <sz val="10"/>
      <color rgb="FFC00000"/>
      <name val="Aptos Display"/>
      <family val="2"/>
    </font>
    <font>
      <b/>
      <sz val="10"/>
      <name val="Arial"/>
      <family val="2"/>
    </font>
    <font>
      <b/>
      <sz val="11"/>
      <color theme="1"/>
      <name val="Calibri"/>
      <family val="2"/>
      <scheme val="minor"/>
    </font>
    <font>
      <b/>
      <sz val="12"/>
      <name val="Arial"/>
      <family val="2"/>
    </font>
    <font>
      <sz val="11"/>
      <name val="Arial"/>
      <family val="2"/>
    </font>
    <font>
      <sz val="12"/>
      <name val="Times New Roman"/>
      <family val="1"/>
    </font>
    <font>
      <sz val="10"/>
      <name val="Helv"/>
    </font>
    <font>
      <b/>
      <sz val="12"/>
      <color indexed="30"/>
      <name val="Arial"/>
      <family val="2"/>
    </font>
    <font>
      <b/>
      <u/>
      <sz val="10"/>
      <color rgb="FFC00000"/>
      <name val="Arial"/>
      <family val="2"/>
    </font>
    <font>
      <b/>
      <sz val="10"/>
      <color rgb="FFFF0000"/>
      <name val="Arial"/>
      <family val="2"/>
    </font>
    <font>
      <b/>
      <u/>
      <sz val="10"/>
      <name val="Arial"/>
      <family val="2"/>
    </font>
    <font>
      <b/>
      <sz val="12"/>
      <color theme="1"/>
      <name val="Arial"/>
      <family val="2"/>
    </font>
    <font>
      <b/>
      <sz val="14"/>
      <name val="Arial"/>
      <family val="2"/>
    </font>
    <font>
      <sz val="14"/>
      <name val="Arial"/>
      <family val="2"/>
    </font>
    <font>
      <sz val="10"/>
      <name val="Arial"/>
      <family val="2"/>
    </font>
    <font>
      <b/>
      <sz val="20"/>
      <color theme="1"/>
      <name val="Calibri"/>
      <family val="2"/>
      <scheme val="minor"/>
    </font>
    <font>
      <b/>
      <sz val="11"/>
      <name val="Calibri"/>
      <family val="2"/>
      <scheme val="minor"/>
    </font>
    <font>
      <strike/>
      <sz val="10"/>
      <name val="Calibri"/>
      <family val="2"/>
      <scheme val="minor"/>
    </font>
    <font>
      <sz val="10"/>
      <color rgb="FFFFFF00"/>
      <name val="Cambria"/>
      <family val="1"/>
    </font>
    <font>
      <sz val="10"/>
      <color rgb="FFFFFF00"/>
      <name val="Calibri"/>
      <family val="2"/>
      <scheme val="minor"/>
    </font>
    <font>
      <sz val="8"/>
      <color rgb="FFFF0000"/>
      <name val="Aptos Display"/>
      <family val="2"/>
    </font>
  </fonts>
  <fills count="22">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theme="7"/>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rgb="FF000000"/>
      </patternFill>
    </fill>
    <fill>
      <patternFill patternType="solid">
        <fgColor theme="1"/>
        <bgColor rgb="FF000000"/>
      </patternFill>
    </fill>
    <fill>
      <patternFill patternType="solid">
        <fgColor rgb="FFFF00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s>
  <borders count="4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1"/>
      </left>
      <right style="thin">
        <color theme="1"/>
      </right>
      <top style="thin">
        <color theme="1"/>
      </top>
      <bottom style="thin">
        <color theme="1"/>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2" tint="-9.9978637043366805E-2"/>
      </left>
      <right/>
      <top style="thin">
        <color theme="2" tint="-9.9978637043366805E-2"/>
      </top>
      <bottom style="thin">
        <color theme="2" tint="-9.9978637043366805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diagonal/>
    </border>
    <border>
      <left/>
      <right/>
      <top style="thin">
        <color theme="0" tint="-0.14999847407452621"/>
      </top>
      <bottom/>
      <diagonal/>
    </border>
    <border>
      <left/>
      <right/>
      <top/>
      <bottom style="thin">
        <color theme="0" tint="-0.149998474074526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s>
  <cellStyleXfs count="22">
    <xf numFmtId="0" fontId="0" fillId="0" borderId="0"/>
    <xf numFmtId="0" fontId="2" fillId="0" borderId="0"/>
    <xf numFmtId="0" fontId="5"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2" fillId="0" borderId="0"/>
    <xf numFmtId="0" fontId="55" fillId="0" borderId="0">
      <alignment vertical="center"/>
    </xf>
    <xf numFmtId="0" fontId="56" fillId="0" borderId="0">
      <alignment vertical="center"/>
    </xf>
    <xf numFmtId="0" fontId="64" fillId="0" borderId="0"/>
  </cellStyleXfs>
  <cellXfs count="562">
    <xf numFmtId="0" fontId="0" fillId="0" borderId="0" xfId="0"/>
    <xf numFmtId="0" fontId="0" fillId="0" borderId="0" xfId="0" applyAlignment="1">
      <alignment wrapText="1"/>
    </xf>
    <xf numFmtId="0" fontId="3" fillId="0" borderId="0" xfId="0" applyFont="1" applyAlignment="1">
      <alignment horizontal="center"/>
    </xf>
    <xf numFmtId="0" fontId="1" fillId="2" borderId="1" xfId="0" applyFont="1" applyFill="1" applyBorder="1" applyAlignment="1">
      <alignment horizontal="center" vertical="center"/>
    </xf>
    <xf numFmtId="49"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4" fillId="0" borderId="0" xfId="0" applyFont="1"/>
    <xf numFmtId="0" fontId="4" fillId="0" borderId="0" xfId="0" applyFont="1" applyAlignment="1">
      <alignment wrapText="1"/>
    </xf>
    <xf numFmtId="0" fontId="0" fillId="0" borderId="0" xfId="0" applyAlignment="1">
      <alignment horizontal="justify" vertical="center" wrapText="1"/>
    </xf>
    <xf numFmtId="0" fontId="0" fillId="0" borderId="2" xfId="0" applyBorder="1"/>
    <xf numFmtId="0" fontId="0" fillId="0" borderId="2" xfId="0" applyBorder="1" applyAlignment="1">
      <alignment horizontal="justify" vertical="center" wrapText="1"/>
    </xf>
    <xf numFmtId="0" fontId="0" fillId="0" borderId="2" xfId="0" applyBorder="1" applyAlignment="1">
      <alignment wrapText="1"/>
    </xf>
    <xf numFmtId="0" fontId="0" fillId="0" borderId="2" xfId="0" applyBorder="1" applyAlignment="1">
      <alignment horizontal="center"/>
    </xf>
    <xf numFmtId="0" fontId="0" fillId="0" borderId="2" xfId="0" applyBorder="1" applyAlignment="1">
      <alignment horizontal="justify" vertical="center"/>
    </xf>
    <xf numFmtId="0" fontId="0" fillId="0" borderId="2" xfId="0" applyBorder="1" applyAlignment="1">
      <alignment horizontal="center" vertical="center"/>
    </xf>
    <xf numFmtId="0" fontId="0" fillId="0" borderId="3" xfId="0" applyBorder="1"/>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49" fontId="9" fillId="2" borderId="2" xfId="0" applyNumberFormat="1" applyFont="1" applyFill="1" applyBorder="1" applyAlignment="1">
      <alignment horizontal="center" vertical="center"/>
    </xf>
    <xf numFmtId="0" fontId="6" fillId="0" borderId="0" xfId="0" applyFont="1" applyAlignment="1">
      <alignment horizontal="center"/>
    </xf>
    <xf numFmtId="49" fontId="9" fillId="2" borderId="2" xfId="0" applyNumberFormat="1" applyFont="1" applyFill="1" applyBorder="1" applyAlignment="1">
      <alignment horizontal="center" vertical="center" wrapText="1"/>
    </xf>
    <xf numFmtId="165" fontId="0" fillId="0" borderId="2" xfId="7" applyNumberFormat="1" applyFont="1" applyBorder="1"/>
    <xf numFmtId="165" fontId="9" fillId="2" borderId="2" xfId="7" applyNumberFormat="1" applyFont="1" applyFill="1" applyBorder="1" applyAlignment="1">
      <alignment horizontal="center" vertical="center"/>
    </xf>
    <xf numFmtId="165" fontId="0" fillId="0" borderId="0" xfId="7" applyNumberFormat="1" applyFont="1"/>
    <xf numFmtId="165" fontId="0" fillId="0" borderId="2" xfId="7" applyNumberFormat="1" applyFont="1" applyBorder="1" applyAlignment="1">
      <alignment horizontal="center"/>
    </xf>
    <xf numFmtId="165" fontId="0" fillId="0" borderId="0" xfId="7" applyNumberFormat="1" applyFont="1" applyBorder="1"/>
    <xf numFmtId="0" fontId="7" fillId="0" borderId="0" xfId="0" applyFont="1"/>
    <xf numFmtId="165" fontId="12" fillId="0" borderId="0" xfId="7" applyNumberFormat="1" applyFont="1" applyBorder="1" applyAlignment="1"/>
    <xf numFmtId="0" fontId="12" fillId="0" borderId="2" xfId="0" applyFont="1" applyBorder="1"/>
    <xf numFmtId="165" fontId="12" fillId="4" borderId="2" xfId="7" applyNumberFormat="1" applyFont="1" applyFill="1" applyBorder="1" applyAlignment="1">
      <alignment horizontal="center"/>
    </xf>
    <xf numFmtId="165" fontId="8" fillId="4" borderId="2" xfId="7" applyNumberFormat="1" applyFont="1" applyFill="1" applyBorder="1" applyAlignment="1">
      <alignment horizontal="center"/>
    </xf>
    <xf numFmtId="0" fontId="12" fillId="0" borderId="0" xfId="0" applyFont="1" applyAlignment="1">
      <alignment horizontal="center"/>
    </xf>
    <xf numFmtId="0" fontId="7" fillId="0" borderId="2" xfId="0" applyFont="1" applyBorder="1"/>
    <xf numFmtId="165" fontId="7" fillId="0" borderId="2" xfId="7" applyNumberFormat="1" applyFont="1" applyBorder="1"/>
    <xf numFmtId="165" fontId="11" fillId="0" borderId="2" xfId="7" applyNumberFormat="1" applyFont="1" applyBorder="1"/>
    <xf numFmtId="165" fontId="7" fillId="0" borderId="0" xfId="7" applyNumberFormat="1" applyFont="1" applyBorder="1"/>
    <xf numFmtId="165" fontId="12" fillId="0" borderId="2" xfId="7" applyNumberFormat="1" applyFont="1" applyBorder="1"/>
    <xf numFmtId="0" fontId="12" fillId="0" borderId="0" xfId="0" applyFont="1"/>
    <xf numFmtId="165" fontId="8" fillId="0" borderId="2" xfId="7" applyNumberFormat="1" applyFont="1" applyBorder="1"/>
    <xf numFmtId="165" fontId="11" fillId="0" borderId="2" xfId="7" applyNumberFormat="1" applyFont="1" applyBorder="1" applyAlignment="1">
      <alignment horizontal="center"/>
    </xf>
    <xf numFmtId="0" fontId="12" fillId="0" borderId="3" xfId="0" applyFont="1" applyBorder="1" applyAlignment="1">
      <alignment horizontal="center"/>
    </xf>
    <xf numFmtId="165" fontId="11" fillId="0" borderId="0" xfId="7" applyNumberFormat="1" applyFont="1" applyBorder="1"/>
    <xf numFmtId="0" fontId="13" fillId="0" borderId="2" xfId="0" applyFont="1" applyBorder="1"/>
    <xf numFmtId="165" fontId="13" fillId="0" borderId="2" xfId="7" applyNumberFormat="1" applyFont="1" applyBorder="1"/>
    <xf numFmtId="0" fontId="13" fillId="0" borderId="0" xfId="0" applyFont="1"/>
    <xf numFmtId="165" fontId="8" fillId="0" borderId="0" xfId="7" applyNumberFormat="1" applyFont="1" applyBorder="1" applyAlignment="1"/>
    <xf numFmtId="0" fontId="14" fillId="0" borderId="0" xfId="0" applyFont="1"/>
    <xf numFmtId="0" fontId="14" fillId="0" borderId="2" xfId="0" applyFont="1" applyBorder="1"/>
    <xf numFmtId="0" fontId="16" fillId="0" borderId="2" xfId="0" applyFont="1" applyBorder="1"/>
    <xf numFmtId="0" fontId="15" fillId="0" borderId="2" xfId="0" applyFont="1" applyBorder="1"/>
    <xf numFmtId="0" fontId="7" fillId="0" borderId="3" xfId="0" applyFont="1" applyBorder="1"/>
    <xf numFmtId="0" fontId="13" fillId="0" borderId="3" xfId="0" applyFont="1" applyBorder="1"/>
    <xf numFmtId="165" fontId="12" fillId="4" borderId="4" xfId="7" applyNumberFormat="1" applyFont="1" applyFill="1" applyBorder="1" applyAlignment="1">
      <alignment horizontal="center"/>
    </xf>
    <xf numFmtId="165" fontId="7" fillId="0" borderId="4" xfId="7" applyNumberFormat="1" applyFont="1" applyBorder="1"/>
    <xf numFmtId="165" fontId="13" fillId="0" borderId="4" xfId="7" applyNumberFormat="1" applyFont="1" applyBorder="1"/>
    <xf numFmtId="165" fontId="7" fillId="0" borderId="4" xfId="7" applyNumberFormat="1" applyFont="1" applyBorder="1" applyAlignment="1">
      <alignment horizontal="center"/>
    </xf>
    <xf numFmtId="165" fontId="12" fillId="0" borderId="4" xfId="7" applyNumberFormat="1" applyFont="1" applyBorder="1"/>
    <xf numFmtId="0" fontId="12" fillId="5" borderId="10" xfId="0" applyFont="1" applyFill="1" applyBorder="1" applyAlignment="1">
      <alignment horizontal="center"/>
    </xf>
    <xf numFmtId="0" fontId="7" fillId="5" borderId="10" xfId="0" applyFont="1" applyFill="1" applyBorder="1"/>
    <xf numFmtId="0" fontId="13" fillId="5" borderId="10" xfId="0" applyFont="1" applyFill="1" applyBorder="1"/>
    <xf numFmtId="0" fontId="12" fillId="5" borderId="10" xfId="0" applyFont="1" applyFill="1" applyBorder="1"/>
    <xf numFmtId="165" fontId="12" fillId="4" borderId="3" xfId="7" applyNumberFormat="1" applyFont="1" applyFill="1" applyBorder="1" applyAlignment="1">
      <alignment horizontal="center"/>
    </xf>
    <xf numFmtId="165" fontId="11" fillId="0" borderId="3" xfId="7" applyNumberFormat="1" applyFont="1" applyBorder="1"/>
    <xf numFmtId="165" fontId="13" fillId="0" borderId="3" xfId="7" applyNumberFormat="1" applyFont="1" applyBorder="1"/>
    <xf numFmtId="165" fontId="11" fillId="0" borderId="3" xfId="7" applyNumberFormat="1" applyFont="1" applyBorder="1" applyAlignment="1">
      <alignment horizontal="center" vertical="center"/>
    </xf>
    <xf numFmtId="165" fontId="11" fillId="0" borderId="3" xfId="7" applyNumberFormat="1" applyFont="1" applyBorder="1" applyAlignment="1">
      <alignment horizontal="center"/>
    </xf>
    <xf numFmtId="165" fontId="12" fillId="0" borderId="3" xfId="7" applyNumberFormat="1" applyFont="1" applyBorder="1"/>
    <xf numFmtId="0" fontId="7" fillId="0" borderId="4" xfId="0" applyFont="1" applyBorder="1"/>
    <xf numFmtId="0" fontId="13" fillId="0" borderId="4" xfId="0" applyFont="1" applyBorder="1"/>
    <xf numFmtId="165" fontId="12" fillId="5" borderId="10" xfId="7" applyNumberFormat="1" applyFont="1" applyFill="1" applyBorder="1" applyAlignment="1">
      <alignment horizontal="center"/>
    </xf>
    <xf numFmtId="165" fontId="7" fillId="5" borderId="10" xfId="7" applyNumberFormat="1" applyFont="1" applyFill="1" applyBorder="1"/>
    <xf numFmtId="165" fontId="13" fillId="5" borderId="10" xfId="7" applyNumberFormat="1" applyFont="1" applyFill="1" applyBorder="1"/>
    <xf numFmtId="165" fontId="12" fillId="5" borderId="10" xfId="7" applyNumberFormat="1" applyFont="1" applyFill="1" applyBorder="1"/>
    <xf numFmtId="0" fontId="12" fillId="6" borderId="4" xfId="0" applyFont="1" applyFill="1" applyBorder="1" applyAlignment="1">
      <alignment horizontal="center"/>
    </xf>
    <xf numFmtId="165" fontId="12" fillId="6" borderId="2" xfId="7" applyNumberFormat="1" applyFont="1" applyFill="1" applyBorder="1" applyAlignment="1">
      <alignment horizontal="center"/>
    </xf>
    <xf numFmtId="0" fontId="15" fillId="6" borderId="2" xfId="0" applyFont="1" applyFill="1" applyBorder="1" applyAlignment="1">
      <alignment horizontal="center"/>
    </xf>
    <xf numFmtId="165" fontId="12" fillId="7" borderId="0" xfId="7" applyNumberFormat="1" applyFont="1" applyFill="1" applyBorder="1" applyAlignment="1"/>
    <xf numFmtId="165" fontId="8" fillId="7" borderId="0" xfId="7" applyNumberFormat="1" applyFont="1" applyFill="1" applyBorder="1" applyAlignment="1"/>
    <xf numFmtId="165" fontId="12" fillId="8" borderId="0" xfId="7" applyNumberFormat="1" applyFont="1" applyFill="1" applyBorder="1" applyAlignment="1"/>
    <xf numFmtId="165" fontId="12" fillId="9" borderId="0" xfId="7" applyNumberFormat="1" applyFont="1" applyFill="1" applyBorder="1" applyAlignment="1"/>
    <xf numFmtId="0" fontId="14" fillId="7" borderId="2" xfId="0" applyFont="1" applyFill="1" applyBorder="1"/>
    <xf numFmtId="0" fontId="14" fillId="8" borderId="2" xfId="0" applyFont="1" applyFill="1" applyBorder="1"/>
    <xf numFmtId="0" fontId="17" fillId="3" borderId="1" xfId="0" applyFont="1" applyFill="1" applyBorder="1" applyAlignment="1">
      <alignment horizontal="center" vertical="center"/>
    </xf>
    <xf numFmtId="0" fontId="17" fillId="3" borderId="1" xfId="0" applyFont="1" applyFill="1" applyBorder="1" applyAlignment="1">
      <alignment horizontal="left" vertical="center" wrapText="1"/>
    </xf>
    <xf numFmtId="0" fontId="10" fillId="3" borderId="1" xfId="0" applyFont="1" applyFill="1" applyBorder="1" applyAlignment="1">
      <alignment horizontal="center" vertical="center"/>
    </xf>
    <xf numFmtId="0" fontId="10" fillId="3" borderId="13" xfId="0" applyFont="1" applyFill="1" applyBorder="1" applyAlignment="1">
      <alignment horizontal="center" vertical="center"/>
    </xf>
    <xf numFmtId="0" fontId="17" fillId="3" borderId="0" xfId="0" applyFont="1" applyFill="1" applyAlignment="1">
      <alignment vertical="center"/>
    </xf>
    <xf numFmtId="0" fontId="10" fillId="3" borderId="14" xfId="0" applyFont="1" applyFill="1" applyBorder="1" applyAlignment="1">
      <alignment horizontal="center" vertical="center" wrapText="1"/>
    </xf>
    <xf numFmtId="0" fontId="10" fillId="11" borderId="14" xfId="0" applyFont="1" applyFill="1" applyBorder="1" applyAlignment="1">
      <alignment horizontal="center" vertical="center" wrapText="1"/>
    </xf>
    <xf numFmtId="2" fontId="10" fillId="11" borderId="14" xfId="0" applyNumberFormat="1"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8" fillId="11" borderId="14" xfId="0" applyFont="1" applyFill="1" applyBorder="1" applyAlignment="1">
      <alignment horizontal="center" vertical="top" wrapText="1"/>
    </xf>
    <xf numFmtId="0" fontId="19" fillId="11" borderId="16" xfId="0" applyFont="1" applyFill="1" applyBorder="1" applyAlignment="1">
      <alignment horizontal="center" vertical="center" wrapText="1"/>
    </xf>
    <xf numFmtId="0" fontId="4" fillId="3" borderId="13" xfId="0" applyFont="1" applyFill="1" applyBorder="1" applyAlignment="1">
      <alignment vertical="center" wrapText="1"/>
    </xf>
    <xf numFmtId="0" fontId="4" fillId="3" borderId="0" xfId="0" applyFont="1" applyFill="1" applyAlignment="1">
      <alignment vertical="center" wrapText="1"/>
    </xf>
    <xf numFmtId="0" fontId="10" fillId="10" borderId="1" xfId="0" applyFont="1" applyFill="1" applyBorder="1" applyAlignment="1">
      <alignment horizontal="center" vertical="center" wrapText="1"/>
    </xf>
    <xf numFmtId="0" fontId="19" fillId="10" borderId="1" xfId="0" applyFont="1" applyFill="1" applyBorder="1" applyAlignment="1">
      <alignment horizontal="left" vertical="center" wrapText="1"/>
    </xf>
    <xf numFmtId="165" fontId="10" fillId="10" borderId="1" xfId="7" applyNumberFormat="1" applyFont="1" applyFill="1" applyBorder="1" applyAlignment="1">
      <alignment horizontal="center" vertical="center" wrapText="1"/>
    </xf>
    <xf numFmtId="165" fontId="17" fillId="12" borderId="1" xfId="7" applyNumberFormat="1" applyFont="1" applyFill="1" applyBorder="1" applyAlignment="1">
      <alignment horizontal="center" vertical="center"/>
    </xf>
    <xf numFmtId="165" fontId="17" fillId="10" borderId="1" xfId="7" applyNumberFormat="1" applyFont="1" applyFill="1" applyBorder="1" applyAlignment="1">
      <alignment horizontal="center" vertical="center"/>
    </xf>
    <xf numFmtId="165" fontId="17" fillId="10" borderId="5" xfId="7" applyNumberFormat="1" applyFont="1" applyFill="1" applyBorder="1" applyAlignment="1">
      <alignment horizontal="center" vertical="center"/>
    </xf>
    <xf numFmtId="165" fontId="19" fillId="10" borderId="1" xfId="7" applyNumberFormat="1" applyFont="1" applyFill="1" applyBorder="1" applyAlignment="1">
      <alignment horizontal="center" vertical="center"/>
    </xf>
    <xf numFmtId="165" fontId="19" fillId="10" borderId="5" xfId="7" applyNumberFormat="1" applyFont="1" applyFill="1" applyBorder="1" applyAlignment="1">
      <alignment horizontal="center" vertical="center"/>
    </xf>
    <xf numFmtId="165" fontId="10" fillId="3" borderId="13" xfId="0" applyNumberFormat="1" applyFont="1" applyFill="1" applyBorder="1" applyAlignment="1">
      <alignment vertical="center"/>
    </xf>
    <xf numFmtId="0" fontId="10" fillId="3" borderId="0" xfId="0" applyFont="1" applyFill="1" applyAlignment="1">
      <alignment vertical="center"/>
    </xf>
    <xf numFmtId="0" fontId="17" fillId="3" borderId="17" xfId="0" applyFont="1" applyFill="1" applyBorder="1" applyAlignment="1">
      <alignment horizontal="center" vertical="center" wrapText="1"/>
    </xf>
    <xf numFmtId="0" fontId="17" fillId="3" borderId="17" xfId="0" applyFont="1" applyFill="1" applyBorder="1" applyAlignment="1">
      <alignment horizontal="left" vertical="center" wrapText="1"/>
    </xf>
    <xf numFmtId="0" fontId="17" fillId="3" borderId="17" xfId="0" applyFont="1" applyFill="1" applyBorder="1" applyAlignment="1">
      <alignment horizontal="center" vertical="center"/>
    </xf>
    <xf numFmtId="165" fontId="17" fillId="3" borderId="17" xfId="7" applyNumberFormat="1" applyFont="1" applyFill="1" applyBorder="1" applyAlignment="1">
      <alignment horizontal="center" vertical="center"/>
    </xf>
    <xf numFmtId="165" fontId="10" fillId="3" borderId="1" xfId="7" applyNumberFormat="1" applyFont="1" applyFill="1" applyBorder="1" applyAlignment="1">
      <alignment horizontal="center" vertical="center" wrapText="1"/>
    </xf>
    <xf numFmtId="165" fontId="10" fillId="3" borderId="17" xfId="7" applyNumberFormat="1" applyFont="1" applyFill="1" applyBorder="1" applyAlignment="1">
      <alignment horizontal="center" vertical="center" wrapText="1"/>
    </xf>
    <xf numFmtId="165" fontId="17" fillId="3" borderId="17" xfId="7" applyNumberFormat="1" applyFont="1" applyFill="1" applyBorder="1" applyAlignment="1">
      <alignment horizontal="center" vertical="center" wrapText="1"/>
    </xf>
    <xf numFmtId="165" fontId="17" fillId="12" borderId="17" xfId="7" applyNumberFormat="1" applyFont="1" applyFill="1" applyBorder="1" applyAlignment="1">
      <alignment horizontal="center" vertical="center"/>
    </xf>
    <xf numFmtId="165" fontId="17" fillId="3" borderId="18" xfId="7" applyNumberFormat="1" applyFont="1" applyFill="1" applyBorder="1" applyAlignment="1">
      <alignment horizontal="center" vertical="center"/>
    </xf>
    <xf numFmtId="165" fontId="19" fillId="3" borderId="17" xfId="7" applyNumberFormat="1" applyFont="1" applyFill="1" applyBorder="1" applyAlignment="1">
      <alignment horizontal="center" vertical="center"/>
    </xf>
    <xf numFmtId="165" fontId="19" fillId="3" borderId="18" xfId="7" applyNumberFormat="1" applyFont="1" applyFill="1" applyBorder="1" applyAlignment="1">
      <alignment horizontal="center" vertical="center"/>
    </xf>
    <xf numFmtId="0" fontId="4" fillId="3" borderId="0" xfId="0" applyFont="1" applyFill="1"/>
    <xf numFmtId="0" fontId="17" fillId="3" borderId="1" xfId="0" applyFont="1" applyFill="1" applyBorder="1" applyAlignment="1">
      <alignment horizontal="center" vertical="center" wrapText="1"/>
    </xf>
    <xf numFmtId="165" fontId="17" fillId="3" borderId="1" xfId="7" applyNumberFormat="1" applyFont="1" applyFill="1" applyBorder="1" applyAlignment="1">
      <alignment horizontal="center" vertical="center"/>
    </xf>
    <xf numFmtId="165" fontId="17" fillId="3" borderId="5" xfId="7" applyNumberFormat="1" applyFont="1" applyFill="1" applyBorder="1" applyAlignment="1">
      <alignment horizontal="center" vertical="center"/>
    </xf>
    <xf numFmtId="165" fontId="19" fillId="3" borderId="1" xfId="7" applyNumberFormat="1" applyFont="1" applyFill="1" applyBorder="1" applyAlignment="1">
      <alignment horizontal="center" vertical="center"/>
    </xf>
    <xf numFmtId="165" fontId="19" fillId="3" borderId="5" xfId="7" applyNumberFormat="1" applyFont="1" applyFill="1" applyBorder="1" applyAlignment="1">
      <alignment horizontal="center" vertical="center"/>
    </xf>
    <xf numFmtId="0" fontId="10" fillId="3" borderId="0" xfId="0" applyFont="1" applyFill="1"/>
    <xf numFmtId="0" fontId="17" fillId="3" borderId="1" xfId="0" applyFont="1" applyFill="1" applyBorder="1" applyAlignment="1">
      <alignment horizontal="left" vertical="top" wrapText="1"/>
    </xf>
    <xf numFmtId="165" fontId="20" fillId="3" borderId="1" xfId="7" applyNumberFormat="1" applyFont="1" applyFill="1" applyBorder="1" applyAlignment="1">
      <alignment horizontal="center" vertical="center"/>
    </xf>
    <xf numFmtId="165" fontId="20" fillId="3" borderId="5" xfId="7" applyNumberFormat="1" applyFont="1" applyFill="1" applyBorder="1" applyAlignment="1">
      <alignment horizontal="center" vertical="center"/>
    </xf>
    <xf numFmtId="0" fontId="17" fillId="12" borderId="1" xfId="0" applyFont="1" applyFill="1" applyBorder="1" applyAlignment="1">
      <alignment horizontal="left" vertical="top" wrapText="1"/>
    </xf>
    <xf numFmtId="165" fontId="20" fillId="12" borderId="1" xfId="7" applyNumberFormat="1" applyFont="1" applyFill="1" applyBorder="1" applyAlignment="1">
      <alignment horizontal="center" vertical="center"/>
    </xf>
    <xf numFmtId="0" fontId="17" fillId="3" borderId="17" xfId="0" applyFont="1" applyFill="1" applyBorder="1" applyAlignment="1">
      <alignment horizontal="left" vertical="top" wrapText="1"/>
    </xf>
    <xf numFmtId="165" fontId="20" fillId="3" borderId="17" xfId="7" applyNumberFormat="1" applyFont="1" applyFill="1" applyBorder="1" applyAlignment="1">
      <alignment horizontal="center" vertical="center"/>
    </xf>
    <xf numFmtId="165" fontId="20" fillId="3" borderId="18" xfId="7" applyNumberFormat="1" applyFont="1" applyFill="1" applyBorder="1" applyAlignment="1">
      <alignment horizontal="center" vertical="center"/>
    </xf>
    <xf numFmtId="165" fontId="22" fillId="3" borderId="13" xfId="0" applyNumberFormat="1" applyFont="1" applyFill="1" applyBorder="1" applyAlignment="1">
      <alignment vertical="center"/>
    </xf>
    <xf numFmtId="165" fontId="17" fillId="10" borderId="1" xfId="7" applyNumberFormat="1" applyFont="1" applyFill="1" applyBorder="1" applyAlignment="1">
      <alignment horizontal="center" vertical="center" wrapText="1"/>
    </xf>
    <xf numFmtId="165" fontId="17" fillId="12" borderId="1" xfId="7" applyNumberFormat="1" applyFont="1" applyFill="1" applyBorder="1" applyAlignment="1">
      <alignment horizontal="center" vertical="center" wrapText="1"/>
    </xf>
    <xf numFmtId="165" fontId="19" fillId="10" borderId="5" xfId="7" applyNumberFormat="1" applyFont="1" applyFill="1" applyBorder="1" applyAlignment="1">
      <alignment horizontal="center" vertical="center" wrapText="1"/>
    </xf>
    <xf numFmtId="165" fontId="17" fillId="3" borderId="1" xfId="7" applyNumberFormat="1" applyFont="1" applyFill="1" applyBorder="1" applyAlignment="1">
      <alignment horizontal="center" vertical="center" wrapText="1"/>
    </xf>
    <xf numFmtId="165" fontId="17" fillId="3" borderId="5" xfId="7" applyNumberFormat="1" applyFont="1" applyFill="1" applyBorder="1" applyAlignment="1">
      <alignment horizontal="center" vertical="center" wrapText="1"/>
    </xf>
    <xf numFmtId="0" fontId="4" fillId="3" borderId="13" xfId="0" applyFont="1" applyFill="1" applyBorder="1" applyAlignment="1">
      <alignment vertical="center"/>
    </xf>
    <xf numFmtId="0" fontId="10" fillId="10" borderId="1" xfId="0" applyFont="1" applyFill="1" applyBorder="1" applyAlignment="1">
      <alignment horizontal="center" vertical="center"/>
    </xf>
    <xf numFmtId="165" fontId="10" fillId="12" borderId="1" xfId="7" applyNumberFormat="1" applyFont="1" applyFill="1" applyBorder="1" applyAlignment="1">
      <alignment horizontal="center" vertical="center"/>
    </xf>
    <xf numFmtId="165" fontId="10" fillId="12" borderId="1" xfId="7" applyNumberFormat="1" applyFont="1" applyFill="1" applyBorder="1" applyAlignment="1">
      <alignment horizontal="center" vertical="center" wrapText="1"/>
    </xf>
    <xf numFmtId="165" fontId="19" fillId="10" borderId="1" xfId="7" applyNumberFormat="1" applyFont="1" applyFill="1" applyBorder="1" applyAlignment="1">
      <alignment horizontal="center" vertical="center" wrapText="1"/>
    </xf>
    <xf numFmtId="0" fontId="19" fillId="10" borderId="1" xfId="0" applyFont="1" applyFill="1" applyBorder="1" applyAlignment="1">
      <alignment horizontal="center" vertical="center" wrapText="1"/>
    </xf>
    <xf numFmtId="0" fontId="4" fillId="3" borderId="0" xfId="0" applyFont="1" applyFill="1" applyAlignment="1">
      <alignment horizontal="center" vertical="center"/>
    </xf>
    <xf numFmtId="0" fontId="4" fillId="3" borderId="0" xfId="0" applyFont="1" applyFill="1" applyAlignment="1">
      <alignment horizontal="left" vertical="center" wrapText="1"/>
    </xf>
    <xf numFmtId="165" fontId="17" fillId="3" borderId="0" xfId="0" applyNumberFormat="1" applyFont="1" applyFill="1" applyAlignment="1">
      <alignment horizontal="center" vertical="center"/>
    </xf>
    <xf numFmtId="2" fontId="4" fillId="3" borderId="0" xfId="0" applyNumberFormat="1" applyFont="1" applyFill="1" applyAlignment="1">
      <alignment horizontal="center" vertical="center"/>
    </xf>
    <xf numFmtId="0" fontId="10" fillId="3" borderId="0" xfId="0" applyFont="1" applyFill="1" applyAlignment="1">
      <alignment horizontal="center" vertical="center"/>
    </xf>
    <xf numFmtId="0" fontId="19" fillId="3" borderId="0" xfId="0" applyFont="1" applyFill="1" applyAlignment="1">
      <alignment horizontal="center" vertical="center"/>
    </xf>
    <xf numFmtId="9" fontId="18" fillId="3" borderId="0" xfId="11" applyFont="1" applyFill="1" applyAlignment="1">
      <alignment horizontal="center" vertical="center"/>
    </xf>
    <xf numFmtId="9" fontId="10" fillId="3" borderId="0" xfId="11" applyFont="1" applyFill="1" applyAlignment="1">
      <alignment horizontal="center" vertical="center"/>
    </xf>
    <xf numFmtId="0" fontId="4" fillId="3" borderId="0" xfId="0" applyFont="1" applyFill="1" applyAlignment="1">
      <alignment vertical="center"/>
    </xf>
    <xf numFmtId="165" fontId="25" fillId="3" borderId="1" xfId="7" applyNumberFormat="1" applyFont="1" applyFill="1" applyBorder="1" applyAlignment="1">
      <alignment horizontal="left" vertical="center" wrapText="1"/>
    </xf>
    <xf numFmtId="165" fontId="24" fillId="3" borderId="17" xfId="7" applyNumberFormat="1" applyFont="1" applyFill="1" applyBorder="1" applyAlignment="1">
      <alignment horizontal="center" vertical="center"/>
    </xf>
    <xf numFmtId="165" fontId="25" fillId="10" borderId="1" xfId="7" applyNumberFormat="1" applyFont="1" applyFill="1" applyBorder="1" applyAlignment="1">
      <alignment horizontal="center" vertical="center" wrapText="1"/>
    </xf>
    <xf numFmtId="165" fontId="24" fillId="3" borderId="18" xfId="7" applyNumberFormat="1" applyFont="1" applyFill="1" applyBorder="1" applyAlignment="1">
      <alignment horizontal="center" vertical="center"/>
    </xf>
    <xf numFmtId="165" fontId="24" fillId="3" borderId="5" xfId="7" applyNumberFormat="1" applyFont="1" applyFill="1" applyBorder="1" applyAlignment="1">
      <alignment horizontal="center" vertical="center"/>
    </xf>
    <xf numFmtId="165" fontId="26" fillId="3" borderId="1" xfId="7" applyNumberFormat="1" applyFont="1" applyFill="1" applyBorder="1" applyAlignment="1">
      <alignment horizontal="center" vertical="center" wrapText="1"/>
    </xf>
    <xf numFmtId="165" fontId="27" fillId="3" borderId="5" xfId="7" applyNumberFormat="1" applyFont="1" applyFill="1" applyBorder="1" applyAlignment="1">
      <alignment horizontal="center" vertical="center"/>
    </xf>
    <xf numFmtId="165" fontId="27" fillId="3" borderId="18" xfId="7" applyNumberFormat="1" applyFont="1" applyFill="1" applyBorder="1" applyAlignment="1">
      <alignment horizontal="center" vertical="center"/>
    </xf>
    <xf numFmtId="165" fontId="24" fillId="3" borderId="5" xfId="7" applyNumberFormat="1" applyFont="1" applyFill="1" applyBorder="1" applyAlignment="1">
      <alignment horizontal="center" vertical="center" wrapText="1"/>
    </xf>
    <xf numFmtId="0" fontId="0" fillId="0" borderId="19" xfId="0" applyBorder="1" applyAlignment="1">
      <alignment horizontal="center" vertical="center"/>
    </xf>
    <xf numFmtId="165" fontId="0" fillId="0" borderId="19" xfId="7" applyNumberFormat="1" applyFont="1" applyBorder="1" applyAlignment="1">
      <alignment horizontal="center" vertical="center"/>
    </xf>
    <xf numFmtId="0" fontId="0" fillId="12" borderId="19" xfId="0" applyFill="1" applyBorder="1" applyAlignment="1">
      <alignment horizontal="center" vertical="center"/>
    </xf>
    <xf numFmtId="0" fontId="7" fillId="0" borderId="3" xfId="0" applyFont="1" applyBorder="1" applyAlignment="1">
      <alignment horizontal="left"/>
    </xf>
    <xf numFmtId="166" fontId="0" fillId="0" borderId="0" xfId="7" applyNumberFormat="1" applyFont="1" applyAlignment="1">
      <alignment horizontal="right"/>
    </xf>
    <xf numFmtId="166" fontId="0" fillId="0" borderId="0" xfId="0" applyNumberFormat="1" applyAlignment="1">
      <alignment horizontal="right"/>
    </xf>
    <xf numFmtId="0" fontId="11" fillId="3" borderId="0" xfId="0" applyFont="1" applyFill="1" applyAlignment="1">
      <alignment horizontal="center" vertical="top"/>
    </xf>
    <xf numFmtId="0" fontId="11" fillId="3" borderId="0" xfId="0" applyFont="1" applyFill="1" applyAlignment="1">
      <alignment horizontal="left" vertical="top"/>
    </xf>
    <xf numFmtId="0" fontId="11" fillId="3" borderId="0" xfId="0" applyFont="1" applyFill="1" applyAlignment="1">
      <alignment horizontal="center" vertical="center"/>
    </xf>
    <xf numFmtId="165" fontId="11" fillId="3" borderId="0" xfId="17" applyNumberFormat="1" applyFont="1" applyFill="1" applyAlignment="1">
      <alignment horizontal="center" vertical="top"/>
    </xf>
    <xf numFmtId="165" fontId="11" fillId="3" borderId="0" xfId="7" applyNumberFormat="1" applyFont="1" applyFill="1" applyAlignment="1">
      <alignment vertical="top"/>
    </xf>
    <xf numFmtId="0" fontId="0" fillId="12" borderId="2" xfId="0" applyFill="1" applyBorder="1" applyAlignment="1">
      <alignment horizontal="center" vertical="center"/>
    </xf>
    <xf numFmtId="165" fontId="0" fillId="0" borderId="2" xfId="7" applyNumberFormat="1" applyFont="1" applyBorder="1" applyAlignment="1">
      <alignment horizontal="center" vertical="center"/>
    </xf>
    <xf numFmtId="0" fontId="17" fillId="0" borderId="0" xfId="0" applyFont="1"/>
    <xf numFmtId="165" fontId="11" fillId="3" borderId="0" xfId="7" applyNumberFormat="1" applyFont="1" applyFill="1" applyBorder="1" applyAlignment="1">
      <alignment vertical="top"/>
    </xf>
    <xf numFmtId="0" fontId="4" fillId="0" borderId="0" xfId="0" applyFont="1" applyAlignment="1">
      <alignment horizontal="center" vertical="center"/>
    </xf>
    <xf numFmtId="165" fontId="4" fillId="0" borderId="0" xfId="7" applyNumberFormat="1" applyFont="1" applyAlignment="1">
      <alignment horizontal="center" vertical="center"/>
    </xf>
    <xf numFmtId="0" fontId="29" fillId="0" borderId="2" xfId="0" applyFont="1" applyBorder="1"/>
    <xf numFmtId="0" fontId="29" fillId="0" borderId="3" xfId="0" applyFont="1" applyBorder="1"/>
    <xf numFmtId="0" fontId="29" fillId="0" borderId="0" xfId="0" applyFont="1"/>
    <xf numFmtId="0" fontId="30" fillId="0" borderId="0" xfId="0" applyFont="1" applyAlignment="1">
      <alignment horizontal="center"/>
    </xf>
    <xf numFmtId="0" fontId="29" fillId="0" borderId="0" xfId="0" applyFont="1" applyAlignment="1">
      <alignment wrapText="1"/>
    </xf>
    <xf numFmtId="165" fontId="29" fillId="0" borderId="0" xfId="7" applyNumberFormat="1" applyFont="1"/>
    <xf numFmtId="0" fontId="30" fillId="2" borderId="8" xfId="0" applyFont="1" applyFill="1" applyBorder="1" applyAlignment="1">
      <alignment horizontal="center" vertical="center"/>
    </xf>
    <xf numFmtId="0" fontId="29" fillId="0" borderId="0" xfId="0" applyFont="1" applyAlignment="1">
      <alignment vertical="center" wrapText="1"/>
    </xf>
    <xf numFmtId="0" fontId="33" fillId="0" borderId="0" xfId="0" applyFont="1" applyAlignment="1">
      <alignment vertical="center"/>
    </xf>
    <xf numFmtId="0" fontId="34" fillId="0" borderId="0" xfId="0" applyFont="1" applyAlignment="1">
      <alignment horizontal="center"/>
    </xf>
    <xf numFmtId="0" fontId="33" fillId="0" borderId="0" xfId="0" applyFont="1"/>
    <xf numFmtId="0" fontId="33" fillId="0" borderId="0" xfId="0" applyFont="1" applyAlignment="1">
      <alignment horizontal="center"/>
    </xf>
    <xf numFmtId="165" fontId="33" fillId="0" borderId="0" xfId="7" applyNumberFormat="1" applyFont="1" applyBorder="1"/>
    <xf numFmtId="165" fontId="33" fillId="0" borderId="0" xfId="7" applyNumberFormat="1" applyFont="1" applyBorder="1" applyAlignment="1">
      <alignment horizontal="center"/>
    </xf>
    <xf numFmtId="14" fontId="30" fillId="3" borderId="0" xfId="0" applyNumberFormat="1" applyFont="1" applyFill="1" applyAlignment="1">
      <alignment horizontal="center" vertical="center"/>
    </xf>
    <xf numFmtId="0" fontId="37" fillId="3" borderId="21" xfId="0" applyFont="1" applyFill="1" applyBorder="1" applyAlignment="1">
      <alignment horizontal="center" vertical="center"/>
    </xf>
    <xf numFmtId="0" fontId="37" fillId="3" borderId="21" xfId="0" applyFont="1" applyFill="1" applyBorder="1" applyAlignment="1">
      <alignment horizontal="center" vertical="center" wrapText="1"/>
    </xf>
    <xf numFmtId="0" fontId="37" fillId="3" borderId="22" xfId="0" applyFont="1" applyFill="1" applyBorder="1" applyAlignment="1">
      <alignment horizontal="center" vertical="center"/>
    </xf>
    <xf numFmtId="0" fontId="29" fillId="3" borderId="0" xfId="0" applyFont="1" applyFill="1" applyAlignment="1">
      <alignment horizontal="center" vertical="center"/>
    </xf>
    <xf numFmtId="3" fontId="37" fillId="3" borderId="21" xfId="0" applyNumberFormat="1" applyFont="1" applyFill="1" applyBorder="1" applyAlignment="1">
      <alignment horizontal="center" vertical="center"/>
    </xf>
    <xf numFmtId="0" fontId="37" fillId="3" borderId="22" xfId="0" applyFont="1" applyFill="1" applyBorder="1" applyAlignment="1">
      <alignment horizontal="center" vertical="center" wrapText="1"/>
    </xf>
    <xf numFmtId="0" fontId="29" fillId="3" borderId="21"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29" fillId="3" borderId="0" xfId="0" applyFont="1" applyFill="1" applyAlignment="1">
      <alignment horizontal="center" vertical="center" wrapText="1"/>
    </xf>
    <xf numFmtId="0" fontId="30" fillId="3" borderId="0" xfId="0" applyFont="1" applyFill="1" applyAlignment="1">
      <alignment horizontal="center" vertical="center"/>
    </xf>
    <xf numFmtId="0" fontId="29" fillId="3" borderId="21" xfId="0" applyFont="1" applyFill="1" applyBorder="1" applyAlignment="1">
      <alignment horizontal="center" vertical="center"/>
    </xf>
    <xf numFmtId="0" fontId="29" fillId="3" borderId="0" xfId="0" applyFont="1" applyFill="1" applyAlignment="1">
      <alignment horizontal="center" vertical="center" wrapText="1" indent="1"/>
    </xf>
    <xf numFmtId="0" fontId="29" fillId="3" borderId="0" xfId="0" applyFont="1" applyFill="1" applyAlignment="1">
      <alignment horizontal="center" vertical="center" indent="1"/>
    </xf>
    <xf numFmtId="0" fontId="38" fillId="0" borderId="24" xfId="0" applyFont="1" applyBorder="1"/>
    <xf numFmtId="0" fontId="38" fillId="0" borderId="23" xfId="0" applyFont="1" applyBorder="1"/>
    <xf numFmtId="0" fontId="31" fillId="2" borderId="3" xfId="0" applyFont="1" applyFill="1" applyBorder="1" applyAlignment="1">
      <alignment vertical="center"/>
    </xf>
    <xf numFmtId="0" fontId="30" fillId="2" borderId="20" xfId="0" applyFont="1" applyFill="1" applyBorder="1" applyAlignment="1">
      <alignment vertical="center"/>
    </xf>
    <xf numFmtId="0" fontId="30" fillId="0" borderId="0" xfId="0" applyFont="1" applyAlignment="1">
      <alignment vertical="center"/>
    </xf>
    <xf numFmtId="0" fontId="29" fillId="0" borderId="20" xfId="0" applyFont="1" applyBorder="1"/>
    <xf numFmtId="0" fontId="32" fillId="0" borderId="0" xfId="0" applyFont="1"/>
    <xf numFmtId="165" fontId="29" fillId="0" borderId="0" xfId="7" applyNumberFormat="1" applyFont="1" applyAlignment="1"/>
    <xf numFmtId="0" fontId="41" fillId="0" borderId="0" xfId="0" applyFont="1"/>
    <xf numFmtId="0" fontId="29" fillId="0" borderId="3" xfId="0" applyFont="1" applyBorder="1" applyAlignment="1">
      <alignment vertical="center" wrapText="1"/>
    </xf>
    <xf numFmtId="0" fontId="29" fillId="0" borderId="20" xfId="0" applyFont="1" applyBorder="1" applyAlignment="1">
      <alignment vertical="center" wrapText="1"/>
    </xf>
    <xf numFmtId="166" fontId="44" fillId="0" borderId="2" xfId="0" applyNumberFormat="1" applyFont="1" applyBorder="1"/>
    <xf numFmtId="0" fontId="29" fillId="3" borderId="2" xfId="0" applyFont="1" applyFill="1" applyBorder="1" applyAlignment="1">
      <alignment horizontal="center" vertical="center" wrapText="1"/>
    </xf>
    <xf numFmtId="166" fontId="29" fillId="3" borderId="2" xfId="0" applyNumberFormat="1" applyFont="1" applyFill="1" applyBorder="1" applyAlignment="1">
      <alignment horizontal="center" vertical="center" wrapText="1"/>
    </xf>
    <xf numFmtId="0" fontId="30" fillId="3" borderId="2" xfId="0" applyFont="1" applyFill="1" applyBorder="1" applyAlignment="1">
      <alignment horizontal="center" vertical="center" wrapText="1"/>
    </xf>
    <xf numFmtId="166" fontId="37" fillId="3" borderId="2" xfId="18" applyNumberFormat="1" applyFont="1" applyFill="1" applyBorder="1" applyAlignment="1" applyProtection="1">
      <alignment horizontal="center" vertical="center" wrapText="1"/>
      <protection locked="0"/>
    </xf>
    <xf numFmtId="0" fontId="41" fillId="3" borderId="0" xfId="0" applyFont="1" applyFill="1" applyAlignment="1">
      <alignment horizontal="center" vertical="center" wrapText="1"/>
    </xf>
    <xf numFmtId="0" fontId="29" fillId="3" borderId="2" xfId="0" applyFont="1" applyFill="1" applyBorder="1" applyAlignment="1">
      <alignment horizontal="center" vertical="center"/>
    </xf>
    <xf numFmtId="166" fontId="29" fillId="3" borderId="2" xfId="0" applyNumberFormat="1" applyFont="1" applyFill="1" applyBorder="1" applyAlignment="1">
      <alignment horizontal="center" vertical="center"/>
    </xf>
    <xf numFmtId="0" fontId="41" fillId="3" borderId="0" xfId="0" applyFont="1" applyFill="1" applyAlignment="1">
      <alignment horizontal="center" vertical="center"/>
    </xf>
    <xf numFmtId="165" fontId="0" fillId="0" borderId="2" xfId="7" applyNumberFormat="1" applyFont="1" applyBorder="1" applyAlignment="1">
      <alignment vertical="center" wrapText="1"/>
    </xf>
    <xf numFmtId="0" fontId="30" fillId="3" borderId="2" xfId="0" applyFont="1" applyFill="1" applyBorder="1" applyAlignment="1">
      <alignment horizontal="center" vertical="center"/>
    </xf>
    <xf numFmtId="166" fontId="29" fillId="0" borderId="2" xfId="0" applyNumberFormat="1" applyFont="1" applyBorder="1"/>
    <xf numFmtId="166" fontId="29" fillId="13" borderId="2" xfId="0" applyNumberFormat="1" applyFont="1" applyFill="1" applyBorder="1"/>
    <xf numFmtId="166" fontId="37" fillId="3" borderId="2" xfId="18" applyNumberFormat="1" applyFont="1" applyFill="1" applyBorder="1" applyAlignment="1" applyProtection="1">
      <alignment horizontal="center" vertical="center"/>
      <protection locked="0"/>
    </xf>
    <xf numFmtId="166" fontId="29" fillId="3" borderId="2" xfId="0" applyNumberFormat="1" applyFont="1" applyFill="1" applyBorder="1"/>
    <xf numFmtId="0" fontId="11" fillId="3" borderId="0" xfId="0" applyFont="1" applyFill="1" applyAlignment="1">
      <alignment horizontal="center" vertical="top" wrapText="1"/>
    </xf>
    <xf numFmtId="0" fontId="37" fillId="3" borderId="0" xfId="0" applyFont="1" applyFill="1" applyAlignment="1">
      <alignment vertical="center"/>
    </xf>
    <xf numFmtId="0" fontId="37" fillId="3" borderId="0" xfId="0" applyFont="1" applyFill="1" applyAlignment="1">
      <alignment horizontal="center" vertical="center"/>
    </xf>
    <xf numFmtId="0" fontId="29" fillId="3" borderId="0" xfId="0" applyFont="1" applyFill="1" applyAlignment="1">
      <alignment vertical="center"/>
    </xf>
    <xf numFmtId="0" fontId="29" fillId="3" borderId="0" xfId="0" applyFont="1" applyFill="1" applyAlignment="1">
      <alignment vertical="center" wrapText="1"/>
    </xf>
    <xf numFmtId="14" fontId="30" fillId="3" borderId="0" xfId="0" applyNumberFormat="1" applyFont="1" applyFill="1" applyAlignment="1">
      <alignment vertical="center"/>
    </xf>
    <xf numFmtId="14" fontId="37" fillId="3" borderId="0" xfId="0" applyNumberFormat="1" applyFont="1" applyFill="1" applyAlignment="1">
      <alignment vertical="center"/>
    </xf>
    <xf numFmtId="0" fontId="37" fillId="3" borderId="0" xfId="0" applyFont="1" applyFill="1" applyAlignment="1">
      <alignment vertical="center" wrapText="1"/>
    </xf>
    <xf numFmtId="0" fontId="37" fillId="3" borderId="0" xfId="0" applyFont="1" applyFill="1" applyAlignment="1">
      <alignment horizontal="center" vertical="center" wrapText="1"/>
    </xf>
    <xf numFmtId="0" fontId="29" fillId="3" borderId="0" xfId="0" applyFont="1" applyFill="1" applyAlignment="1">
      <alignment horizontal="left" vertical="center"/>
    </xf>
    <xf numFmtId="0" fontId="29" fillId="3" borderId="0" xfId="0" applyFont="1" applyFill="1" applyAlignment="1">
      <alignment horizontal="right" vertical="center"/>
    </xf>
    <xf numFmtId="0" fontId="29" fillId="3" borderId="0" xfId="0" applyFont="1" applyFill="1" applyAlignment="1">
      <alignment horizontal="left" vertical="center" wrapText="1" indent="1"/>
    </xf>
    <xf numFmtId="0" fontId="29" fillId="3" borderId="0" xfId="0" applyFont="1" applyFill="1" applyAlignment="1">
      <alignment horizontal="left" vertical="center" indent="1"/>
    </xf>
    <xf numFmtId="0" fontId="37" fillId="3" borderId="13" xfId="0" applyFont="1" applyFill="1" applyBorder="1" applyAlignment="1">
      <alignment horizontal="center" vertical="center"/>
    </xf>
    <xf numFmtId="0" fontId="37" fillId="3" borderId="13" xfId="0" applyFont="1" applyFill="1" applyBorder="1" applyAlignment="1">
      <alignment vertical="center"/>
    </xf>
    <xf numFmtId="0" fontId="29" fillId="3" borderId="13" xfId="0" applyFont="1" applyFill="1" applyBorder="1" applyAlignment="1">
      <alignment horizontal="left" vertical="center"/>
    </xf>
    <xf numFmtId="0" fontId="37" fillId="3" borderId="13" xfId="0" applyFont="1" applyFill="1" applyBorder="1" applyAlignment="1">
      <alignment wrapText="1"/>
    </xf>
    <xf numFmtId="0" fontId="37" fillId="3" borderId="13" xfId="0" applyFont="1" applyFill="1" applyBorder="1" applyAlignment="1">
      <alignment horizontal="left" vertical="center" wrapText="1"/>
    </xf>
    <xf numFmtId="0" fontId="29" fillId="3" borderId="13" xfId="0" applyFont="1" applyFill="1" applyBorder="1" applyAlignment="1">
      <alignment vertical="center"/>
    </xf>
    <xf numFmtId="0" fontId="29" fillId="3" borderId="13" xfId="0" applyFont="1" applyFill="1" applyBorder="1" applyAlignment="1">
      <alignment vertical="center" wrapText="1"/>
    </xf>
    <xf numFmtId="0" fontId="37" fillId="3" borderId="13" xfId="0" applyFont="1" applyFill="1" applyBorder="1" applyAlignment="1">
      <alignment vertical="center" wrapText="1"/>
    </xf>
    <xf numFmtId="0" fontId="37" fillId="3" borderId="13" xfId="0" applyFont="1" applyFill="1" applyBorder="1" applyAlignment="1">
      <alignment horizontal="center" vertical="center" wrapText="1"/>
    </xf>
    <xf numFmtId="165" fontId="29" fillId="3" borderId="0" xfId="7" applyNumberFormat="1" applyFont="1" applyFill="1" applyBorder="1" applyAlignment="1">
      <alignment vertical="center"/>
    </xf>
    <xf numFmtId="165" fontId="37" fillId="3" borderId="13" xfId="7" applyNumberFormat="1" applyFont="1" applyFill="1" applyBorder="1" applyAlignment="1">
      <alignment vertical="center"/>
    </xf>
    <xf numFmtId="165" fontId="37" fillId="3" borderId="13" xfId="7" applyNumberFormat="1" applyFont="1" applyFill="1" applyBorder="1" applyAlignment="1">
      <alignment horizontal="left" vertical="center"/>
    </xf>
    <xf numFmtId="165" fontId="29" fillId="3" borderId="13" xfId="7" applyNumberFormat="1" applyFont="1" applyFill="1" applyBorder="1" applyAlignment="1">
      <alignment horizontal="left" vertical="center"/>
    </xf>
    <xf numFmtId="165" fontId="29" fillId="3" borderId="13" xfId="7" applyNumberFormat="1" applyFont="1" applyFill="1" applyBorder="1" applyAlignment="1">
      <alignment vertical="center"/>
    </xf>
    <xf numFmtId="165" fontId="37" fillId="3" borderId="13" xfId="7" applyNumberFormat="1" applyFont="1" applyFill="1" applyBorder="1" applyAlignment="1">
      <alignment horizontal="center" vertical="center" wrapText="1"/>
    </xf>
    <xf numFmtId="165" fontId="37" fillId="3" borderId="13" xfId="7" applyNumberFormat="1" applyFont="1" applyFill="1" applyBorder="1" applyAlignment="1">
      <alignment horizontal="left" vertical="center" wrapText="1"/>
    </xf>
    <xf numFmtId="3" fontId="30" fillId="3" borderId="13" xfId="0" applyNumberFormat="1" applyFont="1" applyFill="1" applyBorder="1" applyAlignment="1">
      <alignment horizontal="center" vertical="center"/>
    </xf>
    <xf numFmtId="0" fontId="29" fillId="3" borderId="13" xfId="0" applyFont="1" applyFill="1" applyBorder="1" applyAlignment="1">
      <alignment horizontal="center" vertical="center" wrapText="1"/>
    </xf>
    <xf numFmtId="3" fontId="37" fillId="3" borderId="13" xfId="0" applyNumberFormat="1" applyFont="1" applyFill="1" applyBorder="1" applyAlignment="1">
      <alignment horizontal="center" vertical="center"/>
    </xf>
    <xf numFmtId="0" fontId="37" fillId="3" borderId="13" xfId="0" applyFont="1" applyFill="1" applyBorder="1" applyAlignment="1">
      <alignment horizontal="left" vertical="center" wrapText="1" indent="1"/>
    </xf>
    <xf numFmtId="0" fontId="0" fillId="3" borderId="13" xfId="0" applyFill="1" applyBorder="1"/>
    <xf numFmtId="0" fontId="29" fillId="3" borderId="13" xfId="0" applyFont="1" applyFill="1" applyBorder="1" applyAlignment="1">
      <alignment horizontal="center" vertical="center"/>
    </xf>
    <xf numFmtId="166" fontId="37" fillId="3" borderId="13" xfId="0" applyNumberFormat="1" applyFont="1" applyFill="1" applyBorder="1" applyAlignment="1">
      <alignment horizontal="center" vertical="center" wrapText="1"/>
    </xf>
    <xf numFmtId="166" fontId="29" fillId="3" borderId="13" xfId="0" applyNumberFormat="1" applyFont="1" applyFill="1" applyBorder="1" applyAlignment="1">
      <alignment horizontal="center" vertical="center"/>
    </xf>
    <xf numFmtId="166" fontId="29" fillId="3" borderId="13" xfId="0" applyNumberFormat="1" applyFont="1" applyFill="1" applyBorder="1" applyAlignment="1">
      <alignment horizontal="center" vertical="center" wrapText="1"/>
    </xf>
    <xf numFmtId="165" fontId="8" fillId="15" borderId="13" xfId="17" applyNumberFormat="1" applyFont="1" applyFill="1" applyBorder="1" applyAlignment="1">
      <alignment horizontal="center" vertical="center"/>
    </xf>
    <xf numFmtId="0" fontId="8" fillId="15" borderId="13" xfId="0" applyFont="1" applyFill="1" applyBorder="1" applyAlignment="1">
      <alignment horizontal="center" vertical="center"/>
    </xf>
    <xf numFmtId="165" fontId="11" fillId="3" borderId="13" xfId="17" applyNumberFormat="1" applyFont="1" applyFill="1" applyBorder="1" applyAlignment="1">
      <alignment horizontal="center" vertical="center"/>
    </xf>
    <xf numFmtId="0" fontId="11" fillId="3" borderId="13" xfId="0" applyFont="1" applyFill="1" applyBorder="1" applyAlignment="1">
      <alignment horizontal="left" vertical="top"/>
    </xf>
    <xf numFmtId="165" fontId="11" fillId="3" borderId="13" xfId="7" applyNumberFormat="1" applyFont="1" applyFill="1" applyBorder="1" applyAlignment="1">
      <alignment horizontal="left" vertical="top"/>
    </xf>
    <xf numFmtId="1" fontId="11" fillId="3" borderId="13" xfId="0" applyNumberFormat="1" applyFont="1" applyFill="1" applyBorder="1" applyAlignment="1">
      <alignment horizontal="left" vertical="top"/>
    </xf>
    <xf numFmtId="165" fontId="11" fillId="3" borderId="13" xfId="7" applyNumberFormat="1" applyFont="1" applyFill="1" applyBorder="1" applyAlignment="1">
      <alignment vertical="top"/>
    </xf>
    <xf numFmtId="0" fontId="11" fillId="3" borderId="13" xfId="0" applyFont="1" applyFill="1" applyBorder="1" applyAlignment="1">
      <alignment horizontal="center" vertical="top"/>
    </xf>
    <xf numFmtId="165" fontId="45" fillId="3" borderId="13" xfId="7" applyNumberFormat="1" applyFont="1" applyFill="1" applyBorder="1" applyAlignment="1">
      <alignment vertical="top"/>
    </xf>
    <xf numFmtId="0" fontId="11" fillId="3" borderId="13" xfId="0" applyFont="1" applyFill="1" applyBorder="1"/>
    <xf numFmtId="165" fontId="11" fillId="3" borderId="13" xfId="7" applyNumberFormat="1" applyFont="1" applyFill="1" applyBorder="1" applyAlignment="1">
      <alignment vertical="center"/>
    </xf>
    <xf numFmtId="165" fontId="11" fillId="12" borderId="13" xfId="7" applyNumberFormat="1" applyFont="1" applyFill="1" applyBorder="1" applyAlignment="1">
      <alignment vertical="top"/>
    </xf>
    <xf numFmtId="165" fontId="11" fillId="3" borderId="13" xfId="17" applyNumberFormat="1" applyFont="1" applyFill="1" applyBorder="1" applyAlignment="1">
      <alignment horizontal="center" vertical="top"/>
    </xf>
    <xf numFmtId="165" fontId="11" fillId="3" borderId="13" xfId="17" applyNumberFormat="1" applyFont="1" applyFill="1" applyBorder="1" applyAlignment="1">
      <alignment horizontal="left" vertical="top"/>
    </xf>
    <xf numFmtId="0" fontId="4" fillId="0" borderId="1" xfId="0" applyFont="1" applyBorder="1"/>
    <xf numFmtId="0" fontId="4" fillId="0" borderId="1" xfId="0" applyFont="1" applyBorder="1" applyAlignment="1">
      <alignment vertical="center" wrapText="1"/>
    </xf>
    <xf numFmtId="0" fontId="28" fillId="2" borderId="1" xfId="0" applyFont="1" applyFill="1" applyBorder="1" applyAlignment="1">
      <alignment vertical="center"/>
    </xf>
    <xf numFmtId="49" fontId="28" fillId="2" borderId="1" xfId="0" applyNumberFormat="1" applyFont="1" applyFill="1" applyBorder="1" applyAlignment="1">
      <alignment horizontal="center" vertical="center"/>
    </xf>
    <xf numFmtId="165" fontId="28" fillId="2" borderId="1" xfId="7" applyNumberFormat="1" applyFont="1" applyFill="1" applyBorder="1" applyAlignment="1">
      <alignment horizontal="center" vertical="center"/>
    </xf>
    <xf numFmtId="0" fontId="4" fillId="0" borderId="1" xfId="0" applyFont="1" applyBorder="1" applyAlignment="1">
      <alignment horizontal="center" vertical="center"/>
    </xf>
    <xf numFmtId="165" fontId="4" fillId="0" borderId="1" xfId="7" applyNumberFormat="1" applyFont="1" applyBorder="1" applyAlignment="1">
      <alignment horizontal="center" vertical="center"/>
    </xf>
    <xf numFmtId="165" fontId="4" fillId="0" borderId="1" xfId="12" applyNumberFormat="1" applyFont="1" applyBorder="1" applyAlignment="1">
      <alignment horizontal="center" vertical="center"/>
    </xf>
    <xf numFmtId="165" fontId="4" fillId="3" borderId="1" xfId="12" applyNumberFormat="1" applyFont="1" applyFill="1" applyBorder="1" applyAlignment="1">
      <alignment horizontal="center" vertical="center"/>
    </xf>
    <xf numFmtId="165" fontId="4" fillId="3" borderId="1" xfId="7" applyNumberFormat="1" applyFont="1" applyFill="1" applyBorder="1" applyAlignment="1">
      <alignment horizontal="center" vertical="center"/>
    </xf>
    <xf numFmtId="0" fontId="4" fillId="0" borderId="1" xfId="1" applyFont="1" applyBorder="1" applyAlignment="1">
      <alignment vertical="center" wrapText="1"/>
    </xf>
    <xf numFmtId="165" fontId="4" fillId="14" borderId="1" xfId="7" applyNumberFormat="1" applyFont="1" applyFill="1" applyBorder="1" applyAlignment="1">
      <alignment horizontal="center" vertical="center"/>
    </xf>
    <xf numFmtId="0" fontId="4" fillId="0" borderId="1" xfId="0" applyFont="1" applyBorder="1" applyAlignment="1">
      <alignment vertical="top" wrapText="1"/>
    </xf>
    <xf numFmtId="0" fontId="4" fillId="0" borderId="1" xfId="0" applyFont="1" applyBorder="1" applyAlignment="1">
      <alignment wrapText="1"/>
    </xf>
    <xf numFmtId="0" fontId="4" fillId="0" borderId="1" xfId="0" applyFont="1" applyBorder="1" applyAlignment="1">
      <alignment horizont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xf>
    <xf numFmtId="0" fontId="39" fillId="3" borderId="1" xfId="0" applyFont="1" applyFill="1" applyBorder="1" applyAlignment="1">
      <alignment horizontal="center" vertical="center"/>
    </xf>
    <xf numFmtId="165" fontId="4" fillId="3" borderId="1" xfId="0" applyNumberFormat="1" applyFont="1" applyFill="1" applyBorder="1" applyAlignment="1">
      <alignment horizontal="center" vertical="center"/>
    </xf>
    <xf numFmtId="3" fontId="39" fillId="3" borderId="1"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165" fontId="47" fillId="2" borderId="1" xfId="7" applyNumberFormat="1" applyFont="1" applyFill="1" applyBorder="1" applyAlignment="1">
      <alignment horizontal="center" vertical="center"/>
    </xf>
    <xf numFmtId="165" fontId="19" fillId="0" borderId="1" xfId="7" applyNumberFormat="1" applyFont="1" applyBorder="1" applyAlignment="1">
      <alignment horizontal="center" vertical="center"/>
    </xf>
    <xf numFmtId="165" fontId="19" fillId="0" borderId="0" xfId="7" applyNumberFormat="1" applyFont="1" applyAlignment="1">
      <alignment horizontal="center" vertical="center"/>
    </xf>
    <xf numFmtId="0" fontId="29" fillId="0" borderId="1" xfId="0" applyFont="1" applyBorder="1" applyAlignment="1">
      <alignment vertical="center" wrapText="1"/>
    </xf>
    <xf numFmtId="165" fontId="29" fillId="0" borderId="1" xfId="7" applyNumberFormat="1" applyFont="1" applyBorder="1" applyAlignment="1">
      <alignment vertical="center" wrapText="1"/>
    </xf>
    <xf numFmtId="49" fontId="30" fillId="2" borderId="1" xfId="0" applyNumberFormat="1" applyFont="1" applyFill="1" applyBorder="1" applyAlignment="1">
      <alignment vertical="center" wrapText="1"/>
    </xf>
    <xf numFmtId="165" fontId="30" fillId="2" borderId="1" xfId="7" applyNumberFormat="1" applyFont="1" applyFill="1" applyBorder="1" applyAlignment="1">
      <alignment vertical="center"/>
    </xf>
    <xf numFmtId="0" fontId="29" fillId="0" borderId="1" xfId="0" applyFont="1" applyBorder="1"/>
    <xf numFmtId="165" fontId="29" fillId="0" borderId="1" xfId="7" applyNumberFormat="1" applyFont="1" applyBorder="1" applyAlignment="1">
      <alignment horizontal="center" vertical="center"/>
    </xf>
    <xf numFmtId="0" fontId="37" fillId="0" borderId="1" xfId="0" applyFont="1" applyBorder="1" applyAlignment="1">
      <alignment horizontal="center" vertical="center"/>
    </xf>
    <xf numFmtId="165" fontId="29" fillId="0" borderId="1" xfId="0" applyNumberFormat="1" applyFont="1" applyBorder="1" applyAlignment="1">
      <alignment horizontal="center" vertical="center"/>
    </xf>
    <xf numFmtId="3" fontId="37" fillId="0" borderId="1" xfId="0" applyNumberFormat="1" applyFont="1" applyBorder="1" applyAlignment="1">
      <alignment horizontal="center" vertical="center"/>
    </xf>
    <xf numFmtId="0" fontId="32" fillId="0" borderId="1" xfId="0" applyFont="1" applyBorder="1" applyAlignment="1">
      <alignment wrapText="1"/>
    </xf>
    <xf numFmtId="165" fontId="32" fillId="0" borderId="1" xfId="7" applyNumberFormat="1" applyFont="1" applyBorder="1" applyAlignment="1">
      <alignment horizontal="center" vertical="center"/>
    </xf>
    <xf numFmtId="165" fontId="43" fillId="0" borderId="1" xfId="7" applyNumberFormat="1" applyFont="1" applyBorder="1" applyAlignment="1">
      <alignment horizontal="center" vertical="center"/>
    </xf>
    <xf numFmtId="0" fontId="29" fillId="0" borderId="1" xfId="0" applyFont="1" applyBorder="1" applyAlignment="1">
      <alignment horizontal="center" vertical="center"/>
    </xf>
    <xf numFmtId="165" fontId="42" fillId="0" borderId="1" xfId="7" applyNumberFormat="1" applyFont="1" applyBorder="1" applyAlignment="1">
      <alignment horizontal="center" vertical="center"/>
    </xf>
    <xf numFmtId="0" fontId="32" fillId="0" borderId="1" xfId="0" applyFont="1" applyBorder="1" applyAlignment="1">
      <alignment horizontal="center" vertical="center"/>
    </xf>
    <xf numFmtId="0" fontId="30" fillId="2" borderId="1" xfId="0" applyFont="1" applyFill="1" applyBorder="1" applyAlignment="1">
      <alignment horizontal="center" vertical="center"/>
    </xf>
    <xf numFmtId="49" fontId="30" fillId="2" borderId="1" xfId="0" applyNumberFormat="1" applyFont="1" applyFill="1" applyBorder="1" applyAlignment="1">
      <alignment horizontal="center" vertical="center" wrapText="1"/>
    </xf>
    <xf numFmtId="49" fontId="30" fillId="2" borderId="1" xfId="0" applyNumberFormat="1" applyFont="1" applyFill="1" applyBorder="1" applyAlignment="1">
      <alignment horizontal="center" vertical="center"/>
    </xf>
    <xf numFmtId="165" fontId="30" fillId="2" borderId="1" xfId="7" applyNumberFormat="1" applyFont="1" applyFill="1" applyBorder="1" applyAlignment="1">
      <alignment horizontal="center" vertical="center"/>
    </xf>
    <xf numFmtId="0" fontId="29" fillId="0" borderId="1" xfId="0" applyFont="1" applyBorder="1" applyAlignment="1">
      <alignment horizontal="center" vertical="center" wrapText="1"/>
    </xf>
    <xf numFmtId="0" fontId="38" fillId="0" borderId="1" xfId="0" applyFont="1" applyBorder="1" applyAlignment="1">
      <alignment horizontal="center" vertical="center"/>
    </xf>
    <xf numFmtId="0" fontId="29" fillId="0" borderId="1" xfId="1" applyFont="1" applyBorder="1" applyAlignment="1">
      <alignment horizontal="center" vertical="center" wrapText="1"/>
    </xf>
    <xf numFmtId="165" fontId="29" fillId="18" borderId="1" xfId="7" applyNumberFormat="1" applyFont="1" applyFill="1" applyBorder="1" applyAlignment="1">
      <alignment horizontal="center" vertical="center"/>
    </xf>
    <xf numFmtId="0" fontId="33" fillId="0" borderId="1" xfId="0" applyFont="1" applyBorder="1" applyAlignment="1">
      <alignment vertical="center"/>
    </xf>
    <xf numFmtId="0" fontId="33" fillId="3" borderId="1" xfId="0" applyFont="1" applyFill="1" applyBorder="1" applyAlignment="1">
      <alignment vertical="center"/>
    </xf>
    <xf numFmtId="165" fontId="33" fillId="3" borderId="1" xfId="7" applyNumberFormat="1" applyFont="1" applyFill="1" applyBorder="1" applyAlignment="1">
      <alignment vertical="center"/>
    </xf>
    <xf numFmtId="0" fontId="34" fillId="2" borderId="1" xfId="0" applyFont="1" applyFill="1" applyBorder="1" applyAlignment="1">
      <alignment horizontal="center" vertical="center"/>
    </xf>
    <xf numFmtId="49" fontId="34" fillId="16" borderId="1" xfId="0" applyNumberFormat="1" applyFont="1" applyFill="1" applyBorder="1" applyAlignment="1">
      <alignment horizontal="center" vertical="center"/>
    </xf>
    <xf numFmtId="165" fontId="34" fillId="16" borderId="1" xfId="7" applyNumberFormat="1" applyFont="1" applyFill="1" applyBorder="1" applyAlignment="1">
      <alignment horizontal="center" vertical="center"/>
    </xf>
    <xf numFmtId="165" fontId="36" fillId="17" borderId="1" xfId="7" applyNumberFormat="1" applyFont="1" applyFill="1" applyBorder="1" applyAlignment="1">
      <alignment horizontal="center" vertical="center"/>
    </xf>
    <xf numFmtId="0" fontId="33" fillId="0" borderId="1" xfId="0" applyFont="1" applyBorder="1"/>
    <xf numFmtId="0" fontId="33" fillId="0" borderId="1" xfId="0" applyFont="1" applyBorder="1" applyAlignment="1">
      <alignment horizontal="center"/>
    </xf>
    <xf numFmtId="165" fontId="33" fillId="0" borderId="1" xfId="7" applyNumberFormat="1" applyFont="1" applyBorder="1"/>
    <xf numFmtId="165" fontId="33" fillId="0" borderId="1" xfId="7" applyNumberFormat="1" applyFont="1" applyBorder="1" applyAlignment="1">
      <alignment horizontal="center"/>
    </xf>
    <xf numFmtId="165" fontId="36" fillId="5" borderId="1" xfId="7" applyNumberFormat="1" applyFont="1" applyFill="1" applyBorder="1"/>
    <xf numFmtId="0" fontId="40" fillId="0" borderId="1" xfId="0" applyFont="1" applyBorder="1"/>
    <xf numFmtId="3" fontId="40" fillId="0" borderId="1" xfId="0" applyNumberFormat="1" applyFont="1" applyBorder="1"/>
    <xf numFmtId="0" fontId="38" fillId="0" borderId="1" xfId="0" applyFont="1" applyBorder="1"/>
    <xf numFmtId="165" fontId="48" fillId="2" borderId="1" xfId="7" applyNumberFormat="1" applyFont="1" applyFill="1" applyBorder="1" applyAlignment="1">
      <alignment vertical="center"/>
    </xf>
    <xf numFmtId="165" fontId="48" fillId="16" borderId="1" xfId="7" applyNumberFormat="1" applyFont="1" applyFill="1" applyBorder="1" applyAlignment="1">
      <alignment vertical="center"/>
    </xf>
    <xf numFmtId="165" fontId="48" fillId="0" borderId="1" xfId="7" applyNumberFormat="1" applyFont="1" applyBorder="1" applyAlignment="1">
      <alignment horizontal="center" vertical="center"/>
    </xf>
    <xf numFmtId="165" fontId="48" fillId="3" borderId="1" xfId="7" applyNumberFormat="1" applyFont="1" applyFill="1" applyBorder="1" applyAlignment="1">
      <alignment horizontal="center" vertical="center"/>
    </xf>
    <xf numFmtId="165" fontId="50" fillId="0" borderId="1" xfId="7" applyNumberFormat="1" applyFont="1" applyBorder="1" applyAlignment="1">
      <alignment horizontal="center" vertical="center"/>
    </xf>
    <xf numFmtId="165" fontId="50" fillId="3" borderId="1" xfId="7" applyNumberFormat="1" applyFont="1" applyFill="1" applyBorder="1" applyAlignment="1">
      <alignment horizontal="center" vertical="center"/>
    </xf>
    <xf numFmtId="165" fontId="48" fillId="0" borderId="0" xfId="7" applyNumberFormat="1" applyFont="1" applyAlignment="1"/>
    <xf numFmtId="165" fontId="48" fillId="3" borderId="0" xfId="7" applyNumberFormat="1" applyFont="1" applyFill="1" applyAlignment="1"/>
    <xf numFmtId="0" fontId="53" fillId="0" borderId="19" xfId="0" applyFont="1" applyBorder="1" applyAlignment="1">
      <alignment vertical="center"/>
    </xf>
    <xf numFmtId="0" fontId="2" fillId="0" borderId="0" xfId="0" applyFont="1" applyAlignment="1">
      <alignment horizontal="center" vertical="center"/>
    </xf>
    <xf numFmtId="0" fontId="54" fillId="0" borderId="0" xfId="0" applyFont="1" applyAlignment="1">
      <alignment vertical="center"/>
    </xf>
    <xf numFmtId="0" fontId="54" fillId="0" borderId="0" xfId="19" applyFont="1">
      <alignment vertical="center"/>
    </xf>
    <xf numFmtId="0" fontId="53" fillId="20" borderId="19" xfId="19" applyFont="1" applyFill="1" applyBorder="1" applyAlignment="1">
      <alignment horizontal="center" vertical="center"/>
    </xf>
    <xf numFmtId="0" fontId="53" fillId="10" borderId="19" xfId="20" applyFont="1" applyFill="1" applyBorder="1" applyAlignment="1">
      <alignment horizontal="center" vertical="center" wrapText="1"/>
    </xf>
    <xf numFmtId="0" fontId="53" fillId="10" borderId="19" xfId="20" applyFont="1" applyFill="1" applyBorder="1" applyAlignment="1">
      <alignment horizontal="left" vertical="center" wrapText="1"/>
    </xf>
    <xf numFmtId="0" fontId="2" fillId="0" borderId="19" xfId="19" applyFont="1" applyBorder="1" applyAlignment="1">
      <alignment horizontal="right" vertical="center"/>
    </xf>
    <xf numFmtId="0" fontId="2" fillId="0" borderId="19" xfId="0" applyFont="1" applyBorder="1" applyAlignment="1">
      <alignment horizontal="justify" vertical="center" wrapText="1"/>
    </xf>
    <xf numFmtId="0" fontId="2" fillId="0" borderId="19" xfId="19" applyFont="1" applyBorder="1" applyAlignment="1">
      <alignment horizontal="center" vertical="center"/>
    </xf>
    <xf numFmtId="0" fontId="54" fillId="0" borderId="19" xfId="0" applyFont="1" applyBorder="1" applyAlignment="1">
      <alignment vertical="center"/>
    </xf>
    <xf numFmtId="0" fontId="54" fillId="0" borderId="19" xfId="19" applyFont="1" applyBorder="1">
      <alignment vertical="center"/>
    </xf>
    <xf numFmtId="0" fontId="51" fillId="0" borderId="19" xfId="19" applyFont="1" applyBorder="1" applyAlignment="1">
      <alignment horizontal="justify" vertical="center" wrapText="1"/>
    </xf>
    <xf numFmtId="0" fontId="2" fillId="0" borderId="19" xfId="0" applyFont="1" applyBorder="1" applyAlignment="1">
      <alignment horizontal="center" vertical="center"/>
    </xf>
    <xf numFmtId="0" fontId="10" fillId="0" borderId="19" xfId="0" applyFont="1" applyBorder="1" applyAlignment="1">
      <alignment horizontal="justify" vertical="center" wrapText="1"/>
    </xf>
    <xf numFmtId="0" fontId="2" fillId="0" borderId="19" xfId="19" applyFont="1" applyBorder="1" applyAlignment="1">
      <alignment horizontal="justify" vertical="center" wrapText="1"/>
    </xf>
    <xf numFmtId="0" fontId="2" fillId="10" borderId="19" xfId="19" applyFont="1" applyFill="1" applyBorder="1" applyAlignment="1">
      <alignment horizontal="center" vertical="center"/>
    </xf>
    <xf numFmtId="0" fontId="57" fillId="10" borderId="19" xfId="20" applyFont="1" applyFill="1" applyBorder="1" applyAlignment="1">
      <alignment horizontal="center" vertical="center" wrapText="1"/>
    </xf>
    <xf numFmtId="0" fontId="2" fillId="0" borderId="19" xfId="19" quotePrefix="1" applyFont="1" applyBorder="1" applyAlignment="1">
      <alignment horizontal="justify" vertical="center" wrapText="1"/>
    </xf>
    <xf numFmtId="0" fontId="55" fillId="0" borderId="0" xfId="19">
      <alignment vertical="center"/>
    </xf>
    <xf numFmtId="0" fontId="57" fillId="0" borderId="19" xfId="20" applyFont="1" applyBorder="1" applyAlignment="1">
      <alignment horizontal="center" vertical="center" wrapText="1"/>
    </xf>
    <xf numFmtId="0" fontId="58" fillId="0" borderId="19" xfId="20" applyFont="1" applyBorder="1" applyAlignment="1">
      <alignment vertical="center" wrapText="1"/>
    </xf>
    <xf numFmtId="0" fontId="51" fillId="0" borderId="19" xfId="19" applyFont="1" applyBorder="1" applyAlignment="1">
      <alignment horizontal="center" vertical="center"/>
    </xf>
    <xf numFmtId="0" fontId="54" fillId="0" borderId="19" xfId="19" applyFont="1" applyBorder="1" applyAlignment="1">
      <alignment horizontal="center" vertical="center"/>
    </xf>
    <xf numFmtId="0" fontId="59" fillId="0" borderId="19" xfId="19" applyFont="1" applyBorder="1" applyAlignment="1">
      <alignment horizontal="justify" vertical="center" wrapText="1"/>
    </xf>
    <xf numFmtId="0" fontId="51" fillId="0" borderId="19" xfId="20" applyFont="1" applyBorder="1" applyAlignment="1">
      <alignment horizontal="center" vertical="center" wrapText="1"/>
    </xf>
    <xf numFmtId="0" fontId="60" fillId="0" borderId="19" xfId="19" applyFont="1" applyBorder="1" applyAlignment="1">
      <alignment horizontal="justify" vertical="center" wrapText="1"/>
    </xf>
    <xf numFmtId="0" fontId="2" fillId="0" borderId="19" xfId="19" applyFont="1" applyBorder="1" applyAlignment="1">
      <alignment horizontal="left" vertical="center" wrapText="1"/>
    </xf>
    <xf numFmtId="0" fontId="54" fillId="0" borderId="19" xfId="0" applyFont="1" applyBorder="1" applyAlignment="1">
      <alignment horizontal="right" vertical="center"/>
    </xf>
    <xf numFmtId="0" fontId="61" fillId="10" borderId="19" xfId="20" applyFont="1" applyFill="1" applyBorder="1" applyAlignment="1">
      <alignment horizontal="center" vertical="center" wrapText="1"/>
    </xf>
    <xf numFmtId="0" fontId="61" fillId="10" borderId="19" xfId="20" applyFont="1" applyFill="1" applyBorder="1" applyAlignment="1">
      <alignment vertical="center" wrapText="1"/>
    </xf>
    <xf numFmtId="0" fontId="54" fillId="10" borderId="19" xfId="19" applyFont="1" applyFill="1" applyBorder="1">
      <alignment vertical="center"/>
    </xf>
    <xf numFmtId="0" fontId="2" fillId="0" borderId="19" xfId="19" applyFont="1" applyBorder="1" applyAlignment="1">
      <alignment horizontal="justify" vertical="center"/>
    </xf>
    <xf numFmtId="0" fontId="62" fillId="19" borderId="19" xfId="19" applyFont="1" applyFill="1" applyBorder="1" applyAlignment="1">
      <alignment horizontal="center" vertical="center"/>
    </xf>
    <xf numFmtId="0" fontId="62" fillId="19" borderId="19" xfId="19" applyFont="1" applyFill="1" applyBorder="1" applyAlignment="1">
      <alignment horizontal="justify" vertical="center" wrapText="1"/>
    </xf>
    <xf numFmtId="0" fontId="63" fillId="19" borderId="19" xfId="19" applyFont="1" applyFill="1" applyBorder="1" applyAlignment="1">
      <alignment horizontal="center" vertical="center"/>
    </xf>
    <xf numFmtId="0" fontId="63" fillId="0" borderId="0" xfId="19" applyFont="1">
      <alignment vertical="center"/>
    </xf>
    <xf numFmtId="0" fontId="2" fillId="0" borderId="0" xfId="19" applyFont="1" applyAlignment="1">
      <alignment horizontal="center" vertical="center"/>
    </xf>
    <xf numFmtId="0" fontId="2" fillId="0" borderId="0" xfId="19" applyFont="1" applyAlignment="1">
      <alignment vertical="center" wrapText="1"/>
    </xf>
    <xf numFmtId="43" fontId="17" fillId="0" borderId="35" xfId="3" applyFont="1" applyFill="1" applyBorder="1" applyAlignment="1">
      <alignment vertical="center" wrapText="1"/>
    </xf>
    <xf numFmtId="0" fontId="17" fillId="0" borderId="0" xfId="21" applyFont="1" applyAlignment="1">
      <alignment wrapText="1"/>
    </xf>
    <xf numFmtId="0" fontId="66" fillId="0" borderId="36" xfId="21" applyFont="1" applyBorder="1" applyAlignment="1">
      <alignment horizontal="center" vertical="center" wrapText="1"/>
    </xf>
    <xf numFmtId="0" fontId="66" fillId="0" borderId="37" xfId="21" applyFont="1" applyBorder="1" applyAlignment="1">
      <alignment horizontal="center" vertical="center" wrapText="1"/>
    </xf>
    <xf numFmtId="43" fontId="52" fillId="0" borderId="37" xfId="3" applyFont="1" applyFill="1" applyBorder="1" applyAlignment="1">
      <alignment horizontal="center" vertical="center" wrapText="1"/>
    </xf>
    <xf numFmtId="43" fontId="66" fillId="0" borderId="38" xfId="3" applyFont="1" applyFill="1" applyBorder="1" applyAlignment="1">
      <alignment horizontal="center" vertical="center" wrapText="1"/>
    </xf>
    <xf numFmtId="0" fontId="17" fillId="0" borderId="40" xfId="21" applyFont="1" applyBorder="1" applyAlignment="1">
      <alignment horizontal="left" vertical="top" wrapText="1"/>
    </xf>
    <xf numFmtId="0" fontId="17" fillId="0" borderId="19" xfId="21" applyFont="1" applyBorder="1" applyAlignment="1">
      <alignment horizontal="left" vertical="top" wrapText="1"/>
    </xf>
    <xf numFmtId="0" fontId="67" fillId="0" borderId="19" xfId="21" applyFont="1" applyBorder="1" applyAlignment="1">
      <alignment horizontal="left" vertical="top" wrapText="1"/>
    </xf>
    <xf numFmtId="0" fontId="17" fillId="0" borderId="0" xfId="21" applyFont="1"/>
    <xf numFmtId="0" fontId="17" fillId="0" borderId="33" xfId="21" applyFont="1" applyBorder="1" applyAlignment="1">
      <alignment horizontal="center" vertical="center"/>
    </xf>
    <xf numFmtId="0" fontId="17" fillId="0" borderId="34" xfId="21" applyFont="1" applyBorder="1" applyAlignment="1">
      <alignment horizontal="center" vertical="center"/>
    </xf>
    <xf numFmtId="0" fontId="17" fillId="0" borderId="34" xfId="21" applyFont="1" applyBorder="1" applyAlignment="1">
      <alignment horizontal="center" vertical="center" wrapText="1"/>
    </xf>
    <xf numFmtId="0" fontId="17" fillId="0" borderId="34" xfId="21" applyFont="1" applyBorder="1" applyAlignment="1">
      <alignment horizontal="left" vertical="top" wrapText="1"/>
    </xf>
    <xf numFmtId="43" fontId="17" fillId="0" borderId="34" xfId="3" applyFont="1" applyFill="1" applyBorder="1" applyAlignment="1">
      <alignment horizontal="center" vertical="center"/>
    </xf>
    <xf numFmtId="43" fontId="17" fillId="0" borderId="48" xfId="3" applyFont="1" applyFill="1" applyBorder="1" applyAlignment="1">
      <alignment horizontal="center" vertical="center"/>
    </xf>
    <xf numFmtId="0" fontId="22" fillId="0" borderId="35" xfId="21" applyFont="1" applyBorder="1" applyAlignment="1">
      <alignment horizontal="center" vertical="center"/>
    </xf>
    <xf numFmtId="0" fontId="17" fillId="0" borderId="0" xfId="21" applyFont="1" applyAlignment="1">
      <alignment horizontal="center" vertical="center"/>
    </xf>
    <xf numFmtId="0" fontId="17" fillId="0" borderId="0" xfId="21" applyFont="1" applyAlignment="1">
      <alignment horizontal="center" vertical="top"/>
    </xf>
    <xf numFmtId="43" fontId="17" fillId="0" borderId="0" xfId="3" applyFont="1" applyFill="1" applyBorder="1" applyAlignment="1">
      <alignment horizontal="center" vertical="center"/>
    </xf>
    <xf numFmtId="0" fontId="4" fillId="0" borderId="5" xfId="0" applyFont="1" applyBorder="1"/>
    <xf numFmtId="165" fontId="19" fillId="0" borderId="12" xfId="7" applyNumberFormat="1" applyFont="1" applyBorder="1" applyAlignment="1">
      <alignment horizontal="center" vertical="center"/>
    </xf>
    <xf numFmtId="0" fontId="4" fillId="0" borderId="14" xfId="0" applyFont="1" applyBorder="1" applyAlignment="1">
      <alignment horizontal="center" vertical="center"/>
    </xf>
    <xf numFmtId="165" fontId="19" fillId="0" borderId="14" xfId="7" applyNumberFormat="1" applyFont="1" applyBorder="1" applyAlignment="1">
      <alignment horizontal="center" vertical="center"/>
    </xf>
    <xf numFmtId="0" fontId="4" fillId="0" borderId="17" xfId="0" applyFont="1" applyBorder="1" applyAlignment="1">
      <alignment wrapText="1"/>
    </xf>
    <xf numFmtId="0" fontId="4" fillId="0" borderId="17" xfId="0" applyFont="1" applyBorder="1" applyAlignment="1">
      <alignment horizontal="center" vertical="center"/>
    </xf>
    <xf numFmtId="165" fontId="19" fillId="0" borderId="17" xfId="7" applyNumberFormat="1" applyFont="1" applyBorder="1" applyAlignment="1">
      <alignment horizontal="center" vertical="center"/>
    </xf>
    <xf numFmtId="0" fontId="4" fillId="21" borderId="14" xfId="0" applyFont="1" applyFill="1" applyBorder="1" applyAlignment="1">
      <alignment wrapText="1"/>
    </xf>
    <xf numFmtId="165" fontId="4" fillId="0" borderId="1" xfId="7" applyNumberFormat="1" applyFont="1" applyBorder="1" applyAlignment="1">
      <alignment horizontal="center" vertical="center" wrapText="1"/>
    </xf>
    <xf numFmtId="165" fontId="28" fillId="2" borderId="5" xfId="7" applyNumberFormat="1" applyFont="1" applyFill="1" applyBorder="1" applyAlignment="1">
      <alignment horizontal="center" vertical="center"/>
    </xf>
    <xf numFmtId="165" fontId="4" fillId="0" borderId="5" xfId="7" applyNumberFormat="1" applyFont="1" applyBorder="1" applyAlignment="1">
      <alignment horizontal="center" vertical="center"/>
    </xf>
    <xf numFmtId="165" fontId="28" fillId="2" borderId="12" xfId="7" applyNumberFormat="1" applyFont="1" applyFill="1" applyBorder="1" applyAlignment="1">
      <alignment horizontal="center" vertical="center"/>
    </xf>
    <xf numFmtId="0" fontId="4" fillId="0" borderId="12" xfId="0" applyFont="1" applyBorder="1" applyAlignment="1">
      <alignment horizontal="center" vertical="center"/>
    </xf>
    <xf numFmtId="165" fontId="4" fillId="0" borderId="14" xfId="7" applyNumberFormat="1" applyFont="1" applyBorder="1" applyAlignment="1">
      <alignment horizontal="center" vertical="center"/>
    </xf>
    <xf numFmtId="165" fontId="4" fillId="14" borderId="14" xfId="7" applyNumberFormat="1" applyFont="1" applyFill="1" applyBorder="1" applyAlignment="1">
      <alignment horizontal="center" vertical="center"/>
    </xf>
    <xf numFmtId="165" fontId="4" fillId="0" borderId="17" xfId="7" applyNumberFormat="1" applyFont="1" applyBorder="1" applyAlignment="1">
      <alignment horizontal="center" vertical="center"/>
    </xf>
    <xf numFmtId="165" fontId="4" fillId="0" borderId="15" xfId="7" applyNumberFormat="1" applyFont="1" applyBorder="1" applyAlignment="1">
      <alignment horizontal="center" vertical="center"/>
    </xf>
    <xf numFmtId="0" fontId="4" fillId="21" borderId="5" xfId="0" applyFont="1" applyFill="1" applyBorder="1"/>
    <xf numFmtId="165" fontId="19" fillId="21" borderId="1" xfId="7" applyNumberFormat="1" applyFont="1" applyFill="1" applyBorder="1" applyAlignment="1">
      <alignment horizontal="center" vertical="center"/>
    </xf>
    <xf numFmtId="165" fontId="4" fillId="21" borderId="1" xfId="7" applyNumberFormat="1" applyFont="1" applyFill="1" applyBorder="1" applyAlignment="1">
      <alignment horizontal="center" vertical="center"/>
    </xf>
    <xf numFmtId="165" fontId="4" fillId="21" borderId="5" xfId="7" applyNumberFormat="1" applyFont="1" applyFill="1" applyBorder="1" applyAlignment="1">
      <alignment horizontal="center" vertical="center"/>
    </xf>
    <xf numFmtId="0" fontId="4" fillId="21" borderId="12" xfId="0" applyFont="1" applyFill="1" applyBorder="1" applyAlignment="1">
      <alignment horizontal="center" vertical="center"/>
    </xf>
    <xf numFmtId="165" fontId="4" fillId="21" borderId="1" xfId="0" applyNumberFormat="1" applyFont="1" applyFill="1" applyBorder="1" applyAlignment="1">
      <alignment horizontal="center" vertical="center"/>
    </xf>
    <xf numFmtId="0" fontId="4" fillId="21" borderId="1" xfId="0" applyFont="1" applyFill="1" applyBorder="1"/>
    <xf numFmtId="165" fontId="4" fillId="3" borderId="0" xfId="7" applyNumberFormat="1" applyFont="1" applyFill="1" applyAlignment="1">
      <alignment horizontal="center" vertical="center"/>
    </xf>
    <xf numFmtId="0" fontId="4" fillId="3" borderId="1" xfId="0" applyFont="1" applyFill="1" applyBorder="1"/>
    <xf numFmtId="0" fontId="4" fillId="3" borderId="1" xfId="0" applyFont="1" applyFill="1" applyBorder="1" applyAlignment="1">
      <alignment horizontal="center" vertical="center" wrapText="1"/>
    </xf>
    <xf numFmtId="0" fontId="4" fillId="3" borderId="1" xfId="0" applyFont="1" applyFill="1" applyBorder="1" applyAlignment="1">
      <alignment vertical="center"/>
    </xf>
    <xf numFmtId="165" fontId="19" fillId="3" borderId="1" xfId="7" applyNumberFormat="1" applyFont="1" applyFill="1" applyBorder="1" applyAlignment="1">
      <alignment horizontal="center" vertical="center" wrapText="1"/>
    </xf>
    <xf numFmtId="0" fontId="4" fillId="3" borderId="12" xfId="0" applyFont="1" applyFill="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wrapText="1"/>
    </xf>
    <xf numFmtId="165" fontId="68" fillId="17" borderId="1" xfId="7" applyNumberFormat="1" applyFont="1" applyFill="1" applyBorder="1" applyAlignment="1">
      <alignment horizontal="center" vertical="center"/>
    </xf>
    <xf numFmtId="165" fontId="69" fillId="5" borderId="1" xfId="7" applyNumberFormat="1" applyFont="1" applyFill="1" applyBorder="1" applyAlignment="1">
      <alignment horizontal="center" vertical="center"/>
    </xf>
    <xf numFmtId="165" fontId="69" fillId="5" borderId="12" xfId="7" applyNumberFormat="1" applyFont="1" applyFill="1" applyBorder="1" applyAlignment="1">
      <alignment horizontal="center" vertical="center"/>
    </xf>
    <xf numFmtId="0" fontId="17" fillId="0" borderId="1" xfId="0" applyFont="1" applyBorder="1" applyAlignment="1">
      <alignment vertical="center" wrapText="1"/>
    </xf>
    <xf numFmtId="0" fontId="20" fillId="0" borderId="14" xfId="0" applyFont="1" applyBorder="1" applyAlignment="1">
      <alignment wrapText="1"/>
    </xf>
    <xf numFmtId="49" fontId="30" fillId="2" borderId="12" xfId="0" applyNumberFormat="1" applyFont="1" applyFill="1" applyBorder="1" applyAlignment="1">
      <alignment vertical="center"/>
    </xf>
    <xf numFmtId="0" fontId="29" fillId="0" borderId="12" xfId="0" applyFont="1" applyBorder="1"/>
    <xf numFmtId="0" fontId="29" fillId="10" borderId="12" xfId="0" applyFont="1" applyFill="1" applyBorder="1"/>
    <xf numFmtId="0" fontId="32" fillId="0" borderId="12" xfId="0" applyFont="1" applyBorder="1"/>
    <xf numFmtId="0" fontId="2" fillId="3" borderId="1" xfId="0" applyFont="1" applyFill="1" applyBorder="1" applyAlignment="1">
      <alignment horizontal="justify" vertical="center" wrapText="1"/>
    </xf>
    <xf numFmtId="0" fontId="2" fillId="3" borderId="1" xfId="0" applyFont="1" applyFill="1" applyBorder="1" applyAlignment="1">
      <alignment horizontal="justify" vertical="center"/>
    </xf>
    <xf numFmtId="0" fontId="2" fillId="0" borderId="1" xfId="1" applyBorder="1" applyAlignment="1">
      <alignment horizontal="left" vertical="center" wrapText="1"/>
    </xf>
    <xf numFmtId="0" fontId="2" fillId="0" borderId="1" xfId="1" applyBorder="1" applyAlignment="1">
      <alignment vertical="top" wrapText="1"/>
    </xf>
    <xf numFmtId="0" fontId="2" fillId="0" borderId="1" xfId="1" applyBorder="1" applyAlignment="1">
      <alignment horizontal="left" vertical="top" wrapText="1"/>
    </xf>
    <xf numFmtId="165" fontId="48" fillId="12" borderId="1" xfId="7" applyNumberFormat="1" applyFont="1" applyFill="1" applyBorder="1" applyAlignment="1">
      <alignment horizontal="center" vertical="center"/>
    </xf>
    <xf numFmtId="165" fontId="29" fillId="12" borderId="1" xfId="7" applyNumberFormat="1" applyFont="1" applyFill="1" applyBorder="1" applyAlignment="1">
      <alignment horizontal="center" vertical="center"/>
    </xf>
    <xf numFmtId="165" fontId="42" fillId="12" borderId="1" xfId="7" applyNumberFormat="1" applyFont="1" applyFill="1" applyBorder="1" applyAlignment="1">
      <alignment horizontal="center" vertical="center"/>
    </xf>
    <xf numFmtId="0" fontId="37" fillId="12" borderId="1" xfId="0" applyFont="1" applyFill="1" applyBorder="1" applyAlignment="1">
      <alignment horizontal="center" vertical="center"/>
    </xf>
    <xf numFmtId="3" fontId="37" fillId="12" borderId="1" xfId="0" applyNumberFormat="1" applyFont="1" applyFill="1" applyBorder="1" applyAlignment="1">
      <alignment horizontal="center" vertical="center"/>
    </xf>
    <xf numFmtId="165" fontId="29" fillId="12" borderId="1" xfId="0" applyNumberFormat="1" applyFont="1" applyFill="1" applyBorder="1" applyAlignment="1">
      <alignment horizontal="center" vertical="center"/>
    </xf>
    <xf numFmtId="165" fontId="30" fillId="3" borderId="1" xfId="7" applyNumberFormat="1" applyFont="1" applyFill="1" applyBorder="1" applyAlignment="1">
      <alignment horizontal="center" vertical="center"/>
    </xf>
    <xf numFmtId="165" fontId="30" fillId="3" borderId="0" xfId="7" applyNumberFormat="1" applyFont="1" applyFill="1"/>
    <xf numFmtId="165" fontId="30" fillId="0" borderId="1" xfId="7" applyNumberFormat="1" applyFont="1" applyBorder="1" applyAlignment="1">
      <alignment horizontal="center" vertical="center"/>
    </xf>
    <xf numFmtId="165" fontId="30" fillId="0" borderId="0" xfId="7" applyNumberFormat="1" applyFont="1"/>
    <xf numFmtId="165" fontId="35" fillId="17" borderId="1" xfId="7" applyNumberFormat="1" applyFont="1" applyFill="1" applyBorder="1" applyAlignment="1">
      <alignment horizontal="center" vertical="center"/>
    </xf>
    <xf numFmtId="165" fontId="35" fillId="5" borderId="1" xfId="7" applyNumberFormat="1" applyFont="1" applyFill="1" applyBorder="1" applyAlignment="1">
      <alignment horizontal="center" vertical="center"/>
    </xf>
    <xf numFmtId="0" fontId="42" fillId="0" borderId="1" xfId="0" applyFont="1" applyBorder="1" applyAlignment="1">
      <alignment horizontal="center" vertical="center" wrapText="1"/>
    </xf>
    <xf numFmtId="0" fontId="42" fillId="0" borderId="1" xfId="1" applyFont="1" applyBorder="1" applyAlignment="1">
      <alignment horizontal="center" vertical="center" wrapText="1"/>
    </xf>
    <xf numFmtId="0" fontId="33" fillId="3" borderId="1" xfId="0" applyFont="1" applyFill="1" applyBorder="1" applyAlignment="1">
      <alignment horizontal="justify" vertical="center"/>
    </xf>
    <xf numFmtId="0" fontId="33" fillId="3" borderId="1" xfId="1" applyFont="1" applyFill="1" applyBorder="1" applyAlignment="1">
      <alignment vertical="center"/>
    </xf>
    <xf numFmtId="0" fontId="33" fillId="3" borderId="1" xfId="0" applyFont="1" applyFill="1" applyBorder="1" applyAlignment="1">
      <alignment horizontal="left" vertical="top"/>
    </xf>
    <xf numFmtId="0" fontId="33" fillId="3" borderId="1" xfId="0" applyFont="1" applyFill="1" applyBorder="1" applyAlignment="1">
      <alignment vertical="center" wrapText="1"/>
    </xf>
    <xf numFmtId="0" fontId="33" fillId="3" borderId="1" xfId="0" applyFont="1" applyFill="1" applyBorder="1"/>
    <xf numFmtId="0" fontId="33" fillId="3" borderId="1" xfId="0" applyFont="1" applyFill="1" applyBorder="1" applyAlignment="1">
      <alignment horizontal="center" vertical="center"/>
    </xf>
    <xf numFmtId="0" fontId="33" fillId="3" borderId="0" xfId="0" applyFont="1" applyFill="1"/>
    <xf numFmtId="0" fontId="70" fillId="3" borderId="1" xfId="0" applyFont="1" applyFill="1" applyBorder="1" applyAlignment="1">
      <alignment horizontal="justify" vertical="center"/>
    </xf>
    <xf numFmtId="0" fontId="70" fillId="3" borderId="1" xfId="1" applyFont="1" applyFill="1" applyBorder="1" applyAlignment="1">
      <alignment vertical="center"/>
    </xf>
    <xf numFmtId="0" fontId="70" fillId="3" borderId="1" xfId="0" applyFont="1" applyFill="1" applyBorder="1"/>
    <xf numFmtId="165" fontId="30" fillId="2" borderId="1" xfId="7" applyNumberFormat="1"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9" fillId="10" borderId="1" xfId="0" applyFont="1" applyFill="1" applyBorder="1" applyAlignment="1">
      <alignment horizontal="center" vertical="center"/>
    </xf>
    <xf numFmtId="165" fontId="29" fillId="10" borderId="1" xfId="7" applyNumberFormat="1" applyFont="1" applyFill="1" applyBorder="1" applyAlignment="1">
      <alignment horizontal="center" vertical="center"/>
    </xf>
    <xf numFmtId="165" fontId="35" fillId="10" borderId="1" xfId="7" applyNumberFormat="1" applyFont="1" applyFill="1" applyBorder="1" applyAlignment="1">
      <alignment horizontal="center" vertical="center"/>
    </xf>
    <xf numFmtId="165" fontId="30" fillId="10" borderId="1" xfId="7" applyNumberFormat="1" applyFont="1" applyFill="1" applyBorder="1" applyAlignment="1">
      <alignment horizontal="center" vertical="center"/>
    </xf>
    <xf numFmtId="165" fontId="42" fillId="10" borderId="1" xfId="7" applyNumberFormat="1" applyFont="1" applyFill="1" applyBorder="1" applyAlignment="1">
      <alignment horizontal="center" vertical="center"/>
    </xf>
    <xf numFmtId="3" fontId="37" fillId="10" borderId="1" xfId="0" applyNumberFormat="1" applyFont="1" applyFill="1" applyBorder="1" applyAlignment="1">
      <alignment horizontal="center" vertical="center"/>
    </xf>
    <xf numFmtId="0" fontId="11" fillId="3" borderId="0" xfId="0" applyFont="1" applyFill="1" applyAlignment="1">
      <alignment horizontal="center" vertical="top" wrapText="1"/>
    </xf>
    <xf numFmtId="165" fontId="11" fillId="3" borderId="0" xfId="7" applyNumberFormat="1" applyFont="1" applyFill="1" applyBorder="1" applyAlignment="1">
      <alignment horizontal="center" vertical="top"/>
    </xf>
    <xf numFmtId="0" fontId="8" fillId="15" borderId="28" xfId="0" applyFont="1" applyFill="1" applyBorder="1" applyAlignment="1">
      <alignment horizontal="center" vertical="center"/>
    </xf>
    <xf numFmtId="0" fontId="8" fillId="15" borderId="29"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Border="1" applyAlignment="1">
      <alignment horizontal="center"/>
    </xf>
    <xf numFmtId="0" fontId="0" fillId="0" borderId="2" xfId="0" applyBorder="1" applyAlignment="1">
      <alignment horizontal="center" vertical="center"/>
    </xf>
    <xf numFmtId="0" fontId="0" fillId="12" borderId="2" xfId="0" applyFill="1" applyBorder="1" applyAlignment="1">
      <alignment horizontal="center" vertical="center"/>
    </xf>
    <xf numFmtId="0" fontId="18" fillId="11" borderId="11" xfId="0" applyFont="1" applyFill="1" applyBorder="1" applyAlignment="1">
      <alignment horizontal="center" vertical="center" wrapText="1"/>
    </xf>
    <xf numFmtId="0" fontId="10" fillId="3" borderId="5"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0" fillId="11" borderId="5" xfId="0" applyFont="1" applyFill="1" applyBorder="1" applyAlignment="1">
      <alignment horizontal="center" vertical="center"/>
    </xf>
    <xf numFmtId="0" fontId="10" fillId="11" borderId="11" xfId="0" applyFont="1" applyFill="1" applyBorder="1" applyAlignment="1">
      <alignment horizontal="center" vertical="center"/>
    </xf>
    <xf numFmtId="0" fontId="10" fillId="11" borderId="12" xfId="0" applyFont="1" applyFill="1" applyBorder="1" applyAlignment="1">
      <alignment horizontal="center" vertical="center"/>
    </xf>
    <xf numFmtId="0" fontId="10" fillId="11"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165" fontId="4" fillId="3" borderId="1" xfId="7" applyNumberFormat="1" applyFont="1" applyFill="1" applyBorder="1" applyAlignment="1">
      <alignment horizontal="center" vertical="center" wrapText="1"/>
    </xf>
    <xf numFmtId="165" fontId="19" fillId="0" borderId="1" xfId="7" applyNumberFormat="1" applyFont="1" applyBorder="1" applyAlignment="1">
      <alignment horizontal="center" vertical="center" wrapText="1"/>
    </xf>
    <xf numFmtId="165" fontId="19" fillId="3" borderId="1" xfId="7" applyNumberFormat="1" applyFont="1" applyFill="1" applyBorder="1" applyAlignment="1">
      <alignment horizontal="center" vertical="center" wrapText="1"/>
    </xf>
    <xf numFmtId="165" fontId="4" fillId="3" borderId="1" xfId="7" applyNumberFormat="1" applyFont="1" applyFill="1" applyBorder="1" applyAlignment="1">
      <alignment horizontal="center" vertical="center"/>
    </xf>
    <xf numFmtId="165" fontId="4" fillId="3" borderId="12" xfId="7" applyNumberFormat="1" applyFont="1" applyFill="1" applyBorder="1" applyAlignment="1">
      <alignment horizontal="center" vertical="center" wrapText="1"/>
    </xf>
    <xf numFmtId="165" fontId="29" fillId="0" borderId="1" xfId="7" applyNumberFormat="1" applyFont="1" applyBorder="1" applyAlignment="1">
      <alignment horizontal="center" vertical="center" wrapText="1"/>
    </xf>
    <xf numFmtId="165" fontId="48" fillId="0" borderId="1" xfId="7" applyNumberFormat="1" applyFont="1" applyBorder="1" applyAlignment="1">
      <alignment horizontal="center" vertical="center" wrapText="1"/>
    </xf>
    <xf numFmtId="165" fontId="32" fillId="0" borderId="1" xfId="7" applyNumberFormat="1" applyFont="1" applyBorder="1" applyAlignment="1">
      <alignment horizontal="center" vertical="center" wrapText="1"/>
    </xf>
    <xf numFmtId="165" fontId="32" fillId="0" borderId="1" xfId="7" applyNumberFormat="1" applyFont="1" applyBorder="1" applyAlignment="1">
      <alignment horizontal="center" vertical="center"/>
    </xf>
    <xf numFmtId="0" fontId="53" fillId="19" borderId="30" xfId="19" applyFont="1" applyFill="1" applyBorder="1" applyAlignment="1">
      <alignment horizontal="center" vertical="center"/>
    </xf>
    <xf numFmtId="0" fontId="53" fillId="19" borderId="31" xfId="19" applyFont="1" applyFill="1" applyBorder="1" applyAlignment="1">
      <alignment horizontal="center" vertical="center"/>
    </xf>
    <xf numFmtId="0" fontId="53" fillId="19" borderId="32" xfId="19" applyFont="1" applyFill="1" applyBorder="1" applyAlignment="1">
      <alignment horizontal="center" vertical="center"/>
    </xf>
    <xf numFmtId="0" fontId="53" fillId="20" borderId="19" xfId="19" applyFont="1" applyFill="1" applyBorder="1" applyAlignment="1">
      <alignment horizontal="center" vertical="center" wrapText="1"/>
    </xf>
    <xf numFmtId="0" fontId="53" fillId="20" borderId="30" xfId="19" applyFont="1" applyFill="1" applyBorder="1" applyAlignment="1">
      <alignment horizontal="center" vertical="center"/>
    </xf>
    <xf numFmtId="0" fontId="53" fillId="20" borderId="32" xfId="19" applyFont="1" applyFill="1" applyBorder="1" applyAlignment="1">
      <alignment horizontal="center" vertical="center"/>
    </xf>
    <xf numFmtId="165" fontId="33" fillId="3" borderId="1" xfId="7" applyNumberFormat="1" applyFont="1" applyFill="1" applyBorder="1" applyAlignment="1">
      <alignment horizontal="center" vertical="center"/>
    </xf>
    <xf numFmtId="165" fontId="0" fillId="0" borderId="2" xfId="7" applyNumberFormat="1" applyFont="1" applyBorder="1" applyAlignment="1">
      <alignment horizontal="center" wrapText="1"/>
    </xf>
    <xf numFmtId="165" fontId="0" fillId="0" borderId="2" xfId="7" applyNumberFormat="1" applyFont="1" applyBorder="1" applyAlignment="1">
      <alignment horizontal="center"/>
    </xf>
    <xf numFmtId="165" fontId="0" fillId="0" borderId="6" xfId="7" applyNumberFormat="1" applyFont="1" applyBorder="1" applyAlignment="1">
      <alignment horizontal="center" wrapText="1"/>
    </xf>
    <xf numFmtId="165" fontId="0" fillId="0" borderId="26" xfId="7" applyNumberFormat="1" applyFont="1" applyBorder="1" applyAlignment="1">
      <alignment horizontal="center" wrapText="1"/>
    </xf>
    <xf numFmtId="165" fontId="0" fillId="0" borderId="7" xfId="7" applyNumberFormat="1" applyFont="1" applyBorder="1" applyAlignment="1">
      <alignment horizontal="center" wrapText="1"/>
    </xf>
    <xf numFmtId="165" fontId="0" fillId="0" borderId="8" xfId="7" applyNumberFormat="1" applyFont="1" applyBorder="1" applyAlignment="1">
      <alignment horizontal="center" wrapText="1"/>
    </xf>
    <xf numFmtId="165" fontId="0" fillId="0" borderId="27" xfId="7" applyNumberFormat="1" applyFont="1" applyBorder="1" applyAlignment="1">
      <alignment horizontal="center" wrapText="1"/>
    </xf>
    <xf numFmtId="165" fontId="0" fillId="0" borderId="9" xfId="7" applyNumberFormat="1" applyFont="1" applyBorder="1" applyAlignment="1">
      <alignment horizontal="center" wrapText="1"/>
    </xf>
    <xf numFmtId="165" fontId="0" fillId="0" borderId="6" xfId="7" applyNumberFormat="1" applyFont="1" applyBorder="1" applyAlignment="1">
      <alignment horizontal="center"/>
    </xf>
    <xf numFmtId="165" fontId="0" fillId="0" borderId="7" xfId="7" applyNumberFormat="1" applyFont="1" applyBorder="1" applyAlignment="1">
      <alignment horizontal="center"/>
    </xf>
    <xf numFmtId="165" fontId="0" fillId="0" borderId="8" xfId="7" applyNumberFormat="1" applyFont="1" applyBorder="1" applyAlignment="1">
      <alignment horizontal="center"/>
    </xf>
    <xf numFmtId="165" fontId="0" fillId="0" borderId="9" xfId="7" applyNumberFormat="1" applyFont="1" applyBorder="1" applyAlignment="1">
      <alignment horizontal="center"/>
    </xf>
    <xf numFmtId="0" fontId="38" fillId="0" borderId="25" xfId="0" applyFont="1" applyBorder="1" applyAlignment="1">
      <alignment wrapText="1"/>
    </xf>
    <xf numFmtId="0" fontId="38" fillId="0" borderId="24" xfId="0" applyFont="1" applyBorder="1" applyAlignment="1">
      <alignment wrapText="1"/>
    </xf>
    <xf numFmtId="0" fontId="37" fillId="3" borderId="13" xfId="0" applyFont="1" applyFill="1" applyBorder="1" applyAlignment="1">
      <alignment horizontal="center" vertical="center"/>
    </xf>
    <xf numFmtId="43" fontId="17" fillId="0" borderId="19" xfId="3" applyFont="1" applyFill="1" applyBorder="1" applyAlignment="1">
      <alignment horizontal="center" vertical="center" wrapText="1"/>
    </xf>
    <xf numFmtId="43" fontId="22" fillId="0" borderId="44" xfId="3" applyFont="1" applyFill="1" applyBorder="1" applyAlignment="1">
      <alignment horizontal="center" vertical="center" wrapText="1"/>
    </xf>
    <xf numFmtId="43" fontId="22" fillId="0" borderId="41" xfId="3" applyFont="1" applyFill="1" applyBorder="1" applyAlignment="1">
      <alignment horizontal="center" vertical="center"/>
    </xf>
    <xf numFmtId="43" fontId="22" fillId="0" borderId="43" xfId="3" applyFont="1" applyFill="1" applyBorder="1" applyAlignment="1">
      <alignment horizontal="center" vertical="center"/>
    </xf>
    <xf numFmtId="1" fontId="17" fillId="0" borderId="42" xfId="21" applyNumberFormat="1" applyFont="1" applyBorder="1" applyAlignment="1">
      <alignment horizontal="center" vertical="center" wrapText="1"/>
    </xf>
    <xf numFmtId="0" fontId="17" fillId="0" borderId="19" xfId="21" applyFont="1" applyBorder="1" applyAlignment="1">
      <alignment horizontal="center" vertical="center" wrapText="1"/>
    </xf>
    <xf numFmtId="0" fontId="17" fillId="0" borderId="19" xfId="21" applyFont="1" applyBorder="1" applyAlignment="1">
      <alignment horizontal="center" vertical="top" wrapText="1"/>
    </xf>
    <xf numFmtId="0" fontId="17" fillId="0" borderId="45" xfId="21" applyFont="1" applyBorder="1" applyAlignment="1">
      <alignment horizontal="center" vertical="center"/>
    </xf>
    <xf numFmtId="43" fontId="17" fillId="0" borderId="46" xfId="3" applyFont="1" applyFill="1" applyBorder="1" applyAlignment="1">
      <alignment horizontal="center" vertical="center" wrapText="1"/>
    </xf>
    <xf numFmtId="43" fontId="17" fillId="0" borderId="47" xfId="3" applyFont="1" applyFill="1" applyBorder="1" applyAlignment="1">
      <alignment horizontal="center" vertical="center" wrapText="1"/>
    </xf>
    <xf numFmtId="43" fontId="17" fillId="0" borderId="40" xfId="3" applyFont="1" applyFill="1" applyBorder="1" applyAlignment="1">
      <alignment horizontal="center" vertical="center" wrapText="1"/>
    </xf>
    <xf numFmtId="43" fontId="4" fillId="0" borderId="44" xfId="3" applyFont="1" applyFill="1" applyBorder="1" applyAlignment="1">
      <alignment horizontal="center" vertical="center" wrapText="1"/>
    </xf>
    <xf numFmtId="43" fontId="4" fillId="0" borderId="41" xfId="3" applyFont="1" applyFill="1" applyBorder="1" applyAlignment="1">
      <alignment horizontal="center" vertical="center"/>
    </xf>
    <xf numFmtId="43" fontId="4" fillId="0" borderId="43" xfId="3" applyFont="1" applyFill="1" applyBorder="1" applyAlignment="1">
      <alignment horizontal="center" vertical="center"/>
    </xf>
    <xf numFmtId="0" fontId="17" fillId="0" borderId="19" xfId="21" applyFont="1" applyBorder="1" applyAlignment="1">
      <alignment horizontal="center" vertical="top"/>
    </xf>
    <xf numFmtId="43" fontId="22" fillId="0" borderId="41" xfId="3" applyFont="1" applyFill="1" applyBorder="1" applyAlignment="1">
      <alignment horizontal="center" vertical="center" wrapText="1"/>
    </xf>
    <xf numFmtId="43" fontId="22" fillId="0" borderId="43" xfId="3" applyFont="1" applyFill="1" applyBorder="1" applyAlignment="1">
      <alignment horizontal="center" vertical="center" wrapText="1"/>
    </xf>
    <xf numFmtId="0" fontId="65" fillId="0" borderId="33" xfId="21" applyFont="1" applyBorder="1" applyAlignment="1">
      <alignment horizontal="center" vertical="center"/>
    </xf>
    <xf numFmtId="0" fontId="65" fillId="0" borderId="34" xfId="21" applyFont="1" applyBorder="1" applyAlignment="1">
      <alignment horizontal="center" vertical="center"/>
    </xf>
    <xf numFmtId="1" fontId="17" fillId="0" borderId="39" xfId="21" applyNumberFormat="1" applyFont="1" applyBorder="1" applyAlignment="1">
      <alignment horizontal="center" vertical="center" wrapText="1"/>
    </xf>
    <xf numFmtId="0" fontId="17" fillId="0" borderId="40" xfId="21" applyFont="1" applyBorder="1" applyAlignment="1">
      <alignment horizontal="center" vertical="center" wrapText="1"/>
    </xf>
    <xf numFmtId="0" fontId="17" fillId="0" borderId="40" xfId="21" applyFont="1" applyBorder="1" applyAlignment="1">
      <alignment horizontal="center" vertical="top"/>
    </xf>
  </cellXfs>
  <cellStyles count="22">
    <cellStyle name="Comma" xfId="7" builtinId="3"/>
    <cellStyle name="Comma 2" xfId="3" xr:uid="{00000000-0005-0000-0000-000001000000}"/>
    <cellStyle name="Comma 2 2" xfId="8" xr:uid="{00000000-0005-0000-0000-000002000000}"/>
    <cellStyle name="Comma 2 2 2" xfId="13" xr:uid="{00000000-0005-0000-0000-000003000000}"/>
    <cellStyle name="Comma 2 3" xfId="5" xr:uid="{00000000-0005-0000-0000-000004000000}"/>
    <cellStyle name="Comma 2 3 2" xfId="9" xr:uid="{00000000-0005-0000-0000-000005000000}"/>
    <cellStyle name="Comma 2 3 2 2" xfId="14" xr:uid="{00000000-0005-0000-0000-000006000000}"/>
    <cellStyle name="Comma 3" xfId="6" xr:uid="{00000000-0005-0000-0000-000007000000}"/>
    <cellStyle name="Comma 3 2" xfId="10" xr:uid="{00000000-0005-0000-0000-000008000000}"/>
    <cellStyle name="Comma 3 2 2" xfId="15" xr:uid="{00000000-0005-0000-0000-000009000000}"/>
    <cellStyle name="Comma 4" xfId="12" xr:uid="{00000000-0005-0000-0000-00000A000000}"/>
    <cellStyle name="Comma 4 2" xfId="17" xr:uid="{953CCBEE-7243-46EC-8191-BA78FD635674}"/>
    <cellStyle name="Comma 5" xfId="16" xr:uid="{00000000-0005-0000-0000-00000B000000}"/>
    <cellStyle name="Normal" xfId="0" builtinId="0"/>
    <cellStyle name="Normal 10" xfId="4" xr:uid="{00000000-0005-0000-0000-00000D000000}"/>
    <cellStyle name="Normal 2" xfId="1" xr:uid="{00000000-0005-0000-0000-00000E000000}"/>
    <cellStyle name="Normal 3" xfId="18" xr:uid="{73533A0F-6E54-427A-B180-64E015D8BAD5}"/>
    <cellStyle name="Normal 4" xfId="19" xr:uid="{C2815419-456C-4167-A8F5-B7F140DC6238}"/>
    <cellStyle name="Normal 5" xfId="2" xr:uid="{00000000-0005-0000-0000-00000F000000}"/>
    <cellStyle name="Normal 6" xfId="21" xr:uid="{2FB07202-F999-44B4-906D-3BB41C8122C3}"/>
    <cellStyle name="Normal_HVAC load estimate and summary 09-07-2008 2" xfId="20" xr:uid="{1BB2A194-9F15-41A5-90CC-B5B2DE60ECBF}"/>
    <cellStyle name="Percent" xfId="11"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0000"/>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11.png"/><Relationship Id="rId11" Type="http://schemas.openxmlformats.org/officeDocument/2006/relationships/image" Target="../media/image16.tmp"/><Relationship Id="rId5" Type="http://schemas.openxmlformats.org/officeDocument/2006/relationships/image" Target="../media/image10.jp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3</xdr:col>
      <xdr:colOff>638175</xdr:colOff>
      <xdr:row>8</xdr:row>
      <xdr:rowOff>0</xdr:rowOff>
    </xdr:from>
    <xdr:to>
      <xdr:col>5</xdr:col>
      <xdr:colOff>52088</xdr:colOff>
      <xdr:row>8</xdr:row>
      <xdr:rowOff>4330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8</xdr:row>
      <xdr:rowOff>0</xdr:rowOff>
    </xdr:from>
    <xdr:to>
      <xdr:col>5</xdr:col>
      <xdr:colOff>141940</xdr:colOff>
      <xdr:row>8</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twoCellAnchor>
  <xdr:twoCellAnchor editAs="oneCell">
    <xdr:from>
      <xdr:col>3</xdr:col>
      <xdr:colOff>0</xdr:colOff>
      <xdr:row>8</xdr:row>
      <xdr:rowOff>0</xdr:rowOff>
    </xdr:from>
    <xdr:to>
      <xdr:col>3</xdr:col>
      <xdr:colOff>304800</xdr:colOff>
      <xdr:row>8</xdr:row>
      <xdr:rowOff>309993</xdr:rowOff>
    </xdr:to>
    <xdr:sp macro="" textlink="">
      <xdr:nvSpPr>
        <xdr:cNvPr id="4" name="AutoShape 2" descr="Related image">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581525" y="7610475"/>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8</xdr:row>
      <xdr:rowOff>0</xdr:rowOff>
    </xdr:from>
    <xdr:ext cx="304800" cy="304800"/>
    <xdr:sp macro="" textlink="">
      <xdr:nvSpPr>
        <xdr:cNvPr id="5" name="AutoShape 2" descr="Related image">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 name="AutoShape 2" descr="Related image">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 name="AutoShape 2" descr="Related image">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 name="AutoShape 2" descr="Related imag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 name="AutoShape 2" descr="Related image">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0" name="AutoShape 2" descr="Related imag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1" name="AutoShape 2" descr="Related image">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 name="AutoShape 2" descr="Related imag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 name="AutoShape 2" descr="Related image">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 name="AutoShape 2" descr="Related imag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 name="AutoShape 2" descr="Related image">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6" name="AutoShape 2" descr="Related image">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22" name="AutoShape 2" descr="Related imag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3" name="AutoShape 2" descr="Related image">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4" name="AutoShape 2" descr="Related imag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5" name="AutoShape 2" descr="Related image">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6" name="AutoShape 2" descr="Related imag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7" name="AutoShape 2" descr="Related image">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8" name="AutoShape 2" descr="Related image">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9" name="AutoShape 2" descr="Related image">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 name="AutoShape 2" descr="Related image">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11</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1250157</xdr:colOff>
      <xdr:row>8</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34" name="AutoShape 2" descr="Related image">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5" name="AutoShape 2" descr="Related image">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6" name="AutoShape 2" descr="Related image">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7" name="AutoShape 2" descr="Related image">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8" name="AutoShape 2" descr="Related image">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9" name="AutoShape 2" descr="Related image">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5" name="AutoShape 2" descr="Related image">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6" name="AutoShape 2" descr="Related image">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7" name="AutoShape 2" descr="Related image">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8" name="AutoShape 2" descr="Related image">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9" name="AutoShape 2" descr="Related image">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0" name="AutoShape 2" descr="Related image">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52" name="AutoShape 2" descr="Related image">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3" name="AutoShape 2" descr="Related image">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4" name="AutoShape 2" descr="Related image">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5" name="AutoShape 2" descr="Related image">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6" name="AutoShape 2" descr="Related image">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7" name="AutoShape 2" descr="Related image">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58" name="Pictur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11</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1250157</xdr:colOff>
      <xdr:row>11</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1250157</xdr:colOff>
      <xdr:row>8</xdr:row>
      <xdr:rowOff>0</xdr:rowOff>
    </xdr:from>
    <xdr:ext cx="1294804" cy="2957"/>
    <xdr:pic>
      <xdr:nvPicPr>
        <xdr:cNvPr id="64" name="Picture 63" descr="curio-cabinet-light-frightening-images-concept-installing-lighting-socket-replacementcurio-replacement-970x970.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65" name="AutoShape 2" descr="Related image">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66" name="AutoShape 2" descr="Related image">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67" name="AutoShape 2" descr="Related image">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68" name="AutoShape 2" descr="Related image">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11</xdr:row>
      <xdr:rowOff>0</xdr:rowOff>
    </xdr:from>
    <xdr:ext cx="1210056" cy="4330"/>
    <xdr:pic>
      <xdr:nvPicPr>
        <xdr:cNvPr id="69" name="Picture 68">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17252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11</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71" name="AutoShape 2" descr="Related image">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2" name="AutoShape 2" descr="Related image">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3" name="AutoShape 2" descr="Related image">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4" name="AutoShape 2" descr="Related image">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5" name="AutoShape 2" descr="Related image">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6" name="AutoShape 2" descr="Related image">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7" name="AutoShape 2" descr="Related image">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8" name="AutoShape 2" descr="Related image">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79" name="AutoShape 2" descr="Related image">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80" name="Picture 79" descr="curio-cabinet-light-frightening-images-concept-installing-lighting-socket-replacementcurio-replacement-970x970.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81" name="AutoShape 2" descr="Related image">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2" name="AutoShape 2" descr="Related image">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3" name="AutoShape 2" descr="Related image">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4" name="AutoShape 2" descr="Related image">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5" name="AutoShape 2" descr="Related image">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6" name="AutoShape 2" descr="Related image">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87" name="Picture 86" descr="curio-cabinet-light-frightening-images-concept-installing-lighting-socket-replacementcurio-replacement-970x970.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88" name="AutoShape 2" descr="Related image">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9" name="AutoShape 2" descr="Related image">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0" name="AutoShape 2" descr="Related image">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1" name="AutoShape 2" descr="Related image">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2" name="AutoShape 2" descr="Related image">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3" name="AutoShape 2" descr="Related image">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94" name="Picture 9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95" name="Picture 94" descr="curio-cabinet-light-frightening-images-concept-installing-lighting-socket-replacementcurio-replacement-970x970.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96" name="Picture 95">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97" name="Picture 96" descr="curio-cabinet-light-frightening-images-concept-installing-lighting-socket-replacementcurio-replacement-970x970.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12</xdr:row>
      <xdr:rowOff>0</xdr:rowOff>
    </xdr:from>
    <xdr:ext cx="1210056" cy="4330"/>
    <xdr:pic>
      <xdr:nvPicPr>
        <xdr:cNvPr id="98" name="Picture 97">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12</xdr:row>
      <xdr:rowOff>0</xdr:rowOff>
    </xdr:from>
    <xdr:ext cx="1210056" cy="4330"/>
    <xdr:pic>
      <xdr:nvPicPr>
        <xdr:cNvPr id="99" name="Picture 98">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11</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101" name="AutoShape 2" descr="Related image">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2" name="AutoShape 2" descr="Related image">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3" name="AutoShape 2" descr="Related image">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4" name="AutoShape 2" descr="Related image">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5" name="AutoShape 2" descr="Related image">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6" name="AutoShape 2" descr="Related image">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11</xdr:row>
      <xdr:rowOff>0</xdr:rowOff>
    </xdr:from>
    <xdr:ext cx="1294804" cy="2957"/>
    <xdr:pic>
      <xdr:nvPicPr>
        <xdr:cNvPr id="107" name="Picture 106" descr="curio-cabinet-light-frightening-images-concept-installing-lighting-socket-replacementcurio-replacement-970x970.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1725275"/>
          <a:ext cx="1294804" cy="2957"/>
        </a:xfrm>
        <a:prstGeom prst="rect">
          <a:avLst/>
        </a:prstGeom>
      </xdr:spPr>
    </xdr:pic>
    <xdr:clientData/>
  </xdr:oneCellAnchor>
  <xdr:oneCellAnchor>
    <xdr:from>
      <xdr:col>3</xdr:col>
      <xdr:colOff>0</xdr:colOff>
      <xdr:row>11</xdr:row>
      <xdr:rowOff>0</xdr:rowOff>
    </xdr:from>
    <xdr:ext cx="304800" cy="304800"/>
    <xdr:sp macro="" textlink="">
      <xdr:nvSpPr>
        <xdr:cNvPr id="108" name="AutoShape 2" descr="Related image">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09" name="AutoShape 2" descr="Related image">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0" name="AutoShape 2" descr="Related image">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1" name="AutoShape 2" descr="Related image">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2" name="AutoShape 2" descr="Related image">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113" name="AutoShape 2" descr="Related image">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4581525"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11</xdr:row>
      <xdr:rowOff>0</xdr:rowOff>
    </xdr:from>
    <xdr:ext cx="1210056" cy="4330"/>
    <xdr:pic>
      <xdr:nvPicPr>
        <xdr:cNvPr id="114" name="Picture 113">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17252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11</xdr:row>
      <xdr:rowOff>0</xdr:rowOff>
    </xdr:from>
    <xdr:ext cx="1210056" cy="4330"/>
    <xdr:pic>
      <xdr:nvPicPr>
        <xdr:cNvPr id="115" name="Picture 114">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17252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8</xdr:row>
      <xdr:rowOff>0</xdr:rowOff>
    </xdr:from>
    <xdr:ext cx="1210056" cy="4330"/>
    <xdr:pic>
      <xdr:nvPicPr>
        <xdr:cNvPr id="116" name="Picture 115">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638175</xdr:colOff>
      <xdr:row>8</xdr:row>
      <xdr:rowOff>0</xdr:rowOff>
    </xdr:from>
    <xdr:ext cx="1210056" cy="4330"/>
    <xdr:pic>
      <xdr:nvPicPr>
        <xdr:cNvPr id="118" name="Picture 117">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20" name="Picture 119" descr="curio-cabinet-light-frightening-images-concept-installing-lighting-socket-replacementcurio-replacement-970x970.jpg">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21" name="Picture 120" descr="curio-cabinet-light-frightening-images-concept-installing-lighting-socket-replacementcurio-replacement-970x97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22" name="AutoShape 2" descr="Related imag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3" name="AutoShape 2" descr="Related 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4" name="AutoShape 2" descr="Related 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5" name="AutoShape 2" descr="Related image">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6" name="AutoShape 2" descr="Related 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7" name="AutoShape 2" descr="Related 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8" name="AutoShape 2" descr="Related 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9" name="AutoShape 2" descr="Related 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0" name="AutoShape 2" descr="Related 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1" name="AutoShape 2" descr="Related image">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2" name="AutoShape 2" descr="Related 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3" name="AutoShape 2" descr="Related 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34" name="Picture 133">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8</xdr:row>
      <xdr:rowOff>0</xdr:rowOff>
    </xdr:from>
    <xdr:ext cx="1210056" cy="4330"/>
    <xdr:pic>
      <xdr:nvPicPr>
        <xdr:cNvPr id="135" name="Picture 134">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1250157</xdr:colOff>
      <xdr:row>8</xdr:row>
      <xdr:rowOff>0</xdr:rowOff>
    </xdr:from>
    <xdr:ext cx="1294804" cy="2957"/>
    <xdr:pic>
      <xdr:nvPicPr>
        <xdr:cNvPr id="137" name="Picture 136" descr="curio-cabinet-light-frightening-images-concept-installing-lighting-socket-replacementcurio-replacement-970x97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39" name="AutoShape 2" descr="Related image">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0" name="AutoShape 2" descr="Related image">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1" name="AutoShape 2" descr="Related image">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2" name="AutoShape 2" descr="Related image">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171450</xdr:colOff>
      <xdr:row>8</xdr:row>
      <xdr:rowOff>85725</xdr:rowOff>
    </xdr:from>
    <xdr:ext cx="942975" cy="895350"/>
    <xdr:pic>
      <xdr:nvPicPr>
        <xdr:cNvPr id="143" name="image7.jpg" descr="2X2 BOX TYPE LED DOWNLIGHT.jpg">
          <a:extLst>
            <a:ext uri="{FF2B5EF4-FFF2-40B4-BE49-F238E27FC236}">
              <a16:creationId xmlns:a16="http://schemas.microsoft.com/office/drawing/2014/main" id="{00000000-0008-0000-0000-0000A3000000}"/>
            </a:ext>
            <a:ext uri="{147F2762-F138-4A5C-976F-8EAC2B608ADB}">
              <a16:predDERef xmlns:a16="http://schemas.microsoft.com/office/drawing/2014/main" pred="{00000000-0008-0000-0000-0000A2000000}"/>
            </a:ext>
          </a:extLst>
        </xdr:cNvPr>
        <xdr:cNvPicPr preferRelativeResize="0"/>
      </xdr:nvPicPr>
      <xdr:blipFill>
        <a:blip xmlns:r="http://schemas.openxmlformats.org/officeDocument/2006/relationships" r:embed="rId3" cstate="print"/>
        <a:stretch>
          <a:fillRect/>
        </a:stretch>
      </xdr:blipFill>
      <xdr:spPr>
        <a:xfrm>
          <a:off x="3219450" y="7800975"/>
          <a:ext cx="942975" cy="895350"/>
        </a:xfrm>
        <a:prstGeom prst="rect">
          <a:avLst/>
        </a:prstGeom>
        <a:noFill/>
      </xdr:spPr>
    </xdr:pic>
    <xdr:clientData fLocksWithSheet="0"/>
  </xdr:oneCellAnchor>
  <xdr:oneCellAnchor>
    <xdr:from>
      <xdr:col>3</xdr:col>
      <xdr:colOff>638175</xdr:colOff>
      <xdr:row>8</xdr:row>
      <xdr:rowOff>0</xdr:rowOff>
    </xdr:from>
    <xdr:ext cx="1210056" cy="4330"/>
    <xdr:pic>
      <xdr:nvPicPr>
        <xdr:cNvPr id="144" name="Picture 143">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76104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45" name="Picture 144" descr="curio-cabinet-light-frightening-images-concept-installing-lighting-socket-replacementcurio-replacement-970x970.jp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46" name="AutoShape 2" descr="Related image">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7" name="AutoShape 2" descr="Related image">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8" name="AutoShape 2" descr="Related image">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149" name="Picture 148" descr="curio-cabinet-light-frightening-images-concept-installing-lighting-socket-replacementcurio-replacement-970x970.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761047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50" name="AutoShape 2" descr="Related 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1" name="AutoShape 2" descr="Related 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2" name="AutoShape 2" descr="Related 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3" name="AutoShape 2" descr="Related 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4" name="AutoShape 2" descr="Related 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5" name="AutoShape 2" descr="Related 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4581525"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12</xdr:row>
      <xdr:rowOff>0</xdr:rowOff>
    </xdr:from>
    <xdr:to>
      <xdr:col>4</xdr:col>
      <xdr:colOff>304800</xdr:colOff>
      <xdr:row>12</xdr:row>
      <xdr:rowOff>304800</xdr:rowOff>
    </xdr:to>
    <xdr:sp macro="" textlink="">
      <xdr:nvSpPr>
        <xdr:cNvPr id="156"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12</xdr:row>
      <xdr:rowOff>0</xdr:rowOff>
    </xdr:from>
    <xdr:ext cx="304800" cy="304800"/>
    <xdr:sp macro="" textlink="">
      <xdr:nvSpPr>
        <xdr:cNvPr id="157"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58"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59"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0"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1"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2"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3"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4"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5"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6"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7"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68"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169" name="Picture 168">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170" name="Picture 169"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1250157</xdr:colOff>
      <xdr:row>12</xdr:row>
      <xdr:rowOff>0</xdr:rowOff>
    </xdr:from>
    <xdr:ext cx="1294804" cy="2957"/>
    <xdr:pic>
      <xdr:nvPicPr>
        <xdr:cNvPr id="171" name="Picture 170"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172"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3"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4"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5"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6"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7"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8"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79"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0"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12</xdr:row>
      <xdr:rowOff>0</xdr:rowOff>
    </xdr:from>
    <xdr:ext cx="1294804" cy="2957"/>
    <xdr:pic>
      <xdr:nvPicPr>
        <xdr:cNvPr id="181" name="Picture 180"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182"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3"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4"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5"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6"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87"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188" name="Picture 187">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189" name="Picture 188"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638175</xdr:colOff>
      <xdr:row>12</xdr:row>
      <xdr:rowOff>0</xdr:rowOff>
    </xdr:from>
    <xdr:ext cx="1210056" cy="4330"/>
    <xdr:pic>
      <xdr:nvPicPr>
        <xdr:cNvPr id="190" name="Picture 189">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191" name="Picture 190"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1250157</xdr:colOff>
      <xdr:row>12</xdr:row>
      <xdr:rowOff>0</xdr:rowOff>
    </xdr:from>
    <xdr:ext cx="1294804" cy="2957"/>
    <xdr:pic>
      <xdr:nvPicPr>
        <xdr:cNvPr id="192" name="Picture 191"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193"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4"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5"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6"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7"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198"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12</xdr:row>
      <xdr:rowOff>0</xdr:rowOff>
    </xdr:from>
    <xdr:ext cx="1294804" cy="2957"/>
    <xdr:pic>
      <xdr:nvPicPr>
        <xdr:cNvPr id="199" name="Picture 198"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200"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1"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2"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3"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4"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05"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206" name="Picture 205">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07" name="Picture 206"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638175</xdr:colOff>
      <xdr:row>12</xdr:row>
      <xdr:rowOff>0</xdr:rowOff>
    </xdr:from>
    <xdr:ext cx="1210056" cy="4330"/>
    <xdr:pic>
      <xdr:nvPicPr>
        <xdr:cNvPr id="208" name="Picture 207">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09" name="Picture 208"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1250157</xdr:colOff>
      <xdr:row>12</xdr:row>
      <xdr:rowOff>0</xdr:rowOff>
    </xdr:from>
    <xdr:ext cx="1294804" cy="2957"/>
    <xdr:pic>
      <xdr:nvPicPr>
        <xdr:cNvPr id="210" name="Picture 209"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211"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2"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3"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4"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5"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6"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12</xdr:row>
      <xdr:rowOff>0</xdr:rowOff>
    </xdr:from>
    <xdr:ext cx="1294804" cy="2957"/>
    <xdr:pic>
      <xdr:nvPicPr>
        <xdr:cNvPr id="217" name="Picture 216"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0</xdr:colOff>
      <xdr:row>12</xdr:row>
      <xdr:rowOff>0</xdr:rowOff>
    </xdr:from>
    <xdr:ext cx="304800" cy="304800"/>
    <xdr:sp macro="" textlink="">
      <xdr:nvSpPr>
        <xdr:cNvPr id="218"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19"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20"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21"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12</xdr:row>
      <xdr:rowOff>0</xdr:rowOff>
    </xdr:from>
    <xdr:ext cx="304800" cy="304800"/>
    <xdr:sp macro="" textlink="">
      <xdr:nvSpPr>
        <xdr:cNvPr id="222"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53400"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12</xdr:row>
      <xdr:rowOff>0</xdr:rowOff>
    </xdr:from>
    <xdr:ext cx="304800" cy="304800"/>
    <xdr:sp macro="" textlink="">
      <xdr:nvSpPr>
        <xdr:cNvPr id="223"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07822" y="1388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12</xdr:row>
      <xdr:rowOff>0</xdr:rowOff>
    </xdr:from>
    <xdr:ext cx="1210056" cy="4330"/>
    <xdr:pic>
      <xdr:nvPicPr>
        <xdr:cNvPr id="224" name="Picture 223">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25" name="Picture 224"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4</xdr:col>
      <xdr:colOff>638175</xdr:colOff>
      <xdr:row>12</xdr:row>
      <xdr:rowOff>0</xdr:rowOff>
    </xdr:from>
    <xdr:ext cx="1210056" cy="4330"/>
    <xdr:pic>
      <xdr:nvPicPr>
        <xdr:cNvPr id="226" name="Picture 22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3887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12</xdr:row>
      <xdr:rowOff>0</xdr:rowOff>
    </xdr:from>
    <xdr:ext cx="1294804" cy="2957"/>
    <xdr:pic>
      <xdr:nvPicPr>
        <xdr:cNvPr id="227" name="Picture 226"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3887450"/>
          <a:ext cx="1294804" cy="2957"/>
        </a:xfrm>
        <a:prstGeom prst="rect">
          <a:avLst/>
        </a:prstGeom>
      </xdr:spPr>
    </xdr:pic>
    <xdr:clientData/>
  </xdr:oneCellAnchor>
  <xdr:oneCellAnchor>
    <xdr:from>
      <xdr:col>3</xdr:col>
      <xdr:colOff>638175</xdr:colOff>
      <xdr:row>7</xdr:row>
      <xdr:rowOff>0</xdr:rowOff>
    </xdr:from>
    <xdr:ext cx="1210056" cy="4330"/>
    <xdr:pic>
      <xdr:nvPicPr>
        <xdr:cNvPr id="228" name="Picture 227">
          <a:extLst>
            <a:ext uri="{FF2B5EF4-FFF2-40B4-BE49-F238E27FC236}">
              <a16:creationId xmlns:a16="http://schemas.microsoft.com/office/drawing/2014/main" id="{41C1F286-231D-4DFD-8AC5-260CEF0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29" name="Picture 228" descr="curio-cabinet-light-frightening-images-concept-installing-lighting-socket-replacementcurio-replacement-970x970.jpg">
          <a:extLst>
            <a:ext uri="{FF2B5EF4-FFF2-40B4-BE49-F238E27FC236}">
              <a16:creationId xmlns:a16="http://schemas.microsoft.com/office/drawing/2014/main" id="{2F68B42A-6691-4D7D-A1A6-90B19CCF9A4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230" name="AutoShape 2" descr="Related image">
          <a:extLst>
            <a:ext uri="{FF2B5EF4-FFF2-40B4-BE49-F238E27FC236}">
              <a16:creationId xmlns:a16="http://schemas.microsoft.com/office/drawing/2014/main" id="{A191FF54-0E60-410A-8CA1-480C806F5E95}"/>
            </a:ext>
          </a:extLst>
        </xdr:cNvPr>
        <xdr:cNvSpPr>
          <a:spLocks noChangeAspect="1" noChangeArrowheads="1"/>
        </xdr:cNvSpPr>
      </xdr:nvSpPr>
      <xdr:spPr bwMode="auto">
        <a:xfrm>
          <a:off x="4581525" y="55245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1" name="AutoShape 2" descr="Related image">
          <a:extLst>
            <a:ext uri="{FF2B5EF4-FFF2-40B4-BE49-F238E27FC236}">
              <a16:creationId xmlns:a16="http://schemas.microsoft.com/office/drawing/2014/main" id="{26C1EF41-27FC-4371-BC7A-37728203F6A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2" name="AutoShape 2" descr="Related image">
          <a:extLst>
            <a:ext uri="{FF2B5EF4-FFF2-40B4-BE49-F238E27FC236}">
              <a16:creationId xmlns:a16="http://schemas.microsoft.com/office/drawing/2014/main" id="{D673EA85-2FDC-4EB0-8FBE-46DCB16F487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3" name="AutoShape 2" descr="Related image">
          <a:extLst>
            <a:ext uri="{FF2B5EF4-FFF2-40B4-BE49-F238E27FC236}">
              <a16:creationId xmlns:a16="http://schemas.microsoft.com/office/drawing/2014/main" id="{97CFE415-3804-4F31-9935-0449E8BDD49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4" name="AutoShape 2" descr="Related image">
          <a:extLst>
            <a:ext uri="{FF2B5EF4-FFF2-40B4-BE49-F238E27FC236}">
              <a16:creationId xmlns:a16="http://schemas.microsoft.com/office/drawing/2014/main" id="{5476E189-EC03-46CA-9C27-D169A8B1E1A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5" name="AutoShape 2" descr="Related image">
          <a:extLst>
            <a:ext uri="{FF2B5EF4-FFF2-40B4-BE49-F238E27FC236}">
              <a16:creationId xmlns:a16="http://schemas.microsoft.com/office/drawing/2014/main" id="{440FE2C7-5417-4030-BDE5-DC8A4078DB0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6" name="AutoShape 2" descr="Related image">
          <a:extLst>
            <a:ext uri="{FF2B5EF4-FFF2-40B4-BE49-F238E27FC236}">
              <a16:creationId xmlns:a16="http://schemas.microsoft.com/office/drawing/2014/main" id="{DEB37C14-DF72-4DD6-9CD9-7407BBAE504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7" name="AutoShape 2" descr="Related image">
          <a:extLst>
            <a:ext uri="{FF2B5EF4-FFF2-40B4-BE49-F238E27FC236}">
              <a16:creationId xmlns:a16="http://schemas.microsoft.com/office/drawing/2014/main" id="{95532A13-DCDC-4BF0-A505-C3ED8599B9D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8" name="AutoShape 2" descr="Related image">
          <a:extLst>
            <a:ext uri="{FF2B5EF4-FFF2-40B4-BE49-F238E27FC236}">
              <a16:creationId xmlns:a16="http://schemas.microsoft.com/office/drawing/2014/main" id="{39A239B3-F2E8-4399-A99F-CF27CF51A2B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9" name="AutoShape 2" descr="Related image">
          <a:extLst>
            <a:ext uri="{FF2B5EF4-FFF2-40B4-BE49-F238E27FC236}">
              <a16:creationId xmlns:a16="http://schemas.microsoft.com/office/drawing/2014/main" id="{96DA3D34-69E3-45CE-8211-220DFE94090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0" name="AutoShape 2" descr="Related image">
          <a:extLst>
            <a:ext uri="{FF2B5EF4-FFF2-40B4-BE49-F238E27FC236}">
              <a16:creationId xmlns:a16="http://schemas.microsoft.com/office/drawing/2014/main" id="{7747F0B4-E8BA-4AB5-8768-7E00F918E41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1" name="AutoShape 2" descr="Related image">
          <a:extLst>
            <a:ext uri="{FF2B5EF4-FFF2-40B4-BE49-F238E27FC236}">
              <a16:creationId xmlns:a16="http://schemas.microsoft.com/office/drawing/2014/main" id="{0A7FE804-E6E9-41D9-8101-2F8B577588A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2" name="AutoShape 2" descr="Related image">
          <a:extLst>
            <a:ext uri="{FF2B5EF4-FFF2-40B4-BE49-F238E27FC236}">
              <a16:creationId xmlns:a16="http://schemas.microsoft.com/office/drawing/2014/main" id="{E1ADBB1D-ED9D-4EC6-A8D8-7F2E4F6843C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43" name="Picture 242">
          <a:extLst>
            <a:ext uri="{FF2B5EF4-FFF2-40B4-BE49-F238E27FC236}">
              <a16:creationId xmlns:a16="http://schemas.microsoft.com/office/drawing/2014/main" id="{A541497C-00B6-4C5E-99E3-6D63743F0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44" name="Picture 243" descr="curio-cabinet-light-frightening-images-concept-installing-lighting-socket-replacementcurio-replacement-970x970.jpg">
          <a:extLst>
            <a:ext uri="{FF2B5EF4-FFF2-40B4-BE49-F238E27FC236}">
              <a16:creationId xmlns:a16="http://schemas.microsoft.com/office/drawing/2014/main" id="{C198D2D6-79F5-4C9A-9D8E-52F703E469F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245" name="Picture 244" descr="curio-cabinet-light-frightening-images-concept-installing-lighting-socket-replacementcurio-replacement-970x970.jpg">
          <a:extLst>
            <a:ext uri="{FF2B5EF4-FFF2-40B4-BE49-F238E27FC236}">
              <a16:creationId xmlns:a16="http://schemas.microsoft.com/office/drawing/2014/main" id="{DEE09E54-CA62-49DE-A1D9-8993A2CEC44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246" name="Picture 245">
          <a:extLst>
            <a:ext uri="{FF2B5EF4-FFF2-40B4-BE49-F238E27FC236}">
              <a16:creationId xmlns:a16="http://schemas.microsoft.com/office/drawing/2014/main" id="{7657599F-7183-42FA-B3EC-CA05C72C4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47" name="Picture 246" descr="curio-cabinet-light-frightening-images-concept-installing-lighting-socket-replacementcurio-replacement-970x970.jpg">
          <a:extLst>
            <a:ext uri="{FF2B5EF4-FFF2-40B4-BE49-F238E27FC236}">
              <a16:creationId xmlns:a16="http://schemas.microsoft.com/office/drawing/2014/main" id="{A037DAA4-6500-4EC7-B30D-49D6AB65430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48" name="AutoShape 2" descr="Related image">
          <a:extLst>
            <a:ext uri="{FF2B5EF4-FFF2-40B4-BE49-F238E27FC236}">
              <a16:creationId xmlns:a16="http://schemas.microsoft.com/office/drawing/2014/main" id="{07EF1F86-89E7-44DA-AD47-A33C57E7001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9" name="AutoShape 2" descr="Related image">
          <a:extLst>
            <a:ext uri="{FF2B5EF4-FFF2-40B4-BE49-F238E27FC236}">
              <a16:creationId xmlns:a16="http://schemas.microsoft.com/office/drawing/2014/main" id="{3D76EB5D-13C8-4227-A78D-D008092803B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0" name="AutoShape 2" descr="Related image">
          <a:extLst>
            <a:ext uri="{FF2B5EF4-FFF2-40B4-BE49-F238E27FC236}">
              <a16:creationId xmlns:a16="http://schemas.microsoft.com/office/drawing/2014/main" id="{4B9F1D8C-4F37-4367-BDE7-2AF23217FD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1" name="AutoShape 2" descr="Related image">
          <a:extLst>
            <a:ext uri="{FF2B5EF4-FFF2-40B4-BE49-F238E27FC236}">
              <a16:creationId xmlns:a16="http://schemas.microsoft.com/office/drawing/2014/main" id="{F7C29252-991C-4412-9630-5FE9DCB8164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2" name="AutoShape 2" descr="Related image">
          <a:extLst>
            <a:ext uri="{FF2B5EF4-FFF2-40B4-BE49-F238E27FC236}">
              <a16:creationId xmlns:a16="http://schemas.microsoft.com/office/drawing/2014/main" id="{4C57DD58-A748-4BFE-80EF-D223F047E12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3" name="AutoShape 2" descr="Related image">
          <a:extLst>
            <a:ext uri="{FF2B5EF4-FFF2-40B4-BE49-F238E27FC236}">
              <a16:creationId xmlns:a16="http://schemas.microsoft.com/office/drawing/2014/main" id="{4574013A-E646-4E04-AD31-2E431A86E76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4" name="AutoShape 2" descr="Related image">
          <a:extLst>
            <a:ext uri="{FF2B5EF4-FFF2-40B4-BE49-F238E27FC236}">
              <a16:creationId xmlns:a16="http://schemas.microsoft.com/office/drawing/2014/main" id="{E4486ED1-FC4F-4665-A3C6-88101BE72E0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5" name="AutoShape 2" descr="Related image">
          <a:extLst>
            <a:ext uri="{FF2B5EF4-FFF2-40B4-BE49-F238E27FC236}">
              <a16:creationId xmlns:a16="http://schemas.microsoft.com/office/drawing/2014/main" id="{26238BCD-B96C-46FA-B16A-79A776FD4BC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6" name="AutoShape 2" descr="Related image">
          <a:extLst>
            <a:ext uri="{FF2B5EF4-FFF2-40B4-BE49-F238E27FC236}">
              <a16:creationId xmlns:a16="http://schemas.microsoft.com/office/drawing/2014/main" id="{C23C59C5-3C32-47D2-B3F7-76508753366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257" name="Picture 256" descr="curio-cabinet-light-frightening-images-concept-installing-lighting-socket-replacementcurio-replacement-970x970.jpg">
          <a:extLst>
            <a:ext uri="{FF2B5EF4-FFF2-40B4-BE49-F238E27FC236}">
              <a16:creationId xmlns:a16="http://schemas.microsoft.com/office/drawing/2014/main" id="{DFCE54CE-02E6-4D82-88B6-CB74A9F02E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58" name="AutoShape 2" descr="Related image">
          <a:extLst>
            <a:ext uri="{FF2B5EF4-FFF2-40B4-BE49-F238E27FC236}">
              <a16:creationId xmlns:a16="http://schemas.microsoft.com/office/drawing/2014/main" id="{77FFD895-C02E-4892-8CF5-87629372719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9" name="AutoShape 2" descr="Related image">
          <a:extLst>
            <a:ext uri="{FF2B5EF4-FFF2-40B4-BE49-F238E27FC236}">
              <a16:creationId xmlns:a16="http://schemas.microsoft.com/office/drawing/2014/main" id="{0295B8A7-33E7-440E-91C8-24F1AD9500B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0" name="AutoShape 2" descr="Related image">
          <a:extLst>
            <a:ext uri="{FF2B5EF4-FFF2-40B4-BE49-F238E27FC236}">
              <a16:creationId xmlns:a16="http://schemas.microsoft.com/office/drawing/2014/main" id="{FF336E6C-7E84-450D-8309-DBBC1007A2A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1" name="AutoShape 2" descr="Related image">
          <a:extLst>
            <a:ext uri="{FF2B5EF4-FFF2-40B4-BE49-F238E27FC236}">
              <a16:creationId xmlns:a16="http://schemas.microsoft.com/office/drawing/2014/main" id="{2E3961BE-455A-4DC6-80C3-C604AAB116B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2" name="AutoShape 2" descr="Related image">
          <a:extLst>
            <a:ext uri="{FF2B5EF4-FFF2-40B4-BE49-F238E27FC236}">
              <a16:creationId xmlns:a16="http://schemas.microsoft.com/office/drawing/2014/main" id="{226A3827-1F4C-41F4-8390-2E8751EBC7B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3" name="AutoShape 2" descr="Related image">
          <a:extLst>
            <a:ext uri="{FF2B5EF4-FFF2-40B4-BE49-F238E27FC236}">
              <a16:creationId xmlns:a16="http://schemas.microsoft.com/office/drawing/2014/main" id="{FD44AD1D-E616-485C-B54E-399EDC0D46D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64" name="Picture 263">
          <a:extLst>
            <a:ext uri="{FF2B5EF4-FFF2-40B4-BE49-F238E27FC236}">
              <a16:creationId xmlns:a16="http://schemas.microsoft.com/office/drawing/2014/main" id="{EEEE02F7-95F6-4B36-A75D-268B02A00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65" name="Picture 264">
          <a:extLst>
            <a:ext uri="{FF2B5EF4-FFF2-40B4-BE49-F238E27FC236}">
              <a16:creationId xmlns:a16="http://schemas.microsoft.com/office/drawing/2014/main" id="{2615420C-6830-48EB-A4D6-CB4850AE5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266" name="AutoShape 2" descr="Related image">
          <a:extLst>
            <a:ext uri="{FF2B5EF4-FFF2-40B4-BE49-F238E27FC236}">
              <a16:creationId xmlns:a16="http://schemas.microsoft.com/office/drawing/2014/main" id="{B7BE62FB-1EAA-4712-9565-3C793C7954C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7" name="AutoShape 2" descr="Related image">
          <a:extLst>
            <a:ext uri="{FF2B5EF4-FFF2-40B4-BE49-F238E27FC236}">
              <a16:creationId xmlns:a16="http://schemas.microsoft.com/office/drawing/2014/main" id="{ED721880-5BC4-4B40-A71B-4328ABB2523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8" name="AutoShape 2" descr="Related image">
          <a:extLst>
            <a:ext uri="{FF2B5EF4-FFF2-40B4-BE49-F238E27FC236}">
              <a16:creationId xmlns:a16="http://schemas.microsoft.com/office/drawing/2014/main" id="{AE5F4A94-1C43-47CC-9385-CC1ADA7F4DD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9" name="AutoShape 2" descr="Related image">
          <a:extLst>
            <a:ext uri="{FF2B5EF4-FFF2-40B4-BE49-F238E27FC236}">
              <a16:creationId xmlns:a16="http://schemas.microsoft.com/office/drawing/2014/main" id="{3BF8BEC8-CFA0-4AD9-81A5-164158ED0CF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0" name="AutoShape 2" descr="Related image">
          <a:extLst>
            <a:ext uri="{FF2B5EF4-FFF2-40B4-BE49-F238E27FC236}">
              <a16:creationId xmlns:a16="http://schemas.microsoft.com/office/drawing/2014/main" id="{F3483445-5211-4884-BF58-EBB75D1C92F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1" name="AutoShape 2" descr="Related image">
          <a:extLst>
            <a:ext uri="{FF2B5EF4-FFF2-40B4-BE49-F238E27FC236}">
              <a16:creationId xmlns:a16="http://schemas.microsoft.com/office/drawing/2014/main" id="{9D92C445-13F2-46C6-B3A6-30F99BBA91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2" name="AutoShape 2" descr="Related image">
          <a:extLst>
            <a:ext uri="{FF2B5EF4-FFF2-40B4-BE49-F238E27FC236}">
              <a16:creationId xmlns:a16="http://schemas.microsoft.com/office/drawing/2014/main" id="{E2408966-09FE-4FED-A453-9FA259257F0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3" name="AutoShape 2" descr="Related image">
          <a:extLst>
            <a:ext uri="{FF2B5EF4-FFF2-40B4-BE49-F238E27FC236}">
              <a16:creationId xmlns:a16="http://schemas.microsoft.com/office/drawing/2014/main" id="{1DC45453-514A-441B-A9C3-6D627E735B9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4" name="AutoShape 2" descr="Related image">
          <a:extLst>
            <a:ext uri="{FF2B5EF4-FFF2-40B4-BE49-F238E27FC236}">
              <a16:creationId xmlns:a16="http://schemas.microsoft.com/office/drawing/2014/main" id="{416F1247-F6FA-4E18-9924-69245B88562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5" name="AutoShape 2" descr="Related image">
          <a:extLst>
            <a:ext uri="{FF2B5EF4-FFF2-40B4-BE49-F238E27FC236}">
              <a16:creationId xmlns:a16="http://schemas.microsoft.com/office/drawing/2014/main" id="{16CA172B-A24E-42DE-A9B6-38C97F6EB38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6" name="AutoShape 2" descr="Related image">
          <a:extLst>
            <a:ext uri="{FF2B5EF4-FFF2-40B4-BE49-F238E27FC236}">
              <a16:creationId xmlns:a16="http://schemas.microsoft.com/office/drawing/2014/main" id="{C369B230-A33A-4F0F-A322-DB4B427CBD1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7" name="AutoShape 2" descr="Related image">
          <a:extLst>
            <a:ext uri="{FF2B5EF4-FFF2-40B4-BE49-F238E27FC236}">
              <a16:creationId xmlns:a16="http://schemas.microsoft.com/office/drawing/2014/main" id="{EA3488F7-7865-4784-8346-9E41B967BE6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78" name="Picture 277">
          <a:extLst>
            <a:ext uri="{FF2B5EF4-FFF2-40B4-BE49-F238E27FC236}">
              <a16:creationId xmlns:a16="http://schemas.microsoft.com/office/drawing/2014/main" id="{C360D3F4-2D31-42F1-A904-02DB2996A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79" name="Picture 278">
          <a:extLst>
            <a:ext uri="{FF2B5EF4-FFF2-40B4-BE49-F238E27FC236}">
              <a16:creationId xmlns:a16="http://schemas.microsoft.com/office/drawing/2014/main" id="{7B15C90E-5480-422E-919F-287F5A71C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280" name="AutoShape 2" descr="Related image">
          <a:extLst>
            <a:ext uri="{FF2B5EF4-FFF2-40B4-BE49-F238E27FC236}">
              <a16:creationId xmlns:a16="http://schemas.microsoft.com/office/drawing/2014/main" id="{3B13C521-68D1-417A-BFCC-FBAF8F2D4FD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1" name="AutoShape 2" descr="Related image">
          <a:extLst>
            <a:ext uri="{FF2B5EF4-FFF2-40B4-BE49-F238E27FC236}">
              <a16:creationId xmlns:a16="http://schemas.microsoft.com/office/drawing/2014/main" id="{837D4B95-4828-4E83-9738-1D7CA61BB3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2" name="AutoShape 2" descr="Related image">
          <a:extLst>
            <a:ext uri="{FF2B5EF4-FFF2-40B4-BE49-F238E27FC236}">
              <a16:creationId xmlns:a16="http://schemas.microsoft.com/office/drawing/2014/main" id="{42841428-0E86-4667-A862-F3C69A253A7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3" name="AutoShape 2" descr="Related image">
          <a:extLst>
            <a:ext uri="{FF2B5EF4-FFF2-40B4-BE49-F238E27FC236}">
              <a16:creationId xmlns:a16="http://schemas.microsoft.com/office/drawing/2014/main" id="{F7E8E4AC-B94A-426D-A073-8CAC033A7EF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4" name="AutoShape 2" descr="Related image">
          <a:extLst>
            <a:ext uri="{FF2B5EF4-FFF2-40B4-BE49-F238E27FC236}">
              <a16:creationId xmlns:a16="http://schemas.microsoft.com/office/drawing/2014/main" id="{F839FFC2-192E-4E56-A1F0-E35E9CD4F6C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5" name="AutoShape 2" descr="Related image">
          <a:extLst>
            <a:ext uri="{FF2B5EF4-FFF2-40B4-BE49-F238E27FC236}">
              <a16:creationId xmlns:a16="http://schemas.microsoft.com/office/drawing/2014/main" id="{0C1BC0DD-E816-49A3-862D-0E3FE3BB8DE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6" name="AutoShape 2" descr="Related image">
          <a:extLst>
            <a:ext uri="{FF2B5EF4-FFF2-40B4-BE49-F238E27FC236}">
              <a16:creationId xmlns:a16="http://schemas.microsoft.com/office/drawing/2014/main" id="{99400886-3333-47D7-AB13-84C7E41AEF3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7" name="AutoShape 2" descr="Related image">
          <a:extLst>
            <a:ext uri="{FF2B5EF4-FFF2-40B4-BE49-F238E27FC236}">
              <a16:creationId xmlns:a16="http://schemas.microsoft.com/office/drawing/2014/main" id="{719C0730-F2AC-4C86-96F7-8E107C559BD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8" name="AutoShape 2" descr="Related image">
          <a:extLst>
            <a:ext uri="{FF2B5EF4-FFF2-40B4-BE49-F238E27FC236}">
              <a16:creationId xmlns:a16="http://schemas.microsoft.com/office/drawing/2014/main" id="{7EE206B8-D010-4AB6-BFD8-DDEEAE1BAA9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9" name="AutoShape 2" descr="Related image">
          <a:extLst>
            <a:ext uri="{FF2B5EF4-FFF2-40B4-BE49-F238E27FC236}">
              <a16:creationId xmlns:a16="http://schemas.microsoft.com/office/drawing/2014/main" id="{F59A6833-B2B5-4B8B-BEC2-BA739EE486A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0" name="AutoShape 2" descr="Related image">
          <a:extLst>
            <a:ext uri="{FF2B5EF4-FFF2-40B4-BE49-F238E27FC236}">
              <a16:creationId xmlns:a16="http://schemas.microsoft.com/office/drawing/2014/main" id="{FDA83DDA-62D4-4695-9F6A-FC11FE32204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1" name="AutoShape 2" descr="Related image">
          <a:extLst>
            <a:ext uri="{FF2B5EF4-FFF2-40B4-BE49-F238E27FC236}">
              <a16:creationId xmlns:a16="http://schemas.microsoft.com/office/drawing/2014/main" id="{4E355981-5096-4258-AE32-4DE8AD95D29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92" name="Picture 291">
          <a:extLst>
            <a:ext uri="{FF2B5EF4-FFF2-40B4-BE49-F238E27FC236}">
              <a16:creationId xmlns:a16="http://schemas.microsoft.com/office/drawing/2014/main" id="{FA3AFEC8-E71B-44C8-889B-52458107D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93" name="Picture 292">
          <a:extLst>
            <a:ext uri="{FF2B5EF4-FFF2-40B4-BE49-F238E27FC236}">
              <a16:creationId xmlns:a16="http://schemas.microsoft.com/office/drawing/2014/main" id="{03B1484C-A7FA-4871-9B6E-11AC71499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94" name="Picture 293">
          <a:extLst>
            <a:ext uri="{FF2B5EF4-FFF2-40B4-BE49-F238E27FC236}">
              <a16:creationId xmlns:a16="http://schemas.microsoft.com/office/drawing/2014/main" id="{AFD2ED05-617A-403C-A6AD-F9096AFE8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295" name="Picture 294">
          <a:extLst>
            <a:ext uri="{FF2B5EF4-FFF2-40B4-BE49-F238E27FC236}">
              <a16:creationId xmlns:a16="http://schemas.microsoft.com/office/drawing/2014/main" id="{124E91AA-2ABA-4AE0-87DE-29757ACD1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296" name="AutoShape 2" descr="Related image">
          <a:extLst>
            <a:ext uri="{FF2B5EF4-FFF2-40B4-BE49-F238E27FC236}">
              <a16:creationId xmlns:a16="http://schemas.microsoft.com/office/drawing/2014/main" id="{EDE07294-4F2A-4BEA-9814-744B93CFD17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7" name="AutoShape 2" descr="Related image">
          <a:extLst>
            <a:ext uri="{FF2B5EF4-FFF2-40B4-BE49-F238E27FC236}">
              <a16:creationId xmlns:a16="http://schemas.microsoft.com/office/drawing/2014/main" id="{4D556D0F-FD20-452B-BEEC-EBABC176233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8" name="AutoShape 2" descr="Related image">
          <a:extLst>
            <a:ext uri="{FF2B5EF4-FFF2-40B4-BE49-F238E27FC236}">
              <a16:creationId xmlns:a16="http://schemas.microsoft.com/office/drawing/2014/main" id="{89A0FE50-BDC6-47BE-92AC-614563D44A3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9" name="AutoShape 2" descr="Related image">
          <a:extLst>
            <a:ext uri="{FF2B5EF4-FFF2-40B4-BE49-F238E27FC236}">
              <a16:creationId xmlns:a16="http://schemas.microsoft.com/office/drawing/2014/main" id="{2842D61A-D6D8-467E-B394-31954DAB5DD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0" name="AutoShape 2" descr="Related image">
          <a:extLst>
            <a:ext uri="{FF2B5EF4-FFF2-40B4-BE49-F238E27FC236}">
              <a16:creationId xmlns:a16="http://schemas.microsoft.com/office/drawing/2014/main" id="{410CF653-4DDF-4463-B2A7-1FB803DFCB2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1" name="AutoShape 2" descr="Related image">
          <a:extLst>
            <a:ext uri="{FF2B5EF4-FFF2-40B4-BE49-F238E27FC236}">
              <a16:creationId xmlns:a16="http://schemas.microsoft.com/office/drawing/2014/main" id="{BD998735-1BFB-4674-902E-BAF67F75BA0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2" name="AutoShape 2" descr="Related image">
          <a:extLst>
            <a:ext uri="{FF2B5EF4-FFF2-40B4-BE49-F238E27FC236}">
              <a16:creationId xmlns:a16="http://schemas.microsoft.com/office/drawing/2014/main" id="{E049F5AC-6657-48C4-87A0-1E12B0955A7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3" name="AutoShape 2" descr="Related image">
          <a:extLst>
            <a:ext uri="{FF2B5EF4-FFF2-40B4-BE49-F238E27FC236}">
              <a16:creationId xmlns:a16="http://schemas.microsoft.com/office/drawing/2014/main" id="{1CA0BA8E-375E-4CF5-B3B2-6217B364C3B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4" name="AutoShape 2" descr="Related image">
          <a:extLst>
            <a:ext uri="{FF2B5EF4-FFF2-40B4-BE49-F238E27FC236}">
              <a16:creationId xmlns:a16="http://schemas.microsoft.com/office/drawing/2014/main" id="{50667A01-F55E-4D75-B57B-05B24F99314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5" name="AutoShape 2" descr="Related image">
          <a:extLst>
            <a:ext uri="{FF2B5EF4-FFF2-40B4-BE49-F238E27FC236}">
              <a16:creationId xmlns:a16="http://schemas.microsoft.com/office/drawing/2014/main" id="{8A921EEF-0BE0-4C84-82AB-0C1935F6888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6" name="AutoShape 2" descr="Related image">
          <a:extLst>
            <a:ext uri="{FF2B5EF4-FFF2-40B4-BE49-F238E27FC236}">
              <a16:creationId xmlns:a16="http://schemas.microsoft.com/office/drawing/2014/main" id="{1B3B44BC-0339-46FD-BD75-6CE52A656BA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7" name="AutoShape 2" descr="Related image">
          <a:extLst>
            <a:ext uri="{FF2B5EF4-FFF2-40B4-BE49-F238E27FC236}">
              <a16:creationId xmlns:a16="http://schemas.microsoft.com/office/drawing/2014/main" id="{DABC9CA6-EB22-4353-B9BF-1BF6E2B63E9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08" name="Picture 307">
          <a:extLst>
            <a:ext uri="{FF2B5EF4-FFF2-40B4-BE49-F238E27FC236}">
              <a16:creationId xmlns:a16="http://schemas.microsoft.com/office/drawing/2014/main" id="{A0465E2D-87AB-4F10-B86A-D8A3F3A2C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309" name="Picture 308">
          <a:extLst>
            <a:ext uri="{FF2B5EF4-FFF2-40B4-BE49-F238E27FC236}">
              <a16:creationId xmlns:a16="http://schemas.microsoft.com/office/drawing/2014/main" id="{598F6CAA-105A-4FBC-906D-D02176ADA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310" name="Picture 309">
          <a:extLst>
            <a:ext uri="{FF2B5EF4-FFF2-40B4-BE49-F238E27FC236}">
              <a16:creationId xmlns:a16="http://schemas.microsoft.com/office/drawing/2014/main" id="{0BEE0D51-3790-4758-AB8E-9A85E1B69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11" name="Picture 310" descr="curio-cabinet-light-frightening-images-concept-installing-lighting-socket-replacementcurio-replacement-970x970.jpg">
          <a:extLst>
            <a:ext uri="{FF2B5EF4-FFF2-40B4-BE49-F238E27FC236}">
              <a16:creationId xmlns:a16="http://schemas.microsoft.com/office/drawing/2014/main" id="{646979A2-C1F8-4F15-867F-42693FDAD63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312" name="AutoShape 2" descr="Related image">
          <a:extLst>
            <a:ext uri="{FF2B5EF4-FFF2-40B4-BE49-F238E27FC236}">
              <a16:creationId xmlns:a16="http://schemas.microsoft.com/office/drawing/2014/main" id="{AFA0AF70-AEB8-4915-AE15-67A0B7EDD78F}"/>
            </a:ext>
          </a:extLst>
        </xdr:cNvPr>
        <xdr:cNvSpPr>
          <a:spLocks noChangeAspect="1" noChangeArrowheads="1"/>
        </xdr:cNvSpPr>
      </xdr:nvSpPr>
      <xdr:spPr bwMode="auto">
        <a:xfrm>
          <a:off x="4581525" y="55245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3" name="AutoShape 2" descr="Related image">
          <a:extLst>
            <a:ext uri="{FF2B5EF4-FFF2-40B4-BE49-F238E27FC236}">
              <a16:creationId xmlns:a16="http://schemas.microsoft.com/office/drawing/2014/main" id="{76F5C1BC-4EDE-4290-895E-94F9AE25652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4" name="AutoShape 2" descr="Related image">
          <a:extLst>
            <a:ext uri="{FF2B5EF4-FFF2-40B4-BE49-F238E27FC236}">
              <a16:creationId xmlns:a16="http://schemas.microsoft.com/office/drawing/2014/main" id="{038F979E-1951-437A-96F4-8D4C4E7B559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5" name="AutoShape 2" descr="Related image">
          <a:extLst>
            <a:ext uri="{FF2B5EF4-FFF2-40B4-BE49-F238E27FC236}">
              <a16:creationId xmlns:a16="http://schemas.microsoft.com/office/drawing/2014/main" id="{AECA9864-7330-49ED-B619-BE476F975BD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6" name="AutoShape 2" descr="Related image">
          <a:extLst>
            <a:ext uri="{FF2B5EF4-FFF2-40B4-BE49-F238E27FC236}">
              <a16:creationId xmlns:a16="http://schemas.microsoft.com/office/drawing/2014/main" id="{45DDFFD4-8A1A-4C93-95A0-1EB79759FE3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7" name="AutoShape 2" descr="Related image">
          <a:extLst>
            <a:ext uri="{FF2B5EF4-FFF2-40B4-BE49-F238E27FC236}">
              <a16:creationId xmlns:a16="http://schemas.microsoft.com/office/drawing/2014/main" id="{E9978C4D-725E-4695-8ED4-E5ABD1C84E3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8" name="AutoShape 2" descr="Related image">
          <a:extLst>
            <a:ext uri="{FF2B5EF4-FFF2-40B4-BE49-F238E27FC236}">
              <a16:creationId xmlns:a16="http://schemas.microsoft.com/office/drawing/2014/main" id="{BA83BE18-1EF0-4A8D-AAAC-B4443972D75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9" name="AutoShape 2" descr="Related image">
          <a:extLst>
            <a:ext uri="{FF2B5EF4-FFF2-40B4-BE49-F238E27FC236}">
              <a16:creationId xmlns:a16="http://schemas.microsoft.com/office/drawing/2014/main" id="{CBA4387B-F066-4594-AD4B-9621D7AECAC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0" name="AutoShape 2" descr="Related image">
          <a:extLst>
            <a:ext uri="{FF2B5EF4-FFF2-40B4-BE49-F238E27FC236}">
              <a16:creationId xmlns:a16="http://schemas.microsoft.com/office/drawing/2014/main" id="{3D064C11-6E02-4A30-B684-5FF78EFC88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1" name="AutoShape 2" descr="Related image">
          <a:extLst>
            <a:ext uri="{FF2B5EF4-FFF2-40B4-BE49-F238E27FC236}">
              <a16:creationId xmlns:a16="http://schemas.microsoft.com/office/drawing/2014/main" id="{88B0276D-526B-44E1-B519-5DB5F34586B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2" name="AutoShape 2" descr="Related image">
          <a:extLst>
            <a:ext uri="{FF2B5EF4-FFF2-40B4-BE49-F238E27FC236}">
              <a16:creationId xmlns:a16="http://schemas.microsoft.com/office/drawing/2014/main" id="{1B28066C-C9B6-4E3B-B7AD-F7A2635EE6A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3" name="AutoShape 2" descr="Related image">
          <a:extLst>
            <a:ext uri="{FF2B5EF4-FFF2-40B4-BE49-F238E27FC236}">
              <a16:creationId xmlns:a16="http://schemas.microsoft.com/office/drawing/2014/main" id="{DE6557F5-8311-4377-97BE-A8EDAA2C10B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24" name="AutoShape 2" descr="Related image">
          <a:extLst>
            <a:ext uri="{FF2B5EF4-FFF2-40B4-BE49-F238E27FC236}">
              <a16:creationId xmlns:a16="http://schemas.microsoft.com/office/drawing/2014/main" id="{88D5FC3A-E668-435C-B4D5-CAFB4D27047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25" name="Picture 324">
          <a:extLst>
            <a:ext uri="{FF2B5EF4-FFF2-40B4-BE49-F238E27FC236}">
              <a16:creationId xmlns:a16="http://schemas.microsoft.com/office/drawing/2014/main" id="{D754D88F-6069-4041-A965-467467E0C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26" name="Picture 325" descr="curio-cabinet-light-frightening-images-concept-installing-lighting-socket-replacementcurio-replacement-970x970.jpg">
          <a:extLst>
            <a:ext uri="{FF2B5EF4-FFF2-40B4-BE49-F238E27FC236}">
              <a16:creationId xmlns:a16="http://schemas.microsoft.com/office/drawing/2014/main" id="{41782604-FDC6-4435-B3E0-077BEE1B971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27" name="Picture 326" descr="curio-cabinet-light-frightening-images-concept-installing-lighting-socket-replacementcurio-replacement-970x970.jpg">
          <a:extLst>
            <a:ext uri="{FF2B5EF4-FFF2-40B4-BE49-F238E27FC236}">
              <a16:creationId xmlns:a16="http://schemas.microsoft.com/office/drawing/2014/main" id="{CC6BB54B-96BF-465E-BA50-7DE17ACC7ED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28" name="Picture 327">
          <a:extLst>
            <a:ext uri="{FF2B5EF4-FFF2-40B4-BE49-F238E27FC236}">
              <a16:creationId xmlns:a16="http://schemas.microsoft.com/office/drawing/2014/main" id="{F73D33C9-C380-4D15-868D-F4DF364A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29" name="Picture 328" descr="curio-cabinet-light-frightening-images-concept-installing-lighting-socket-replacementcurio-replacement-970x970.jpg">
          <a:extLst>
            <a:ext uri="{FF2B5EF4-FFF2-40B4-BE49-F238E27FC236}">
              <a16:creationId xmlns:a16="http://schemas.microsoft.com/office/drawing/2014/main" id="{6E9516DE-4BBC-4F49-8470-F538513DEE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30" name="AutoShape 2" descr="Related image">
          <a:extLst>
            <a:ext uri="{FF2B5EF4-FFF2-40B4-BE49-F238E27FC236}">
              <a16:creationId xmlns:a16="http://schemas.microsoft.com/office/drawing/2014/main" id="{ECFF84E2-A145-4521-807D-16C3F87BA2C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1" name="AutoShape 2" descr="Related image">
          <a:extLst>
            <a:ext uri="{FF2B5EF4-FFF2-40B4-BE49-F238E27FC236}">
              <a16:creationId xmlns:a16="http://schemas.microsoft.com/office/drawing/2014/main" id="{D02E7A7A-FDE5-405D-96AE-7A216B59848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2" name="AutoShape 2" descr="Related image">
          <a:extLst>
            <a:ext uri="{FF2B5EF4-FFF2-40B4-BE49-F238E27FC236}">
              <a16:creationId xmlns:a16="http://schemas.microsoft.com/office/drawing/2014/main" id="{A2353734-8833-48E6-A184-A9A77C2142E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3" name="AutoShape 2" descr="Related image">
          <a:extLst>
            <a:ext uri="{FF2B5EF4-FFF2-40B4-BE49-F238E27FC236}">
              <a16:creationId xmlns:a16="http://schemas.microsoft.com/office/drawing/2014/main" id="{23E7145A-8854-4EEE-A51E-43F3FAE8123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4" name="AutoShape 2" descr="Related image">
          <a:extLst>
            <a:ext uri="{FF2B5EF4-FFF2-40B4-BE49-F238E27FC236}">
              <a16:creationId xmlns:a16="http://schemas.microsoft.com/office/drawing/2014/main" id="{F47C1722-2052-49C3-93B2-0174C2408096}"/>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5" name="AutoShape 2" descr="Related image">
          <a:extLst>
            <a:ext uri="{FF2B5EF4-FFF2-40B4-BE49-F238E27FC236}">
              <a16:creationId xmlns:a16="http://schemas.microsoft.com/office/drawing/2014/main" id="{EA8FFED3-4D5E-4BDC-88DD-4C1936E6120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6" name="AutoShape 2" descr="Related image">
          <a:extLst>
            <a:ext uri="{FF2B5EF4-FFF2-40B4-BE49-F238E27FC236}">
              <a16:creationId xmlns:a16="http://schemas.microsoft.com/office/drawing/2014/main" id="{E58CC7A7-6B19-41A6-9A2B-20E35EFA8AA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7" name="AutoShape 2" descr="Related image">
          <a:extLst>
            <a:ext uri="{FF2B5EF4-FFF2-40B4-BE49-F238E27FC236}">
              <a16:creationId xmlns:a16="http://schemas.microsoft.com/office/drawing/2014/main" id="{F2402546-D2EA-4FF9-81A8-28EA118419B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38" name="AutoShape 2" descr="Related image">
          <a:extLst>
            <a:ext uri="{FF2B5EF4-FFF2-40B4-BE49-F238E27FC236}">
              <a16:creationId xmlns:a16="http://schemas.microsoft.com/office/drawing/2014/main" id="{7FB934FA-85EB-49A1-A5AA-2FE1A7BDDFC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39" name="Picture 338" descr="curio-cabinet-light-frightening-images-concept-installing-lighting-socket-replacementcurio-replacement-970x970.jpg">
          <a:extLst>
            <a:ext uri="{FF2B5EF4-FFF2-40B4-BE49-F238E27FC236}">
              <a16:creationId xmlns:a16="http://schemas.microsoft.com/office/drawing/2014/main" id="{46E3D0C9-0E72-4F19-9BF9-F6F9FCF03CB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40" name="Picture 339" descr="curio-cabinet-light-frightening-images-concept-installing-lighting-socket-replacementcurio-replacement-970x970.jpg">
          <a:extLst>
            <a:ext uri="{FF2B5EF4-FFF2-40B4-BE49-F238E27FC236}">
              <a16:creationId xmlns:a16="http://schemas.microsoft.com/office/drawing/2014/main" id="{5E54B7F9-AA84-4407-AF13-BF86F206749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41" name="AutoShape 2" descr="Related image">
          <a:extLst>
            <a:ext uri="{FF2B5EF4-FFF2-40B4-BE49-F238E27FC236}">
              <a16:creationId xmlns:a16="http://schemas.microsoft.com/office/drawing/2014/main" id="{C4910640-4026-4509-A0F1-0F3D15B0714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2" name="AutoShape 2" descr="Related image">
          <a:extLst>
            <a:ext uri="{FF2B5EF4-FFF2-40B4-BE49-F238E27FC236}">
              <a16:creationId xmlns:a16="http://schemas.microsoft.com/office/drawing/2014/main" id="{CEBB3B71-D8A1-496C-AD0D-5103FA398B7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3" name="AutoShape 2" descr="Related image">
          <a:extLst>
            <a:ext uri="{FF2B5EF4-FFF2-40B4-BE49-F238E27FC236}">
              <a16:creationId xmlns:a16="http://schemas.microsoft.com/office/drawing/2014/main" id="{B5FD104F-55A7-4A27-BD36-2DC23863492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4" name="AutoShape 2" descr="Related image">
          <a:extLst>
            <a:ext uri="{FF2B5EF4-FFF2-40B4-BE49-F238E27FC236}">
              <a16:creationId xmlns:a16="http://schemas.microsoft.com/office/drawing/2014/main" id="{A7CACECB-A3AF-46D2-B993-48E0AD16AC5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5" name="AutoShape 2" descr="Related image">
          <a:extLst>
            <a:ext uri="{FF2B5EF4-FFF2-40B4-BE49-F238E27FC236}">
              <a16:creationId xmlns:a16="http://schemas.microsoft.com/office/drawing/2014/main" id="{FF0E08E2-3519-4812-B4C7-F018E01335F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46" name="AutoShape 2" descr="Related image">
          <a:extLst>
            <a:ext uri="{FF2B5EF4-FFF2-40B4-BE49-F238E27FC236}">
              <a16:creationId xmlns:a16="http://schemas.microsoft.com/office/drawing/2014/main" id="{F45C1115-EA47-4BD4-9CCB-A0885CFA3DA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47" name="Picture 346">
          <a:extLst>
            <a:ext uri="{FF2B5EF4-FFF2-40B4-BE49-F238E27FC236}">
              <a16:creationId xmlns:a16="http://schemas.microsoft.com/office/drawing/2014/main" id="{2EC7CA14-530F-49FE-9153-4306BC857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48" name="Picture 347" descr="curio-cabinet-light-frightening-images-concept-installing-lighting-socket-replacementcurio-replacement-970x970.jpg">
          <a:extLst>
            <a:ext uri="{FF2B5EF4-FFF2-40B4-BE49-F238E27FC236}">
              <a16:creationId xmlns:a16="http://schemas.microsoft.com/office/drawing/2014/main" id="{E9D7FB77-2247-4073-8FC7-D133CBD0B02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49" name="Picture 348">
          <a:extLst>
            <a:ext uri="{FF2B5EF4-FFF2-40B4-BE49-F238E27FC236}">
              <a16:creationId xmlns:a16="http://schemas.microsoft.com/office/drawing/2014/main" id="{80BB7AFA-688E-40A5-805D-6B186165F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50" name="Picture 349" descr="curio-cabinet-light-frightening-images-concept-installing-lighting-socket-replacementcurio-replacement-970x970.jpg">
          <a:extLst>
            <a:ext uri="{FF2B5EF4-FFF2-40B4-BE49-F238E27FC236}">
              <a16:creationId xmlns:a16="http://schemas.microsoft.com/office/drawing/2014/main" id="{967F2ED8-1D98-45DD-90A5-9C9862FF32B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51" name="Picture 350" descr="curio-cabinet-light-frightening-images-concept-installing-lighting-socket-replacementcurio-replacement-970x970.jpg">
          <a:extLst>
            <a:ext uri="{FF2B5EF4-FFF2-40B4-BE49-F238E27FC236}">
              <a16:creationId xmlns:a16="http://schemas.microsoft.com/office/drawing/2014/main" id="{0E6885BD-2C3C-47C3-9BED-BF8F789568E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52" name="AutoShape 2" descr="Related image">
          <a:extLst>
            <a:ext uri="{FF2B5EF4-FFF2-40B4-BE49-F238E27FC236}">
              <a16:creationId xmlns:a16="http://schemas.microsoft.com/office/drawing/2014/main" id="{A8753B65-CED5-4D4D-A172-6183979EF66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3" name="AutoShape 2" descr="Related image">
          <a:extLst>
            <a:ext uri="{FF2B5EF4-FFF2-40B4-BE49-F238E27FC236}">
              <a16:creationId xmlns:a16="http://schemas.microsoft.com/office/drawing/2014/main" id="{0CD9C039-7450-4BC0-8331-BD4D29D8416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4" name="AutoShape 2" descr="Related image">
          <a:extLst>
            <a:ext uri="{FF2B5EF4-FFF2-40B4-BE49-F238E27FC236}">
              <a16:creationId xmlns:a16="http://schemas.microsoft.com/office/drawing/2014/main" id="{99F29062-39B0-4E1D-BD78-7F0B9EAC685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5" name="AutoShape 2" descr="Related image">
          <a:extLst>
            <a:ext uri="{FF2B5EF4-FFF2-40B4-BE49-F238E27FC236}">
              <a16:creationId xmlns:a16="http://schemas.microsoft.com/office/drawing/2014/main" id="{AB261D06-5B91-4A31-B7D2-F7EF8CFB27D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6" name="AutoShape 2" descr="Related image">
          <a:extLst>
            <a:ext uri="{FF2B5EF4-FFF2-40B4-BE49-F238E27FC236}">
              <a16:creationId xmlns:a16="http://schemas.microsoft.com/office/drawing/2014/main" id="{AC60A845-3761-48C5-999F-FB9B42A5532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7" name="AutoShape 2" descr="Related image">
          <a:extLst>
            <a:ext uri="{FF2B5EF4-FFF2-40B4-BE49-F238E27FC236}">
              <a16:creationId xmlns:a16="http://schemas.microsoft.com/office/drawing/2014/main" id="{0ABF8761-AB3A-4722-ACFD-01612FE7AB2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58" name="Picture 357" descr="curio-cabinet-light-frightening-images-concept-installing-lighting-socket-replacementcurio-replacement-970x970.jpg">
          <a:extLst>
            <a:ext uri="{FF2B5EF4-FFF2-40B4-BE49-F238E27FC236}">
              <a16:creationId xmlns:a16="http://schemas.microsoft.com/office/drawing/2014/main" id="{9413812D-2A3F-4D14-9E95-FD9231880F65}"/>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59" name="AutoShape 2" descr="Related image">
          <a:extLst>
            <a:ext uri="{FF2B5EF4-FFF2-40B4-BE49-F238E27FC236}">
              <a16:creationId xmlns:a16="http://schemas.microsoft.com/office/drawing/2014/main" id="{1F7205EF-6FE3-4BAF-A27F-C8EA2AEC8AA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0" name="AutoShape 2" descr="Related image">
          <a:extLst>
            <a:ext uri="{FF2B5EF4-FFF2-40B4-BE49-F238E27FC236}">
              <a16:creationId xmlns:a16="http://schemas.microsoft.com/office/drawing/2014/main" id="{DC545941-5F1C-4333-9400-0DCFDD225D7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1" name="AutoShape 2" descr="Related image">
          <a:extLst>
            <a:ext uri="{FF2B5EF4-FFF2-40B4-BE49-F238E27FC236}">
              <a16:creationId xmlns:a16="http://schemas.microsoft.com/office/drawing/2014/main" id="{8723E261-7A2D-444B-AF80-E9AC5198CD5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2" name="AutoShape 2" descr="Related image">
          <a:extLst>
            <a:ext uri="{FF2B5EF4-FFF2-40B4-BE49-F238E27FC236}">
              <a16:creationId xmlns:a16="http://schemas.microsoft.com/office/drawing/2014/main" id="{8655F422-DCF4-48C2-83AA-4D7C51CD57F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3" name="AutoShape 2" descr="Related image">
          <a:extLst>
            <a:ext uri="{FF2B5EF4-FFF2-40B4-BE49-F238E27FC236}">
              <a16:creationId xmlns:a16="http://schemas.microsoft.com/office/drawing/2014/main" id="{325F8E83-CF5E-4787-833F-AAD9C253EC6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4" name="AutoShape 2" descr="Related image">
          <a:extLst>
            <a:ext uri="{FF2B5EF4-FFF2-40B4-BE49-F238E27FC236}">
              <a16:creationId xmlns:a16="http://schemas.microsoft.com/office/drawing/2014/main" id="{3505320D-3C37-4CE6-AF3E-1D0BF310692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65" name="Picture 364">
          <a:extLst>
            <a:ext uri="{FF2B5EF4-FFF2-40B4-BE49-F238E27FC236}">
              <a16:creationId xmlns:a16="http://schemas.microsoft.com/office/drawing/2014/main" id="{519D5F6D-A3C7-4BE4-B436-7DE4BE3E9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66" name="Picture 365" descr="curio-cabinet-light-frightening-images-concept-installing-lighting-socket-replacementcurio-replacement-970x970.jpg">
          <a:extLst>
            <a:ext uri="{FF2B5EF4-FFF2-40B4-BE49-F238E27FC236}">
              <a16:creationId xmlns:a16="http://schemas.microsoft.com/office/drawing/2014/main" id="{3E0AB73F-15F8-4640-B7B3-173AD0A7744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67" name="Picture 366">
          <a:extLst>
            <a:ext uri="{FF2B5EF4-FFF2-40B4-BE49-F238E27FC236}">
              <a16:creationId xmlns:a16="http://schemas.microsoft.com/office/drawing/2014/main" id="{74779700-2C68-412B-A2CF-98E22C1ED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68" name="Picture 367" descr="curio-cabinet-light-frightening-images-concept-installing-lighting-socket-replacementcurio-replacement-970x970.jpg">
          <a:extLst>
            <a:ext uri="{FF2B5EF4-FFF2-40B4-BE49-F238E27FC236}">
              <a16:creationId xmlns:a16="http://schemas.microsoft.com/office/drawing/2014/main" id="{038372F0-7AA5-47AA-9FF4-BE32E5F5A563}"/>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69" name="Picture 368" descr="curio-cabinet-light-frightening-images-concept-installing-lighting-socket-replacementcurio-replacement-970x970.jpg">
          <a:extLst>
            <a:ext uri="{FF2B5EF4-FFF2-40B4-BE49-F238E27FC236}">
              <a16:creationId xmlns:a16="http://schemas.microsoft.com/office/drawing/2014/main" id="{2397F009-E299-4C9C-9186-AD206841306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70" name="Picture 369" descr="curio-cabinet-light-frightening-images-concept-installing-lighting-socket-replacementcurio-replacement-970x970.jpg">
          <a:extLst>
            <a:ext uri="{FF2B5EF4-FFF2-40B4-BE49-F238E27FC236}">
              <a16:creationId xmlns:a16="http://schemas.microsoft.com/office/drawing/2014/main" id="{356DE447-76FE-4D62-9B91-EEE471DFD27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71" name="AutoShape 2" descr="Related image">
          <a:extLst>
            <a:ext uri="{FF2B5EF4-FFF2-40B4-BE49-F238E27FC236}">
              <a16:creationId xmlns:a16="http://schemas.microsoft.com/office/drawing/2014/main" id="{8540D836-B304-481D-AFB9-E66B8D6CB67F}"/>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2" name="AutoShape 2" descr="Related image">
          <a:extLst>
            <a:ext uri="{FF2B5EF4-FFF2-40B4-BE49-F238E27FC236}">
              <a16:creationId xmlns:a16="http://schemas.microsoft.com/office/drawing/2014/main" id="{7FD57EB1-F1C2-44B6-8799-E09E3246EAC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3" name="AutoShape 2" descr="Related image">
          <a:extLst>
            <a:ext uri="{FF2B5EF4-FFF2-40B4-BE49-F238E27FC236}">
              <a16:creationId xmlns:a16="http://schemas.microsoft.com/office/drawing/2014/main" id="{8B50B3BF-DE2F-47F1-BA56-532BD87AE6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4" name="AutoShape 2" descr="Related image">
          <a:extLst>
            <a:ext uri="{FF2B5EF4-FFF2-40B4-BE49-F238E27FC236}">
              <a16:creationId xmlns:a16="http://schemas.microsoft.com/office/drawing/2014/main" id="{FF96F3F2-28C6-4FE5-BDED-C213034A168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5" name="AutoShape 2" descr="Related image">
          <a:extLst>
            <a:ext uri="{FF2B5EF4-FFF2-40B4-BE49-F238E27FC236}">
              <a16:creationId xmlns:a16="http://schemas.microsoft.com/office/drawing/2014/main" id="{FAEE4650-74D3-4459-9EEA-4ADF1407233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6" name="AutoShape 2" descr="Related image">
          <a:extLst>
            <a:ext uri="{FF2B5EF4-FFF2-40B4-BE49-F238E27FC236}">
              <a16:creationId xmlns:a16="http://schemas.microsoft.com/office/drawing/2014/main" id="{F488F4CD-A32C-47CE-83A9-C27B5C4B0E9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77" name="Picture 376" descr="curio-cabinet-light-frightening-images-concept-installing-lighting-socket-replacementcurio-replacement-970x970.jpg">
          <a:extLst>
            <a:ext uri="{FF2B5EF4-FFF2-40B4-BE49-F238E27FC236}">
              <a16:creationId xmlns:a16="http://schemas.microsoft.com/office/drawing/2014/main" id="{C0A0A5F6-0236-4B71-911A-4B13E59C438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78" name="AutoShape 2" descr="Related image">
          <a:extLst>
            <a:ext uri="{FF2B5EF4-FFF2-40B4-BE49-F238E27FC236}">
              <a16:creationId xmlns:a16="http://schemas.microsoft.com/office/drawing/2014/main" id="{4B63E92F-2288-4761-B9A2-D92B5C2F975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9" name="AutoShape 2" descr="Related image">
          <a:extLst>
            <a:ext uri="{FF2B5EF4-FFF2-40B4-BE49-F238E27FC236}">
              <a16:creationId xmlns:a16="http://schemas.microsoft.com/office/drawing/2014/main" id="{78A83B7B-D846-4C9F-849A-73726036E0E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0" name="AutoShape 2" descr="Related image">
          <a:extLst>
            <a:ext uri="{FF2B5EF4-FFF2-40B4-BE49-F238E27FC236}">
              <a16:creationId xmlns:a16="http://schemas.microsoft.com/office/drawing/2014/main" id="{66E3CADC-5613-4637-ADE4-126457FB5E5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1" name="AutoShape 2" descr="Related image">
          <a:extLst>
            <a:ext uri="{FF2B5EF4-FFF2-40B4-BE49-F238E27FC236}">
              <a16:creationId xmlns:a16="http://schemas.microsoft.com/office/drawing/2014/main" id="{F52A25C5-1519-42F1-81A8-60608966969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2" name="AutoShape 2" descr="Related image">
          <a:extLst>
            <a:ext uri="{FF2B5EF4-FFF2-40B4-BE49-F238E27FC236}">
              <a16:creationId xmlns:a16="http://schemas.microsoft.com/office/drawing/2014/main" id="{338CE56E-3A2F-44BD-89DE-07C71A0C3D7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3" name="AutoShape 2" descr="Related image">
          <a:extLst>
            <a:ext uri="{FF2B5EF4-FFF2-40B4-BE49-F238E27FC236}">
              <a16:creationId xmlns:a16="http://schemas.microsoft.com/office/drawing/2014/main" id="{503E7184-48AD-4B6D-949C-090FE2A7247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384" name="Picture 383">
          <a:extLst>
            <a:ext uri="{FF2B5EF4-FFF2-40B4-BE49-F238E27FC236}">
              <a16:creationId xmlns:a16="http://schemas.microsoft.com/office/drawing/2014/main" id="{0D712AEC-79A3-44F0-8C44-A9F433875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85" name="Picture 384" descr="curio-cabinet-light-frightening-images-concept-installing-lighting-socket-replacementcurio-replacement-970x970.jpg">
          <a:extLst>
            <a:ext uri="{FF2B5EF4-FFF2-40B4-BE49-F238E27FC236}">
              <a16:creationId xmlns:a16="http://schemas.microsoft.com/office/drawing/2014/main" id="{5E4ADB33-A842-4C9E-BF29-28A5050399C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86" name="Picture 385">
          <a:extLst>
            <a:ext uri="{FF2B5EF4-FFF2-40B4-BE49-F238E27FC236}">
              <a16:creationId xmlns:a16="http://schemas.microsoft.com/office/drawing/2014/main" id="{725F2351-D322-4D0E-BDCD-078028CB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87" name="Picture 386" descr="curio-cabinet-light-frightening-images-concept-installing-lighting-socket-replacementcurio-replacement-970x970.jpg">
          <a:extLst>
            <a:ext uri="{FF2B5EF4-FFF2-40B4-BE49-F238E27FC236}">
              <a16:creationId xmlns:a16="http://schemas.microsoft.com/office/drawing/2014/main" id="{F0A69B39-0A4A-4957-962F-AB183F074DB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88" name="Picture 387">
          <a:extLst>
            <a:ext uri="{FF2B5EF4-FFF2-40B4-BE49-F238E27FC236}">
              <a16:creationId xmlns:a16="http://schemas.microsoft.com/office/drawing/2014/main" id="{D12DE2D7-FD75-42E4-8B5C-5D76F8AB1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89" name="Picture 388" descr="curio-cabinet-light-frightening-images-concept-installing-lighting-socket-replacementcurio-replacement-970x970.jpg">
          <a:extLst>
            <a:ext uri="{FF2B5EF4-FFF2-40B4-BE49-F238E27FC236}">
              <a16:creationId xmlns:a16="http://schemas.microsoft.com/office/drawing/2014/main" id="{304ADAE9-8320-42CB-8B52-F6A92431BF5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638175</xdr:colOff>
      <xdr:row>7</xdr:row>
      <xdr:rowOff>0</xdr:rowOff>
    </xdr:from>
    <xdr:ext cx="1210056" cy="4330"/>
    <xdr:pic>
      <xdr:nvPicPr>
        <xdr:cNvPr id="390" name="Picture 389">
          <a:extLst>
            <a:ext uri="{FF2B5EF4-FFF2-40B4-BE49-F238E27FC236}">
              <a16:creationId xmlns:a16="http://schemas.microsoft.com/office/drawing/2014/main" id="{342C5E53-9911-4287-AC48-3AC57543B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391" name="Picture 390" descr="curio-cabinet-light-frightening-images-concept-installing-lighting-socket-replacementcurio-replacement-970x970.jpg">
          <a:extLst>
            <a:ext uri="{FF2B5EF4-FFF2-40B4-BE49-F238E27FC236}">
              <a16:creationId xmlns:a16="http://schemas.microsoft.com/office/drawing/2014/main" id="{D1008C17-765C-4BD5-BB8F-8676CA27941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92" name="Picture 391" descr="curio-cabinet-light-frightening-images-concept-installing-lighting-socket-replacementcurio-replacement-970x970.jpg">
          <a:extLst>
            <a:ext uri="{FF2B5EF4-FFF2-40B4-BE49-F238E27FC236}">
              <a16:creationId xmlns:a16="http://schemas.microsoft.com/office/drawing/2014/main" id="{DE559A44-EEBC-4D96-9551-118C689B4ADA}"/>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393" name="Picture 392" descr="curio-cabinet-light-frightening-images-concept-installing-lighting-socket-replacementcurio-replacement-970x970.jpg">
          <a:extLst>
            <a:ext uri="{FF2B5EF4-FFF2-40B4-BE49-F238E27FC236}">
              <a16:creationId xmlns:a16="http://schemas.microsoft.com/office/drawing/2014/main" id="{787D7AFB-5C4D-42CC-9184-8B1CF22A0A2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94" name="AutoShape 2" descr="Related image">
          <a:extLst>
            <a:ext uri="{FF2B5EF4-FFF2-40B4-BE49-F238E27FC236}">
              <a16:creationId xmlns:a16="http://schemas.microsoft.com/office/drawing/2014/main" id="{9631D794-E8DE-4785-8ADF-058B6A6BC36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5" name="AutoShape 2" descr="Related image">
          <a:extLst>
            <a:ext uri="{FF2B5EF4-FFF2-40B4-BE49-F238E27FC236}">
              <a16:creationId xmlns:a16="http://schemas.microsoft.com/office/drawing/2014/main" id="{D3EFCCB7-AF19-4013-BEBB-592E2FF82F58}"/>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6" name="AutoShape 2" descr="Related image">
          <a:extLst>
            <a:ext uri="{FF2B5EF4-FFF2-40B4-BE49-F238E27FC236}">
              <a16:creationId xmlns:a16="http://schemas.microsoft.com/office/drawing/2014/main" id="{AB508C76-F354-4A44-A302-7C1102A04259}"/>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7" name="AutoShape 2" descr="Related image">
          <a:extLst>
            <a:ext uri="{FF2B5EF4-FFF2-40B4-BE49-F238E27FC236}">
              <a16:creationId xmlns:a16="http://schemas.microsoft.com/office/drawing/2014/main" id="{87EAB968-9FCF-41CA-AC1E-DA15C85891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8" name="AutoShape 2" descr="Related image">
          <a:extLst>
            <a:ext uri="{FF2B5EF4-FFF2-40B4-BE49-F238E27FC236}">
              <a16:creationId xmlns:a16="http://schemas.microsoft.com/office/drawing/2014/main" id="{1D610917-2A24-443F-9B12-CF78706898F0}"/>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9" name="AutoShape 2" descr="Related image">
          <a:extLst>
            <a:ext uri="{FF2B5EF4-FFF2-40B4-BE49-F238E27FC236}">
              <a16:creationId xmlns:a16="http://schemas.microsoft.com/office/drawing/2014/main" id="{C57E1916-AC7F-481D-B161-8E51D16AF19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0" name="AutoShape 2" descr="Related image">
          <a:extLst>
            <a:ext uri="{FF2B5EF4-FFF2-40B4-BE49-F238E27FC236}">
              <a16:creationId xmlns:a16="http://schemas.microsoft.com/office/drawing/2014/main" id="{82D63AAC-3D63-48A8-BE58-240B029425F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1" name="AutoShape 2" descr="Related image">
          <a:extLst>
            <a:ext uri="{FF2B5EF4-FFF2-40B4-BE49-F238E27FC236}">
              <a16:creationId xmlns:a16="http://schemas.microsoft.com/office/drawing/2014/main" id="{1E99309E-2A17-4D9F-8A9E-7A5255927C5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2" name="AutoShape 2" descr="Related image">
          <a:extLst>
            <a:ext uri="{FF2B5EF4-FFF2-40B4-BE49-F238E27FC236}">
              <a16:creationId xmlns:a16="http://schemas.microsoft.com/office/drawing/2014/main" id="{AF043243-A76A-4C53-A072-AD9590417893}"/>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3" name="AutoShape 2" descr="Related image">
          <a:extLst>
            <a:ext uri="{FF2B5EF4-FFF2-40B4-BE49-F238E27FC236}">
              <a16:creationId xmlns:a16="http://schemas.microsoft.com/office/drawing/2014/main" id="{71C6F846-0785-4FF5-86FB-A9296CAE443D}"/>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4" name="AutoShape 2" descr="Related image">
          <a:extLst>
            <a:ext uri="{FF2B5EF4-FFF2-40B4-BE49-F238E27FC236}">
              <a16:creationId xmlns:a16="http://schemas.microsoft.com/office/drawing/2014/main" id="{0DC6516E-09DF-4E65-987A-67B241FDB94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05" name="AutoShape 2" descr="Related image">
          <a:extLst>
            <a:ext uri="{FF2B5EF4-FFF2-40B4-BE49-F238E27FC236}">
              <a16:creationId xmlns:a16="http://schemas.microsoft.com/office/drawing/2014/main" id="{55AD8D63-537D-404A-8161-4C953A9D28C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406" name="Picture 405">
          <a:extLst>
            <a:ext uri="{FF2B5EF4-FFF2-40B4-BE49-F238E27FC236}">
              <a16:creationId xmlns:a16="http://schemas.microsoft.com/office/drawing/2014/main" id="{FFC612B0-9E73-4E71-9A0B-F11A8F9BF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407" name="Picture 406">
          <a:extLst>
            <a:ext uri="{FF2B5EF4-FFF2-40B4-BE49-F238E27FC236}">
              <a16:creationId xmlns:a16="http://schemas.microsoft.com/office/drawing/2014/main" id="{B829A49F-EA9E-45DE-8093-9429428CC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08" name="Picture 407" descr="curio-cabinet-light-frightening-images-concept-installing-lighting-socket-replacementcurio-replacement-970x970.jpg">
          <a:extLst>
            <a:ext uri="{FF2B5EF4-FFF2-40B4-BE49-F238E27FC236}">
              <a16:creationId xmlns:a16="http://schemas.microsoft.com/office/drawing/2014/main" id="{7C5BF5D0-B605-423F-A3D4-ADD83732E2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1250157</xdr:colOff>
      <xdr:row>7</xdr:row>
      <xdr:rowOff>0</xdr:rowOff>
    </xdr:from>
    <xdr:ext cx="1294804" cy="2957"/>
    <xdr:pic>
      <xdr:nvPicPr>
        <xdr:cNvPr id="409" name="Picture 408" descr="curio-cabinet-light-frightening-images-concept-installing-lighting-socket-replacementcurio-replacement-970x970.jpg">
          <a:extLst>
            <a:ext uri="{FF2B5EF4-FFF2-40B4-BE49-F238E27FC236}">
              <a16:creationId xmlns:a16="http://schemas.microsoft.com/office/drawing/2014/main" id="{8BA85351-998B-45BD-BCAA-D928E11D7A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10" name="AutoShape 2" descr="Related image">
          <a:extLst>
            <a:ext uri="{FF2B5EF4-FFF2-40B4-BE49-F238E27FC236}">
              <a16:creationId xmlns:a16="http://schemas.microsoft.com/office/drawing/2014/main" id="{8DB7CE69-9210-4C70-8151-2297B312260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1" name="AutoShape 2" descr="Related image">
          <a:extLst>
            <a:ext uri="{FF2B5EF4-FFF2-40B4-BE49-F238E27FC236}">
              <a16:creationId xmlns:a16="http://schemas.microsoft.com/office/drawing/2014/main" id="{76C59025-2701-4E3E-97AE-F93F97C6AF4E}"/>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2" name="AutoShape 2" descr="Related image">
          <a:extLst>
            <a:ext uri="{FF2B5EF4-FFF2-40B4-BE49-F238E27FC236}">
              <a16:creationId xmlns:a16="http://schemas.microsoft.com/office/drawing/2014/main" id="{F7F45EFB-DFEF-4A17-A7B3-FCF67884415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3" name="AutoShape 2" descr="Related image">
          <a:extLst>
            <a:ext uri="{FF2B5EF4-FFF2-40B4-BE49-F238E27FC236}">
              <a16:creationId xmlns:a16="http://schemas.microsoft.com/office/drawing/2014/main" id="{1E65CDD8-D260-45CF-9F6D-51E05F73929B}"/>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104775</xdr:colOff>
      <xdr:row>7</xdr:row>
      <xdr:rowOff>171450</xdr:rowOff>
    </xdr:from>
    <xdr:ext cx="1123950" cy="1000125"/>
    <xdr:pic>
      <xdr:nvPicPr>
        <xdr:cNvPr id="414" name="image7.jpg" descr="2X2 BOX TYPE LED DOWNLIGHT.jpg">
          <a:extLst>
            <a:ext uri="{FF2B5EF4-FFF2-40B4-BE49-F238E27FC236}">
              <a16:creationId xmlns:a16="http://schemas.microsoft.com/office/drawing/2014/main" id="{4854CA02-97C4-439F-815B-FB26D0986CFE}"/>
            </a:ext>
            <a:ext uri="{147F2762-F138-4A5C-976F-8EAC2B608ADB}">
              <a16:predDERef xmlns:a16="http://schemas.microsoft.com/office/drawing/2014/main" pred="{1E65CDD8-D260-45CF-9F6D-51E05F73929B}"/>
            </a:ext>
          </a:extLst>
        </xdr:cNvPr>
        <xdr:cNvPicPr preferRelativeResize="0"/>
      </xdr:nvPicPr>
      <xdr:blipFill>
        <a:blip xmlns:r="http://schemas.openxmlformats.org/officeDocument/2006/relationships" r:embed="rId3" cstate="print"/>
        <a:stretch>
          <a:fillRect/>
        </a:stretch>
      </xdr:blipFill>
      <xdr:spPr>
        <a:xfrm>
          <a:off x="3152775" y="6524625"/>
          <a:ext cx="1123950" cy="1000125"/>
        </a:xfrm>
        <a:prstGeom prst="rect">
          <a:avLst/>
        </a:prstGeom>
        <a:noFill/>
      </xdr:spPr>
    </xdr:pic>
    <xdr:clientData fLocksWithSheet="0"/>
  </xdr:oneCellAnchor>
  <xdr:oneCellAnchor>
    <xdr:from>
      <xdr:col>3</xdr:col>
      <xdr:colOff>638175</xdr:colOff>
      <xdr:row>7</xdr:row>
      <xdr:rowOff>0</xdr:rowOff>
    </xdr:from>
    <xdr:ext cx="1210056" cy="4330"/>
    <xdr:pic>
      <xdr:nvPicPr>
        <xdr:cNvPr id="415" name="Picture 414">
          <a:extLst>
            <a:ext uri="{FF2B5EF4-FFF2-40B4-BE49-F238E27FC236}">
              <a16:creationId xmlns:a16="http://schemas.microsoft.com/office/drawing/2014/main" id="{6FF238B4-0370-4959-9AED-BBE9A9183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55245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16" name="Picture 415" descr="curio-cabinet-light-frightening-images-concept-installing-lighting-socket-replacementcurio-replacement-970x970.jpg">
          <a:extLst>
            <a:ext uri="{FF2B5EF4-FFF2-40B4-BE49-F238E27FC236}">
              <a16:creationId xmlns:a16="http://schemas.microsoft.com/office/drawing/2014/main" id="{32301278-3D91-44A9-A938-3D21BF5F3C77}"/>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17" name="AutoShape 2" descr="Related image">
          <a:extLst>
            <a:ext uri="{FF2B5EF4-FFF2-40B4-BE49-F238E27FC236}">
              <a16:creationId xmlns:a16="http://schemas.microsoft.com/office/drawing/2014/main" id="{086D2284-73CE-41D7-8B88-1614BC73C7B1}"/>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8" name="AutoShape 2" descr="Related image">
          <a:extLst>
            <a:ext uri="{FF2B5EF4-FFF2-40B4-BE49-F238E27FC236}">
              <a16:creationId xmlns:a16="http://schemas.microsoft.com/office/drawing/2014/main" id="{6BC3F85D-E7E2-46D8-A9B6-43B6B9319D5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19" name="AutoShape 2" descr="Related image">
          <a:extLst>
            <a:ext uri="{FF2B5EF4-FFF2-40B4-BE49-F238E27FC236}">
              <a16:creationId xmlns:a16="http://schemas.microsoft.com/office/drawing/2014/main" id="{58C72D9C-7ACD-4ACF-A630-27C9E01AC99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420" name="Picture 419" descr="curio-cabinet-light-frightening-images-concept-installing-lighting-socket-replacementcurio-replacement-970x970.jpg">
          <a:extLst>
            <a:ext uri="{FF2B5EF4-FFF2-40B4-BE49-F238E27FC236}">
              <a16:creationId xmlns:a16="http://schemas.microsoft.com/office/drawing/2014/main" id="{268AD25B-B3D2-4129-992A-FB8E9FF368D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55245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21" name="AutoShape 2" descr="Related image">
          <a:extLst>
            <a:ext uri="{FF2B5EF4-FFF2-40B4-BE49-F238E27FC236}">
              <a16:creationId xmlns:a16="http://schemas.microsoft.com/office/drawing/2014/main" id="{4CF95668-CCAB-44A9-BDC5-5BE464B3FEC2}"/>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2" name="AutoShape 2" descr="Related image">
          <a:extLst>
            <a:ext uri="{FF2B5EF4-FFF2-40B4-BE49-F238E27FC236}">
              <a16:creationId xmlns:a16="http://schemas.microsoft.com/office/drawing/2014/main" id="{8CE0648C-6A26-4A6E-A29B-23A493BB4795}"/>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3" name="AutoShape 2" descr="Related image">
          <a:extLst>
            <a:ext uri="{FF2B5EF4-FFF2-40B4-BE49-F238E27FC236}">
              <a16:creationId xmlns:a16="http://schemas.microsoft.com/office/drawing/2014/main" id="{85D0AF4D-C70A-42CE-A6EE-05B2D208D154}"/>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4" name="AutoShape 2" descr="Related image">
          <a:extLst>
            <a:ext uri="{FF2B5EF4-FFF2-40B4-BE49-F238E27FC236}">
              <a16:creationId xmlns:a16="http://schemas.microsoft.com/office/drawing/2014/main" id="{7360365F-68B3-409D-A2A4-3ECB0FA0ABB7}"/>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5" name="AutoShape 2" descr="Related image">
          <a:extLst>
            <a:ext uri="{FF2B5EF4-FFF2-40B4-BE49-F238E27FC236}">
              <a16:creationId xmlns:a16="http://schemas.microsoft.com/office/drawing/2014/main" id="{840A3C3A-C53F-41A5-BB1D-04990C94CE9C}"/>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26" name="AutoShape 2" descr="Related image">
          <a:extLst>
            <a:ext uri="{FF2B5EF4-FFF2-40B4-BE49-F238E27FC236}">
              <a16:creationId xmlns:a16="http://schemas.microsoft.com/office/drawing/2014/main" id="{0ABDBA65-A465-4841-93D1-78CF193E968A}"/>
            </a:ext>
          </a:extLst>
        </xdr:cNvPr>
        <xdr:cNvSpPr>
          <a:spLocks noChangeAspect="1" noChangeArrowheads="1"/>
        </xdr:cNvSpPr>
      </xdr:nvSpPr>
      <xdr:spPr bwMode="auto">
        <a:xfrm>
          <a:off x="4581525"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123825</xdr:colOff>
      <xdr:row>4</xdr:row>
      <xdr:rowOff>152400</xdr:rowOff>
    </xdr:from>
    <xdr:ext cx="819150" cy="742950"/>
    <xdr:pic>
      <xdr:nvPicPr>
        <xdr:cNvPr id="427" name="Picture 426">
          <a:extLst>
            <a:ext uri="{FF2B5EF4-FFF2-40B4-BE49-F238E27FC236}">
              <a16:creationId xmlns:a16="http://schemas.microsoft.com/office/drawing/2014/main" id="{EFA9D464-2E51-40B5-B03E-87E52668BCFF}"/>
            </a:ext>
            <a:ext uri="{147F2762-F138-4A5C-976F-8EAC2B608ADB}">
              <a16:predDERef xmlns:a16="http://schemas.microsoft.com/office/drawing/2014/main" pred="{0ABDBA65-A465-4841-93D1-78CF193E968A}"/>
            </a:ext>
          </a:extLst>
        </xdr:cNvPr>
        <xdr:cNvPicPr>
          <a:picLocks noChangeAspect="1"/>
        </xdr:cNvPicPr>
      </xdr:nvPicPr>
      <xdr:blipFill>
        <a:blip xmlns:r="http://schemas.openxmlformats.org/officeDocument/2006/relationships" r:embed="rId4"/>
        <a:stretch>
          <a:fillRect/>
        </a:stretch>
      </xdr:blipFill>
      <xdr:spPr>
        <a:xfrm>
          <a:off x="3171825" y="2771775"/>
          <a:ext cx="819150" cy="742950"/>
        </a:xfrm>
        <a:prstGeom prst="rect">
          <a:avLst/>
        </a:prstGeom>
      </xdr:spPr>
    </xdr:pic>
    <xdr:clientData/>
  </xdr:oneCellAnchor>
  <xdr:oneCellAnchor>
    <xdr:from>
      <xdr:col>3</xdr:col>
      <xdr:colOff>1250157</xdr:colOff>
      <xdr:row>9</xdr:row>
      <xdr:rowOff>0</xdr:rowOff>
    </xdr:from>
    <xdr:ext cx="1294804" cy="2957"/>
    <xdr:pic>
      <xdr:nvPicPr>
        <xdr:cNvPr id="428" name="Picture 427" descr="curio-cabinet-light-frightening-images-concept-installing-lighting-socket-replacementcurio-replacement-970x970.jpg">
          <a:extLst>
            <a:ext uri="{FF2B5EF4-FFF2-40B4-BE49-F238E27FC236}">
              <a16:creationId xmlns:a16="http://schemas.microsoft.com/office/drawing/2014/main" id="{13C06E83-F8DE-4075-9679-4104B5FC20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1250157</xdr:colOff>
      <xdr:row>9</xdr:row>
      <xdr:rowOff>0</xdr:rowOff>
    </xdr:from>
    <xdr:ext cx="1294804" cy="2957"/>
    <xdr:pic>
      <xdr:nvPicPr>
        <xdr:cNvPr id="429" name="Picture 428" descr="curio-cabinet-light-frightening-images-concept-installing-lighting-socket-replacementcurio-replacement-970x970.jpg">
          <a:extLst>
            <a:ext uri="{FF2B5EF4-FFF2-40B4-BE49-F238E27FC236}">
              <a16:creationId xmlns:a16="http://schemas.microsoft.com/office/drawing/2014/main" id="{158B6725-9B58-4C23-BC97-E636505F52A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1250157</xdr:colOff>
      <xdr:row>9</xdr:row>
      <xdr:rowOff>0</xdr:rowOff>
    </xdr:from>
    <xdr:ext cx="1294804" cy="2957"/>
    <xdr:pic>
      <xdr:nvPicPr>
        <xdr:cNvPr id="430" name="Picture 429" descr="curio-cabinet-light-frightening-images-concept-installing-lighting-socket-replacementcurio-replacement-970x970.jpg">
          <a:extLst>
            <a:ext uri="{FF2B5EF4-FFF2-40B4-BE49-F238E27FC236}">
              <a16:creationId xmlns:a16="http://schemas.microsoft.com/office/drawing/2014/main" id="{BA496FBF-90EB-414B-B516-83E1465D8A9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31" name="AutoShape 2" descr="Related image">
          <a:extLst>
            <a:ext uri="{FF2B5EF4-FFF2-40B4-BE49-F238E27FC236}">
              <a16:creationId xmlns:a16="http://schemas.microsoft.com/office/drawing/2014/main" id="{F6C8163C-7CC0-4775-BB5D-A008DBFE49D9}"/>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2" name="AutoShape 2" descr="Related image">
          <a:extLst>
            <a:ext uri="{FF2B5EF4-FFF2-40B4-BE49-F238E27FC236}">
              <a16:creationId xmlns:a16="http://schemas.microsoft.com/office/drawing/2014/main" id="{6BAC8A1A-352E-44CF-95C1-9032642BEFA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3" name="AutoShape 2" descr="Related image">
          <a:extLst>
            <a:ext uri="{FF2B5EF4-FFF2-40B4-BE49-F238E27FC236}">
              <a16:creationId xmlns:a16="http://schemas.microsoft.com/office/drawing/2014/main" id="{30BD45A0-9F95-4C7E-A751-AAA98A103AA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4" name="AutoShape 2" descr="Related image">
          <a:extLst>
            <a:ext uri="{FF2B5EF4-FFF2-40B4-BE49-F238E27FC236}">
              <a16:creationId xmlns:a16="http://schemas.microsoft.com/office/drawing/2014/main" id="{3B60257C-1E31-467D-8881-2A8BF106935B}"/>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435" name="Picture 434">
          <a:extLst>
            <a:ext uri="{FF2B5EF4-FFF2-40B4-BE49-F238E27FC236}">
              <a16:creationId xmlns:a16="http://schemas.microsoft.com/office/drawing/2014/main" id="{23856AE1-B6B8-46AE-9C1E-1BBB42264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95631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436" name="Picture 435" descr="curio-cabinet-light-frightening-images-concept-installing-lighting-socket-replacementcurio-replacement-970x970.jpg">
          <a:extLst>
            <a:ext uri="{FF2B5EF4-FFF2-40B4-BE49-F238E27FC236}">
              <a16:creationId xmlns:a16="http://schemas.microsoft.com/office/drawing/2014/main" id="{BC3C68E7-2D66-4A2E-8534-CDE964428F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37" name="AutoShape 2" descr="Related image">
          <a:extLst>
            <a:ext uri="{FF2B5EF4-FFF2-40B4-BE49-F238E27FC236}">
              <a16:creationId xmlns:a16="http://schemas.microsoft.com/office/drawing/2014/main" id="{3CB188D0-8DB5-4AFA-80A2-31CD80DA23A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8" name="AutoShape 2" descr="Related image">
          <a:extLst>
            <a:ext uri="{FF2B5EF4-FFF2-40B4-BE49-F238E27FC236}">
              <a16:creationId xmlns:a16="http://schemas.microsoft.com/office/drawing/2014/main" id="{4C7F8929-93BD-4E97-BAE2-16214AF7DCC6}"/>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39" name="AutoShape 2" descr="Related image">
          <a:extLst>
            <a:ext uri="{FF2B5EF4-FFF2-40B4-BE49-F238E27FC236}">
              <a16:creationId xmlns:a16="http://schemas.microsoft.com/office/drawing/2014/main" id="{5FE1A5FA-92C8-4B49-A4CC-6E66C98A5377}"/>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0" name="AutoShape 2" descr="Related image">
          <a:extLst>
            <a:ext uri="{FF2B5EF4-FFF2-40B4-BE49-F238E27FC236}">
              <a16:creationId xmlns:a16="http://schemas.microsoft.com/office/drawing/2014/main" id="{744D1477-DCF5-407F-8E27-30CEDED9547B}"/>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1" name="AutoShape 2" descr="Related image">
          <a:extLst>
            <a:ext uri="{FF2B5EF4-FFF2-40B4-BE49-F238E27FC236}">
              <a16:creationId xmlns:a16="http://schemas.microsoft.com/office/drawing/2014/main" id="{30F004F8-C099-48C6-881F-0A5E4D840684}"/>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2" name="AutoShape 2" descr="Related image">
          <a:extLst>
            <a:ext uri="{FF2B5EF4-FFF2-40B4-BE49-F238E27FC236}">
              <a16:creationId xmlns:a16="http://schemas.microsoft.com/office/drawing/2014/main" id="{269D861A-4A12-4108-ADD5-2505237849E3}"/>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3" name="AutoShape 2" descr="Related image">
          <a:extLst>
            <a:ext uri="{FF2B5EF4-FFF2-40B4-BE49-F238E27FC236}">
              <a16:creationId xmlns:a16="http://schemas.microsoft.com/office/drawing/2014/main" id="{6AED9F03-E844-4924-8148-89918B042E04}"/>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4" name="AutoShape 2" descr="Related image">
          <a:extLst>
            <a:ext uri="{FF2B5EF4-FFF2-40B4-BE49-F238E27FC236}">
              <a16:creationId xmlns:a16="http://schemas.microsoft.com/office/drawing/2014/main" id="{B465E256-5309-41B7-AD39-F87A800213F8}"/>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5" name="AutoShape 2" descr="Related image">
          <a:extLst>
            <a:ext uri="{FF2B5EF4-FFF2-40B4-BE49-F238E27FC236}">
              <a16:creationId xmlns:a16="http://schemas.microsoft.com/office/drawing/2014/main" id="{F323B646-B6B9-4F21-9256-4EF56964243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446" name="Picture 445" descr="curio-cabinet-light-frightening-images-concept-installing-lighting-socket-replacementcurio-replacement-970x970.jpg">
          <a:extLst>
            <a:ext uri="{FF2B5EF4-FFF2-40B4-BE49-F238E27FC236}">
              <a16:creationId xmlns:a16="http://schemas.microsoft.com/office/drawing/2014/main" id="{F6B17B11-3AF4-4D32-BE2F-725BB1F8B3A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47" name="AutoShape 2" descr="Related image">
          <a:extLst>
            <a:ext uri="{FF2B5EF4-FFF2-40B4-BE49-F238E27FC236}">
              <a16:creationId xmlns:a16="http://schemas.microsoft.com/office/drawing/2014/main" id="{46A2E647-4B52-4514-B2E8-A2667CF6C2CD}"/>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8" name="AutoShape 2" descr="Related image">
          <a:extLst>
            <a:ext uri="{FF2B5EF4-FFF2-40B4-BE49-F238E27FC236}">
              <a16:creationId xmlns:a16="http://schemas.microsoft.com/office/drawing/2014/main" id="{5D568D30-D020-4280-B668-3DB55E96815B}"/>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49" name="AutoShape 2" descr="Related image">
          <a:extLst>
            <a:ext uri="{FF2B5EF4-FFF2-40B4-BE49-F238E27FC236}">
              <a16:creationId xmlns:a16="http://schemas.microsoft.com/office/drawing/2014/main" id="{5563A664-07E3-4926-872A-24EB78FF59D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0" name="AutoShape 2" descr="Related image">
          <a:extLst>
            <a:ext uri="{FF2B5EF4-FFF2-40B4-BE49-F238E27FC236}">
              <a16:creationId xmlns:a16="http://schemas.microsoft.com/office/drawing/2014/main" id="{48C497BB-4F6B-403E-AD05-9F20EA955D29}"/>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1" name="AutoShape 2" descr="Related image">
          <a:extLst>
            <a:ext uri="{FF2B5EF4-FFF2-40B4-BE49-F238E27FC236}">
              <a16:creationId xmlns:a16="http://schemas.microsoft.com/office/drawing/2014/main" id="{30473FB5-644E-4143-9DBE-4E991AF470BC}"/>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2" name="AutoShape 2" descr="Related image">
          <a:extLst>
            <a:ext uri="{FF2B5EF4-FFF2-40B4-BE49-F238E27FC236}">
              <a16:creationId xmlns:a16="http://schemas.microsoft.com/office/drawing/2014/main" id="{F019D304-CC6D-4C49-AEAA-8D339AE8C3D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453" name="Picture 452" descr="curio-cabinet-light-frightening-images-concept-installing-lighting-socket-replacementcurio-replacement-970x970.jpg">
          <a:extLst>
            <a:ext uri="{FF2B5EF4-FFF2-40B4-BE49-F238E27FC236}">
              <a16:creationId xmlns:a16="http://schemas.microsoft.com/office/drawing/2014/main" id="{AB87F899-EF4E-4F54-AC1D-1628D32905D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9563100"/>
          <a:ext cx="1294804" cy="2957"/>
        </a:xfrm>
        <a:prstGeom prst="rect">
          <a:avLst/>
        </a:prstGeom>
      </xdr:spPr>
    </xdr:pic>
    <xdr:clientData/>
  </xdr:oneCellAnchor>
  <xdr:oneCellAnchor>
    <xdr:from>
      <xdr:col>3</xdr:col>
      <xdr:colOff>0</xdr:colOff>
      <xdr:row>9</xdr:row>
      <xdr:rowOff>0</xdr:rowOff>
    </xdr:from>
    <xdr:ext cx="304800" cy="304800"/>
    <xdr:sp macro="" textlink="">
      <xdr:nvSpPr>
        <xdr:cNvPr id="454" name="AutoShape 2" descr="Related image">
          <a:extLst>
            <a:ext uri="{FF2B5EF4-FFF2-40B4-BE49-F238E27FC236}">
              <a16:creationId xmlns:a16="http://schemas.microsoft.com/office/drawing/2014/main" id="{1E1544CC-2A77-414D-9F31-9A9B2169EBF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5" name="AutoShape 2" descr="Related image">
          <a:extLst>
            <a:ext uri="{FF2B5EF4-FFF2-40B4-BE49-F238E27FC236}">
              <a16:creationId xmlns:a16="http://schemas.microsoft.com/office/drawing/2014/main" id="{E6E1079B-EF90-4925-9449-484FE0607E3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6" name="AutoShape 2" descr="Related image">
          <a:extLst>
            <a:ext uri="{FF2B5EF4-FFF2-40B4-BE49-F238E27FC236}">
              <a16:creationId xmlns:a16="http://schemas.microsoft.com/office/drawing/2014/main" id="{FDAEA838-7DD3-4183-8C71-2A48B7CC9C52}"/>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7" name="AutoShape 2" descr="Related image">
          <a:extLst>
            <a:ext uri="{FF2B5EF4-FFF2-40B4-BE49-F238E27FC236}">
              <a16:creationId xmlns:a16="http://schemas.microsoft.com/office/drawing/2014/main" id="{76D7E526-9C92-497D-9AFD-CEE007C79BC0}"/>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8" name="AutoShape 2" descr="Related image">
          <a:extLst>
            <a:ext uri="{FF2B5EF4-FFF2-40B4-BE49-F238E27FC236}">
              <a16:creationId xmlns:a16="http://schemas.microsoft.com/office/drawing/2014/main" id="{459DF168-E15B-449E-98EE-F08BCFF13DC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459" name="AutoShape 2" descr="Related image">
          <a:extLst>
            <a:ext uri="{FF2B5EF4-FFF2-40B4-BE49-F238E27FC236}">
              <a16:creationId xmlns:a16="http://schemas.microsoft.com/office/drawing/2014/main" id="{BB84C987-466E-426F-A99C-A1B6C56E992A}"/>
            </a:ext>
          </a:extLst>
        </xdr:cNvPr>
        <xdr:cNvSpPr>
          <a:spLocks noChangeAspect="1" noChangeArrowheads="1"/>
        </xdr:cNvSpPr>
      </xdr:nvSpPr>
      <xdr:spPr bwMode="auto">
        <a:xfrm>
          <a:off x="4581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460" name="Picture 459">
          <a:extLst>
            <a:ext uri="{FF2B5EF4-FFF2-40B4-BE49-F238E27FC236}">
              <a16:creationId xmlns:a16="http://schemas.microsoft.com/office/drawing/2014/main" id="{AE1EE52E-FF1A-4EA1-9209-DE7EE5A41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95631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9</xdr:row>
      <xdr:rowOff>0</xdr:rowOff>
    </xdr:from>
    <xdr:ext cx="1210056" cy="4330"/>
    <xdr:pic>
      <xdr:nvPicPr>
        <xdr:cNvPr id="461" name="Picture 460">
          <a:extLst>
            <a:ext uri="{FF2B5EF4-FFF2-40B4-BE49-F238E27FC236}">
              <a16:creationId xmlns:a16="http://schemas.microsoft.com/office/drawing/2014/main" id="{0BDFF8BE-A621-4C7B-BB73-E7CA80AEC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95631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57150</xdr:colOff>
      <xdr:row>11</xdr:row>
      <xdr:rowOff>47625</xdr:rowOff>
    </xdr:from>
    <xdr:to>
      <xdr:col>4</xdr:col>
      <xdr:colOff>798739</xdr:colOff>
      <xdr:row>11</xdr:row>
      <xdr:rowOff>933450</xdr:rowOff>
    </xdr:to>
    <xdr:pic>
      <xdr:nvPicPr>
        <xdr:cNvPr id="463" name="Picture 462">
          <a:extLst>
            <a:ext uri="{FF2B5EF4-FFF2-40B4-BE49-F238E27FC236}">
              <a16:creationId xmlns:a16="http://schemas.microsoft.com/office/drawing/2014/main" id="{9F50D935-549D-6C13-FD58-E649C509F6A6}"/>
            </a:ext>
            <a:ext uri="{147F2762-F138-4A5C-976F-8EAC2B608ADB}">
              <a16:predDERef xmlns:a16="http://schemas.microsoft.com/office/drawing/2014/main" pred="{7466405A-C65E-4C79-A33C-5D1FA4F68486}"/>
            </a:ext>
          </a:extLst>
        </xdr:cNvPr>
        <xdr:cNvPicPr>
          <a:picLocks noChangeAspect="1"/>
        </xdr:cNvPicPr>
      </xdr:nvPicPr>
      <xdr:blipFill>
        <a:blip xmlns:r="http://schemas.openxmlformats.org/officeDocument/2006/relationships" r:embed="rId5"/>
        <a:stretch>
          <a:fillRect/>
        </a:stretch>
      </xdr:blipFill>
      <xdr:spPr>
        <a:xfrm>
          <a:off x="3105150" y="10801350"/>
          <a:ext cx="1285875" cy="885825"/>
        </a:xfrm>
        <a:prstGeom prst="rect">
          <a:avLst/>
        </a:prstGeom>
      </xdr:spPr>
    </xdr:pic>
    <xdr:clientData/>
  </xdr:twoCellAnchor>
  <xdr:oneCellAnchor>
    <xdr:from>
      <xdr:col>3</xdr:col>
      <xdr:colOff>1250157</xdr:colOff>
      <xdr:row>10</xdr:row>
      <xdr:rowOff>0</xdr:rowOff>
    </xdr:from>
    <xdr:ext cx="1294804" cy="2957"/>
    <xdr:pic>
      <xdr:nvPicPr>
        <xdr:cNvPr id="467" name="Picture 466" descr="curio-cabinet-light-frightening-images-concept-installing-lighting-socket-replacementcurio-replacement-970x970.jpg">
          <a:extLst>
            <a:ext uri="{FF2B5EF4-FFF2-40B4-BE49-F238E27FC236}">
              <a16:creationId xmlns:a16="http://schemas.microsoft.com/office/drawing/2014/main" id="{13C06E83-F8DE-4075-9679-4104B5FC20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1250157</xdr:colOff>
      <xdr:row>10</xdr:row>
      <xdr:rowOff>0</xdr:rowOff>
    </xdr:from>
    <xdr:ext cx="1294804" cy="2957"/>
    <xdr:pic>
      <xdr:nvPicPr>
        <xdr:cNvPr id="468" name="Picture 467" descr="curio-cabinet-light-frightening-images-concept-installing-lighting-socket-replacementcurio-replacement-970x970.jpg">
          <a:extLst>
            <a:ext uri="{FF2B5EF4-FFF2-40B4-BE49-F238E27FC236}">
              <a16:creationId xmlns:a16="http://schemas.microsoft.com/office/drawing/2014/main" id="{158B6725-9B58-4C23-BC97-E636505F52A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1250157</xdr:colOff>
      <xdr:row>10</xdr:row>
      <xdr:rowOff>0</xdr:rowOff>
    </xdr:from>
    <xdr:ext cx="1294804" cy="2957"/>
    <xdr:pic>
      <xdr:nvPicPr>
        <xdr:cNvPr id="469" name="Picture 468" descr="curio-cabinet-light-frightening-images-concept-installing-lighting-socket-replacementcurio-replacement-970x970.jpg">
          <a:extLst>
            <a:ext uri="{FF2B5EF4-FFF2-40B4-BE49-F238E27FC236}">
              <a16:creationId xmlns:a16="http://schemas.microsoft.com/office/drawing/2014/main" id="{BA496FBF-90EB-414B-B516-83E1465D8A9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70" name="AutoShape 2" descr="Related image">
          <a:extLst>
            <a:ext uri="{FF2B5EF4-FFF2-40B4-BE49-F238E27FC236}">
              <a16:creationId xmlns:a16="http://schemas.microsoft.com/office/drawing/2014/main" id="{F6C8163C-7CC0-4775-BB5D-A008DBFE49D9}"/>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1" name="AutoShape 2" descr="Related image">
          <a:extLst>
            <a:ext uri="{FF2B5EF4-FFF2-40B4-BE49-F238E27FC236}">
              <a16:creationId xmlns:a16="http://schemas.microsoft.com/office/drawing/2014/main" id="{6BAC8A1A-352E-44CF-95C1-9032642BEFA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2" name="AutoShape 2" descr="Related image">
          <a:extLst>
            <a:ext uri="{FF2B5EF4-FFF2-40B4-BE49-F238E27FC236}">
              <a16:creationId xmlns:a16="http://schemas.microsoft.com/office/drawing/2014/main" id="{30BD45A0-9F95-4C7E-A751-AAA98A103AA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3" name="AutoShape 2" descr="Related image">
          <a:extLst>
            <a:ext uri="{FF2B5EF4-FFF2-40B4-BE49-F238E27FC236}">
              <a16:creationId xmlns:a16="http://schemas.microsoft.com/office/drawing/2014/main" id="{3B60257C-1E31-467D-8881-2A8BF106935B}"/>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474" name="Picture 473">
          <a:extLst>
            <a:ext uri="{FF2B5EF4-FFF2-40B4-BE49-F238E27FC236}">
              <a16:creationId xmlns:a16="http://schemas.microsoft.com/office/drawing/2014/main" id="{23856AE1-B6B8-46AE-9C1E-1BBB42264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13747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10</xdr:row>
      <xdr:rowOff>0</xdr:rowOff>
    </xdr:from>
    <xdr:ext cx="1294804" cy="2957"/>
    <xdr:pic>
      <xdr:nvPicPr>
        <xdr:cNvPr id="475" name="Picture 474" descr="curio-cabinet-light-frightening-images-concept-installing-lighting-socket-replacementcurio-replacement-970x970.jpg">
          <a:extLst>
            <a:ext uri="{FF2B5EF4-FFF2-40B4-BE49-F238E27FC236}">
              <a16:creationId xmlns:a16="http://schemas.microsoft.com/office/drawing/2014/main" id="{BC3C68E7-2D66-4A2E-8534-CDE964428F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76" name="AutoShape 2" descr="Related image">
          <a:extLst>
            <a:ext uri="{FF2B5EF4-FFF2-40B4-BE49-F238E27FC236}">
              <a16:creationId xmlns:a16="http://schemas.microsoft.com/office/drawing/2014/main" id="{3CB188D0-8DB5-4AFA-80A2-31CD80DA23A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7" name="AutoShape 2" descr="Related image">
          <a:extLst>
            <a:ext uri="{FF2B5EF4-FFF2-40B4-BE49-F238E27FC236}">
              <a16:creationId xmlns:a16="http://schemas.microsoft.com/office/drawing/2014/main" id="{4C7F8929-93BD-4E97-BAE2-16214AF7DCC6}"/>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8" name="AutoShape 2" descr="Related image">
          <a:extLst>
            <a:ext uri="{FF2B5EF4-FFF2-40B4-BE49-F238E27FC236}">
              <a16:creationId xmlns:a16="http://schemas.microsoft.com/office/drawing/2014/main" id="{5FE1A5FA-92C8-4B49-A4CC-6E66C98A5377}"/>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79" name="AutoShape 2" descr="Related image">
          <a:extLst>
            <a:ext uri="{FF2B5EF4-FFF2-40B4-BE49-F238E27FC236}">
              <a16:creationId xmlns:a16="http://schemas.microsoft.com/office/drawing/2014/main" id="{744D1477-DCF5-407F-8E27-30CEDED9547B}"/>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0" name="AutoShape 2" descr="Related image">
          <a:extLst>
            <a:ext uri="{FF2B5EF4-FFF2-40B4-BE49-F238E27FC236}">
              <a16:creationId xmlns:a16="http://schemas.microsoft.com/office/drawing/2014/main" id="{30F004F8-C099-48C6-881F-0A5E4D840684}"/>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1" name="AutoShape 2" descr="Related image">
          <a:extLst>
            <a:ext uri="{FF2B5EF4-FFF2-40B4-BE49-F238E27FC236}">
              <a16:creationId xmlns:a16="http://schemas.microsoft.com/office/drawing/2014/main" id="{269D861A-4A12-4108-ADD5-2505237849E3}"/>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2" name="AutoShape 2" descr="Related image">
          <a:extLst>
            <a:ext uri="{FF2B5EF4-FFF2-40B4-BE49-F238E27FC236}">
              <a16:creationId xmlns:a16="http://schemas.microsoft.com/office/drawing/2014/main" id="{6AED9F03-E844-4924-8148-89918B042E04}"/>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3" name="AutoShape 2" descr="Related image">
          <a:extLst>
            <a:ext uri="{FF2B5EF4-FFF2-40B4-BE49-F238E27FC236}">
              <a16:creationId xmlns:a16="http://schemas.microsoft.com/office/drawing/2014/main" id="{B465E256-5309-41B7-AD39-F87A800213F8}"/>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4" name="AutoShape 2" descr="Related image">
          <a:extLst>
            <a:ext uri="{FF2B5EF4-FFF2-40B4-BE49-F238E27FC236}">
              <a16:creationId xmlns:a16="http://schemas.microsoft.com/office/drawing/2014/main" id="{F323B646-B6B9-4F21-9256-4EF56964243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485" name="Picture 484" descr="curio-cabinet-light-frightening-images-concept-installing-lighting-socket-replacementcurio-replacement-970x970.jpg">
          <a:extLst>
            <a:ext uri="{FF2B5EF4-FFF2-40B4-BE49-F238E27FC236}">
              <a16:creationId xmlns:a16="http://schemas.microsoft.com/office/drawing/2014/main" id="{F6B17B11-3AF4-4D32-BE2F-725BB1F8B3A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86" name="AutoShape 2" descr="Related image">
          <a:extLst>
            <a:ext uri="{FF2B5EF4-FFF2-40B4-BE49-F238E27FC236}">
              <a16:creationId xmlns:a16="http://schemas.microsoft.com/office/drawing/2014/main" id="{46A2E647-4B52-4514-B2E8-A2667CF6C2CD}"/>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7" name="AutoShape 2" descr="Related image">
          <a:extLst>
            <a:ext uri="{FF2B5EF4-FFF2-40B4-BE49-F238E27FC236}">
              <a16:creationId xmlns:a16="http://schemas.microsoft.com/office/drawing/2014/main" id="{5D568D30-D020-4280-B668-3DB55E96815B}"/>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8" name="AutoShape 2" descr="Related image">
          <a:extLst>
            <a:ext uri="{FF2B5EF4-FFF2-40B4-BE49-F238E27FC236}">
              <a16:creationId xmlns:a16="http://schemas.microsoft.com/office/drawing/2014/main" id="{5563A664-07E3-4926-872A-24EB78FF59D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89" name="AutoShape 2" descr="Related image">
          <a:extLst>
            <a:ext uri="{FF2B5EF4-FFF2-40B4-BE49-F238E27FC236}">
              <a16:creationId xmlns:a16="http://schemas.microsoft.com/office/drawing/2014/main" id="{48C497BB-4F6B-403E-AD05-9F20EA955D29}"/>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0" name="AutoShape 2" descr="Related image">
          <a:extLst>
            <a:ext uri="{FF2B5EF4-FFF2-40B4-BE49-F238E27FC236}">
              <a16:creationId xmlns:a16="http://schemas.microsoft.com/office/drawing/2014/main" id="{30473FB5-644E-4143-9DBE-4E991AF470BC}"/>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1" name="AutoShape 2" descr="Related image">
          <a:extLst>
            <a:ext uri="{FF2B5EF4-FFF2-40B4-BE49-F238E27FC236}">
              <a16:creationId xmlns:a16="http://schemas.microsoft.com/office/drawing/2014/main" id="{F019D304-CC6D-4C49-AEAA-8D339AE8C3D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492" name="Picture 491" descr="curio-cabinet-light-frightening-images-concept-installing-lighting-socket-replacementcurio-replacement-970x970.jpg">
          <a:extLst>
            <a:ext uri="{FF2B5EF4-FFF2-40B4-BE49-F238E27FC236}">
              <a16:creationId xmlns:a16="http://schemas.microsoft.com/office/drawing/2014/main" id="{AB87F899-EF4E-4F54-AC1D-1628D32905D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53907" y="137477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493" name="AutoShape 2" descr="Related image">
          <a:extLst>
            <a:ext uri="{FF2B5EF4-FFF2-40B4-BE49-F238E27FC236}">
              <a16:creationId xmlns:a16="http://schemas.microsoft.com/office/drawing/2014/main" id="{1E1544CC-2A77-414D-9F31-9A9B2169EBF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4" name="AutoShape 2" descr="Related image">
          <a:extLst>
            <a:ext uri="{FF2B5EF4-FFF2-40B4-BE49-F238E27FC236}">
              <a16:creationId xmlns:a16="http://schemas.microsoft.com/office/drawing/2014/main" id="{E6E1079B-EF90-4925-9449-484FE0607E3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5" name="AutoShape 2" descr="Related image">
          <a:extLst>
            <a:ext uri="{FF2B5EF4-FFF2-40B4-BE49-F238E27FC236}">
              <a16:creationId xmlns:a16="http://schemas.microsoft.com/office/drawing/2014/main" id="{FDAEA838-7DD3-4183-8C71-2A48B7CC9C52}"/>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6" name="AutoShape 2" descr="Related image">
          <a:extLst>
            <a:ext uri="{FF2B5EF4-FFF2-40B4-BE49-F238E27FC236}">
              <a16:creationId xmlns:a16="http://schemas.microsoft.com/office/drawing/2014/main" id="{76D7E526-9C92-497D-9AFD-CEE007C79BC0}"/>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7" name="AutoShape 2" descr="Related image">
          <a:extLst>
            <a:ext uri="{FF2B5EF4-FFF2-40B4-BE49-F238E27FC236}">
              <a16:creationId xmlns:a16="http://schemas.microsoft.com/office/drawing/2014/main" id="{459DF168-E15B-449E-98EE-F08BCFF13DC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498" name="AutoShape 2" descr="Related image">
          <a:extLst>
            <a:ext uri="{FF2B5EF4-FFF2-40B4-BE49-F238E27FC236}">
              <a16:creationId xmlns:a16="http://schemas.microsoft.com/office/drawing/2014/main" id="{BB84C987-466E-426F-A99C-A1B6C56E992A}"/>
            </a:ext>
          </a:extLst>
        </xdr:cNvPr>
        <xdr:cNvSpPr>
          <a:spLocks noChangeAspect="1" noChangeArrowheads="1"/>
        </xdr:cNvSpPr>
      </xdr:nvSpPr>
      <xdr:spPr bwMode="auto">
        <a:xfrm>
          <a:off x="4603750" y="137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499" name="Picture 498">
          <a:extLst>
            <a:ext uri="{FF2B5EF4-FFF2-40B4-BE49-F238E27FC236}">
              <a16:creationId xmlns:a16="http://schemas.microsoft.com/office/drawing/2014/main" id="{AE1EE52E-FF1A-4EA1-9209-DE7EE5A41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13747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500" name="Picture 499">
          <a:extLst>
            <a:ext uri="{FF2B5EF4-FFF2-40B4-BE49-F238E27FC236}">
              <a16:creationId xmlns:a16="http://schemas.microsoft.com/office/drawing/2014/main" id="{0BDFF8BE-A621-4C7B-BB73-E7CA80AEC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13747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13</xdr:row>
      <xdr:rowOff>0</xdr:rowOff>
    </xdr:from>
    <xdr:ext cx="1210056" cy="4330"/>
    <xdr:pic>
      <xdr:nvPicPr>
        <xdr:cNvPr id="502" name="Picture 501">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13</xdr:row>
      <xdr:rowOff>0</xdr:rowOff>
    </xdr:from>
    <xdr:ext cx="1210056" cy="4330"/>
    <xdr:pic>
      <xdr:nvPicPr>
        <xdr:cNvPr id="503" name="Picture 50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92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304800" cy="304800"/>
    <xdr:sp macro="" textlink="">
      <xdr:nvSpPr>
        <xdr:cNvPr id="504"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5"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6"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7"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8"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09"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0"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1"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2"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3"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4"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5"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6"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17" name="Picture 516">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18" name="Picture 517"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1250157</xdr:colOff>
      <xdr:row>13</xdr:row>
      <xdr:rowOff>0</xdr:rowOff>
    </xdr:from>
    <xdr:ext cx="1294804" cy="2957"/>
    <xdr:pic>
      <xdr:nvPicPr>
        <xdr:cNvPr id="519" name="Picture 518"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20"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1"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2"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3"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4"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5"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6"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7"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8"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13</xdr:row>
      <xdr:rowOff>0</xdr:rowOff>
    </xdr:from>
    <xdr:ext cx="1294804" cy="2957"/>
    <xdr:pic>
      <xdr:nvPicPr>
        <xdr:cNvPr id="529" name="Picture 528"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30"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1"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2"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3"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4"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5"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36" name="Picture 535">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37" name="Picture 536"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638175</xdr:colOff>
      <xdr:row>13</xdr:row>
      <xdr:rowOff>0</xdr:rowOff>
    </xdr:from>
    <xdr:ext cx="1210056" cy="4330"/>
    <xdr:pic>
      <xdr:nvPicPr>
        <xdr:cNvPr id="538" name="Picture 537">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39" name="Picture 538"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1250157</xdr:colOff>
      <xdr:row>13</xdr:row>
      <xdr:rowOff>0</xdr:rowOff>
    </xdr:from>
    <xdr:ext cx="1294804" cy="2957"/>
    <xdr:pic>
      <xdr:nvPicPr>
        <xdr:cNvPr id="540" name="Picture 539"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41"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2"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3"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4"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5"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6"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13</xdr:row>
      <xdr:rowOff>0</xdr:rowOff>
    </xdr:from>
    <xdr:ext cx="1294804" cy="2957"/>
    <xdr:pic>
      <xdr:nvPicPr>
        <xdr:cNvPr id="547" name="Picture 546"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48"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9"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0"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1"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2"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3"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54" name="Picture 553">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55" name="Picture 554"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638175</xdr:colOff>
      <xdr:row>13</xdr:row>
      <xdr:rowOff>0</xdr:rowOff>
    </xdr:from>
    <xdr:ext cx="1210056" cy="4330"/>
    <xdr:pic>
      <xdr:nvPicPr>
        <xdr:cNvPr id="556" name="Picture 555">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57" name="Picture 556"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1250157</xdr:colOff>
      <xdr:row>13</xdr:row>
      <xdr:rowOff>0</xdr:rowOff>
    </xdr:from>
    <xdr:ext cx="1294804" cy="2957"/>
    <xdr:pic>
      <xdr:nvPicPr>
        <xdr:cNvPr id="558" name="Picture 557"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59"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0"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1"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2"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3"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4"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13</xdr:row>
      <xdr:rowOff>0</xdr:rowOff>
    </xdr:from>
    <xdr:ext cx="1294804" cy="2957"/>
    <xdr:pic>
      <xdr:nvPicPr>
        <xdr:cNvPr id="565" name="Picture 564"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0</xdr:colOff>
      <xdr:row>13</xdr:row>
      <xdr:rowOff>0</xdr:rowOff>
    </xdr:from>
    <xdr:ext cx="304800" cy="304800"/>
    <xdr:sp macro="" textlink="">
      <xdr:nvSpPr>
        <xdr:cNvPr id="566"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7"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8"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9"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0"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91500"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13</xdr:row>
      <xdr:rowOff>0</xdr:rowOff>
    </xdr:from>
    <xdr:ext cx="304800" cy="304800"/>
    <xdr:sp macro="" textlink="">
      <xdr:nvSpPr>
        <xdr:cNvPr id="571"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20522" y="202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13</xdr:row>
      <xdr:rowOff>0</xdr:rowOff>
    </xdr:from>
    <xdr:ext cx="1210056" cy="4330"/>
    <xdr:pic>
      <xdr:nvPicPr>
        <xdr:cNvPr id="572" name="Picture 571">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73" name="Picture 572"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oneCellAnchor>
    <xdr:from>
      <xdr:col>4</xdr:col>
      <xdr:colOff>638175</xdr:colOff>
      <xdr:row>13</xdr:row>
      <xdr:rowOff>0</xdr:rowOff>
    </xdr:from>
    <xdr:ext cx="1210056" cy="4330"/>
    <xdr:pic>
      <xdr:nvPicPr>
        <xdr:cNvPr id="574" name="Picture 573">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20224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13</xdr:row>
      <xdr:rowOff>0</xdr:rowOff>
    </xdr:from>
    <xdr:ext cx="1294804" cy="2957"/>
    <xdr:pic>
      <xdr:nvPicPr>
        <xdr:cNvPr id="575" name="Picture 574"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41657" y="20224750"/>
          <a:ext cx="1294804" cy="2957"/>
        </a:xfrm>
        <a:prstGeom prst="rect">
          <a:avLst/>
        </a:prstGeom>
      </xdr:spPr>
    </xdr:pic>
    <xdr:clientData/>
  </xdr:oneCellAnchor>
  <xdr:twoCellAnchor editAs="oneCell">
    <xdr:from>
      <xdr:col>3</xdr:col>
      <xdr:colOff>57150</xdr:colOff>
      <xdr:row>3</xdr:row>
      <xdr:rowOff>200025</xdr:rowOff>
    </xdr:from>
    <xdr:to>
      <xdr:col>4</xdr:col>
      <xdr:colOff>598714</xdr:colOff>
      <xdr:row>3</xdr:row>
      <xdr:rowOff>1171575</xdr:rowOff>
    </xdr:to>
    <xdr:pic>
      <xdr:nvPicPr>
        <xdr:cNvPr id="577" name="Picture 576">
          <a:extLst>
            <a:ext uri="{FF2B5EF4-FFF2-40B4-BE49-F238E27FC236}">
              <a16:creationId xmlns:a16="http://schemas.microsoft.com/office/drawing/2014/main" id="{BF6926D2-4996-42FE-8284-D67BE7FDFE9F}"/>
            </a:ext>
            <a:ext uri="{147F2762-F138-4A5C-976F-8EAC2B608ADB}">
              <a16:predDERef xmlns:a16="http://schemas.microsoft.com/office/drawing/2014/main" pred="{00000000-0008-0000-0000-0000F7000000}"/>
            </a:ext>
          </a:extLst>
        </xdr:cNvPr>
        <xdr:cNvPicPr>
          <a:picLocks noChangeAspect="1"/>
        </xdr:cNvPicPr>
      </xdr:nvPicPr>
      <xdr:blipFill>
        <a:blip xmlns:r="http://schemas.openxmlformats.org/officeDocument/2006/relationships" r:embed="rId4"/>
        <a:stretch>
          <a:fillRect/>
        </a:stretch>
      </xdr:blipFill>
      <xdr:spPr>
        <a:xfrm>
          <a:off x="3105150" y="1533525"/>
          <a:ext cx="1085850" cy="971550"/>
        </a:xfrm>
        <a:prstGeom prst="rect">
          <a:avLst/>
        </a:prstGeom>
      </xdr:spPr>
    </xdr:pic>
    <xdr:clientData/>
  </xdr:twoCellAnchor>
  <xdr:twoCellAnchor editAs="oneCell">
    <xdr:from>
      <xdr:col>3</xdr:col>
      <xdr:colOff>95250</xdr:colOff>
      <xdr:row>5</xdr:row>
      <xdr:rowOff>66675</xdr:rowOff>
    </xdr:from>
    <xdr:to>
      <xdr:col>4</xdr:col>
      <xdr:colOff>674914</xdr:colOff>
      <xdr:row>5</xdr:row>
      <xdr:rowOff>1200150</xdr:rowOff>
    </xdr:to>
    <xdr:pic>
      <xdr:nvPicPr>
        <xdr:cNvPr id="578" name="Picture 577">
          <a:extLst>
            <a:ext uri="{FF2B5EF4-FFF2-40B4-BE49-F238E27FC236}">
              <a16:creationId xmlns:a16="http://schemas.microsoft.com/office/drawing/2014/main" id="{ED45E60E-C954-44EB-A48A-41BE25FA0EDE}"/>
            </a:ext>
            <a:ext uri="{147F2762-F138-4A5C-976F-8EAC2B608ADB}">
              <a16:predDERef xmlns:a16="http://schemas.microsoft.com/office/drawing/2014/main" pred="{BF6926D2-4996-42FE-8284-D67BE7FDFE9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825" r="49757"/>
        <a:stretch/>
      </xdr:blipFill>
      <xdr:spPr>
        <a:xfrm>
          <a:off x="3143250" y="3857625"/>
          <a:ext cx="1123950" cy="1133475"/>
        </a:xfrm>
        <a:prstGeom prst="rect">
          <a:avLst/>
        </a:prstGeom>
      </xdr:spPr>
    </xdr:pic>
    <xdr:clientData/>
  </xdr:twoCellAnchor>
  <xdr:twoCellAnchor editAs="oneCell">
    <xdr:from>
      <xdr:col>3</xdr:col>
      <xdr:colOff>47625</xdr:colOff>
      <xdr:row>9</xdr:row>
      <xdr:rowOff>57150</xdr:rowOff>
    </xdr:from>
    <xdr:to>
      <xdr:col>4</xdr:col>
      <xdr:colOff>722539</xdr:colOff>
      <xdr:row>9</xdr:row>
      <xdr:rowOff>857250</xdr:rowOff>
    </xdr:to>
    <xdr:pic>
      <xdr:nvPicPr>
        <xdr:cNvPr id="579" name="Picture 578">
          <a:extLst>
            <a:ext uri="{FF2B5EF4-FFF2-40B4-BE49-F238E27FC236}">
              <a16:creationId xmlns:a16="http://schemas.microsoft.com/office/drawing/2014/main" id="{2EDA4563-F12F-4C37-B52C-1C9270535D8C}"/>
            </a:ext>
            <a:ext uri="{147F2762-F138-4A5C-976F-8EAC2B608ADB}">
              <a16:predDERef xmlns:a16="http://schemas.microsoft.com/office/drawing/2014/main" pred="{ED45E60E-C954-44EB-A48A-41BE25FA0EDE}"/>
            </a:ext>
          </a:extLst>
        </xdr:cNvPr>
        <xdr:cNvPicPr>
          <a:picLocks noChangeAspect="1"/>
        </xdr:cNvPicPr>
      </xdr:nvPicPr>
      <xdr:blipFill>
        <a:blip xmlns:r="http://schemas.openxmlformats.org/officeDocument/2006/relationships" r:embed="rId7"/>
        <a:stretch>
          <a:fillRect/>
        </a:stretch>
      </xdr:blipFill>
      <xdr:spPr>
        <a:xfrm>
          <a:off x="3095625" y="8924925"/>
          <a:ext cx="1219200" cy="800100"/>
        </a:xfrm>
        <a:prstGeom prst="rect">
          <a:avLst/>
        </a:prstGeom>
      </xdr:spPr>
    </xdr:pic>
    <xdr:clientData/>
  </xdr:twoCellAnchor>
  <xdr:twoCellAnchor editAs="oneCell">
    <xdr:from>
      <xdr:col>3</xdr:col>
      <xdr:colOff>57150</xdr:colOff>
      <xdr:row>12</xdr:row>
      <xdr:rowOff>38100</xdr:rowOff>
    </xdr:from>
    <xdr:to>
      <xdr:col>4</xdr:col>
      <xdr:colOff>798739</xdr:colOff>
      <xdr:row>12</xdr:row>
      <xdr:rowOff>923925</xdr:rowOff>
    </xdr:to>
    <xdr:pic>
      <xdr:nvPicPr>
        <xdr:cNvPr id="580" name="Picture 579">
          <a:extLst>
            <a:ext uri="{FF2B5EF4-FFF2-40B4-BE49-F238E27FC236}">
              <a16:creationId xmlns:a16="http://schemas.microsoft.com/office/drawing/2014/main" id="{DF9362E3-1860-49F5-AA71-911F7634A012}"/>
            </a:ext>
            <a:ext uri="{147F2762-F138-4A5C-976F-8EAC2B608ADB}">
              <a16:predDERef xmlns:a16="http://schemas.microsoft.com/office/drawing/2014/main" pred="{2EDA4563-F12F-4C37-B52C-1C9270535D8C}"/>
            </a:ext>
          </a:extLst>
        </xdr:cNvPr>
        <xdr:cNvPicPr>
          <a:picLocks noChangeAspect="1"/>
        </xdr:cNvPicPr>
      </xdr:nvPicPr>
      <xdr:blipFill>
        <a:blip xmlns:r="http://schemas.openxmlformats.org/officeDocument/2006/relationships" r:embed="rId5"/>
        <a:stretch>
          <a:fillRect/>
        </a:stretch>
      </xdr:blipFill>
      <xdr:spPr>
        <a:xfrm>
          <a:off x="3105150" y="11811000"/>
          <a:ext cx="1285875" cy="885825"/>
        </a:xfrm>
        <a:prstGeom prst="rect">
          <a:avLst/>
        </a:prstGeom>
      </xdr:spPr>
    </xdr:pic>
    <xdr:clientData/>
  </xdr:twoCellAnchor>
  <xdr:twoCellAnchor editAs="oneCell">
    <xdr:from>
      <xdr:col>3</xdr:col>
      <xdr:colOff>114300</xdr:colOff>
      <xdr:row>6</xdr:row>
      <xdr:rowOff>47625</xdr:rowOff>
    </xdr:from>
    <xdr:to>
      <xdr:col>4</xdr:col>
      <xdr:colOff>693964</xdr:colOff>
      <xdr:row>6</xdr:row>
      <xdr:rowOff>1181100</xdr:rowOff>
    </xdr:to>
    <xdr:pic>
      <xdr:nvPicPr>
        <xdr:cNvPr id="581" name="Picture 580">
          <a:extLst>
            <a:ext uri="{FF2B5EF4-FFF2-40B4-BE49-F238E27FC236}">
              <a16:creationId xmlns:a16="http://schemas.microsoft.com/office/drawing/2014/main" id="{E458F606-6984-41FB-8859-0EFE58885536}"/>
            </a:ext>
            <a:ext uri="{147F2762-F138-4A5C-976F-8EAC2B608ADB}">
              <a16:predDERef xmlns:a16="http://schemas.microsoft.com/office/drawing/2014/main" pred="{DF9362E3-1860-49F5-AA71-911F7634A01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825" r="49757"/>
        <a:stretch/>
      </xdr:blipFill>
      <xdr:spPr>
        <a:xfrm>
          <a:off x="3162300" y="5114925"/>
          <a:ext cx="1123950" cy="1133475"/>
        </a:xfrm>
        <a:prstGeom prst="rect">
          <a:avLst/>
        </a:prstGeom>
      </xdr:spPr>
    </xdr:pic>
    <xdr:clientData/>
  </xdr:twoCellAnchor>
  <xdr:twoCellAnchor editAs="oneCell">
    <xdr:from>
      <xdr:col>3</xdr:col>
      <xdr:colOff>47625</xdr:colOff>
      <xdr:row>10</xdr:row>
      <xdr:rowOff>38100</xdr:rowOff>
    </xdr:from>
    <xdr:to>
      <xdr:col>4</xdr:col>
      <xdr:colOff>722539</xdr:colOff>
      <xdr:row>10</xdr:row>
      <xdr:rowOff>838200</xdr:rowOff>
    </xdr:to>
    <xdr:pic>
      <xdr:nvPicPr>
        <xdr:cNvPr id="582" name="Picture 581">
          <a:extLst>
            <a:ext uri="{FF2B5EF4-FFF2-40B4-BE49-F238E27FC236}">
              <a16:creationId xmlns:a16="http://schemas.microsoft.com/office/drawing/2014/main" id="{FB9574C4-2913-4B0C-A06C-B67DC6BF9853}"/>
            </a:ext>
            <a:ext uri="{147F2762-F138-4A5C-976F-8EAC2B608ADB}">
              <a16:predDERef xmlns:a16="http://schemas.microsoft.com/office/drawing/2014/main" pred="{E458F606-6984-41FB-8859-0EFE58885536}"/>
            </a:ext>
          </a:extLst>
        </xdr:cNvPr>
        <xdr:cNvPicPr>
          <a:picLocks noChangeAspect="1"/>
        </xdr:cNvPicPr>
      </xdr:nvPicPr>
      <xdr:blipFill>
        <a:blip xmlns:r="http://schemas.openxmlformats.org/officeDocument/2006/relationships" r:embed="rId7"/>
        <a:stretch>
          <a:fillRect/>
        </a:stretch>
      </xdr:blipFill>
      <xdr:spPr>
        <a:xfrm>
          <a:off x="3095625" y="9829800"/>
          <a:ext cx="1219200" cy="800100"/>
        </a:xfrm>
        <a:prstGeom prst="rect">
          <a:avLst/>
        </a:prstGeom>
      </xdr:spPr>
    </xdr:pic>
    <xdr:clientData/>
  </xdr:twoCellAnchor>
  <xdr:twoCellAnchor editAs="oneCell">
    <xdr:from>
      <xdr:col>3</xdr:col>
      <xdr:colOff>38100</xdr:colOff>
      <xdr:row>13</xdr:row>
      <xdr:rowOff>76200</xdr:rowOff>
    </xdr:from>
    <xdr:to>
      <xdr:col>4</xdr:col>
      <xdr:colOff>779689</xdr:colOff>
      <xdr:row>13</xdr:row>
      <xdr:rowOff>962025</xdr:rowOff>
    </xdr:to>
    <xdr:pic>
      <xdr:nvPicPr>
        <xdr:cNvPr id="583" name="Picture 582">
          <a:extLst>
            <a:ext uri="{FF2B5EF4-FFF2-40B4-BE49-F238E27FC236}">
              <a16:creationId xmlns:a16="http://schemas.microsoft.com/office/drawing/2014/main" id="{9CCBF6A5-5B53-4DD6-8B2D-EA9A87ECE95C}"/>
            </a:ext>
            <a:ext uri="{147F2762-F138-4A5C-976F-8EAC2B608ADB}">
              <a16:predDERef xmlns:a16="http://schemas.microsoft.com/office/drawing/2014/main" pred="{FB9574C4-2913-4B0C-A06C-B67DC6BF9853}"/>
            </a:ext>
          </a:extLst>
        </xdr:cNvPr>
        <xdr:cNvPicPr>
          <a:picLocks noChangeAspect="1"/>
        </xdr:cNvPicPr>
      </xdr:nvPicPr>
      <xdr:blipFill>
        <a:blip xmlns:r="http://schemas.openxmlformats.org/officeDocument/2006/relationships" r:embed="rId5"/>
        <a:stretch>
          <a:fillRect/>
        </a:stretch>
      </xdr:blipFill>
      <xdr:spPr>
        <a:xfrm>
          <a:off x="3086100" y="12868275"/>
          <a:ext cx="1285875"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3</xdr:row>
      <xdr:rowOff>0</xdr:rowOff>
    </xdr:from>
    <xdr:to>
      <xdr:col>4</xdr:col>
      <xdr:colOff>333756</xdr:colOff>
      <xdr:row>3</xdr:row>
      <xdr:rowOff>4330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3</xdr:row>
      <xdr:rowOff>0</xdr:rowOff>
    </xdr:from>
    <xdr:to>
      <xdr:col>5</xdr:col>
      <xdr:colOff>30361</xdr:colOff>
      <xdr:row>3</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twoCellAnchor>
  <xdr:twoCellAnchor editAs="oneCell">
    <xdr:from>
      <xdr:col>3</xdr:col>
      <xdr:colOff>0</xdr:colOff>
      <xdr:row>3</xdr:row>
      <xdr:rowOff>0</xdr:rowOff>
    </xdr:from>
    <xdr:to>
      <xdr:col>3</xdr:col>
      <xdr:colOff>304800</xdr:colOff>
      <xdr:row>3</xdr:row>
      <xdr:rowOff>309993</xdr:rowOff>
    </xdr:to>
    <xdr:sp macro="" textlink="">
      <xdr:nvSpPr>
        <xdr:cNvPr id="4" name="AutoShape 2" descr="Related image">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933825" y="11430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3</xdr:row>
      <xdr:rowOff>0</xdr:rowOff>
    </xdr:from>
    <xdr:ext cx="304800" cy="304800"/>
    <xdr:sp macro="" textlink="">
      <xdr:nvSpPr>
        <xdr:cNvPr id="5" name="AutoShape 2" descr="Related image">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6" name="AutoShape 2" descr="Related image">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7" name="AutoShape 2" descr="Related imag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 name="AutoShape 2" descr="Related imag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 name="AutoShape 2" descr="Related image">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0" name="AutoShape 2" descr="Related imag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1" name="AutoShape 2" descr="Related image">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 name="AutoShape 2" descr="Related image">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 name="AutoShape 2" descr="Related image">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4" name="AutoShape 2" descr="Related image">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5" name="AutoShape 2" descr="Related image">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6" name="AutoShape 2" descr="Related image">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17" name="Picture 16">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20" name="Picture 19">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22" name="AutoShape 2" descr="Related image">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3" name="AutoShape 2" descr="Related image">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4" name="AutoShape 2" descr="Related image">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5" name="AutoShape 2" descr="Related image">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6" name="AutoShape 2" descr="Related image">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2" descr="Related image">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8" name="AutoShape 2" descr="Related image">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9" name="AutoShape 2" descr="Related image">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0" name="AutoShape 2" descr="Related image">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9144000"/>
          <a:ext cx="1294804" cy="2957"/>
        </a:xfrm>
        <a:prstGeom prst="rect">
          <a:avLst/>
        </a:prstGeom>
      </xdr:spPr>
    </xdr:pic>
    <xdr:clientData/>
  </xdr:oneCellAnchor>
  <xdr:oneCellAnchor>
    <xdr:from>
      <xdr:col>3</xdr:col>
      <xdr:colOff>1250157</xdr:colOff>
      <xdr:row>5</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3943350"/>
          <a:ext cx="1294804" cy="2957"/>
        </a:xfrm>
        <a:prstGeom prst="rect">
          <a:avLst/>
        </a:prstGeom>
      </xdr:spPr>
    </xdr:pic>
    <xdr:clientData/>
  </xdr:oneCellAnchor>
  <xdr:oneCellAnchor>
    <xdr:from>
      <xdr:col>3</xdr:col>
      <xdr:colOff>1250157</xdr:colOff>
      <xdr:row>3</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34" name="AutoShape 2" descr="Related image">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5" name="AutoShape 2" descr="Related image">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6" name="AutoShape 2" descr="Related image">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7" name="AutoShape 2" descr="Related image">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2" descr="Related image">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9" name="AutoShape 2" descr="Related image">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40" name="Picture 39">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42" name="Picture 41">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45" name="AutoShape 2" descr="Related image">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6" name="AutoShape 2" descr="Related image">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7" name="AutoShape 2" descr="Related image">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8" name="AutoShape 2" descr="Related image">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49" name="AutoShape 2" descr="Related image">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0" name="AutoShape 2" descr="Related image">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52" name="AutoShape 2" descr="Related image">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3" name="AutoShape 2" descr="Related image">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4" name="AutoShape 2" descr="Related image">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5" name="AutoShape 2" descr="Related image">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6" name="AutoShape 2" descr="Related image">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57" name="AutoShape 2" descr="Related image">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58" name="Picture 57">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60" name="Picture 59">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8</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1250157</xdr:colOff>
      <xdr:row>8</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1250157</xdr:colOff>
      <xdr:row>8</xdr:row>
      <xdr:rowOff>0</xdr:rowOff>
    </xdr:from>
    <xdr:ext cx="1294804" cy="2957"/>
    <xdr:pic>
      <xdr:nvPicPr>
        <xdr:cNvPr id="64" name="Picture 63" descr="curio-cabinet-light-frightening-images-concept-installing-lighting-socket-replacementcurio-replacement-970x970.jpg">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65" name="AutoShape 2" descr="Related image">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6" name="AutoShape 2" descr="Related image">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7" name="AutoShape 2" descr="Related image">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8" name="AutoShape 2" descr="Related image">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69" name="Picture 68">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754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71" name="AutoShape 2" descr="Related image">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2" name="AutoShape 2" descr="Related image">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3" name="AutoShape 2" descr="Related image">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75" name="AutoShape 2" descr="Related image">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6" name="AutoShape 2" descr="Related image">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7" name="AutoShape 2" descr="Related image">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8" name="AutoShape 2" descr="Related image">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9" name="AutoShape 2" descr="Related image">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0" name="AutoShape 2" descr="Related image">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81" name="Picture 80" descr="curio-cabinet-light-frightening-images-concept-installing-lighting-socket-replacementcurio-replacement-970x970.jpg">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82" name="AutoShape 2" descr="Related image">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3" name="AutoShape 2" descr="Related image">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4" name="AutoShape 2" descr="Related image">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5" name="AutoShape 2" descr="Related image">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6" name="AutoShape 2" descr="Related image">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87" name="AutoShape 2" descr="Related image">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88" name="Picture 87" descr="curio-cabinet-light-frightening-images-concept-installing-lighting-socket-replacementcurio-replacement-970x970.jpg">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89" name="AutoShape 2" descr="Related image">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0" name="AutoShape 2" descr="Related image">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1" name="AutoShape 2" descr="Related image">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2" name="AutoShape 2" descr="Related image">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3" name="AutoShape 2" descr="Related image">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94" name="AutoShape 2" descr="Related image">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95" name="Picture 94">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96" name="Picture 95" descr="curio-cabinet-light-frightening-images-concept-installing-lighting-socket-replacementcurio-replacement-970x970.jpg">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97" name="Picture 96">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98" name="Picture 97" descr="curio-cabinet-light-frightening-images-concept-installing-lighting-socket-replacementcurio-replacement-970x970.jpg">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twoCellAnchor editAs="oneCell">
    <xdr:from>
      <xdr:col>3</xdr:col>
      <xdr:colOff>47625</xdr:colOff>
      <xdr:row>9</xdr:row>
      <xdr:rowOff>209550</xdr:rowOff>
    </xdr:from>
    <xdr:to>
      <xdr:col>3</xdr:col>
      <xdr:colOff>1295400</xdr:colOff>
      <xdr:row>9</xdr:row>
      <xdr:rowOff>1695450</xdr:rowOff>
    </xdr:to>
    <xdr:pic>
      <xdr:nvPicPr>
        <xdr:cNvPr id="99" name="Picture 98">
          <a:extLst>
            <a:ext uri="{FF2B5EF4-FFF2-40B4-BE49-F238E27FC236}">
              <a16:creationId xmlns:a16="http://schemas.microsoft.com/office/drawing/2014/main" id="{00000000-0008-0000-0100-00000A000000}"/>
            </a:ext>
            <a:ext uri="{147F2762-F138-4A5C-976F-8EAC2B608ADB}">
              <a16:predDERef xmlns:a16="http://schemas.microsoft.com/office/drawing/2014/main" pred="{00000000-0008-0000-0100-0000A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933700" y="12839700"/>
          <a:ext cx="1247775" cy="1485900"/>
        </a:xfrm>
        <a:prstGeom prst="rect">
          <a:avLst/>
        </a:prstGeom>
      </xdr:spPr>
    </xdr:pic>
    <xdr:clientData/>
  </xdr:twoCellAnchor>
  <xdr:oneCellAnchor>
    <xdr:from>
      <xdr:col>3</xdr:col>
      <xdr:colOff>638175</xdr:colOff>
      <xdr:row>12</xdr:row>
      <xdr:rowOff>0</xdr:rowOff>
    </xdr:from>
    <xdr:ext cx="1210056" cy="4330"/>
    <xdr:pic>
      <xdr:nvPicPr>
        <xdr:cNvPr id="100" name="Picture 99">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9829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10</xdr:row>
      <xdr:rowOff>0</xdr:rowOff>
    </xdr:from>
    <xdr:ext cx="304800" cy="304800"/>
    <xdr:sp macro="" textlink="">
      <xdr:nvSpPr>
        <xdr:cNvPr id="101" name="AutoShape 2" descr="Related image">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2" name="AutoShape 2" descr="Related image">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3" name="AutoShape 2" descr="Related image">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4" name="AutoShape 2" descr="Related image">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5" name="AutoShape 2" descr="Related image">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6" name="AutoShape 2" descr="Related image">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7" name="AutoShape 2" descr="Related image">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8" name="AutoShape 2" descr="Related image">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9" name="AutoShape 2" descr="Related image">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0" name="AutoShape 2" descr="Related image">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1" name="AutoShape 2" descr="Related image">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2" name="AutoShape 2" descr="Related image">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3933825"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113" name="Picture 112">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9144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3</xdr:row>
      <xdr:rowOff>0</xdr:rowOff>
    </xdr:from>
    <xdr:ext cx="1210056" cy="4330"/>
    <xdr:pic>
      <xdr:nvPicPr>
        <xdr:cNvPr id="114" name="Picture 113">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15" name="Picture 114" descr="curio-cabinet-light-frightening-images-concept-installing-lighting-socket-replacementcurio-replacement-970x970.jpg">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116" name="Picture 115">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118" name="Picture 117" descr="curio-cabinet-light-frightening-images-concept-installing-lighting-socket-replacementcurio-replacement-970x970.jpg">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1250157</xdr:colOff>
      <xdr:row>3</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120" name="AutoShape 2" descr="Related image">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1" name="AutoShape 2" descr="Related image">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2" name="AutoShape 2" descr="Related image">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3" name="AutoShape 2" descr="Related image">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4" name="AutoShape 2" descr="Related image">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5" name="AutoShape 2" descr="Related image">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3</xdr:row>
      <xdr:rowOff>0</xdr:rowOff>
    </xdr:from>
    <xdr:ext cx="1294804" cy="2957"/>
    <xdr:pic>
      <xdr:nvPicPr>
        <xdr:cNvPr id="126" name="Picture 125" descr="curio-cabinet-light-frightening-images-concept-installing-lighting-socket-replacementcurio-replacement-970x970.jpg">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0</xdr:colOff>
      <xdr:row>3</xdr:row>
      <xdr:rowOff>0</xdr:rowOff>
    </xdr:from>
    <xdr:ext cx="304800" cy="304800"/>
    <xdr:sp macro="" textlink="">
      <xdr:nvSpPr>
        <xdr:cNvPr id="127" name="AutoShape 2" descr="Related image">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8" name="AutoShape 2" descr="Related image">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29" name="AutoShape 2" descr="Related image">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0" name="AutoShape 2" descr="Related image">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1" name="AutoShape 2" descr="Related image">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132" name="AutoShape 2" descr="Related image">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39338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3</xdr:row>
      <xdr:rowOff>0</xdr:rowOff>
    </xdr:from>
    <xdr:ext cx="1210056" cy="4330"/>
    <xdr:pic>
      <xdr:nvPicPr>
        <xdr:cNvPr id="133" name="Picture 132">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34" name="Picture 133" descr="curio-cabinet-light-frightening-images-concept-installing-lighting-socket-replacementcurio-replacement-970x970.jpg">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638175</xdr:colOff>
      <xdr:row>3</xdr:row>
      <xdr:rowOff>0</xdr:rowOff>
    </xdr:from>
    <xdr:ext cx="1210056" cy="4330"/>
    <xdr:pic>
      <xdr:nvPicPr>
        <xdr:cNvPr id="135" name="Picture 134">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3</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1143000"/>
          <a:ext cx="1294804" cy="2957"/>
        </a:xfrm>
        <a:prstGeom prst="rect">
          <a:avLst/>
        </a:prstGeom>
      </xdr:spPr>
    </xdr:pic>
    <xdr:clientData/>
  </xdr:oneCellAnchor>
  <xdr:oneCellAnchor>
    <xdr:from>
      <xdr:col>3</xdr:col>
      <xdr:colOff>809625</xdr:colOff>
      <xdr:row>2</xdr:row>
      <xdr:rowOff>133350</xdr:rowOff>
    </xdr:from>
    <xdr:ext cx="609600" cy="1171575"/>
    <xdr:pic>
      <xdr:nvPicPr>
        <xdr:cNvPr id="137" name="Picture 136">
          <a:extLst>
            <a:ext uri="{FF2B5EF4-FFF2-40B4-BE49-F238E27FC236}">
              <a16:creationId xmlns:a16="http://schemas.microsoft.com/office/drawing/2014/main" id="{00000000-0008-0000-0100-0000C0000000}"/>
            </a:ext>
            <a:ext uri="{147F2762-F138-4A5C-976F-8EAC2B608ADB}">
              <a16:predDERef xmlns:a16="http://schemas.microsoft.com/office/drawing/2014/main" pred="{00000000-0008-0000-0100-0000BF000000}"/>
            </a:ext>
          </a:extLst>
        </xdr:cNvPr>
        <xdr:cNvPicPr>
          <a:picLocks noChangeAspect="1"/>
        </xdr:cNvPicPr>
      </xdr:nvPicPr>
      <xdr:blipFill rotWithShape="1">
        <a:blip xmlns:r="http://schemas.openxmlformats.org/officeDocument/2006/relationships" r:embed="rId4" cstate="print">
          <a:clrChange>
            <a:clrFrom>
              <a:srgbClr val="3B393A"/>
            </a:clrFrom>
            <a:clrTo>
              <a:srgbClr val="3B393A">
                <a:alpha val="0"/>
              </a:srgbClr>
            </a:clrTo>
          </a:clrChange>
          <a:extLst>
            <a:ext uri="{28A0092B-C50C-407E-A947-70E740481C1C}">
              <a14:useLocalDpi xmlns:a14="http://schemas.microsoft.com/office/drawing/2010/main" val="0"/>
            </a:ext>
          </a:extLst>
        </a:blip>
        <a:srcRect l="41066" t="75016" r="39787" b="960"/>
        <a:stretch/>
      </xdr:blipFill>
      <xdr:spPr>
        <a:xfrm>
          <a:off x="3695700" y="476250"/>
          <a:ext cx="609600" cy="1171575"/>
        </a:xfrm>
        <a:prstGeom prst="rect">
          <a:avLst/>
        </a:prstGeom>
      </xdr:spPr>
    </xdr:pic>
    <xdr:clientData/>
  </xdr:oneCellAnchor>
  <xdr:oneCellAnchor>
    <xdr:from>
      <xdr:col>3</xdr:col>
      <xdr:colOff>1250157</xdr:colOff>
      <xdr:row>7</xdr:row>
      <xdr:rowOff>0</xdr:rowOff>
    </xdr:from>
    <xdr:ext cx="1294804" cy="2957"/>
    <xdr:pic>
      <xdr:nvPicPr>
        <xdr:cNvPr id="138" name="Picture 137" descr="curio-cabinet-light-frightening-images-concept-installing-lighting-socket-replacementcurio-replacement-970x970.jpg">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5943600"/>
          <a:ext cx="1294804" cy="2957"/>
        </a:xfrm>
        <a:prstGeom prst="rect">
          <a:avLst/>
        </a:prstGeom>
      </xdr:spPr>
    </xdr:pic>
    <xdr:clientData/>
  </xdr:oneCellAnchor>
  <xdr:twoCellAnchor editAs="oneCell">
    <xdr:from>
      <xdr:col>3</xdr:col>
      <xdr:colOff>38100</xdr:colOff>
      <xdr:row>5</xdr:row>
      <xdr:rowOff>9525</xdr:rowOff>
    </xdr:from>
    <xdr:to>
      <xdr:col>3</xdr:col>
      <xdr:colOff>1343025</xdr:colOff>
      <xdr:row>5</xdr:row>
      <xdr:rowOff>2162175</xdr:rowOff>
    </xdr:to>
    <xdr:pic>
      <xdr:nvPicPr>
        <xdr:cNvPr id="139" name="Picture 138">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C1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0053" t="5464" r="6900" b="68123"/>
        <a:stretch/>
      </xdr:blipFill>
      <xdr:spPr>
        <a:xfrm>
          <a:off x="2924175" y="2762250"/>
          <a:ext cx="1304925" cy="2152650"/>
        </a:xfrm>
        <a:prstGeom prst="rect">
          <a:avLst/>
        </a:prstGeom>
      </xdr:spPr>
    </xdr:pic>
    <xdr:clientData/>
  </xdr:twoCellAnchor>
  <xdr:oneCellAnchor>
    <xdr:from>
      <xdr:col>3</xdr:col>
      <xdr:colOff>1250157</xdr:colOff>
      <xdr:row>8</xdr:row>
      <xdr:rowOff>0</xdr:rowOff>
    </xdr:from>
    <xdr:ext cx="1294804" cy="2957"/>
    <xdr:pic>
      <xdr:nvPicPr>
        <xdr:cNvPr id="140" name="Picture 139" descr="curio-cabinet-light-frightening-images-concept-installing-lighting-socket-replacementcurio-replacement-970x970.jpg">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41" name="AutoShape 2" descr="Related image">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2" name="AutoShape 2" descr="Related image">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3" name="AutoShape 2" descr="Related image">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4" name="AutoShape 2" descr="Related image">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45" name="Picture 144">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754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46" name="Picture 145" descr="curio-cabinet-light-frightening-images-concept-installing-lighting-socket-replacementcurio-replacement-970x970.jpg">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47" name="AutoShape 2" descr="Related image">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8" name="AutoShape 2" descr="Related image">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9" name="AutoShape 2" descr="Related image">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150" name="Picture 149" descr="curio-cabinet-light-frightening-images-concept-installing-lighting-socket-replacementcurio-replacement-970x970.jpg">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83982" y="7543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151" name="AutoShape 2" descr="Related image">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2" name="AutoShape 2" descr="Related image">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3" name="AutoShape 2" descr="Related image">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4" name="AutoShape 2" descr="Related image">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5" name="AutoShape 2" descr="Related image">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6" name="AutoShape 2" descr="Related image">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3933825"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66675</xdr:colOff>
      <xdr:row>4</xdr:row>
      <xdr:rowOff>57150</xdr:rowOff>
    </xdr:from>
    <xdr:to>
      <xdr:col>3</xdr:col>
      <xdr:colOff>723900</xdr:colOff>
      <xdr:row>4</xdr:row>
      <xdr:rowOff>904875</xdr:rowOff>
    </xdr:to>
    <xdr:pic>
      <xdr:nvPicPr>
        <xdr:cNvPr id="157" name="Picture 156">
          <a:extLst>
            <a:ext uri="{FF2B5EF4-FFF2-40B4-BE49-F238E27FC236}">
              <a16:creationId xmlns:a16="http://schemas.microsoft.com/office/drawing/2014/main" id="{1D1DB97F-1E68-A12D-CB8E-F232A2B608B3}"/>
            </a:ext>
            <a:ext uri="{147F2762-F138-4A5C-976F-8EAC2B608ADB}">
              <a16:predDERef xmlns:a16="http://schemas.microsoft.com/office/drawing/2014/main" pred="{00000000-0008-0000-0100-0000D9000000}"/>
            </a:ext>
          </a:extLst>
        </xdr:cNvPr>
        <xdr:cNvPicPr>
          <a:picLocks noChangeAspect="1"/>
        </xdr:cNvPicPr>
      </xdr:nvPicPr>
      <xdr:blipFill>
        <a:blip xmlns:r="http://schemas.openxmlformats.org/officeDocument/2006/relationships" r:embed="rId6"/>
        <a:stretch>
          <a:fillRect/>
        </a:stretch>
      </xdr:blipFill>
      <xdr:spPr>
        <a:xfrm>
          <a:off x="2952750" y="1752600"/>
          <a:ext cx="657225" cy="847725"/>
        </a:xfrm>
        <a:prstGeom prst="rect">
          <a:avLst/>
        </a:prstGeom>
      </xdr:spPr>
    </xdr:pic>
    <xdr:clientData/>
  </xdr:twoCellAnchor>
  <xdr:twoCellAnchor editAs="oneCell">
    <xdr:from>
      <xdr:col>3</xdr:col>
      <xdr:colOff>114864</xdr:colOff>
      <xdr:row>7</xdr:row>
      <xdr:rowOff>229650</xdr:rowOff>
    </xdr:from>
    <xdr:to>
      <xdr:col>3</xdr:col>
      <xdr:colOff>1424955</xdr:colOff>
      <xdr:row>7</xdr:row>
      <xdr:rowOff>1996036</xdr:rowOff>
    </xdr:to>
    <xdr:pic>
      <xdr:nvPicPr>
        <xdr:cNvPr id="158" name="Picture 157">
          <a:extLst>
            <a:ext uri="{FF2B5EF4-FFF2-40B4-BE49-F238E27FC236}">
              <a16:creationId xmlns:a16="http://schemas.microsoft.com/office/drawing/2014/main" id="{6121D59B-D1E2-4629-8A62-A25DD4761B64}"/>
            </a:ext>
            <a:ext uri="{147F2762-F138-4A5C-976F-8EAC2B608ADB}">
              <a16:predDERef xmlns:a16="http://schemas.microsoft.com/office/drawing/2014/main" pred="{1D1DB97F-1E68-A12D-CB8E-F232A2B608B3}"/>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536" r="11570" b="49370"/>
        <a:stretch/>
      </xdr:blipFill>
      <xdr:spPr>
        <a:xfrm>
          <a:off x="3000939" y="8106825"/>
          <a:ext cx="1310091" cy="1766386"/>
        </a:xfrm>
        <a:prstGeom prst="rect">
          <a:avLst/>
        </a:prstGeom>
      </xdr:spPr>
    </xdr:pic>
    <xdr:clientData/>
  </xdr:twoCellAnchor>
  <xdr:oneCellAnchor>
    <xdr:from>
      <xdr:col>3</xdr:col>
      <xdr:colOff>638175</xdr:colOff>
      <xdr:row>4</xdr:row>
      <xdr:rowOff>0</xdr:rowOff>
    </xdr:from>
    <xdr:ext cx="1210056" cy="4330"/>
    <xdr:pic>
      <xdr:nvPicPr>
        <xdr:cNvPr id="160" name="Picture 15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61" name="Picture 160" descr="curio-cabinet-light-frightening-images-concept-installing-lighting-socket-replacementcurio-replacement-970x970.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9993"/>
    <xdr:sp macro="" textlink="">
      <xdr:nvSpPr>
        <xdr:cNvPr id="162" name="AutoShape 2" descr="Related image">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929063" y="114300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3" name="AutoShape 2" descr="Related image">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4" name="AutoShape 2" descr="Related image">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5" name="AutoShape 2" descr="Related imag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6" name="AutoShape 2" descr="Related imag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7" name="AutoShape 2" descr="Related image">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8" name="AutoShape 2" descr="Related imag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69" name="AutoShape 2" descr="Related image">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0" name="AutoShape 2" descr="Related image">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1" name="AutoShape 2" descr="Related image">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2" name="AutoShape 2" descr="Related image">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3" name="AutoShape 2" descr="Related image">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4" name="AutoShape 2" descr="Related image">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75" name="Picture 17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76" name="Picture 175" descr="curio-cabinet-light-frightening-images-concept-installing-lighting-socket-replacementcurio-replacement-970x970.jp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177" name="Picture 176" descr="curio-cabinet-light-frightening-images-concept-installing-lighting-socket-replacementcurio-replacement-970x970.jp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178" name="Picture 177">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79" name="Picture 178" descr="curio-cabinet-light-frightening-images-concept-installing-lighting-socket-replacementcurio-replacement-970x970.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80" name="AutoShape 2" descr="Related image">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1" name="AutoShape 2" descr="Related image">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2" name="AutoShape 2" descr="Related image">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3" name="AutoShape 2" descr="Related image">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4" name="AutoShape 2" descr="Related image">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5" name="AutoShape 2" descr="Related image">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6" name="AutoShape 2" descr="Related image">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7" name="AutoShape 2" descr="Related image">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8" name="AutoShape 2" descr="Related image">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189" name="Picture 188" descr="curio-cabinet-light-frightening-images-concept-installing-lighting-socket-replacementcurio-replacement-970x970.jpg">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90" name="AutoShape 2" descr="Related image">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1" name="AutoShape 2" descr="Related image">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2" name="AutoShape 2" descr="Related image">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3" name="AutoShape 2" descr="Related image">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4" name="AutoShape 2" descr="Related image">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5" name="AutoShape 2" descr="Related image">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96" name="Picture 19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97" name="Picture 196" descr="curio-cabinet-light-frightening-images-concept-installing-lighting-socket-replacementcurio-replacement-970x970.jpg">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198" name="Picture 19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99" name="Picture 198" descr="curio-cabinet-light-frightening-images-concept-installing-lighting-socket-replacementcurio-replacement-970x970.jpg">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00" name="Picture 199" descr="curio-cabinet-light-frightening-images-concept-installing-lighting-socket-replacementcurio-replacement-970x970.jpg">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01" name="AutoShape 2" descr="Related image">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2" name="AutoShape 2" descr="Related image">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3" name="AutoShape 2" descr="Related image">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4" name="AutoShape 2" descr="Related image">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5" name="AutoShape 2" descr="Related image">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6" name="AutoShape 2" descr="Related image">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207" name="Picture 206" descr="curio-cabinet-light-frightening-images-concept-installing-lighting-socket-replacementcurio-replacement-970x970.jpg">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08" name="AutoShape 2" descr="Related image">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9" name="AutoShape 2" descr="Related image">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0" name="AutoShape 2" descr="Related image">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1" name="AutoShape 2" descr="Related image">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2" name="AutoShape 2" descr="Related image">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13" name="AutoShape 2" descr="Related image">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214" name="Picture 213">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15" name="Picture 214" descr="curio-cabinet-light-frightening-images-concept-installing-lighting-socket-replacementcurio-replacement-970x970.jpg">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16" name="Picture 215">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17" name="Picture 216" descr="curio-cabinet-light-frightening-images-concept-installing-lighting-socket-replacementcurio-replacement-970x970.jpg">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18" name="Picture 217" descr="curio-cabinet-light-frightening-images-concept-installing-lighting-socket-replacementcurio-replacement-970x970.jpg">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19" name="AutoShape 2" descr="Related image">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0" name="AutoShape 2" descr="Related image">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1" name="AutoShape 2" descr="Related image">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2" name="AutoShape 2" descr="Related image">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3" name="AutoShape 2" descr="Related image">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4" name="AutoShape 2" descr="Related image">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225" name="Picture 224" descr="curio-cabinet-light-frightening-images-concept-installing-lighting-socket-replacementcurio-replacement-970x970.jpg">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26" name="AutoShape 2" descr="Related image">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7" name="AutoShape 2" descr="Related image">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8" name="AutoShape 2" descr="Related image">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29" name="AutoShape 2" descr="Related image">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30" name="AutoShape 2" descr="Related image">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31" name="AutoShape 2" descr="Related image">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232" name="Picture 231">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3" name="Picture 232" descr="curio-cabinet-light-frightening-images-concept-installing-lighting-socket-replacementcurio-replacement-970x970.jpg">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34" name="Picture 233">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5" name="Picture 234" descr="curio-cabinet-light-frightening-images-concept-installing-lighting-socket-replacementcurio-replacement-970x970.jpg">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36" name="Picture 23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7" name="Picture 236" descr="curio-cabinet-light-frightening-images-concept-installing-lighting-socket-replacementcurio-replacement-970x970.jpg">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38" name="Picture 23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39" name="Picture 238" descr="curio-cabinet-light-frightening-images-concept-installing-lighting-socket-replacementcurio-replacement-970x970.jpg">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40" name="Picture 239" descr="curio-cabinet-light-frightening-images-concept-installing-lighting-socket-replacementcurio-replacement-970x970.jpg">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1250157</xdr:colOff>
      <xdr:row>4</xdr:row>
      <xdr:rowOff>0</xdr:rowOff>
    </xdr:from>
    <xdr:ext cx="1294804" cy="2957"/>
    <xdr:pic>
      <xdr:nvPicPr>
        <xdr:cNvPr id="241" name="Picture 240" descr="curio-cabinet-light-frightening-images-concept-installing-lighting-socket-replacementcurio-replacement-970x970.jpg">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42" name="AutoShape 2" descr="Related image">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3" name="AutoShape 2" descr="Related image">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4" name="AutoShape 2" descr="Related image">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5" name="AutoShape 2" descr="Related image">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6" name="AutoShape 2" descr="Related image">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47" name="AutoShape 2" descr="Related image">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248" name="Picture 247" descr="curio-cabinet-light-frightening-images-concept-installing-lighting-socket-replacementcurio-replacement-970x970.jpg">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249" name="AutoShape 2" descr="Related image">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0" name="AutoShape 2" descr="Related image">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1" name="AutoShape 2" descr="Related image">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2" name="AutoShape 2" descr="Related image">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3" name="AutoShape 2" descr="Related image">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4" name="AutoShape 2" descr="Related image">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3929063"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255" name="Picture 254">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56" name="Picture 255" descr="curio-cabinet-light-frightening-images-concept-installing-lighting-socket-replacementcurio-replacement-970x970.jpg">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638175</xdr:colOff>
      <xdr:row>4</xdr:row>
      <xdr:rowOff>0</xdr:rowOff>
    </xdr:from>
    <xdr:ext cx="1210056" cy="4330"/>
    <xdr:pic>
      <xdr:nvPicPr>
        <xdr:cNvPr id="257" name="Picture 256">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1430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258" name="Picture 257" descr="curio-cabinet-light-frightening-images-concept-installing-lighting-socket-replacementcurio-replacement-970x970.jpg">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43000"/>
          <a:ext cx="1294804" cy="2957"/>
        </a:xfrm>
        <a:prstGeom prst="rect">
          <a:avLst/>
        </a:prstGeom>
      </xdr:spPr>
    </xdr:pic>
    <xdr:clientData/>
  </xdr:oneCellAnchor>
  <xdr:oneCellAnchor>
    <xdr:from>
      <xdr:col>3</xdr:col>
      <xdr:colOff>41378</xdr:colOff>
      <xdr:row>4</xdr:row>
      <xdr:rowOff>147075</xdr:rowOff>
    </xdr:from>
    <xdr:ext cx="1468334" cy="2812573"/>
    <xdr:pic>
      <xdr:nvPicPr>
        <xdr:cNvPr id="259" name="Picture 258">
          <a:extLst>
            <a:ext uri="{FF2B5EF4-FFF2-40B4-BE49-F238E27FC236}">
              <a16:creationId xmlns:a16="http://schemas.microsoft.com/office/drawing/2014/main" id="{00000000-0008-0000-0100-0000C0000000}"/>
            </a:ext>
          </a:extLst>
        </xdr:cNvPr>
        <xdr:cNvPicPr>
          <a:picLocks noChangeAspect="1"/>
        </xdr:cNvPicPr>
      </xdr:nvPicPr>
      <xdr:blipFill rotWithShape="1">
        <a:blip xmlns:r="http://schemas.openxmlformats.org/officeDocument/2006/relationships" r:embed="rId8" cstate="print">
          <a:clrChange>
            <a:clrFrom>
              <a:srgbClr val="3B393A"/>
            </a:clrFrom>
            <a:clrTo>
              <a:srgbClr val="3B393A">
                <a:alpha val="0"/>
              </a:srgbClr>
            </a:clrTo>
          </a:clrChange>
          <a:extLst>
            <a:ext uri="{28A0092B-C50C-407E-A947-70E740481C1C}">
              <a14:useLocalDpi xmlns:a14="http://schemas.microsoft.com/office/drawing/2010/main" val="0"/>
            </a:ext>
          </a:extLst>
        </a:blip>
        <a:srcRect l="41066" t="75016" r="39787" b="960"/>
        <a:stretch/>
      </xdr:blipFill>
      <xdr:spPr>
        <a:xfrm>
          <a:off x="3970441" y="4099950"/>
          <a:ext cx="1468334" cy="2812573"/>
        </a:xfrm>
        <a:prstGeom prst="rect">
          <a:avLst/>
        </a:prstGeom>
      </xdr:spPr>
    </xdr:pic>
    <xdr:clientData/>
  </xdr:oneCellAnchor>
  <xdr:oneCellAnchor>
    <xdr:from>
      <xdr:col>3</xdr:col>
      <xdr:colOff>1338748</xdr:colOff>
      <xdr:row>5</xdr:row>
      <xdr:rowOff>42862</xdr:rowOff>
    </xdr:from>
    <xdr:ext cx="1213952" cy="2318323"/>
    <xdr:pic>
      <xdr:nvPicPr>
        <xdr:cNvPr id="260" name="Picture 259">
          <a:extLst>
            <a:ext uri="{FF2B5EF4-FFF2-40B4-BE49-F238E27FC236}">
              <a16:creationId xmlns:a16="http://schemas.microsoft.com/office/drawing/2014/main" id="{1D1DB97F-1E68-A12D-CB8E-F232A2B608B3}"/>
            </a:ext>
          </a:extLst>
        </xdr:cNvPr>
        <xdr:cNvPicPr>
          <a:picLocks noChangeAspect="1"/>
        </xdr:cNvPicPr>
      </xdr:nvPicPr>
      <xdr:blipFill>
        <a:blip xmlns:r="http://schemas.openxmlformats.org/officeDocument/2006/relationships" r:embed="rId6"/>
        <a:stretch>
          <a:fillRect/>
        </a:stretch>
      </xdr:blipFill>
      <xdr:spPr>
        <a:xfrm>
          <a:off x="4310548" y="2786062"/>
          <a:ext cx="1213952" cy="2318323"/>
        </a:xfrm>
        <a:prstGeom prst="rect">
          <a:avLst/>
        </a:prstGeom>
      </xdr:spPr>
    </xdr:pic>
    <xdr:clientData/>
  </xdr:oneCellAnchor>
  <xdr:oneCellAnchor>
    <xdr:from>
      <xdr:col>3</xdr:col>
      <xdr:colOff>1250157</xdr:colOff>
      <xdr:row>6</xdr:row>
      <xdr:rowOff>0</xdr:rowOff>
    </xdr:from>
    <xdr:ext cx="1294804" cy="2957"/>
    <xdr:pic>
      <xdr:nvPicPr>
        <xdr:cNvPr id="261" name="Picture 260" descr="curio-cabinet-light-frightening-images-concept-installing-lighting-socket-replacementcurio-replacement-970x970.jp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6762750"/>
          <a:ext cx="1294804" cy="2957"/>
        </a:xfrm>
        <a:prstGeom prst="rect">
          <a:avLst/>
        </a:prstGeom>
      </xdr:spPr>
    </xdr:pic>
    <xdr:clientData/>
  </xdr:oneCellAnchor>
  <xdr:oneCellAnchor>
    <xdr:from>
      <xdr:col>3</xdr:col>
      <xdr:colOff>2033885</xdr:colOff>
      <xdr:row>6</xdr:row>
      <xdr:rowOff>267983</xdr:rowOff>
    </xdr:from>
    <xdr:ext cx="1587499" cy="2158292"/>
    <xdr:pic>
      <xdr:nvPicPr>
        <xdr:cNvPr id="262" name="Picture 261">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0053" t="5464" r="6900" b="68123"/>
        <a:stretch/>
      </xdr:blipFill>
      <xdr:spPr>
        <a:xfrm>
          <a:off x="5962948" y="9364358"/>
          <a:ext cx="1587499" cy="2158292"/>
        </a:xfrm>
        <a:prstGeom prst="rect">
          <a:avLst/>
        </a:prstGeom>
      </xdr:spPr>
    </xdr:pic>
    <xdr:clientData/>
  </xdr:oneCellAnchor>
  <xdr:oneCellAnchor>
    <xdr:from>
      <xdr:col>3</xdr:col>
      <xdr:colOff>1250157</xdr:colOff>
      <xdr:row>9</xdr:row>
      <xdr:rowOff>0</xdr:rowOff>
    </xdr:from>
    <xdr:ext cx="1294804" cy="2957"/>
    <xdr:pic>
      <xdr:nvPicPr>
        <xdr:cNvPr id="264" name="Picture 263" descr="curio-cabinet-light-frightening-images-concept-installing-lighting-socket-replacementcurio-replacement-970x970.jpg">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1250157</xdr:colOff>
      <xdr:row>9</xdr:row>
      <xdr:rowOff>0</xdr:rowOff>
    </xdr:from>
    <xdr:ext cx="1294804" cy="2957"/>
    <xdr:pic>
      <xdr:nvPicPr>
        <xdr:cNvPr id="265" name="Picture 264" descr="curio-cabinet-light-frightening-images-concept-installing-lighting-socket-replacementcurio-replacement-970x970.jpg">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1250157</xdr:colOff>
      <xdr:row>9</xdr:row>
      <xdr:rowOff>0</xdr:rowOff>
    </xdr:from>
    <xdr:ext cx="1294804" cy="2957"/>
    <xdr:pic>
      <xdr:nvPicPr>
        <xdr:cNvPr id="266" name="Picture 265" descr="curio-cabinet-light-frightening-images-concept-installing-lighting-socket-replacementcurio-replacement-970x970.jpg">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67" name="AutoShape 2" descr="Related image">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68" name="AutoShape 2" descr="Related image">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69" name="AutoShape 2" descr="Related image">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0" name="AutoShape 2" descr="Related image">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271" name="Picture 270">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7264063"/>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272" name="Picture 271" descr="curio-cabinet-light-frightening-images-concept-installing-lighting-socket-replacementcurio-replacement-970x970.jpg">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73" name="AutoShape 2" descr="Related image">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4" name="AutoShape 2" descr="Related image">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5" name="AutoShape 2" descr="Related image">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276" name="Picture 275" descr="curio-cabinet-light-frightening-images-concept-installing-lighting-socket-replacementcurio-replacement-970x970.jpg">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77" name="AutoShape 2" descr="Related image">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8" name="AutoShape 2" descr="Related image">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79" name="AutoShape 2" descr="Related image">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0" name="AutoShape 2" descr="Related image">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1" name="AutoShape 2" descr="Related image">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2" name="AutoShape 2" descr="Related image">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651402</xdr:colOff>
      <xdr:row>8</xdr:row>
      <xdr:rowOff>1616613</xdr:rowOff>
    </xdr:from>
    <xdr:ext cx="1845209" cy="1836733"/>
    <xdr:pic>
      <xdr:nvPicPr>
        <xdr:cNvPr id="283" name="Picture 28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23202" y="11560713"/>
          <a:ext cx="1845209" cy="1836733"/>
        </a:xfrm>
        <a:prstGeom prst="rect">
          <a:avLst/>
        </a:prstGeom>
      </xdr:spPr>
    </xdr:pic>
    <xdr:clientData/>
  </xdr:oneCellAnchor>
  <xdr:oneCellAnchor>
    <xdr:from>
      <xdr:col>3</xdr:col>
      <xdr:colOff>1250157</xdr:colOff>
      <xdr:row>9</xdr:row>
      <xdr:rowOff>0</xdr:rowOff>
    </xdr:from>
    <xdr:ext cx="1294804" cy="2957"/>
    <xdr:pic>
      <xdr:nvPicPr>
        <xdr:cNvPr id="284" name="Picture 283" descr="curio-cabinet-light-frightening-images-concept-installing-lighting-socket-replacementcurio-replacement-970x970.jpg">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85" name="AutoShape 2" descr="Related image">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6" name="AutoShape 2" descr="Related image">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7" name="AutoShape 2" descr="Related image">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88" name="AutoShape 2" descr="Related image">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9</xdr:row>
      <xdr:rowOff>0</xdr:rowOff>
    </xdr:from>
    <xdr:ext cx="1210056" cy="4330"/>
    <xdr:pic>
      <xdr:nvPicPr>
        <xdr:cNvPr id="289" name="Picture 288">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7238" y="17264063"/>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9</xdr:row>
      <xdr:rowOff>0</xdr:rowOff>
    </xdr:from>
    <xdr:ext cx="1294804" cy="2957"/>
    <xdr:pic>
      <xdr:nvPicPr>
        <xdr:cNvPr id="290" name="Picture 289" descr="curio-cabinet-light-frightening-images-concept-installing-lighting-socket-replacementcurio-replacement-970x970.jpg">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91" name="AutoShape 2" descr="Related image">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2" name="AutoShape 2" descr="Related image">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3" name="AutoShape 2" descr="Related image">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9</xdr:row>
      <xdr:rowOff>0</xdr:rowOff>
    </xdr:from>
    <xdr:ext cx="1294804" cy="2957"/>
    <xdr:pic>
      <xdr:nvPicPr>
        <xdr:cNvPr id="294" name="Picture 293" descr="curio-cabinet-light-frightening-images-concept-installing-lighting-socket-replacementcurio-replacement-970x970.jpg">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7264063"/>
          <a:ext cx="1294804" cy="2957"/>
        </a:xfrm>
        <a:prstGeom prst="rect">
          <a:avLst/>
        </a:prstGeom>
      </xdr:spPr>
    </xdr:pic>
    <xdr:clientData/>
  </xdr:oneCellAnchor>
  <xdr:oneCellAnchor>
    <xdr:from>
      <xdr:col>3</xdr:col>
      <xdr:colOff>0</xdr:colOff>
      <xdr:row>9</xdr:row>
      <xdr:rowOff>0</xdr:rowOff>
    </xdr:from>
    <xdr:ext cx="304800" cy="304800"/>
    <xdr:sp macro="" textlink="">
      <xdr:nvSpPr>
        <xdr:cNvPr id="295" name="AutoShape 2" descr="Related image">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6" name="AutoShape 2" descr="Related image">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7" name="AutoShape 2" descr="Related image">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8" name="AutoShape 2" descr="Related image">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299" name="AutoShape 2" descr="Related image">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00" name="AutoShape 2" descr="Related image">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3929063" y="17264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180975</xdr:colOff>
      <xdr:row>8</xdr:row>
      <xdr:rowOff>263524</xdr:rowOff>
    </xdr:from>
    <xdr:ext cx="1174750" cy="1932415"/>
    <xdr:pic>
      <xdr:nvPicPr>
        <xdr:cNvPr id="301" name="Picture 300">
          <a:extLst>
            <a:ext uri="{FF2B5EF4-FFF2-40B4-BE49-F238E27FC236}">
              <a16:creationId xmlns:a16="http://schemas.microsoft.com/office/drawing/2014/main" id="{22770897-637C-4725-92C2-F4E17169B2E6}"/>
            </a:ext>
            <a:ext uri="{147F2762-F138-4A5C-976F-8EAC2B608ADB}">
              <a16:predDERef xmlns:a16="http://schemas.microsoft.com/office/drawing/2014/main" pred="{00000000-0008-0000-0100-0000D9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1550" t="8542" r="16892" b="67708"/>
        <a:stretch/>
      </xdr:blipFill>
      <xdr:spPr>
        <a:xfrm>
          <a:off x="3067050" y="10217149"/>
          <a:ext cx="1174750" cy="1932415"/>
        </a:xfrm>
        <a:prstGeom prst="rect">
          <a:avLst/>
        </a:prstGeom>
      </xdr:spPr>
    </xdr:pic>
    <xdr:clientData/>
  </xdr:oneCellAnchor>
  <xdr:oneCellAnchor>
    <xdr:from>
      <xdr:col>3</xdr:col>
      <xdr:colOff>1250157</xdr:colOff>
      <xdr:row>8</xdr:row>
      <xdr:rowOff>0</xdr:rowOff>
    </xdr:from>
    <xdr:ext cx="1294804" cy="2957"/>
    <xdr:pic>
      <xdr:nvPicPr>
        <xdr:cNvPr id="302" name="Picture 301" descr="curio-cabinet-light-frightening-images-concept-installing-lighting-socket-replacementcurio-replacement-970x970.jpg">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179220" y="11882438"/>
          <a:ext cx="1294804" cy="2957"/>
        </a:xfrm>
        <a:prstGeom prst="rect">
          <a:avLst/>
        </a:prstGeom>
      </xdr:spPr>
    </xdr:pic>
    <xdr:clientData/>
  </xdr:oneCellAnchor>
  <xdr:twoCellAnchor editAs="oneCell">
    <xdr:from>
      <xdr:col>3</xdr:col>
      <xdr:colOff>38100</xdr:colOff>
      <xdr:row>3</xdr:row>
      <xdr:rowOff>38100</xdr:rowOff>
    </xdr:from>
    <xdr:to>
      <xdr:col>3</xdr:col>
      <xdr:colOff>809625</xdr:colOff>
      <xdr:row>3</xdr:row>
      <xdr:rowOff>1038225</xdr:rowOff>
    </xdr:to>
    <xdr:pic>
      <xdr:nvPicPr>
        <xdr:cNvPr id="263" name="Picture 262">
          <a:extLst>
            <a:ext uri="{FF2B5EF4-FFF2-40B4-BE49-F238E27FC236}">
              <a16:creationId xmlns:a16="http://schemas.microsoft.com/office/drawing/2014/main" id="{836187F8-CC89-43D2-B5CD-51BCD784B9D2}"/>
            </a:ext>
            <a:ext uri="{147F2762-F138-4A5C-976F-8EAC2B608ADB}">
              <a16:predDERef xmlns:a16="http://schemas.microsoft.com/office/drawing/2014/main" pred="{00000000-0008-0000-0100-0000C1000000}"/>
            </a:ext>
          </a:extLst>
        </xdr:cNvPr>
        <xdr:cNvPicPr>
          <a:picLocks noChangeAspect="1"/>
        </xdr:cNvPicPr>
      </xdr:nvPicPr>
      <xdr:blipFill>
        <a:blip xmlns:r="http://schemas.openxmlformats.org/officeDocument/2006/relationships" r:embed="rId6"/>
        <a:stretch>
          <a:fillRect/>
        </a:stretch>
      </xdr:blipFill>
      <xdr:spPr>
        <a:xfrm>
          <a:off x="2924175" y="552450"/>
          <a:ext cx="771525" cy="1000125"/>
        </a:xfrm>
        <a:prstGeom prst="rect">
          <a:avLst/>
        </a:prstGeom>
      </xdr:spPr>
    </xdr:pic>
    <xdr:clientData/>
  </xdr:twoCellAnchor>
  <xdr:twoCellAnchor editAs="oneCell">
    <xdr:from>
      <xdr:col>3</xdr:col>
      <xdr:colOff>809625</xdr:colOff>
      <xdr:row>3</xdr:row>
      <xdr:rowOff>1038225</xdr:rowOff>
    </xdr:from>
    <xdr:to>
      <xdr:col>3</xdr:col>
      <xdr:colOff>1419225</xdr:colOff>
      <xdr:row>4</xdr:row>
      <xdr:rowOff>1028700</xdr:rowOff>
    </xdr:to>
    <xdr:pic>
      <xdr:nvPicPr>
        <xdr:cNvPr id="303" name="Picture 302">
          <a:extLst>
            <a:ext uri="{FF2B5EF4-FFF2-40B4-BE49-F238E27FC236}">
              <a16:creationId xmlns:a16="http://schemas.microsoft.com/office/drawing/2014/main" id="{73DA1A87-5D5B-465F-B36C-5C3F83368DCA}"/>
            </a:ext>
            <a:ext uri="{147F2762-F138-4A5C-976F-8EAC2B608ADB}">
              <a16:predDERef xmlns:a16="http://schemas.microsoft.com/office/drawing/2014/main" pred="{836187F8-CC89-43D2-B5CD-51BCD784B9D2}"/>
            </a:ext>
          </a:extLst>
        </xdr:cNvPr>
        <xdr:cNvPicPr>
          <a:picLocks noChangeAspect="1"/>
        </xdr:cNvPicPr>
      </xdr:nvPicPr>
      <xdr:blipFill rotWithShape="1">
        <a:blip xmlns:r="http://schemas.openxmlformats.org/officeDocument/2006/relationships" r:embed="rId10" cstate="print">
          <a:clrChange>
            <a:clrFrom>
              <a:srgbClr val="3B393A"/>
            </a:clrFrom>
            <a:clrTo>
              <a:srgbClr val="3B393A">
                <a:alpha val="0"/>
              </a:srgbClr>
            </a:clrTo>
          </a:clrChange>
          <a:extLst>
            <a:ext uri="{28A0092B-C50C-407E-A947-70E740481C1C}">
              <a14:useLocalDpi xmlns:a14="http://schemas.microsoft.com/office/drawing/2010/main" val="0"/>
            </a:ext>
          </a:extLst>
        </a:blip>
        <a:srcRect l="41066" t="75016" r="39787" b="960"/>
        <a:stretch/>
      </xdr:blipFill>
      <xdr:spPr>
        <a:xfrm>
          <a:off x="3695700" y="1552575"/>
          <a:ext cx="609600" cy="1171575"/>
        </a:xfrm>
        <a:prstGeom prst="rect">
          <a:avLst/>
        </a:prstGeom>
      </xdr:spPr>
    </xdr:pic>
    <xdr:clientData/>
  </xdr:twoCellAnchor>
  <xdr:twoCellAnchor editAs="oneCell">
    <xdr:from>
      <xdr:col>3</xdr:col>
      <xdr:colOff>66675</xdr:colOff>
      <xdr:row>6</xdr:row>
      <xdr:rowOff>47625</xdr:rowOff>
    </xdr:from>
    <xdr:to>
      <xdr:col>3</xdr:col>
      <xdr:colOff>1371600</xdr:colOff>
      <xdr:row>6</xdr:row>
      <xdr:rowOff>2200275</xdr:rowOff>
    </xdr:to>
    <xdr:pic>
      <xdr:nvPicPr>
        <xdr:cNvPr id="304" name="Picture 303">
          <a:extLst>
            <a:ext uri="{FF2B5EF4-FFF2-40B4-BE49-F238E27FC236}">
              <a16:creationId xmlns:a16="http://schemas.microsoft.com/office/drawing/2014/main" id="{05E8906E-E3ED-C27A-41CA-DE7F4425E36A}"/>
            </a:ext>
            <a:ext uri="{147F2762-F138-4A5C-976F-8EAC2B608ADB}">
              <a16:predDERef xmlns:a16="http://schemas.microsoft.com/office/drawing/2014/main" pred="{73DA1A87-5D5B-465F-B36C-5C3F83368DCA}"/>
            </a:ext>
          </a:extLst>
        </xdr:cNvPr>
        <xdr:cNvPicPr>
          <a:picLocks noChangeAspect="1"/>
        </xdr:cNvPicPr>
      </xdr:nvPicPr>
      <xdr:blipFill>
        <a:blip xmlns:r="http://schemas.openxmlformats.org/officeDocument/2006/relationships" r:embed="rId11"/>
        <a:stretch>
          <a:fillRect/>
        </a:stretch>
      </xdr:blipFill>
      <xdr:spPr>
        <a:xfrm>
          <a:off x="2952750" y="5133975"/>
          <a:ext cx="1304925" cy="2152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41885</xdr:colOff>
      <xdr:row>2</xdr:row>
      <xdr:rowOff>70262</xdr:rowOff>
    </xdr:from>
    <xdr:to>
      <xdr:col>5</xdr:col>
      <xdr:colOff>1319025</xdr:colOff>
      <xdr:row>7</xdr:row>
      <xdr:rowOff>109903</xdr:rowOff>
    </xdr:to>
    <xdr:pic>
      <xdr:nvPicPr>
        <xdr:cNvPr id="2" name="Picture 1">
          <a:extLst>
            <a:ext uri="{FF2B5EF4-FFF2-40B4-BE49-F238E27FC236}">
              <a16:creationId xmlns:a16="http://schemas.microsoft.com/office/drawing/2014/main" id="{A1279A17-0D48-402D-B2B0-3A8707686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65445" y="1182782"/>
          <a:ext cx="1277140" cy="1769381"/>
        </a:xfrm>
        <a:prstGeom prst="rect">
          <a:avLst/>
        </a:prstGeom>
      </xdr:spPr>
    </xdr:pic>
    <xdr:clientData/>
  </xdr:twoCellAnchor>
  <xdr:twoCellAnchor editAs="oneCell">
    <xdr:from>
      <xdr:col>5</xdr:col>
      <xdr:colOff>1374529</xdr:colOff>
      <xdr:row>3</xdr:row>
      <xdr:rowOff>47675</xdr:rowOff>
    </xdr:from>
    <xdr:to>
      <xdr:col>5</xdr:col>
      <xdr:colOff>2517530</xdr:colOff>
      <xdr:row>6</xdr:row>
      <xdr:rowOff>780227</xdr:rowOff>
    </xdr:to>
    <xdr:pic>
      <xdr:nvPicPr>
        <xdr:cNvPr id="3" name="Picture 2">
          <a:extLst>
            <a:ext uri="{FF2B5EF4-FFF2-40B4-BE49-F238E27FC236}">
              <a16:creationId xmlns:a16="http://schemas.microsoft.com/office/drawing/2014/main" id="{9E8C2568-B326-4FB0-A06A-6BCD6C67A8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685" t="18920" r="17440"/>
        <a:stretch/>
      </xdr:blipFill>
      <xdr:spPr>
        <a:xfrm>
          <a:off x="6998089" y="1335455"/>
          <a:ext cx="1143001" cy="1433592"/>
        </a:xfrm>
        <a:prstGeom prst="rect">
          <a:avLst/>
        </a:prstGeom>
      </xdr:spPr>
    </xdr:pic>
    <xdr:clientData/>
  </xdr:twoCellAnchor>
  <xdr:twoCellAnchor editAs="oneCell">
    <xdr:from>
      <xdr:col>5</xdr:col>
      <xdr:colOff>92624</xdr:colOff>
      <xdr:row>8</xdr:row>
      <xdr:rowOff>32565</xdr:rowOff>
    </xdr:from>
    <xdr:to>
      <xdr:col>5</xdr:col>
      <xdr:colOff>1274883</xdr:colOff>
      <xdr:row>13</xdr:row>
      <xdr:rowOff>231424</xdr:rowOff>
    </xdr:to>
    <xdr:pic>
      <xdr:nvPicPr>
        <xdr:cNvPr id="4" name="Picture 3">
          <a:extLst>
            <a:ext uri="{FF2B5EF4-FFF2-40B4-BE49-F238E27FC236}">
              <a16:creationId xmlns:a16="http://schemas.microsoft.com/office/drawing/2014/main" id="{C2C31BEA-67EB-428F-AFA9-C01A8AEFFD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716184" y="3050085"/>
          <a:ext cx="1182259" cy="1639039"/>
        </a:xfrm>
        <a:prstGeom prst="rect">
          <a:avLst/>
        </a:prstGeom>
      </xdr:spPr>
    </xdr:pic>
    <xdr:clientData/>
  </xdr:twoCellAnchor>
  <xdr:twoCellAnchor editAs="oneCell">
    <xdr:from>
      <xdr:col>5</xdr:col>
      <xdr:colOff>1361548</xdr:colOff>
      <xdr:row>8</xdr:row>
      <xdr:rowOff>78442</xdr:rowOff>
    </xdr:from>
    <xdr:to>
      <xdr:col>5</xdr:col>
      <xdr:colOff>2524253</xdr:colOff>
      <xdr:row>13</xdr:row>
      <xdr:rowOff>196619</xdr:rowOff>
    </xdr:to>
    <xdr:pic>
      <xdr:nvPicPr>
        <xdr:cNvPr id="5" name="Picture 4">
          <a:extLst>
            <a:ext uri="{FF2B5EF4-FFF2-40B4-BE49-F238E27FC236}">
              <a16:creationId xmlns:a16="http://schemas.microsoft.com/office/drawing/2014/main" id="{ED392CC6-8BF9-41F8-A8C7-B33A00D2DC1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8085" t="17194" r="9886" b="21460"/>
        <a:stretch/>
      </xdr:blipFill>
      <xdr:spPr>
        <a:xfrm rot="5400000" flipV="1">
          <a:off x="6787282" y="3293788"/>
          <a:ext cx="1558357" cy="1162705"/>
        </a:xfrm>
        <a:prstGeom prst="rect">
          <a:avLst/>
        </a:prstGeom>
      </xdr:spPr>
    </xdr:pic>
    <xdr:clientData/>
  </xdr:twoCellAnchor>
  <xdr:twoCellAnchor editAs="oneCell">
    <xdr:from>
      <xdr:col>5</xdr:col>
      <xdr:colOff>32584</xdr:colOff>
      <xdr:row>23</xdr:row>
      <xdr:rowOff>23483</xdr:rowOff>
    </xdr:from>
    <xdr:to>
      <xdr:col>5</xdr:col>
      <xdr:colOff>1260230</xdr:colOff>
      <xdr:row>26</xdr:row>
      <xdr:rowOff>271787</xdr:rowOff>
    </xdr:to>
    <xdr:pic>
      <xdr:nvPicPr>
        <xdr:cNvPr id="6" name="Picture 5">
          <a:extLst>
            <a:ext uri="{FF2B5EF4-FFF2-40B4-BE49-F238E27FC236}">
              <a16:creationId xmlns:a16="http://schemas.microsoft.com/office/drawing/2014/main" id="{9D938EF9-3089-4E4A-9286-3CA8DAE791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656144" y="8154023"/>
          <a:ext cx="1227646" cy="1662358"/>
        </a:xfrm>
        <a:prstGeom prst="rect">
          <a:avLst/>
        </a:prstGeom>
      </xdr:spPr>
    </xdr:pic>
    <xdr:clientData/>
  </xdr:twoCellAnchor>
  <xdr:twoCellAnchor editAs="oneCell">
    <xdr:from>
      <xdr:col>5</xdr:col>
      <xdr:colOff>344365</xdr:colOff>
      <xdr:row>19</xdr:row>
      <xdr:rowOff>24299</xdr:rowOff>
    </xdr:from>
    <xdr:to>
      <xdr:col>5</xdr:col>
      <xdr:colOff>2168769</xdr:colOff>
      <xdr:row>22</xdr:row>
      <xdr:rowOff>512884</xdr:rowOff>
    </xdr:to>
    <xdr:pic>
      <xdr:nvPicPr>
        <xdr:cNvPr id="7" name="Picture 6">
          <a:extLst>
            <a:ext uri="{FF2B5EF4-FFF2-40B4-BE49-F238E27FC236}">
              <a16:creationId xmlns:a16="http://schemas.microsoft.com/office/drawing/2014/main" id="{D1510FFF-2E28-44F3-A0DB-9072F1EF48C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065" t="31251" b="13132"/>
        <a:stretch/>
      </xdr:blipFill>
      <xdr:spPr>
        <a:xfrm>
          <a:off x="5967925" y="6569879"/>
          <a:ext cx="1824404" cy="1540145"/>
        </a:xfrm>
        <a:prstGeom prst="rect">
          <a:avLst/>
        </a:prstGeom>
      </xdr:spPr>
    </xdr:pic>
    <xdr:clientData/>
  </xdr:twoCellAnchor>
  <xdr:twoCellAnchor editAs="oneCell">
    <xdr:from>
      <xdr:col>5</xdr:col>
      <xdr:colOff>63316</xdr:colOff>
      <xdr:row>14</xdr:row>
      <xdr:rowOff>113161</xdr:rowOff>
    </xdr:from>
    <xdr:to>
      <xdr:col>5</xdr:col>
      <xdr:colOff>1245575</xdr:colOff>
      <xdr:row>18</xdr:row>
      <xdr:rowOff>1052040</xdr:rowOff>
    </xdr:to>
    <xdr:pic>
      <xdr:nvPicPr>
        <xdr:cNvPr id="8" name="Picture 7">
          <a:extLst>
            <a:ext uri="{FF2B5EF4-FFF2-40B4-BE49-F238E27FC236}">
              <a16:creationId xmlns:a16="http://schemas.microsoft.com/office/drawing/2014/main" id="{C6A75C19-31CB-4D1F-AB3B-BEA03CE9FB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686876" y="4845181"/>
          <a:ext cx="1182259" cy="1609439"/>
        </a:xfrm>
        <a:prstGeom prst="rect">
          <a:avLst/>
        </a:prstGeom>
      </xdr:spPr>
    </xdr:pic>
    <xdr:clientData/>
  </xdr:twoCellAnchor>
  <xdr:twoCellAnchor editAs="oneCell">
    <xdr:from>
      <xdr:col>5</xdr:col>
      <xdr:colOff>1311952</xdr:colOff>
      <xdr:row>15</xdr:row>
      <xdr:rowOff>61633</xdr:rowOff>
    </xdr:from>
    <xdr:to>
      <xdr:col>5</xdr:col>
      <xdr:colOff>2557528</xdr:colOff>
      <xdr:row>18</xdr:row>
      <xdr:rowOff>838987</xdr:rowOff>
    </xdr:to>
    <xdr:pic>
      <xdr:nvPicPr>
        <xdr:cNvPr id="9" name="Picture 8">
          <a:extLst>
            <a:ext uri="{FF2B5EF4-FFF2-40B4-BE49-F238E27FC236}">
              <a16:creationId xmlns:a16="http://schemas.microsoft.com/office/drawing/2014/main" id="{77CD3529-CEC0-451C-97B3-995075E5224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332" t="5681" r="50926" b="66064"/>
        <a:stretch/>
      </xdr:blipFill>
      <xdr:spPr>
        <a:xfrm>
          <a:off x="6935512" y="4953673"/>
          <a:ext cx="1245576" cy="1287894"/>
        </a:xfrm>
        <a:prstGeom prst="rect">
          <a:avLst/>
        </a:prstGeom>
      </xdr:spPr>
    </xdr:pic>
    <xdr:clientData/>
  </xdr:twoCellAnchor>
  <xdr:twoCellAnchor editAs="oneCell">
    <xdr:from>
      <xdr:col>5</xdr:col>
      <xdr:colOff>1296864</xdr:colOff>
      <xdr:row>24</xdr:row>
      <xdr:rowOff>73269</xdr:rowOff>
    </xdr:from>
    <xdr:to>
      <xdr:col>5</xdr:col>
      <xdr:colOff>2549769</xdr:colOff>
      <xdr:row>26</xdr:row>
      <xdr:rowOff>126390</xdr:rowOff>
    </xdr:to>
    <xdr:pic>
      <xdr:nvPicPr>
        <xdr:cNvPr id="10" name="Picture 9">
          <a:extLst>
            <a:ext uri="{FF2B5EF4-FFF2-40B4-BE49-F238E27FC236}">
              <a16:creationId xmlns:a16="http://schemas.microsoft.com/office/drawing/2014/main" id="{AC55E2DB-2D3A-404D-A177-9F213C3CC8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20424" y="8554329"/>
          <a:ext cx="1252905" cy="9370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1.bin"/><Relationship Id="rId1" Type="http://schemas.openxmlformats.org/officeDocument/2006/relationships/hyperlink" Target="http://s.n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hyperlink" Target="http://s.no/"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84098-9ABF-49AB-A515-4849DEDD9DEA}">
  <dimension ref="A1:H25"/>
  <sheetViews>
    <sheetView zoomScale="90" zoomScaleNormal="90" workbookViewId="0">
      <pane ySplit="3" topLeftCell="A4" activePane="bottomLeft" state="frozen"/>
      <selection pane="bottomLeft" activeCell="G24" sqref="G24"/>
    </sheetView>
  </sheetViews>
  <sheetFormatPr defaultColWidth="9.109375" defaultRowHeight="12" x14ac:dyDescent="0.3"/>
  <cols>
    <col min="1" max="1" width="5.109375" style="167" bestFit="1" customWidth="1"/>
    <col min="2" max="2" width="35.6640625" style="168" customWidth="1"/>
    <col min="3" max="3" width="13" style="168" customWidth="1"/>
    <col min="4" max="4" width="16.44140625" style="168" customWidth="1"/>
    <col min="5" max="5" width="11.88671875" style="168" bestFit="1" customWidth="1"/>
    <col min="6" max="6" width="10" style="168" bestFit="1" customWidth="1"/>
    <col min="7" max="7" width="84.33203125" style="171" bestFit="1" customWidth="1"/>
    <col min="8" max="8" width="23" style="167" customWidth="1"/>
    <col min="9" max="16384" width="9.109375" style="167"/>
  </cols>
  <sheetData>
    <row r="1" spans="1:8" ht="15" customHeight="1" x14ac:dyDescent="0.3">
      <c r="A1" s="491"/>
      <c r="B1" s="491"/>
      <c r="C1" s="232"/>
      <c r="D1" s="232"/>
      <c r="E1" s="492"/>
      <c r="F1" s="492"/>
      <c r="G1" s="492"/>
    </row>
    <row r="2" spans="1:8" s="168" customFormat="1" x14ac:dyDescent="0.3">
      <c r="G2" s="175"/>
    </row>
    <row r="3" spans="1:8" s="169" customFormat="1" ht="15" customHeight="1" x14ac:dyDescent="0.3">
      <c r="A3" s="270" t="s">
        <v>0</v>
      </c>
      <c r="B3" s="271" t="s">
        <v>1</v>
      </c>
      <c r="C3" s="493" t="s">
        <v>874</v>
      </c>
      <c r="D3" s="494"/>
      <c r="E3" s="493" t="s">
        <v>2</v>
      </c>
      <c r="F3" s="494"/>
      <c r="G3" s="271" t="s">
        <v>4</v>
      </c>
      <c r="H3" s="271" t="s">
        <v>5</v>
      </c>
    </row>
    <row r="4" spans="1:8" x14ac:dyDescent="0.3">
      <c r="A4" s="272">
        <v>1</v>
      </c>
      <c r="B4" s="273" t="s">
        <v>6</v>
      </c>
      <c r="C4" s="273"/>
      <c r="D4" s="273"/>
      <c r="E4" s="274">
        <f>SUMMARY!B3</f>
        <v>4382475</v>
      </c>
      <c r="F4" s="275" t="s">
        <v>7</v>
      </c>
      <c r="G4" s="276" t="s">
        <v>8</v>
      </c>
      <c r="H4" s="277"/>
    </row>
    <row r="5" spans="1:8" x14ac:dyDescent="0.3">
      <c r="A5" s="272">
        <v>4</v>
      </c>
      <c r="B5" s="273" t="s">
        <v>9</v>
      </c>
      <c r="C5" s="273"/>
      <c r="D5" s="273"/>
      <c r="E5" s="274">
        <f>SUMMARY!E9</f>
        <v>1030737</v>
      </c>
      <c r="F5" s="275" t="s">
        <v>7</v>
      </c>
      <c r="G5" s="276" t="s">
        <v>10</v>
      </c>
      <c r="H5" s="277" t="s">
        <v>11</v>
      </c>
    </row>
    <row r="6" spans="1:8" x14ac:dyDescent="0.3">
      <c r="A6" s="272">
        <v>5</v>
      </c>
      <c r="B6" s="273" t="s">
        <v>12</v>
      </c>
      <c r="C6" s="273"/>
      <c r="D6" s="273"/>
      <c r="E6" s="273"/>
      <c r="F6" s="273"/>
      <c r="G6" s="278" t="s">
        <v>13</v>
      </c>
      <c r="H6" s="277" t="s">
        <v>14</v>
      </c>
    </row>
    <row r="7" spans="1:8" x14ac:dyDescent="0.3">
      <c r="A7" s="272">
        <v>6</v>
      </c>
      <c r="B7" s="273" t="s">
        <v>15</v>
      </c>
      <c r="C7" s="273"/>
      <c r="D7" s="273"/>
      <c r="E7" s="273"/>
      <c r="F7" s="273"/>
      <c r="G7" s="276" t="s">
        <v>16</v>
      </c>
      <c r="H7" s="277" t="s">
        <v>11</v>
      </c>
    </row>
    <row r="8" spans="1:8" x14ac:dyDescent="0.3">
      <c r="A8" s="272">
        <v>7</v>
      </c>
      <c r="B8" s="273" t="s">
        <v>17</v>
      </c>
      <c r="C8" s="273"/>
      <c r="D8" s="273"/>
      <c r="E8" s="273"/>
      <c r="F8" s="273"/>
      <c r="G8" s="276" t="s">
        <v>18</v>
      </c>
      <c r="H8" s="277" t="s">
        <v>11</v>
      </c>
    </row>
    <row r="9" spans="1:8" x14ac:dyDescent="0.3">
      <c r="A9" s="272">
        <v>8</v>
      </c>
      <c r="B9" s="273" t="s">
        <v>19</v>
      </c>
      <c r="C9" s="273"/>
      <c r="D9" s="273"/>
      <c r="E9" s="273"/>
      <c r="F9" s="273"/>
      <c r="G9" s="276" t="s">
        <v>16</v>
      </c>
      <c r="H9" s="277" t="s">
        <v>11</v>
      </c>
    </row>
    <row r="10" spans="1:8" x14ac:dyDescent="0.25">
      <c r="A10" s="272">
        <v>9</v>
      </c>
      <c r="B10" s="273" t="s">
        <v>20</v>
      </c>
      <c r="C10" s="273"/>
      <c r="D10" s="273"/>
      <c r="E10" s="273"/>
      <c r="F10" s="273"/>
      <c r="G10" s="276"/>
      <c r="H10" s="279"/>
    </row>
    <row r="11" spans="1:8" x14ac:dyDescent="0.3">
      <c r="A11" s="272">
        <v>10</v>
      </c>
      <c r="B11" s="273" t="s">
        <v>21</v>
      </c>
      <c r="C11" s="273"/>
      <c r="D11" s="273"/>
      <c r="E11" s="273"/>
      <c r="F11" s="273"/>
      <c r="G11" s="280"/>
      <c r="H11" s="277"/>
    </row>
    <row r="12" spans="1:8" x14ac:dyDescent="0.3">
      <c r="A12" s="272">
        <v>11</v>
      </c>
      <c r="B12" s="273" t="s">
        <v>22</v>
      </c>
      <c r="C12" s="273"/>
      <c r="D12" s="273"/>
      <c r="E12" s="273"/>
      <c r="F12" s="273"/>
      <c r="G12" s="276"/>
      <c r="H12" s="277"/>
    </row>
    <row r="13" spans="1:8" x14ac:dyDescent="0.3">
      <c r="A13" s="272">
        <v>12</v>
      </c>
      <c r="B13" s="273" t="s">
        <v>23</v>
      </c>
      <c r="C13" s="273"/>
      <c r="D13" s="273"/>
      <c r="E13" s="273"/>
      <c r="F13" s="273"/>
      <c r="G13" s="276"/>
      <c r="H13" s="277"/>
    </row>
    <row r="14" spans="1:8" x14ac:dyDescent="0.3">
      <c r="A14" s="272">
        <v>13</v>
      </c>
      <c r="B14" s="273" t="s">
        <v>24</v>
      </c>
      <c r="C14" s="273"/>
      <c r="D14" s="273"/>
      <c r="E14" s="273"/>
      <c r="F14" s="273"/>
      <c r="G14" s="281" t="s">
        <v>25</v>
      </c>
      <c r="H14" s="277" t="s">
        <v>26</v>
      </c>
    </row>
    <row r="15" spans="1:8" x14ac:dyDescent="0.3">
      <c r="A15" s="272">
        <v>14</v>
      </c>
      <c r="B15" s="273" t="s">
        <v>27</v>
      </c>
      <c r="C15" s="273"/>
      <c r="D15" s="273"/>
      <c r="E15" s="273"/>
      <c r="F15" s="273"/>
      <c r="G15" s="276"/>
      <c r="H15" s="277"/>
    </row>
    <row r="16" spans="1:8" x14ac:dyDescent="0.3">
      <c r="A16" s="272">
        <v>15</v>
      </c>
      <c r="B16" s="273" t="s">
        <v>28</v>
      </c>
      <c r="C16" s="273"/>
      <c r="D16" s="273"/>
      <c r="E16" s="274"/>
      <c r="F16" s="274"/>
      <c r="G16" s="276"/>
      <c r="H16" s="277"/>
    </row>
    <row r="17" spans="1:8" x14ac:dyDescent="0.3">
      <c r="A17" s="272">
        <v>16</v>
      </c>
      <c r="B17" s="273" t="s">
        <v>29</v>
      </c>
      <c r="C17" s="273"/>
      <c r="D17" s="273"/>
      <c r="E17" s="273"/>
      <c r="F17" s="273"/>
      <c r="G17" s="276"/>
      <c r="H17" s="277"/>
    </row>
    <row r="18" spans="1:8" x14ac:dyDescent="0.3">
      <c r="A18" s="272">
        <v>17</v>
      </c>
      <c r="B18" s="273" t="s">
        <v>30</v>
      </c>
      <c r="C18" s="273"/>
      <c r="D18" s="273"/>
      <c r="E18" s="273"/>
      <c r="F18" s="273"/>
      <c r="G18" s="276"/>
      <c r="H18" s="277"/>
    </row>
    <row r="19" spans="1:8" x14ac:dyDescent="0.3">
      <c r="A19" s="272">
        <v>18</v>
      </c>
      <c r="B19" s="273" t="s">
        <v>31</v>
      </c>
      <c r="C19" s="273"/>
      <c r="D19" s="273"/>
      <c r="E19" s="273"/>
      <c r="F19" s="273"/>
      <c r="G19" s="278" t="s">
        <v>13</v>
      </c>
      <c r="H19" s="277" t="s">
        <v>14</v>
      </c>
    </row>
    <row r="20" spans="1:8" ht="25.5" customHeight="1" x14ac:dyDescent="0.3">
      <c r="A20" s="272">
        <v>19</v>
      </c>
      <c r="B20" s="273" t="s">
        <v>32</v>
      </c>
      <c r="C20" s="273"/>
      <c r="D20" s="273"/>
      <c r="E20" s="273"/>
      <c r="F20" s="273"/>
      <c r="G20" s="276"/>
      <c r="H20" s="277"/>
    </row>
    <row r="21" spans="1:8" x14ac:dyDescent="0.3">
      <c r="A21" s="272">
        <v>20</v>
      </c>
      <c r="B21" s="273" t="s">
        <v>33</v>
      </c>
      <c r="C21" s="273"/>
      <c r="D21" s="273"/>
      <c r="E21" s="274"/>
      <c r="F21" s="274"/>
      <c r="G21" s="274"/>
      <c r="H21" s="277"/>
    </row>
    <row r="22" spans="1:8" x14ac:dyDescent="0.3">
      <c r="A22" s="272">
        <v>21</v>
      </c>
      <c r="B22" s="273" t="s">
        <v>34</v>
      </c>
      <c r="C22" s="273"/>
      <c r="D22" s="273"/>
      <c r="E22" s="273"/>
      <c r="F22" s="273"/>
      <c r="G22" s="276"/>
      <c r="H22" s="277"/>
    </row>
    <row r="23" spans="1:8" x14ac:dyDescent="0.3">
      <c r="A23" s="272">
        <v>22</v>
      </c>
      <c r="B23" s="273" t="s">
        <v>35</v>
      </c>
      <c r="C23" s="273"/>
      <c r="D23" s="273"/>
      <c r="E23" s="273"/>
      <c r="F23" s="273"/>
      <c r="G23" s="276"/>
      <c r="H23" s="277"/>
    </row>
    <row r="24" spans="1:8" x14ac:dyDescent="0.3">
      <c r="A24" s="272">
        <v>23</v>
      </c>
      <c r="B24" s="273"/>
      <c r="C24" s="273"/>
      <c r="D24" s="273"/>
      <c r="E24" s="273"/>
      <c r="F24" s="273"/>
      <c r="G24" s="276"/>
      <c r="H24" s="277"/>
    </row>
    <row r="25" spans="1:8" s="170" customFormat="1" x14ac:dyDescent="0.3">
      <c r="A25" s="282"/>
      <c r="B25" s="283" t="s">
        <v>36</v>
      </c>
      <c r="C25" s="283"/>
      <c r="D25" s="283"/>
      <c r="E25" s="283"/>
      <c r="F25" s="283"/>
      <c r="G25" s="276"/>
      <c r="H25" s="282"/>
    </row>
  </sheetData>
  <mergeCells count="4">
    <mergeCell ref="A1:B1"/>
    <mergeCell ref="E1:G1"/>
    <mergeCell ref="C3:D3"/>
    <mergeCell ref="E3:F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37E0-0523-4116-8F8F-BB297F0A430B}">
  <dimension ref="A1:F63"/>
  <sheetViews>
    <sheetView zoomScale="85" zoomScaleNormal="85" workbookViewId="0">
      <selection activeCell="J14" sqref="J14"/>
    </sheetView>
  </sheetViews>
  <sheetFormatPr defaultColWidth="9" defaultRowHeight="13.8" x14ac:dyDescent="0.3"/>
  <cols>
    <col min="1" max="1" width="6.44140625" style="391" customWidth="1"/>
    <col min="2" max="2" width="83.88671875" style="392" bestFit="1" customWidth="1"/>
    <col min="3" max="3" width="10.5546875" style="391" customWidth="1"/>
    <col min="4" max="4" width="11.5546875" style="391" customWidth="1"/>
    <col min="5" max="5" width="10.5546875" style="357" customWidth="1"/>
    <col min="6" max="6" width="19.109375" style="357" customWidth="1"/>
    <col min="7" max="256" width="9" style="357"/>
    <col min="257" max="257" width="6.44140625" style="357" customWidth="1"/>
    <col min="258" max="258" width="71.33203125" style="357" customWidth="1"/>
    <col min="259" max="259" width="10.5546875" style="357" customWidth="1"/>
    <col min="260" max="260" width="11.5546875" style="357" customWidth="1"/>
    <col min="261" max="261" width="10.5546875" style="357" customWidth="1"/>
    <col min="262" max="262" width="19.109375" style="357" customWidth="1"/>
    <col min="263" max="512" width="9" style="357"/>
    <col min="513" max="513" width="6.44140625" style="357" customWidth="1"/>
    <col min="514" max="514" width="71.33203125" style="357" customWidth="1"/>
    <col min="515" max="515" width="10.5546875" style="357" customWidth="1"/>
    <col min="516" max="516" width="11.5546875" style="357" customWidth="1"/>
    <col min="517" max="517" width="10.5546875" style="357" customWidth="1"/>
    <col min="518" max="518" width="19.109375" style="357" customWidth="1"/>
    <col min="519" max="768" width="9" style="357"/>
    <col min="769" max="769" width="6.44140625" style="357" customWidth="1"/>
    <col min="770" max="770" width="71.33203125" style="357" customWidth="1"/>
    <col min="771" max="771" width="10.5546875" style="357" customWidth="1"/>
    <col min="772" max="772" width="11.5546875" style="357" customWidth="1"/>
    <col min="773" max="773" width="10.5546875" style="357" customWidth="1"/>
    <col min="774" max="774" width="19.109375" style="357" customWidth="1"/>
    <col min="775" max="1024" width="9" style="357"/>
    <col min="1025" max="1025" width="6.44140625" style="357" customWidth="1"/>
    <col min="1026" max="1026" width="71.33203125" style="357" customWidth="1"/>
    <col min="1027" max="1027" width="10.5546875" style="357" customWidth="1"/>
    <col min="1028" max="1028" width="11.5546875" style="357" customWidth="1"/>
    <col min="1029" max="1029" width="10.5546875" style="357" customWidth="1"/>
    <col min="1030" max="1030" width="19.109375" style="357" customWidth="1"/>
    <col min="1031" max="1280" width="9" style="357"/>
    <col min="1281" max="1281" width="6.44140625" style="357" customWidth="1"/>
    <col min="1282" max="1282" width="71.33203125" style="357" customWidth="1"/>
    <col min="1283" max="1283" width="10.5546875" style="357" customWidth="1"/>
    <col min="1284" max="1284" width="11.5546875" style="357" customWidth="1"/>
    <col min="1285" max="1285" width="10.5546875" style="357" customWidth="1"/>
    <col min="1286" max="1286" width="19.109375" style="357" customWidth="1"/>
    <col min="1287" max="1536" width="9" style="357"/>
    <col min="1537" max="1537" width="6.44140625" style="357" customWidth="1"/>
    <col min="1538" max="1538" width="71.33203125" style="357" customWidth="1"/>
    <col min="1539" max="1539" width="10.5546875" style="357" customWidth="1"/>
    <col min="1540" max="1540" width="11.5546875" style="357" customWidth="1"/>
    <col min="1541" max="1541" width="10.5546875" style="357" customWidth="1"/>
    <col min="1542" max="1542" width="19.109375" style="357" customWidth="1"/>
    <col min="1543" max="1792" width="9" style="357"/>
    <col min="1793" max="1793" width="6.44140625" style="357" customWidth="1"/>
    <col min="1794" max="1794" width="71.33203125" style="357" customWidth="1"/>
    <col min="1795" max="1795" width="10.5546875" style="357" customWidth="1"/>
    <col min="1796" max="1796" width="11.5546875" style="357" customWidth="1"/>
    <col min="1797" max="1797" width="10.5546875" style="357" customWidth="1"/>
    <col min="1798" max="1798" width="19.109375" style="357" customWidth="1"/>
    <col min="1799" max="2048" width="9" style="357"/>
    <col min="2049" max="2049" width="6.44140625" style="357" customWidth="1"/>
    <col min="2050" max="2050" width="71.33203125" style="357" customWidth="1"/>
    <col min="2051" max="2051" width="10.5546875" style="357" customWidth="1"/>
    <col min="2052" max="2052" width="11.5546875" style="357" customWidth="1"/>
    <col min="2053" max="2053" width="10.5546875" style="357" customWidth="1"/>
    <col min="2054" max="2054" width="19.109375" style="357" customWidth="1"/>
    <col min="2055" max="2304" width="9" style="357"/>
    <col min="2305" max="2305" width="6.44140625" style="357" customWidth="1"/>
    <col min="2306" max="2306" width="71.33203125" style="357" customWidth="1"/>
    <col min="2307" max="2307" width="10.5546875" style="357" customWidth="1"/>
    <col min="2308" max="2308" width="11.5546875" style="357" customWidth="1"/>
    <col min="2309" max="2309" width="10.5546875" style="357" customWidth="1"/>
    <col min="2310" max="2310" width="19.109375" style="357" customWidth="1"/>
    <col min="2311" max="2560" width="9" style="357"/>
    <col min="2561" max="2561" width="6.44140625" style="357" customWidth="1"/>
    <col min="2562" max="2562" width="71.33203125" style="357" customWidth="1"/>
    <col min="2563" max="2563" width="10.5546875" style="357" customWidth="1"/>
    <col min="2564" max="2564" width="11.5546875" style="357" customWidth="1"/>
    <col min="2565" max="2565" width="10.5546875" style="357" customWidth="1"/>
    <col min="2566" max="2566" width="19.109375" style="357" customWidth="1"/>
    <col min="2567" max="2816" width="9" style="357"/>
    <col min="2817" max="2817" width="6.44140625" style="357" customWidth="1"/>
    <col min="2818" max="2818" width="71.33203125" style="357" customWidth="1"/>
    <col min="2819" max="2819" width="10.5546875" style="357" customWidth="1"/>
    <col min="2820" max="2820" width="11.5546875" style="357" customWidth="1"/>
    <col min="2821" max="2821" width="10.5546875" style="357" customWidth="1"/>
    <col min="2822" max="2822" width="19.109375" style="357" customWidth="1"/>
    <col min="2823" max="3072" width="9" style="357"/>
    <col min="3073" max="3073" width="6.44140625" style="357" customWidth="1"/>
    <col min="3074" max="3074" width="71.33203125" style="357" customWidth="1"/>
    <col min="3075" max="3075" width="10.5546875" style="357" customWidth="1"/>
    <col min="3076" max="3076" width="11.5546875" style="357" customWidth="1"/>
    <col min="3077" max="3077" width="10.5546875" style="357" customWidth="1"/>
    <col min="3078" max="3078" width="19.109375" style="357" customWidth="1"/>
    <col min="3079" max="3328" width="9" style="357"/>
    <col min="3329" max="3329" width="6.44140625" style="357" customWidth="1"/>
    <col min="3330" max="3330" width="71.33203125" style="357" customWidth="1"/>
    <col min="3331" max="3331" width="10.5546875" style="357" customWidth="1"/>
    <col min="3332" max="3332" width="11.5546875" style="357" customWidth="1"/>
    <col min="3333" max="3333" width="10.5546875" style="357" customWidth="1"/>
    <col min="3334" max="3334" width="19.109375" style="357" customWidth="1"/>
    <col min="3335" max="3584" width="9" style="357"/>
    <col min="3585" max="3585" width="6.44140625" style="357" customWidth="1"/>
    <col min="3586" max="3586" width="71.33203125" style="357" customWidth="1"/>
    <col min="3587" max="3587" width="10.5546875" style="357" customWidth="1"/>
    <col min="3588" max="3588" width="11.5546875" style="357" customWidth="1"/>
    <col min="3589" max="3589" width="10.5546875" style="357" customWidth="1"/>
    <col min="3590" max="3590" width="19.109375" style="357" customWidth="1"/>
    <col min="3591" max="3840" width="9" style="357"/>
    <col min="3841" max="3841" width="6.44140625" style="357" customWidth="1"/>
    <col min="3842" max="3842" width="71.33203125" style="357" customWidth="1"/>
    <col min="3843" max="3843" width="10.5546875" style="357" customWidth="1"/>
    <col min="3844" max="3844" width="11.5546875" style="357" customWidth="1"/>
    <col min="3845" max="3845" width="10.5546875" style="357" customWidth="1"/>
    <col min="3846" max="3846" width="19.109375" style="357" customWidth="1"/>
    <col min="3847" max="4096" width="9" style="357"/>
    <col min="4097" max="4097" width="6.44140625" style="357" customWidth="1"/>
    <col min="4098" max="4098" width="71.33203125" style="357" customWidth="1"/>
    <col min="4099" max="4099" width="10.5546875" style="357" customWidth="1"/>
    <col min="4100" max="4100" width="11.5546875" style="357" customWidth="1"/>
    <col min="4101" max="4101" width="10.5546875" style="357" customWidth="1"/>
    <col min="4102" max="4102" width="19.109375" style="357" customWidth="1"/>
    <col min="4103" max="4352" width="9" style="357"/>
    <col min="4353" max="4353" width="6.44140625" style="357" customWidth="1"/>
    <col min="4354" max="4354" width="71.33203125" style="357" customWidth="1"/>
    <col min="4355" max="4355" width="10.5546875" style="357" customWidth="1"/>
    <col min="4356" max="4356" width="11.5546875" style="357" customWidth="1"/>
    <col min="4357" max="4357" width="10.5546875" style="357" customWidth="1"/>
    <col min="4358" max="4358" width="19.109375" style="357" customWidth="1"/>
    <col min="4359" max="4608" width="9" style="357"/>
    <col min="4609" max="4609" width="6.44140625" style="357" customWidth="1"/>
    <col min="4610" max="4610" width="71.33203125" style="357" customWidth="1"/>
    <col min="4611" max="4611" width="10.5546875" style="357" customWidth="1"/>
    <col min="4612" max="4612" width="11.5546875" style="357" customWidth="1"/>
    <col min="4613" max="4613" width="10.5546875" style="357" customWidth="1"/>
    <col min="4614" max="4614" width="19.109375" style="357" customWidth="1"/>
    <col min="4615" max="4864" width="9" style="357"/>
    <col min="4865" max="4865" width="6.44140625" style="357" customWidth="1"/>
    <col min="4866" max="4866" width="71.33203125" style="357" customWidth="1"/>
    <col min="4867" max="4867" width="10.5546875" style="357" customWidth="1"/>
    <col min="4868" max="4868" width="11.5546875" style="357" customWidth="1"/>
    <col min="4869" max="4869" width="10.5546875" style="357" customWidth="1"/>
    <col min="4870" max="4870" width="19.109375" style="357" customWidth="1"/>
    <col min="4871" max="5120" width="9" style="357"/>
    <col min="5121" max="5121" width="6.44140625" style="357" customWidth="1"/>
    <col min="5122" max="5122" width="71.33203125" style="357" customWidth="1"/>
    <col min="5123" max="5123" width="10.5546875" style="357" customWidth="1"/>
    <col min="5124" max="5124" width="11.5546875" style="357" customWidth="1"/>
    <col min="5125" max="5125" width="10.5546875" style="357" customWidth="1"/>
    <col min="5126" max="5126" width="19.109375" style="357" customWidth="1"/>
    <col min="5127" max="5376" width="9" style="357"/>
    <col min="5377" max="5377" width="6.44140625" style="357" customWidth="1"/>
    <col min="5378" max="5378" width="71.33203125" style="357" customWidth="1"/>
    <col min="5379" max="5379" width="10.5546875" style="357" customWidth="1"/>
    <col min="5380" max="5380" width="11.5546875" style="357" customWidth="1"/>
    <col min="5381" max="5381" width="10.5546875" style="357" customWidth="1"/>
    <col min="5382" max="5382" width="19.109375" style="357" customWidth="1"/>
    <col min="5383" max="5632" width="9" style="357"/>
    <col min="5633" max="5633" width="6.44140625" style="357" customWidth="1"/>
    <col min="5634" max="5634" width="71.33203125" style="357" customWidth="1"/>
    <col min="5635" max="5635" width="10.5546875" style="357" customWidth="1"/>
    <col min="5636" max="5636" width="11.5546875" style="357" customWidth="1"/>
    <col min="5637" max="5637" width="10.5546875" style="357" customWidth="1"/>
    <col min="5638" max="5638" width="19.109375" style="357" customWidth="1"/>
    <col min="5639" max="5888" width="9" style="357"/>
    <col min="5889" max="5889" width="6.44140625" style="357" customWidth="1"/>
    <col min="5890" max="5890" width="71.33203125" style="357" customWidth="1"/>
    <col min="5891" max="5891" width="10.5546875" style="357" customWidth="1"/>
    <col min="5892" max="5892" width="11.5546875" style="357" customWidth="1"/>
    <col min="5893" max="5893" width="10.5546875" style="357" customWidth="1"/>
    <col min="5894" max="5894" width="19.109375" style="357" customWidth="1"/>
    <col min="5895" max="6144" width="9" style="357"/>
    <col min="6145" max="6145" width="6.44140625" style="357" customWidth="1"/>
    <col min="6146" max="6146" width="71.33203125" style="357" customWidth="1"/>
    <col min="6147" max="6147" width="10.5546875" style="357" customWidth="1"/>
    <col min="6148" max="6148" width="11.5546875" style="357" customWidth="1"/>
    <col min="6149" max="6149" width="10.5546875" style="357" customWidth="1"/>
    <col min="6150" max="6150" width="19.109375" style="357" customWidth="1"/>
    <col min="6151" max="6400" width="9" style="357"/>
    <col min="6401" max="6401" width="6.44140625" style="357" customWidth="1"/>
    <col min="6402" max="6402" width="71.33203125" style="357" customWidth="1"/>
    <col min="6403" max="6403" width="10.5546875" style="357" customWidth="1"/>
    <col min="6404" max="6404" width="11.5546875" style="357" customWidth="1"/>
    <col min="6405" max="6405" width="10.5546875" style="357" customWidth="1"/>
    <col min="6406" max="6406" width="19.109375" style="357" customWidth="1"/>
    <col min="6407" max="6656" width="9" style="357"/>
    <col min="6657" max="6657" width="6.44140625" style="357" customWidth="1"/>
    <col min="6658" max="6658" width="71.33203125" style="357" customWidth="1"/>
    <col min="6659" max="6659" width="10.5546875" style="357" customWidth="1"/>
    <col min="6660" max="6660" width="11.5546875" style="357" customWidth="1"/>
    <col min="6661" max="6661" width="10.5546875" style="357" customWidth="1"/>
    <col min="6662" max="6662" width="19.109375" style="357" customWidth="1"/>
    <col min="6663" max="6912" width="9" style="357"/>
    <col min="6913" max="6913" width="6.44140625" style="357" customWidth="1"/>
    <col min="6914" max="6914" width="71.33203125" style="357" customWidth="1"/>
    <col min="6915" max="6915" width="10.5546875" style="357" customWidth="1"/>
    <col min="6916" max="6916" width="11.5546875" style="357" customWidth="1"/>
    <col min="6917" max="6917" width="10.5546875" style="357" customWidth="1"/>
    <col min="6918" max="6918" width="19.109375" style="357" customWidth="1"/>
    <col min="6919" max="7168" width="9" style="357"/>
    <col min="7169" max="7169" width="6.44140625" style="357" customWidth="1"/>
    <col min="7170" max="7170" width="71.33203125" style="357" customWidth="1"/>
    <col min="7171" max="7171" width="10.5546875" style="357" customWidth="1"/>
    <col min="7172" max="7172" width="11.5546875" style="357" customWidth="1"/>
    <col min="7173" max="7173" width="10.5546875" style="357" customWidth="1"/>
    <col min="7174" max="7174" width="19.109375" style="357" customWidth="1"/>
    <col min="7175" max="7424" width="9" style="357"/>
    <col min="7425" max="7425" width="6.44140625" style="357" customWidth="1"/>
    <col min="7426" max="7426" width="71.33203125" style="357" customWidth="1"/>
    <col min="7427" max="7427" width="10.5546875" style="357" customWidth="1"/>
    <col min="7428" max="7428" width="11.5546875" style="357" customWidth="1"/>
    <col min="7429" max="7429" width="10.5546875" style="357" customWidth="1"/>
    <col min="7430" max="7430" width="19.109375" style="357" customWidth="1"/>
    <col min="7431" max="7680" width="9" style="357"/>
    <col min="7681" max="7681" width="6.44140625" style="357" customWidth="1"/>
    <col min="7682" max="7682" width="71.33203125" style="357" customWidth="1"/>
    <col min="7683" max="7683" width="10.5546875" style="357" customWidth="1"/>
    <col min="7684" max="7684" width="11.5546875" style="357" customWidth="1"/>
    <col min="7685" max="7685" width="10.5546875" style="357" customWidth="1"/>
    <col min="7686" max="7686" width="19.109375" style="357" customWidth="1"/>
    <col min="7687" max="7936" width="9" style="357"/>
    <col min="7937" max="7937" width="6.44140625" style="357" customWidth="1"/>
    <col min="7938" max="7938" width="71.33203125" style="357" customWidth="1"/>
    <col min="7939" max="7939" width="10.5546875" style="357" customWidth="1"/>
    <col min="7940" max="7940" width="11.5546875" style="357" customWidth="1"/>
    <col min="7941" max="7941" width="10.5546875" style="357" customWidth="1"/>
    <col min="7942" max="7942" width="19.109375" style="357" customWidth="1"/>
    <col min="7943" max="8192" width="9" style="357"/>
    <col min="8193" max="8193" width="6.44140625" style="357" customWidth="1"/>
    <col min="8194" max="8194" width="71.33203125" style="357" customWidth="1"/>
    <col min="8195" max="8195" width="10.5546875" style="357" customWidth="1"/>
    <col min="8196" max="8196" width="11.5546875" style="357" customWidth="1"/>
    <col min="8197" max="8197" width="10.5546875" style="357" customWidth="1"/>
    <col min="8198" max="8198" width="19.109375" style="357" customWidth="1"/>
    <col min="8199" max="8448" width="9" style="357"/>
    <col min="8449" max="8449" width="6.44140625" style="357" customWidth="1"/>
    <col min="8450" max="8450" width="71.33203125" style="357" customWidth="1"/>
    <col min="8451" max="8451" width="10.5546875" style="357" customWidth="1"/>
    <col min="8452" max="8452" width="11.5546875" style="357" customWidth="1"/>
    <col min="8453" max="8453" width="10.5546875" style="357" customWidth="1"/>
    <col min="8454" max="8454" width="19.109375" style="357" customWidth="1"/>
    <col min="8455" max="8704" width="9" style="357"/>
    <col min="8705" max="8705" width="6.44140625" style="357" customWidth="1"/>
    <col min="8706" max="8706" width="71.33203125" style="357" customWidth="1"/>
    <col min="8707" max="8707" width="10.5546875" style="357" customWidth="1"/>
    <col min="8708" max="8708" width="11.5546875" style="357" customWidth="1"/>
    <col min="8709" max="8709" width="10.5546875" style="357" customWidth="1"/>
    <col min="8710" max="8710" width="19.109375" style="357" customWidth="1"/>
    <col min="8711" max="8960" width="9" style="357"/>
    <col min="8961" max="8961" width="6.44140625" style="357" customWidth="1"/>
    <col min="8962" max="8962" width="71.33203125" style="357" customWidth="1"/>
    <col min="8963" max="8963" width="10.5546875" style="357" customWidth="1"/>
    <col min="8964" max="8964" width="11.5546875" style="357" customWidth="1"/>
    <col min="8965" max="8965" width="10.5546875" style="357" customWidth="1"/>
    <col min="8966" max="8966" width="19.109375" style="357" customWidth="1"/>
    <col min="8967" max="9216" width="9" style="357"/>
    <col min="9217" max="9217" width="6.44140625" style="357" customWidth="1"/>
    <col min="9218" max="9218" width="71.33203125" style="357" customWidth="1"/>
    <col min="9219" max="9219" width="10.5546875" style="357" customWidth="1"/>
    <col min="9220" max="9220" width="11.5546875" style="357" customWidth="1"/>
    <col min="9221" max="9221" width="10.5546875" style="357" customWidth="1"/>
    <col min="9222" max="9222" width="19.109375" style="357" customWidth="1"/>
    <col min="9223" max="9472" width="9" style="357"/>
    <col min="9473" max="9473" width="6.44140625" style="357" customWidth="1"/>
    <col min="9474" max="9474" width="71.33203125" style="357" customWidth="1"/>
    <col min="9475" max="9475" width="10.5546875" style="357" customWidth="1"/>
    <col min="9476" max="9476" width="11.5546875" style="357" customWidth="1"/>
    <col min="9477" max="9477" width="10.5546875" style="357" customWidth="1"/>
    <col min="9478" max="9478" width="19.109375" style="357" customWidth="1"/>
    <col min="9479" max="9728" width="9" style="357"/>
    <col min="9729" max="9729" width="6.44140625" style="357" customWidth="1"/>
    <col min="9730" max="9730" width="71.33203125" style="357" customWidth="1"/>
    <col min="9731" max="9731" width="10.5546875" style="357" customWidth="1"/>
    <col min="9732" max="9732" width="11.5546875" style="357" customWidth="1"/>
    <col min="9733" max="9733" width="10.5546875" style="357" customWidth="1"/>
    <col min="9734" max="9734" width="19.109375" style="357" customWidth="1"/>
    <col min="9735" max="9984" width="9" style="357"/>
    <col min="9985" max="9985" width="6.44140625" style="357" customWidth="1"/>
    <col min="9986" max="9986" width="71.33203125" style="357" customWidth="1"/>
    <col min="9987" max="9987" width="10.5546875" style="357" customWidth="1"/>
    <col min="9988" max="9988" width="11.5546875" style="357" customWidth="1"/>
    <col min="9989" max="9989" width="10.5546875" style="357" customWidth="1"/>
    <col min="9990" max="9990" width="19.109375" style="357" customWidth="1"/>
    <col min="9991" max="10240" width="9" style="357"/>
    <col min="10241" max="10241" width="6.44140625" style="357" customWidth="1"/>
    <col min="10242" max="10242" width="71.33203125" style="357" customWidth="1"/>
    <col min="10243" max="10243" width="10.5546875" style="357" customWidth="1"/>
    <col min="10244" max="10244" width="11.5546875" style="357" customWidth="1"/>
    <col min="10245" max="10245" width="10.5546875" style="357" customWidth="1"/>
    <col min="10246" max="10246" width="19.109375" style="357" customWidth="1"/>
    <col min="10247" max="10496" width="9" style="357"/>
    <col min="10497" max="10497" width="6.44140625" style="357" customWidth="1"/>
    <col min="10498" max="10498" width="71.33203125" style="357" customWidth="1"/>
    <col min="10499" max="10499" width="10.5546875" style="357" customWidth="1"/>
    <col min="10500" max="10500" width="11.5546875" style="357" customWidth="1"/>
    <col min="10501" max="10501" width="10.5546875" style="357" customWidth="1"/>
    <col min="10502" max="10502" width="19.109375" style="357" customWidth="1"/>
    <col min="10503" max="10752" width="9" style="357"/>
    <col min="10753" max="10753" width="6.44140625" style="357" customWidth="1"/>
    <col min="10754" max="10754" width="71.33203125" style="357" customWidth="1"/>
    <col min="10755" max="10755" width="10.5546875" style="357" customWidth="1"/>
    <col min="10756" max="10756" width="11.5546875" style="357" customWidth="1"/>
    <col min="10757" max="10757" width="10.5546875" style="357" customWidth="1"/>
    <col min="10758" max="10758" width="19.109375" style="357" customWidth="1"/>
    <col min="10759" max="11008" width="9" style="357"/>
    <col min="11009" max="11009" width="6.44140625" style="357" customWidth="1"/>
    <col min="11010" max="11010" width="71.33203125" style="357" customWidth="1"/>
    <col min="11011" max="11011" width="10.5546875" style="357" customWidth="1"/>
    <col min="11012" max="11012" width="11.5546875" style="357" customWidth="1"/>
    <col min="11013" max="11013" width="10.5546875" style="357" customWidth="1"/>
    <col min="11014" max="11014" width="19.109375" style="357" customWidth="1"/>
    <col min="11015" max="11264" width="9" style="357"/>
    <col min="11265" max="11265" width="6.44140625" style="357" customWidth="1"/>
    <col min="11266" max="11266" width="71.33203125" style="357" customWidth="1"/>
    <col min="11267" max="11267" width="10.5546875" style="357" customWidth="1"/>
    <col min="11268" max="11268" width="11.5546875" style="357" customWidth="1"/>
    <col min="11269" max="11269" width="10.5546875" style="357" customWidth="1"/>
    <col min="11270" max="11270" width="19.109375" style="357" customWidth="1"/>
    <col min="11271" max="11520" width="9" style="357"/>
    <col min="11521" max="11521" width="6.44140625" style="357" customWidth="1"/>
    <col min="11522" max="11522" width="71.33203125" style="357" customWidth="1"/>
    <col min="11523" max="11523" width="10.5546875" style="357" customWidth="1"/>
    <col min="11524" max="11524" width="11.5546875" style="357" customWidth="1"/>
    <col min="11525" max="11525" width="10.5546875" style="357" customWidth="1"/>
    <col min="11526" max="11526" width="19.109375" style="357" customWidth="1"/>
    <col min="11527" max="11776" width="9" style="357"/>
    <col min="11777" max="11777" width="6.44140625" style="357" customWidth="1"/>
    <col min="11778" max="11778" width="71.33203125" style="357" customWidth="1"/>
    <col min="11779" max="11779" width="10.5546875" style="357" customWidth="1"/>
    <col min="11780" max="11780" width="11.5546875" style="357" customWidth="1"/>
    <col min="11781" max="11781" width="10.5546875" style="357" customWidth="1"/>
    <col min="11782" max="11782" width="19.109375" style="357" customWidth="1"/>
    <col min="11783" max="12032" width="9" style="357"/>
    <col min="12033" max="12033" width="6.44140625" style="357" customWidth="1"/>
    <col min="12034" max="12034" width="71.33203125" style="357" customWidth="1"/>
    <col min="12035" max="12035" width="10.5546875" style="357" customWidth="1"/>
    <col min="12036" max="12036" width="11.5546875" style="357" customWidth="1"/>
    <col min="12037" max="12037" width="10.5546875" style="357" customWidth="1"/>
    <col min="12038" max="12038" width="19.109375" style="357" customWidth="1"/>
    <col min="12039" max="12288" width="9" style="357"/>
    <col min="12289" max="12289" width="6.44140625" style="357" customWidth="1"/>
    <col min="12290" max="12290" width="71.33203125" style="357" customWidth="1"/>
    <col min="12291" max="12291" width="10.5546875" style="357" customWidth="1"/>
    <col min="12292" max="12292" width="11.5546875" style="357" customWidth="1"/>
    <col min="12293" max="12293" width="10.5546875" style="357" customWidth="1"/>
    <col min="12294" max="12294" width="19.109375" style="357" customWidth="1"/>
    <col min="12295" max="12544" width="9" style="357"/>
    <col min="12545" max="12545" width="6.44140625" style="357" customWidth="1"/>
    <col min="12546" max="12546" width="71.33203125" style="357" customWidth="1"/>
    <col min="12547" max="12547" width="10.5546875" style="357" customWidth="1"/>
    <col min="12548" max="12548" width="11.5546875" style="357" customWidth="1"/>
    <col min="12549" max="12549" width="10.5546875" style="357" customWidth="1"/>
    <col min="12550" max="12550" width="19.109375" style="357" customWidth="1"/>
    <col min="12551" max="12800" width="9" style="357"/>
    <col min="12801" max="12801" width="6.44140625" style="357" customWidth="1"/>
    <col min="12802" max="12802" width="71.33203125" style="357" customWidth="1"/>
    <col min="12803" max="12803" width="10.5546875" style="357" customWidth="1"/>
    <col min="12804" max="12804" width="11.5546875" style="357" customWidth="1"/>
    <col min="12805" max="12805" width="10.5546875" style="357" customWidth="1"/>
    <col min="12806" max="12806" width="19.109375" style="357" customWidth="1"/>
    <col min="12807" max="13056" width="9" style="357"/>
    <col min="13057" max="13057" width="6.44140625" style="357" customWidth="1"/>
    <col min="13058" max="13058" width="71.33203125" style="357" customWidth="1"/>
    <col min="13059" max="13059" width="10.5546875" style="357" customWidth="1"/>
    <col min="13060" max="13060" width="11.5546875" style="357" customWidth="1"/>
    <col min="13061" max="13061" width="10.5546875" style="357" customWidth="1"/>
    <col min="13062" max="13062" width="19.109375" style="357" customWidth="1"/>
    <col min="13063" max="13312" width="9" style="357"/>
    <col min="13313" max="13313" width="6.44140625" style="357" customWidth="1"/>
    <col min="13314" max="13314" width="71.33203125" style="357" customWidth="1"/>
    <col min="13315" max="13315" width="10.5546875" style="357" customWidth="1"/>
    <col min="13316" max="13316" width="11.5546875" style="357" customWidth="1"/>
    <col min="13317" max="13317" width="10.5546875" style="357" customWidth="1"/>
    <col min="13318" max="13318" width="19.109375" style="357" customWidth="1"/>
    <col min="13319" max="13568" width="9" style="357"/>
    <col min="13569" max="13569" width="6.44140625" style="357" customWidth="1"/>
    <col min="13570" max="13570" width="71.33203125" style="357" customWidth="1"/>
    <col min="13571" max="13571" width="10.5546875" style="357" customWidth="1"/>
    <col min="13572" max="13572" width="11.5546875" style="357" customWidth="1"/>
    <col min="13573" max="13573" width="10.5546875" style="357" customWidth="1"/>
    <col min="13574" max="13574" width="19.109375" style="357" customWidth="1"/>
    <col min="13575" max="13824" width="9" style="357"/>
    <col min="13825" max="13825" width="6.44140625" style="357" customWidth="1"/>
    <col min="13826" max="13826" width="71.33203125" style="357" customWidth="1"/>
    <col min="13827" max="13827" width="10.5546875" style="357" customWidth="1"/>
    <col min="13828" max="13828" width="11.5546875" style="357" customWidth="1"/>
    <col min="13829" max="13829" width="10.5546875" style="357" customWidth="1"/>
    <col min="13830" max="13830" width="19.109375" style="357" customWidth="1"/>
    <col min="13831" max="14080" width="9" style="357"/>
    <col min="14081" max="14081" width="6.44140625" style="357" customWidth="1"/>
    <col min="14082" max="14082" width="71.33203125" style="357" customWidth="1"/>
    <col min="14083" max="14083" width="10.5546875" style="357" customWidth="1"/>
    <col min="14084" max="14084" width="11.5546875" style="357" customWidth="1"/>
    <col min="14085" max="14085" width="10.5546875" style="357" customWidth="1"/>
    <col min="14086" max="14086" width="19.109375" style="357" customWidth="1"/>
    <col min="14087" max="14336" width="9" style="357"/>
    <col min="14337" max="14337" width="6.44140625" style="357" customWidth="1"/>
    <col min="14338" max="14338" width="71.33203125" style="357" customWidth="1"/>
    <col min="14339" max="14339" width="10.5546875" style="357" customWidth="1"/>
    <col min="14340" max="14340" width="11.5546875" style="357" customWidth="1"/>
    <col min="14341" max="14341" width="10.5546875" style="357" customWidth="1"/>
    <col min="14342" max="14342" width="19.109375" style="357" customWidth="1"/>
    <col min="14343" max="14592" width="9" style="357"/>
    <col min="14593" max="14593" width="6.44140625" style="357" customWidth="1"/>
    <col min="14594" max="14594" width="71.33203125" style="357" customWidth="1"/>
    <col min="14595" max="14595" width="10.5546875" style="357" customWidth="1"/>
    <col min="14596" max="14596" width="11.5546875" style="357" customWidth="1"/>
    <col min="14597" max="14597" width="10.5546875" style="357" customWidth="1"/>
    <col min="14598" max="14598" width="19.109375" style="357" customWidth="1"/>
    <col min="14599" max="14848" width="9" style="357"/>
    <col min="14849" max="14849" width="6.44140625" style="357" customWidth="1"/>
    <col min="14850" max="14850" width="71.33203125" style="357" customWidth="1"/>
    <col min="14851" max="14851" width="10.5546875" style="357" customWidth="1"/>
    <col min="14852" max="14852" width="11.5546875" style="357" customWidth="1"/>
    <col min="14853" max="14853" width="10.5546875" style="357" customWidth="1"/>
    <col min="14854" max="14854" width="19.109375" style="357" customWidth="1"/>
    <col min="14855" max="15104" width="9" style="357"/>
    <col min="15105" max="15105" width="6.44140625" style="357" customWidth="1"/>
    <col min="15106" max="15106" width="71.33203125" style="357" customWidth="1"/>
    <col min="15107" max="15107" width="10.5546875" style="357" customWidth="1"/>
    <col min="15108" max="15108" width="11.5546875" style="357" customWidth="1"/>
    <col min="15109" max="15109" width="10.5546875" style="357" customWidth="1"/>
    <col min="15110" max="15110" width="19.109375" style="357" customWidth="1"/>
    <col min="15111" max="15360" width="9" style="357"/>
    <col min="15361" max="15361" width="6.44140625" style="357" customWidth="1"/>
    <col min="15362" max="15362" width="71.33203125" style="357" customWidth="1"/>
    <col min="15363" max="15363" width="10.5546875" style="357" customWidth="1"/>
    <col min="15364" max="15364" width="11.5546875" style="357" customWidth="1"/>
    <col min="15365" max="15365" width="10.5546875" style="357" customWidth="1"/>
    <col min="15366" max="15366" width="19.109375" style="357" customWidth="1"/>
    <col min="15367" max="15616" width="9" style="357"/>
    <col min="15617" max="15617" width="6.44140625" style="357" customWidth="1"/>
    <col min="15618" max="15618" width="71.33203125" style="357" customWidth="1"/>
    <col min="15619" max="15619" width="10.5546875" style="357" customWidth="1"/>
    <col min="15620" max="15620" width="11.5546875" style="357" customWidth="1"/>
    <col min="15621" max="15621" width="10.5546875" style="357" customWidth="1"/>
    <col min="15622" max="15622" width="19.109375" style="357" customWidth="1"/>
    <col min="15623" max="15872" width="9" style="357"/>
    <col min="15873" max="15873" width="6.44140625" style="357" customWidth="1"/>
    <col min="15874" max="15874" width="71.33203125" style="357" customWidth="1"/>
    <col min="15875" max="15875" width="10.5546875" style="357" customWidth="1"/>
    <col min="15876" max="15876" width="11.5546875" style="357" customWidth="1"/>
    <col min="15877" max="15877" width="10.5546875" style="357" customWidth="1"/>
    <col min="15878" max="15878" width="19.109375" style="357" customWidth="1"/>
    <col min="15879" max="16128" width="9" style="357"/>
    <col min="16129" max="16129" width="6.44140625" style="357" customWidth="1"/>
    <col min="16130" max="16130" width="71.33203125" style="357" customWidth="1"/>
    <col min="16131" max="16131" width="10.5546875" style="357" customWidth="1"/>
    <col min="16132" max="16132" width="11.5546875" style="357" customWidth="1"/>
    <col min="16133" max="16133" width="10.5546875" style="357" customWidth="1"/>
    <col min="16134" max="16134" width="19.109375" style="357" customWidth="1"/>
    <col min="16135" max="16384" width="9" style="357"/>
  </cols>
  <sheetData>
    <row r="1" spans="1:6" s="356" customFormat="1" ht="15.6" x14ac:dyDescent="0.3">
      <c r="A1" s="354" t="s">
        <v>899</v>
      </c>
      <c r="B1" s="354" t="s">
        <v>900</v>
      </c>
      <c r="C1" s="355"/>
      <c r="D1" s="355"/>
    </row>
    <row r="2" spans="1:6" ht="16.5" customHeight="1" x14ac:dyDescent="0.3">
      <c r="A2" s="518" t="s">
        <v>901</v>
      </c>
      <c r="B2" s="519"/>
      <c r="C2" s="519"/>
      <c r="D2" s="519"/>
      <c r="E2" s="519"/>
      <c r="F2" s="520"/>
    </row>
    <row r="3" spans="1:6" ht="14.25" customHeight="1" x14ac:dyDescent="0.3">
      <c r="A3" s="521" t="s">
        <v>649</v>
      </c>
      <c r="B3" s="521" t="s">
        <v>902</v>
      </c>
      <c r="C3" s="521" t="s">
        <v>903</v>
      </c>
      <c r="D3" s="521" t="s">
        <v>904</v>
      </c>
      <c r="E3" s="522" t="s">
        <v>905</v>
      </c>
      <c r="F3" s="523"/>
    </row>
    <row r="4" spans="1:6" ht="14.25" customHeight="1" x14ac:dyDescent="0.3">
      <c r="A4" s="521"/>
      <c r="B4" s="521"/>
      <c r="C4" s="521"/>
      <c r="D4" s="521"/>
      <c r="E4" s="358" t="s">
        <v>906</v>
      </c>
      <c r="F4" s="358" t="s">
        <v>907</v>
      </c>
    </row>
    <row r="5" spans="1:6" ht="15.6" x14ac:dyDescent="0.3">
      <c r="A5" s="359" t="s">
        <v>908</v>
      </c>
      <c r="B5" s="360" t="s">
        <v>909</v>
      </c>
      <c r="C5" s="359"/>
      <c r="D5" s="359"/>
      <c r="E5" s="359"/>
      <c r="F5" s="359"/>
    </row>
    <row r="6" spans="1:6" ht="66" x14ac:dyDescent="0.3">
      <c r="A6" s="361"/>
      <c r="B6" s="362" t="s">
        <v>961</v>
      </c>
      <c r="C6" s="363"/>
      <c r="D6" s="363"/>
      <c r="E6" s="364"/>
      <c r="F6" s="365"/>
    </row>
    <row r="7" spans="1:6" x14ac:dyDescent="0.3">
      <c r="A7" s="361"/>
      <c r="B7" s="366" t="s">
        <v>910</v>
      </c>
      <c r="C7" s="363"/>
      <c r="D7" s="363"/>
      <c r="E7" s="364"/>
      <c r="F7" s="365"/>
    </row>
    <row r="8" spans="1:6" s="356" customFormat="1" x14ac:dyDescent="0.3">
      <c r="A8" s="367"/>
      <c r="B8" s="368" t="s">
        <v>911</v>
      </c>
      <c r="C8" s="367"/>
      <c r="D8" s="367"/>
      <c r="E8" s="364"/>
      <c r="F8" s="364"/>
    </row>
    <row r="9" spans="1:6" s="356" customFormat="1" x14ac:dyDescent="0.3">
      <c r="A9" s="367" t="s">
        <v>912</v>
      </c>
      <c r="B9" s="362" t="s">
        <v>913</v>
      </c>
      <c r="C9" s="367" t="s">
        <v>127</v>
      </c>
      <c r="D9" s="367">
        <v>1</v>
      </c>
      <c r="E9" s="364"/>
      <c r="F9" s="364"/>
    </row>
    <row r="10" spans="1:6" s="356" customFormat="1" x14ac:dyDescent="0.3">
      <c r="A10" s="367" t="s">
        <v>933</v>
      </c>
      <c r="B10" s="362" t="s">
        <v>947</v>
      </c>
      <c r="C10" s="367" t="s">
        <v>127</v>
      </c>
      <c r="D10" s="367">
        <v>1</v>
      </c>
      <c r="E10" s="364"/>
      <c r="F10" s="364"/>
    </row>
    <row r="11" spans="1:6" s="356" customFormat="1" x14ac:dyDescent="0.3">
      <c r="A11" s="367" t="s">
        <v>942</v>
      </c>
      <c r="B11" s="362" t="s">
        <v>948</v>
      </c>
      <c r="C11" s="367" t="s">
        <v>127</v>
      </c>
      <c r="D11" s="367">
        <v>1</v>
      </c>
      <c r="E11" s="364"/>
      <c r="F11" s="364"/>
    </row>
    <row r="12" spans="1:6" s="356" customFormat="1" ht="26.4" x14ac:dyDescent="0.3">
      <c r="A12" s="367"/>
      <c r="B12" s="362" t="s">
        <v>914</v>
      </c>
      <c r="C12" s="367"/>
      <c r="D12" s="367"/>
      <c r="E12" s="364"/>
      <c r="F12" s="364"/>
    </row>
    <row r="13" spans="1:6" x14ac:dyDescent="0.3">
      <c r="A13" s="361"/>
      <c r="B13" s="369"/>
      <c r="C13" s="363"/>
      <c r="D13" s="363"/>
      <c r="E13" s="364"/>
      <c r="F13" s="365"/>
    </row>
    <row r="14" spans="1:6" ht="15.6" x14ac:dyDescent="0.3">
      <c r="A14" s="359" t="s">
        <v>915</v>
      </c>
      <c r="B14" s="360" t="s">
        <v>916</v>
      </c>
      <c r="C14" s="359"/>
      <c r="D14" s="359"/>
      <c r="E14" s="359"/>
      <c r="F14" s="359"/>
    </row>
    <row r="15" spans="1:6" ht="66" x14ac:dyDescent="0.3">
      <c r="A15" s="367"/>
      <c r="B15" s="362" t="s">
        <v>962</v>
      </c>
      <c r="C15" s="367"/>
      <c r="D15" s="367"/>
      <c r="E15" s="364"/>
      <c r="F15" s="365"/>
    </row>
    <row r="16" spans="1:6" x14ac:dyDescent="0.3">
      <c r="A16" s="367"/>
      <c r="B16" s="366" t="s">
        <v>910</v>
      </c>
      <c r="C16" s="367"/>
      <c r="D16" s="367"/>
      <c r="E16" s="364"/>
      <c r="F16" s="365"/>
    </row>
    <row r="17" spans="1:5" x14ac:dyDescent="0.3">
      <c r="A17" s="367"/>
      <c r="B17" s="368" t="s">
        <v>945</v>
      </c>
      <c r="C17" s="367"/>
      <c r="D17" s="367"/>
      <c r="E17" s="364"/>
    </row>
    <row r="18" spans="1:5" x14ac:dyDescent="0.3">
      <c r="A18" s="367" t="s">
        <v>912</v>
      </c>
      <c r="B18" s="362" t="s">
        <v>946</v>
      </c>
      <c r="C18" s="367" t="s">
        <v>127</v>
      </c>
      <c r="D18" s="367">
        <v>1</v>
      </c>
      <c r="E18" s="364"/>
    </row>
    <row r="19" spans="1:5" x14ac:dyDescent="0.3">
      <c r="A19" s="367" t="s">
        <v>933</v>
      </c>
      <c r="B19" s="362" t="s">
        <v>943</v>
      </c>
      <c r="C19" s="367" t="s">
        <v>127</v>
      </c>
      <c r="D19" s="367">
        <v>1</v>
      </c>
      <c r="E19" s="364"/>
    </row>
    <row r="20" spans="1:5" x14ac:dyDescent="0.3">
      <c r="A20" s="367" t="s">
        <v>942</v>
      </c>
      <c r="B20" s="362" t="s">
        <v>944</v>
      </c>
      <c r="C20" s="367" t="s">
        <v>127</v>
      </c>
      <c r="D20" s="367">
        <v>1</v>
      </c>
      <c r="E20" s="364"/>
    </row>
    <row r="21" spans="1:5" x14ac:dyDescent="0.3">
      <c r="A21" s="367"/>
      <c r="B21" s="362"/>
      <c r="C21" s="367"/>
      <c r="D21" s="367"/>
      <c r="E21" s="364"/>
    </row>
    <row r="22" spans="1:5" x14ac:dyDescent="0.3">
      <c r="A22" s="361"/>
      <c r="B22" s="369"/>
      <c r="C22" s="363"/>
      <c r="D22" s="363"/>
      <c r="E22" s="364"/>
    </row>
    <row r="23" spans="1:5" ht="15.6" x14ac:dyDescent="0.3">
      <c r="A23" s="359" t="s">
        <v>917</v>
      </c>
      <c r="B23" s="359" t="s">
        <v>918</v>
      </c>
      <c r="C23" s="370"/>
      <c r="D23" s="371"/>
      <c r="E23" s="371"/>
    </row>
    <row r="24" spans="1:5" ht="144.75" customHeight="1" x14ac:dyDescent="0.3">
      <c r="A24" s="363"/>
      <c r="B24" s="372" t="s">
        <v>919</v>
      </c>
      <c r="C24" s="363"/>
      <c r="D24" s="363"/>
      <c r="E24" s="365"/>
    </row>
    <row r="25" spans="1:5" x14ac:dyDescent="0.3">
      <c r="A25" s="361" t="s">
        <v>912</v>
      </c>
      <c r="B25" s="369" t="s">
        <v>920</v>
      </c>
      <c r="C25" s="363" t="s">
        <v>127</v>
      </c>
      <c r="D25" s="363">
        <v>1</v>
      </c>
      <c r="E25" s="364"/>
    </row>
    <row r="26" spans="1:5" x14ac:dyDescent="0.3">
      <c r="A26" s="367" t="s">
        <v>933</v>
      </c>
      <c r="B26" s="362" t="s">
        <v>949</v>
      </c>
      <c r="C26" s="363" t="s">
        <v>127</v>
      </c>
      <c r="D26" s="363">
        <v>1</v>
      </c>
      <c r="E26" s="364"/>
    </row>
    <row r="27" spans="1:5" x14ac:dyDescent="0.3">
      <c r="A27" s="367" t="s">
        <v>933</v>
      </c>
      <c r="B27" s="362" t="s">
        <v>950</v>
      </c>
      <c r="C27" s="363" t="s">
        <v>127</v>
      </c>
      <c r="D27" s="363">
        <v>1</v>
      </c>
      <c r="E27" s="364"/>
    </row>
    <row r="28" spans="1:5" x14ac:dyDescent="0.3">
      <c r="A28" s="363"/>
      <c r="B28" s="369"/>
      <c r="C28" s="363"/>
      <c r="D28" s="363"/>
      <c r="E28" s="365"/>
    </row>
    <row r="29" spans="1:5" s="373" customFormat="1" ht="15.75" customHeight="1" x14ac:dyDescent="0.3">
      <c r="A29" s="359" t="s">
        <v>921</v>
      </c>
      <c r="B29" s="360" t="s">
        <v>696</v>
      </c>
      <c r="C29" s="359"/>
      <c r="D29" s="359"/>
      <c r="E29" s="359"/>
    </row>
    <row r="30" spans="1:5" s="373" customFormat="1" ht="15.75" customHeight="1" x14ac:dyDescent="0.3">
      <c r="A30" s="374"/>
      <c r="B30" s="375" t="s">
        <v>697</v>
      </c>
      <c r="C30" s="363"/>
      <c r="D30" s="363"/>
      <c r="E30" s="363" t="s">
        <v>922</v>
      </c>
    </row>
    <row r="31" spans="1:5" ht="105.6" x14ac:dyDescent="0.3">
      <c r="A31" s="376">
        <v>1</v>
      </c>
      <c r="B31" s="369" t="s">
        <v>698</v>
      </c>
      <c r="C31" s="363"/>
      <c r="D31" s="363"/>
      <c r="E31" s="365"/>
    </row>
    <row r="32" spans="1:5" ht="26.4" x14ac:dyDescent="0.3">
      <c r="A32" s="363"/>
      <c r="B32" s="369" t="s">
        <v>923</v>
      </c>
      <c r="C32" s="363"/>
      <c r="D32" s="363"/>
      <c r="E32" s="365"/>
    </row>
    <row r="33" spans="1:5" s="373" customFormat="1" ht="15.75" customHeight="1" x14ac:dyDescent="0.3">
      <c r="A33" s="374"/>
      <c r="B33" s="369" t="s">
        <v>682</v>
      </c>
      <c r="C33" s="363"/>
      <c r="D33" s="363"/>
      <c r="E33" s="363"/>
    </row>
    <row r="34" spans="1:5" s="373" customFormat="1" ht="15.75" customHeight="1" x14ac:dyDescent="0.3">
      <c r="A34" s="374"/>
      <c r="B34" s="369" t="s">
        <v>683</v>
      </c>
      <c r="C34" s="363"/>
      <c r="D34" s="363"/>
      <c r="E34" s="363"/>
    </row>
    <row r="35" spans="1:5" s="373" customFormat="1" ht="15.75" customHeight="1" x14ac:dyDescent="0.3">
      <c r="A35" s="374"/>
      <c r="B35" s="369" t="s">
        <v>684</v>
      </c>
      <c r="C35" s="363"/>
      <c r="D35" s="363"/>
      <c r="E35" s="363"/>
    </row>
    <row r="36" spans="1:5" s="373" customFormat="1" ht="15.75" customHeight="1" x14ac:dyDescent="0.3">
      <c r="A36" s="374"/>
      <c r="B36" s="369" t="s">
        <v>685</v>
      </c>
      <c r="C36" s="363"/>
      <c r="D36" s="363"/>
      <c r="E36" s="363"/>
    </row>
    <row r="37" spans="1:5" s="373" customFormat="1" ht="15.75" customHeight="1" x14ac:dyDescent="0.3">
      <c r="A37" s="374"/>
      <c r="B37" s="369" t="s">
        <v>686</v>
      </c>
      <c r="C37" s="363"/>
      <c r="D37" s="363"/>
      <c r="E37" s="363"/>
    </row>
    <row r="38" spans="1:5" s="373" customFormat="1" ht="15.75" customHeight="1" x14ac:dyDescent="0.3">
      <c r="A38" s="374"/>
      <c r="B38" s="369" t="s">
        <v>687</v>
      </c>
      <c r="C38" s="363"/>
      <c r="D38" s="363"/>
      <c r="E38" s="363"/>
    </row>
    <row r="39" spans="1:5" s="373" customFormat="1" ht="15.75" customHeight="1" x14ac:dyDescent="0.3">
      <c r="A39" s="374"/>
      <c r="B39" s="369" t="s">
        <v>688</v>
      </c>
      <c r="C39" s="363"/>
      <c r="D39" s="363"/>
      <c r="E39" s="363"/>
    </row>
    <row r="40" spans="1:5" s="373" customFormat="1" ht="15.75" customHeight="1" x14ac:dyDescent="0.3">
      <c r="A40" s="374"/>
      <c r="B40" s="369" t="s">
        <v>689</v>
      </c>
      <c r="C40" s="363"/>
      <c r="D40" s="363"/>
      <c r="E40" s="363"/>
    </row>
    <row r="41" spans="1:5" s="373" customFormat="1" ht="32.25" customHeight="1" x14ac:dyDescent="0.3">
      <c r="A41" s="374"/>
      <c r="B41" s="369" t="s">
        <v>690</v>
      </c>
      <c r="C41" s="363"/>
      <c r="D41" s="363"/>
      <c r="E41" s="363"/>
    </row>
    <row r="42" spans="1:5" x14ac:dyDescent="0.3">
      <c r="A42" s="361" t="s">
        <v>912</v>
      </c>
      <c r="B42" s="369" t="s">
        <v>924</v>
      </c>
      <c r="C42" s="363" t="s">
        <v>925</v>
      </c>
      <c r="D42" s="377">
        <v>135</v>
      </c>
      <c r="E42" s="364"/>
    </row>
    <row r="43" spans="1:5" x14ac:dyDescent="0.3">
      <c r="A43" s="361"/>
      <c r="B43" s="378"/>
      <c r="C43" s="363"/>
      <c r="D43" s="363"/>
      <c r="E43" s="365"/>
    </row>
    <row r="44" spans="1:5" x14ac:dyDescent="0.3">
      <c r="A44" s="379">
        <v>2</v>
      </c>
      <c r="B44" s="380" t="s">
        <v>693</v>
      </c>
      <c r="C44" s="363"/>
      <c r="D44" s="363"/>
      <c r="E44" s="365"/>
    </row>
    <row r="45" spans="1:5" ht="35.25" customHeight="1" x14ac:dyDescent="0.3">
      <c r="A45" s="363"/>
      <c r="B45" s="381" t="s">
        <v>926</v>
      </c>
      <c r="C45" s="363"/>
      <c r="D45" s="363"/>
      <c r="E45" s="365"/>
    </row>
    <row r="46" spans="1:5" ht="12.75" customHeight="1" x14ac:dyDescent="0.3">
      <c r="A46" s="361" t="s">
        <v>912</v>
      </c>
      <c r="B46" s="381" t="s">
        <v>927</v>
      </c>
      <c r="C46" s="363" t="s">
        <v>925</v>
      </c>
      <c r="D46" s="377">
        <v>65</v>
      </c>
      <c r="E46" s="382"/>
    </row>
    <row r="47" spans="1:5" ht="12.75" customHeight="1" x14ac:dyDescent="0.3">
      <c r="A47" s="363"/>
      <c r="B47" s="381"/>
      <c r="C47" s="363"/>
      <c r="D47" s="363"/>
      <c r="E47" s="365"/>
    </row>
    <row r="48" spans="1:5" ht="15.6" x14ac:dyDescent="0.3">
      <c r="A48" s="383" t="s">
        <v>928</v>
      </c>
      <c r="B48" s="384" t="s">
        <v>929</v>
      </c>
      <c r="C48" s="370"/>
      <c r="D48" s="370"/>
      <c r="E48" s="385"/>
    </row>
    <row r="49" spans="1:4" ht="26.4" x14ac:dyDescent="0.3">
      <c r="A49" s="363"/>
      <c r="B49" s="381" t="s">
        <v>930</v>
      </c>
      <c r="C49" s="363"/>
      <c r="D49" s="363"/>
    </row>
    <row r="50" spans="1:4" x14ac:dyDescent="0.3">
      <c r="A50" s="379">
        <v>1</v>
      </c>
      <c r="B50" s="380" t="s">
        <v>931</v>
      </c>
      <c r="C50" s="363"/>
      <c r="D50" s="363"/>
    </row>
    <row r="51" spans="1:4" ht="52.8" x14ac:dyDescent="0.3">
      <c r="A51" s="361" t="s">
        <v>912</v>
      </c>
      <c r="B51" s="369" t="s">
        <v>932</v>
      </c>
      <c r="C51" s="363" t="s">
        <v>925</v>
      </c>
      <c r="D51" s="377">
        <v>2</v>
      </c>
    </row>
    <row r="52" spans="1:4" x14ac:dyDescent="0.3">
      <c r="A52" s="363"/>
      <c r="B52" s="386"/>
      <c r="C52" s="363"/>
      <c r="D52" s="363"/>
    </row>
    <row r="53" spans="1:4" ht="26.4" x14ac:dyDescent="0.3">
      <c r="A53" s="361" t="s">
        <v>933</v>
      </c>
      <c r="B53" s="369" t="s">
        <v>934</v>
      </c>
      <c r="C53" s="363" t="s">
        <v>127</v>
      </c>
      <c r="D53" s="377">
        <v>6</v>
      </c>
    </row>
    <row r="54" spans="1:4" x14ac:dyDescent="0.3">
      <c r="A54" s="363"/>
      <c r="B54" s="386"/>
      <c r="C54" s="363"/>
      <c r="D54" s="363"/>
    </row>
    <row r="55" spans="1:4" x14ac:dyDescent="0.3">
      <c r="A55" s="379">
        <v>2</v>
      </c>
      <c r="B55" s="380" t="s">
        <v>935</v>
      </c>
      <c r="C55" s="363"/>
      <c r="D55" s="363"/>
    </row>
    <row r="56" spans="1:4" ht="26.4" x14ac:dyDescent="0.3">
      <c r="A56" s="361" t="s">
        <v>912</v>
      </c>
      <c r="B56" s="369" t="s">
        <v>705</v>
      </c>
      <c r="C56" s="363"/>
      <c r="D56" s="363"/>
    </row>
    <row r="57" spans="1:4" x14ac:dyDescent="0.3">
      <c r="A57" s="361"/>
      <c r="B57" s="366" t="s">
        <v>936</v>
      </c>
      <c r="C57" s="363"/>
      <c r="D57" s="363"/>
    </row>
    <row r="58" spans="1:4" x14ac:dyDescent="0.3">
      <c r="A58" s="361" t="s">
        <v>937</v>
      </c>
      <c r="B58" s="369" t="s">
        <v>938</v>
      </c>
      <c r="C58" s="363" t="s">
        <v>127</v>
      </c>
      <c r="D58" s="377">
        <v>15</v>
      </c>
    </row>
    <row r="59" spans="1:4" x14ac:dyDescent="0.3">
      <c r="A59" s="361"/>
      <c r="B59" s="369"/>
      <c r="C59" s="363"/>
      <c r="D59" s="377"/>
    </row>
    <row r="60" spans="1:4" x14ac:dyDescent="0.3">
      <c r="A60" s="379">
        <v>3</v>
      </c>
      <c r="B60" s="380" t="s">
        <v>939</v>
      </c>
      <c r="C60" s="363"/>
      <c r="D60" s="363"/>
    </row>
    <row r="61" spans="1:4" ht="26.4" x14ac:dyDescent="0.3">
      <c r="A61" s="361" t="s">
        <v>912</v>
      </c>
      <c r="B61" s="369" t="s">
        <v>940</v>
      </c>
      <c r="C61" s="363" t="s">
        <v>127</v>
      </c>
      <c r="D61" s="363">
        <v>2</v>
      </c>
    </row>
    <row r="62" spans="1:4" x14ac:dyDescent="0.3">
      <c r="A62" s="361"/>
      <c r="B62" s="369"/>
      <c r="C62" s="363"/>
      <c r="D62" s="377"/>
    </row>
    <row r="63" spans="1:4" s="390" customFormat="1" ht="17.399999999999999" x14ac:dyDescent="0.3">
      <c r="A63" s="387"/>
      <c r="B63" s="388" t="s">
        <v>941</v>
      </c>
      <c r="C63" s="389"/>
      <c r="D63" s="389"/>
    </row>
  </sheetData>
  <mergeCells count="6">
    <mergeCell ref="A2:F2"/>
    <mergeCell ref="A3:A4"/>
    <mergeCell ref="B3:B4"/>
    <mergeCell ref="C3:C4"/>
    <mergeCell ref="D3:D4"/>
    <mergeCell ref="E3:F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R67"/>
  <sheetViews>
    <sheetView showGridLines="0" zoomScaleNormal="100" workbookViewId="0">
      <pane xSplit="3" ySplit="2" topLeftCell="D3" activePane="bottomRight" state="frozen"/>
      <selection pane="topRight" activeCell="D1" sqref="D1"/>
      <selection pane="bottomLeft" activeCell="C4" sqref="C4"/>
      <selection pane="bottomRight" activeCell="F44" sqref="F44"/>
    </sheetView>
  </sheetViews>
  <sheetFormatPr defaultColWidth="9.109375" defaultRowHeight="10.8" outlineLevelCol="1" x14ac:dyDescent="0.25"/>
  <cols>
    <col min="1" max="1" width="9.88671875" style="188" customWidth="1"/>
    <col min="2" max="2" width="8.109375" style="188" bestFit="1" customWidth="1"/>
    <col min="3" max="3" width="37.88671875" style="479" customWidth="1"/>
    <col min="4" max="4" width="4.5546875" style="189" bestFit="1" customWidth="1"/>
    <col min="5" max="5" width="7.33203125" style="190" customWidth="1"/>
    <col min="6" max="6" width="9.33203125" style="191" customWidth="1"/>
    <col min="7" max="7" width="8.77734375" style="190" customWidth="1" outlineLevel="1"/>
    <col min="8" max="8" width="9.33203125" style="190" customWidth="1"/>
    <col min="9" max="9" width="10.33203125" style="190" customWidth="1"/>
    <col min="10" max="10" width="10.44140625" style="190" customWidth="1"/>
    <col min="11" max="11" width="12.5546875" style="191" bestFit="1" customWidth="1"/>
    <col min="12" max="14" width="9.5546875" style="191" customWidth="1"/>
    <col min="15" max="15" width="9.44140625" style="191" customWidth="1"/>
    <col min="16" max="16" width="9.5546875" style="191" customWidth="1"/>
    <col min="17" max="17" width="9.33203125" style="189" bestFit="1" customWidth="1"/>
    <col min="18" max="18" width="11.5546875" style="189" bestFit="1" customWidth="1"/>
    <col min="19" max="16384" width="9.109375" style="188"/>
  </cols>
  <sheetData>
    <row r="1" spans="1:18" s="186" customFormat="1" x14ac:dyDescent="0.3">
      <c r="A1" s="331"/>
      <c r="B1" s="331"/>
      <c r="C1" s="332"/>
      <c r="D1" s="332"/>
      <c r="E1" s="333"/>
      <c r="F1" s="524" t="s">
        <v>317</v>
      </c>
      <c r="G1" s="524"/>
      <c r="H1" s="524"/>
      <c r="I1" s="524" t="s">
        <v>644</v>
      </c>
      <c r="J1" s="524"/>
      <c r="K1" s="524" t="s">
        <v>710</v>
      </c>
      <c r="L1" s="524"/>
      <c r="M1" s="524"/>
      <c r="N1" s="524"/>
      <c r="O1" s="524" t="s">
        <v>61</v>
      </c>
      <c r="P1" s="524"/>
      <c r="Q1" s="524" t="s">
        <v>88</v>
      </c>
      <c r="R1" s="524"/>
    </row>
    <row r="2" spans="1:18" s="187" customFormat="1" x14ac:dyDescent="0.25">
      <c r="A2" s="334" t="s">
        <v>322</v>
      </c>
      <c r="B2" s="334" t="s">
        <v>323</v>
      </c>
      <c r="C2" s="335" t="s">
        <v>324</v>
      </c>
      <c r="D2" s="335" t="s">
        <v>110</v>
      </c>
      <c r="E2" s="336" t="s">
        <v>1002</v>
      </c>
      <c r="F2" s="336" t="s">
        <v>711</v>
      </c>
      <c r="G2" s="337" t="s">
        <v>1019</v>
      </c>
      <c r="H2" s="336" t="s">
        <v>77</v>
      </c>
      <c r="I2" s="336" t="s">
        <v>712</v>
      </c>
      <c r="J2" s="336" t="s">
        <v>77</v>
      </c>
      <c r="K2" s="336" t="s">
        <v>712</v>
      </c>
      <c r="L2" s="336" t="s">
        <v>77</v>
      </c>
      <c r="M2" s="336" t="s">
        <v>713</v>
      </c>
      <c r="N2" s="336" t="s">
        <v>77</v>
      </c>
      <c r="O2" s="336" t="s">
        <v>712</v>
      </c>
      <c r="P2" s="336" t="s">
        <v>77</v>
      </c>
      <c r="Q2" s="336" t="s">
        <v>712</v>
      </c>
      <c r="R2" s="336" t="s">
        <v>77</v>
      </c>
    </row>
    <row r="3" spans="1:18" x14ac:dyDescent="0.25">
      <c r="A3" s="338"/>
      <c r="B3" s="338"/>
      <c r="C3" s="473" t="s">
        <v>714</v>
      </c>
      <c r="D3" s="339"/>
      <c r="E3" s="340"/>
      <c r="F3" s="341"/>
      <c r="G3" s="342"/>
      <c r="H3" s="340"/>
      <c r="I3" s="340"/>
      <c r="J3" s="340"/>
      <c r="K3" s="341"/>
      <c r="L3" s="341"/>
      <c r="M3" s="341"/>
      <c r="N3" s="341"/>
      <c r="O3" s="341"/>
      <c r="P3" s="341"/>
      <c r="Q3" s="341"/>
      <c r="R3" s="341"/>
    </row>
    <row r="4" spans="1:18" x14ac:dyDescent="0.25">
      <c r="A4" s="338"/>
      <c r="B4" s="338"/>
      <c r="C4" s="473" t="s">
        <v>715</v>
      </c>
      <c r="D4" s="339" t="s">
        <v>716</v>
      </c>
      <c r="E4" s="340">
        <v>255</v>
      </c>
      <c r="F4" s="341">
        <f t="shared" ref="F4:F11" si="0">+MIN(I4,K4,O4,Q4)</f>
        <v>235</v>
      </c>
      <c r="G4" s="342">
        <f>+MEDIAN(I4,K4,O4,Q4,M4)</f>
        <v>240</v>
      </c>
      <c r="H4" s="340">
        <f t="shared" ref="H4:H11" si="1">F4*E4</f>
        <v>59925</v>
      </c>
      <c r="I4" s="340">
        <v>375</v>
      </c>
      <c r="J4" s="340">
        <f t="shared" ref="J4:J11" si="2">I4*E4</f>
        <v>95625</v>
      </c>
      <c r="K4" s="341">
        <v>235</v>
      </c>
      <c r="L4" s="341">
        <f t="shared" ref="L4:L11" si="3">K4*$E4</f>
        <v>59925</v>
      </c>
      <c r="M4" s="343">
        <v>235</v>
      </c>
      <c r="N4" s="341">
        <f t="shared" ref="N4:N11" si="4">M4*E4</f>
        <v>59925</v>
      </c>
      <c r="O4" s="341">
        <v>750</v>
      </c>
      <c r="P4" s="341">
        <f t="shared" ref="P4:R11" si="5">O4*$E4</f>
        <v>191250</v>
      </c>
      <c r="Q4" s="341">
        <v>240</v>
      </c>
      <c r="R4" s="341">
        <f t="shared" si="5"/>
        <v>61200</v>
      </c>
    </row>
    <row r="5" spans="1:18" x14ac:dyDescent="0.25">
      <c r="A5" s="338"/>
      <c r="B5" s="338"/>
      <c r="C5" s="473" t="s">
        <v>717</v>
      </c>
      <c r="D5" s="339" t="s">
        <v>716</v>
      </c>
      <c r="E5" s="340">
        <v>27</v>
      </c>
      <c r="F5" s="341">
        <f t="shared" si="0"/>
        <v>295</v>
      </c>
      <c r="G5" s="342">
        <f t="shared" ref="G5:G43" si="6">+MEDIAN(I5,K5,O5,Q5,M5)</f>
        <v>305</v>
      </c>
      <c r="H5" s="340">
        <f t="shared" si="1"/>
        <v>7965</v>
      </c>
      <c r="I5" s="340">
        <v>450</v>
      </c>
      <c r="J5" s="340">
        <f t="shared" si="2"/>
        <v>12150</v>
      </c>
      <c r="K5" s="341">
        <v>295</v>
      </c>
      <c r="L5" s="341">
        <f t="shared" si="3"/>
        <v>7965</v>
      </c>
      <c r="M5" s="343">
        <v>295</v>
      </c>
      <c r="N5" s="341">
        <f t="shared" si="4"/>
        <v>7965</v>
      </c>
      <c r="O5" s="341">
        <v>850</v>
      </c>
      <c r="P5" s="341">
        <f t="shared" si="5"/>
        <v>22950</v>
      </c>
      <c r="Q5" s="341">
        <v>305</v>
      </c>
      <c r="R5" s="341">
        <f t="shared" si="5"/>
        <v>8235</v>
      </c>
    </row>
    <row r="6" spans="1:18" x14ac:dyDescent="0.25">
      <c r="A6" s="338"/>
      <c r="B6" s="338"/>
      <c r="C6" s="473" t="s">
        <v>662</v>
      </c>
      <c r="D6" s="339" t="s">
        <v>716</v>
      </c>
      <c r="E6" s="340">
        <v>15</v>
      </c>
      <c r="F6" s="341">
        <f t="shared" si="0"/>
        <v>385</v>
      </c>
      <c r="G6" s="342">
        <f t="shared" si="6"/>
        <v>405</v>
      </c>
      <c r="H6" s="340">
        <f t="shared" si="1"/>
        <v>5775</v>
      </c>
      <c r="I6" s="340">
        <v>510</v>
      </c>
      <c r="J6" s="340">
        <f t="shared" si="2"/>
        <v>7650</v>
      </c>
      <c r="K6" s="341">
        <v>385</v>
      </c>
      <c r="L6" s="341">
        <f t="shared" si="3"/>
        <v>5775</v>
      </c>
      <c r="M6" s="343">
        <v>385</v>
      </c>
      <c r="N6" s="341">
        <f t="shared" si="4"/>
        <v>5775</v>
      </c>
      <c r="O6" s="341">
        <v>970</v>
      </c>
      <c r="P6" s="341">
        <f t="shared" si="5"/>
        <v>14550</v>
      </c>
      <c r="Q6" s="341">
        <v>405</v>
      </c>
      <c r="R6" s="341">
        <f t="shared" si="5"/>
        <v>6075</v>
      </c>
    </row>
    <row r="7" spans="1:18" x14ac:dyDescent="0.25">
      <c r="A7" s="338"/>
      <c r="B7" s="338"/>
      <c r="C7" s="473" t="s">
        <v>661</v>
      </c>
      <c r="D7" s="339" t="s">
        <v>716</v>
      </c>
      <c r="E7" s="340">
        <v>21</v>
      </c>
      <c r="F7" s="341">
        <f t="shared" si="0"/>
        <v>445</v>
      </c>
      <c r="G7" s="342">
        <f t="shared" si="6"/>
        <v>455</v>
      </c>
      <c r="H7" s="340">
        <f t="shared" si="1"/>
        <v>9345</v>
      </c>
      <c r="I7" s="340">
        <v>625</v>
      </c>
      <c r="J7" s="340">
        <f t="shared" si="2"/>
        <v>13125</v>
      </c>
      <c r="K7" s="341">
        <v>445</v>
      </c>
      <c r="L7" s="341">
        <f t="shared" si="3"/>
        <v>9345</v>
      </c>
      <c r="M7" s="343">
        <v>445</v>
      </c>
      <c r="N7" s="341">
        <f t="shared" si="4"/>
        <v>9345</v>
      </c>
      <c r="O7" s="341">
        <v>1050</v>
      </c>
      <c r="P7" s="341">
        <f t="shared" si="5"/>
        <v>22050</v>
      </c>
      <c r="Q7" s="341">
        <v>455</v>
      </c>
      <c r="R7" s="341">
        <f t="shared" si="5"/>
        <v>9555</v>
      </c>
    </row>
    <row r="8" spans="1:18" x14ac:dyDescent="0.25">
      <c r="A8" s="338"/>
      <c r="B8" s="338"/>
      <c r="C8" s="473" t="s">
        <v>718</v>
      </c>
      <c r="D8" s="339" t="s">
        <v>716</v>
      </c>
      <c r="E8" s="340">
        <v>30</v>
      </c>
      <c r="F8" s="341">
        <f t="shared" si="0"/>
        <v>510</v>
      </c>
      <c r="G8" s="342">
        <f t="shared" si="6"/>
        <v>550</v>
      </c>
      <c r="H8" s="340">
        <f t="shared" si="1"/>
        <v>15300</v>
      </c>
      <c r="I8" s="340">
        <v>725</v>
      </c>
      <c r="J8" s="340">
        <f t="shared" si="2"/>
        <v>21750</v>
      </c>
      <c r="K8" s="341">
        <v>510</v>
      </c>
      <c r="L8" s="341">
        <f t="shared" si="3"/>
        <v>15300</v>
      </c>
      <c r="M8" s="343">
        <v>510</v>
      </c>
      <c r="N8" s="341">
        <f t="shared" si="4"/>
        <v>15300</v>
      </c>
      <c r="O8" s="341">
        <v>1450</v>
      </c>
      <c r="P8" s="341">
        <f t="shared" si="5"/>
        <v>43500</v>
      </c>
      <c r="Q8" s="341">
        <v>550</v>
      </c>
      <c r="R8" s="341">
        <f t="shared" si="5"/>
        <v>16500</v>
      </c>
    </row>
    <row r="9" spans="1:18" x14ac:dyDescent="0.25">
      <c r="A9" s="338"/>
      <c r="B9" s="338"/>
      <c r="C9" s="473" t="s">
        <v>719</v>
      </c>
      <c r="D9" s="339" t="s">
        <v>716</v>
      </c>
      <c r="E9" s="340">
        <v>15</v>
      </c>
      <c r="F9" s="341">
        <f t="shared" si="0"/>
        <v>575</v>
      </c>
      <c r="G9" s="342">
        <f t="shared" si="6"/>
        <v>590</v>
      </c>
      <c r="H9" s="340">
        <f t="shared" si="1"/>
        <v>8625</v>
      </c>
      <c r="I9" s="340">
        <v>825</v>
      </c>
      <c r="J9" s="340">
        <f t="shared" si="2"/>
        <v>12375</v>
      </c>
      <c r="K9" s="341">
        <v>575</v>
      </c>
      <c r="L9" s="341">
        <f t="shared" si="3"/>
        <v>8625</v>
      </c>
      <c r="M9" s="343">
        <v>575</v>
      </c>
      <c r="N9" s="341">
        <f t="shared" si="4"/>
        <v>8625</v>
      </c>
      <c r="O9" s="341">
        <v>1850</v>
      </c>
      <c r="P9" s="341">
        <f t="shared" si="5"/>
        <v>27750</v>
      </c>
      <c r="Q9" s="341">
        <v>590</v>
      </c>
      <c r="R9" s="341">
        <f t="shared" si="5"/>
        <v>8850</v>
      </c>
    </row>
    <row r="10" spans="1:18" x14ac:dyDescent="0.25">
      <c r="A10" s="338"/>
      <c r="B10" s="338"/>
      <c r="C10" s="480" t="s">
        <v>720</v>
      </c>
      <c r="D10" s="339" t="s">
        <v>716</v>
      </c>
      <c r="E10" s="340">
        <v>15</v>
      </c>
      <c r="F10" s="341">
        <f t="shared" si="0"/>
        <v>690</v>
      </c>
      <c r="G10" s="342">
        <f t="shared" si="6"/>
        <v>730</v>
      </c>
      <c r="H10" s="340">
        <f t="shared" si="1"/>
        <v>10350</v>
      </c>
      <c r="I10" s="340">
        <v>925</v>
      </c>
      <c r="J10" s="340">
        <f t="shared" si="2"/>
        <v>13875</v>
      </c>
      <c r="K10" s="341">
        <v>690</v>
      </c>
      <c r="L10" s="341">
        <f t="shared" si="3"/>
        <v>10350</v>
      </c>
      <c r="M10" s="343">
        <v>690</v>
      </c>
      <c r="N10" s="341">
        <f t="shared" si="4"/>
        <v>10350</v>
      </c>
      <c r="O10" s="341">
        <v>2050</v>
      </c>
      <c r="P10" s="341">
        <f t="shared" si="5"/>
        <v>30750</v>
      </c>
      <c r="Q10" s="341">
        <v>730</v>
      </c>
      <c r="R10" s="341">
        <f t="shared" si="5"/>
        <v>10950</v>
      </c>
    </row>
    <row r="11" spans="1:18" x14ac:dyDescent="0.25">
      <c r="A11" s="338"/>
      <c r="B11" s="338"/>
      <c r="C11" s="473" t="s">
        <v>721</v>
      </c>
      <c r="D11" s="339" t="s">
        <v>716</v>
      </c>
      <c r="E11" s="340">
        <v>0</v>
      </c>
      <c r="F11" s="341">
        <f t="shared" si="0"/>
        <v>850</v>
      </c>
      <c r="G11" s="342">
        <f t="shared" si="6"/>
        <v>900</v>
      </c>
      <c r="H11" s="340">
        <f t="shared" si="1"/>
        <v>0</v>
      </c>
      <c r="I11" s="340">
        <v>1050</v>
      </c>
      <c r="J11" s="340">
        <f t="shared" si="2"/>
        <v>0</v>
      </c>
      <c r="K11" s="341">
        <v>850</v>
      </c>
      <c r="L11" s="341">
        <f t="shared" si="3"/>
        <v>0</v>
      </c>
      <c r="M11" s="343">
        <v>850</v>
      </c>
      <c r="N11" s="341">
        <f t="shared" si="4"/>
        <v>0</v>
      </c>
      <c r="O11" s="341">
        <v>2450</v>
      </c>
      <c r="P11" s="341">
        <f t="shared" si="5"/>
        <v>0</v>
      </c>
      <c r="Q11" s="341">
        <v>900</v>
      </c>
      <c r="R11" s="341">
        <f t="shared" si="5"/>
        <v>0</v>
      </c>
    </row>
    <row r="12" spans="1:18" x14ac:dyDescent="0.25">
      <c r="A12" s="338"/>
      <c r="B12" s="338"/>
      <c r="C12" s="473"/>
      <c r="D12" s="339"/>
      <c r="E12" s="340"/>
      <c r="F12" s="341"/>
      <c r="G12" s="342" t="e">
        <f t="shared" si="6"/>
        <v>#NUM!</v>
      </c>
      <c r="H12" s="340"/>
      <c r="I12" s="340"/>
      <c r="J12" s="340"/>
      <c r="K12" s="341"/>
      <c r="L12" s="341"/>
      <c r="M12" s="343" t="s">
        <v>338</v>
      </c>
      <c r="N12" s="341"/>
      <c r="O12" s="341"/>
      <c r="P12" s="341"/>
      <c r="Q12" s="341" t="s">
        <v>338</v>
      </c>
      <c r="R12" s="341"/>
    </row>
    <row r="13" spans="1:18" x14ac:dyDescent="0.25">
      <c r="A13" s="338"/>
      <c r="B13" s="338"/>
      <c r="C13" s="473" t="s">
        <v>722</v>
      </c>
      <c r="D13" s="339"/>
      <c r="E13" s="340"/>
      <c r="F13" s="341"/>
      <c r="G13" s="342" t="e">
        <f t="shared" si="6"/>
        <v>#NUM!</v>
      </c>
      <c r="H13" s="340"/>
      <c r="I13" s="340"/>
      <c r="J13" s="340"/>
      <c r="K13" s="341"/>
      <c r="L13" s="341"/>
      <c r="M13" s="343" t="s">
        <v>338</v>
      </c>
      <c r="N13" s="341"/>
      <c r="O13" s="341"/>
      <c r="P13" s="341"/>
      <c r="Q13" s="341" t="s">
        <v>338</v>
      </c>
      <c r="R13" s="341"/>
    </row>
    <row r="14" spans="1:18" x14ac:dyDescent="0.25">
      <c r="A14" s="338"/>
      <c r="B14" s="338"/>
      <c r="C14" s="473" t="s">
        <v>715</v>
      </c>
      <c r="D14" s="339" t="s">
        <v>716</v>
      </c>
      <c r="E14" s="340">
        <v>240</v>
      </c>
      <c r="F14" s="341">
        <v>35</v>
      </c>
      <c r="G14" s="342">
        <f t="shared" si="6"/>
        <v>40</v>
      </c>
      <c r="H14" s="340">
        <f t="shared" ref="H14:H21" si="7">F14*E14</f>
        <v>8400</v>
      </c>
      <c r="I14" s="340">
        <v>40</v>
      </c>
      <c r="J14" s="340">
        <f t="shared" ref="J14:J21" si="8">I14*E14</f>
        <v>9600</v>
      </c>
      <c r="K14" s="341">
        <v>35</v>
      </c>
      <c r="L14" s="341">
        <f t="shared" ref="L14:L21" si="9">K14*$E14</f>
        <v>8400</v>
      </c>
      <c r="M14" s="343">
        <v>35</v>
      </c>
      <c r="N14" s="341">
        <f t="shared" ref="N14:N21" si="10">M14*E14</f>
        <v>8400</v>
      </c>
      <c r="O14" s="341">
        <v>50</v>
      </c>
      <c r="P14" s="341">
        <f t="shared" ref="P14:P21" si="11">O14*$E14</f>
        <v>12000</v>
      </c>
      <c r="Q14" s="341">
        <v>40</v>
      </c>
      <c r="R14" s="341">
        <f t="shared" ref="R14:R21" si="12">Q14*$E14</f>
        <v>9600</v>
      </c>
    </row>
    <row r="15" spans="1:18" x14ac:dyDescent="0.25">
      <c r="A15" s="338"/>
      <c r="B15" s="338"/>
      <c r="C15" s="473" t="s">
        <v>717</v>
      </c>
      <c r="D15" s="339" t="s">
        <v>716</v>
      </c>
      <c r="E15" s="340">
        <v>21</v>
      </c>
      <c r="F15" s="341">
        <v>35</v>
      </c>
      <c r="G15" s="342">
        <f t="shared" si="6"/>
        <v>45</v>
      </c>
      <c r="H15" s="340">
        <f t="shared" si="7"/>
        <v>735</v>
      </c>
      <c r="I15" s="340">
        <v>90</v>
      </c>
      <c r="J15" s="340">
        <f t="shared" si="8"/>
        <v>1890</v>
      </c>
      <c r="K15" s="341">
        <v>40</v>
      </c>
      <c r="L15" s="341">
        <f t="shared" si="9"/>
        <v>840</v>
      </c>
      <c r="M15" s="343">
        <v>35</v>
      </c>
      <c r="N15" s="341">
        <f t="shared" si="10"/>
        <v>735</v>
      </c>
      <c r="O15" s="341">
        <v>100</v>
      </c>
      <c r="P15" s="341">
        <f t="shared" si="11"/>
        <v>2100</v>
      </c>
      <c r="Q15" s="341">
        <v>45</v>
      </c>
      <c r="R15" s="341">
        <f t="shared" si="12"/>
        <v>945</v>
      </c>
    </row>
    <row r="16" spans="1:18" x14ac:dyDescent="0.25">
      <c r="A16" s="338"/>
      <c r="B16" s="338"/>
      <c r="C16" s="473" t="s">
        <v>662</v>
      </c>
      <c r="D16" s="339" t="s">
        <v>716</v>
      </c>
      <c r="E16" s="340">
        <v>15</v>
      </c>
      <c r="F16" s="341">
        <v>35</v>
      </c>
      <c r="G16" s="342">
        <f t="shared" si="6"/>
        <v>50</v>
      </c>
      <c r="H16" s="340">
        <f t="shared" si="7"/>
        <v>525</v>
      </c>
      <c r="I16" s="340">
        <v>120</v>
      </c>
      <c r="J16" s="340">
        <f t="shared" si="8"/>
        <v>1800</v>
      </c>
      <c r="K16" s="341">
        <v>45</v>
      </c>
      <c r="L16" s="341">
        <f t="shared" si="9"/>
        <v>675</v>
      </c>
      <c r="M16" s="343">
        <v>35</v>
      </c>
      <c r="N16" s="341">
        <f t="shared" si="10"/>
        <v>525</v>
      </c>
      <c r="O16" s="341">
        <v>150</v>
      </c>
      <c r="P16" s="341">
        <f t="shared" si="11"/>
        <v>2250</v>
      </c>
      <c r="Q16" s="341">
        <v>50</v>
      </c>
      <c r="R16" s="341">
        <f t="shared" si="12"/>
        <v>750</v>
      </c>
    </row>
    <row r="17" spans="1:18" x14ac:dyDescent="0.25">
      <c r="A17" s="338"/>
      <c r="B17" s="338"/>
      <c r="C17" s="474" t="s">
        <v>661</v>
      </c>
      <c r="D17" s="339" t="s">
        <v>716</v>
      </c>
      <c r="E17" s="340">
        <v>21</v>
      </c>
      <c r="F17" s="341">
        <v>45</v>
      </c>
      <c r="G17" s="342">
        <f t="shared" si="6"/>
        <v>55</v>
      </c>
      <c r="H17" s="340">
        <f t="shared" si="7"/>
        <v>945</v>
      </c>
      <c r="I17" s="340">
        <v>150</v>
      </c>
      <c r="J17" s="340">
        <f t="shared" si="8"/>
        <v>3150</v>
      </c>
      <c r="K17" s="341">
        <v>45</v>
      </c>
      <c r="L17" s="341">
        <f t="shared" si="9"/>
        <v>945</v>
      </c>
      <c r="M17" s="343">
        <v>45</v>
      </c>
      <c r="N17" s="341">
        <f t="shared" si="10"/>
        <v>945</v>
      </c>
      <c r="O17" s="341">
        <v>200</v>
      </c>
      <c r="P17" s="341">
        <f t="shared" si="11"/>
        <v>4200</v>
      </c>
      <c r="Q17" s="341">
        <v>55</v>
      </c>
      <c r="R17" s="341">
        <f t="shared" si="12"/>
        <v>1155</v>
      </c>
    </row>
    <row r="18" spans="1:18" x14ac:dyDescent="0.25">
      <c r="A18" s="338"/>
      <c r="B18" s="338"/>
      <c r="C18" s="481" t="s">
        <v>718</v>
      </c>
      <c r="D18" s="339" t="s">
        <v>716</v>
      </c>
      <c r="E18" s="340">
        <v>30</v>
      </c>
      <c r="F18" s="341">
        <v>45</v>
      </c>
      <c r="G18" s="342">
        <f t="shared" si="6"/>
        <v>60</v>
      </c>
      <c r="H18" s="340">
        <f t="shared" si="7"/>
        <v>1350</v>
      </c>
      <c r="I18" s="340">
        <v>175</v>
      </c>
      <c r="J18" s="340">
        <f t="shared" si="8"/>
        <v>5250</v>
      </c>
      <c r="K18" s="341">
        <v>45</v>
      </c>
      <c r="L18" s="341">
        <f t="shared" si="9"/>
        <v>1350</v>
      </c>
      <c r="M18" s="343">
        <v>45</v>
      </c>
      <c r="N18" s="341">
        <f t="shared" si="10"/>
        <v>1350</v>
      </c>
      <c r="O18" s="341">
        <v>250</v>
      </c>
      <c r="P18" s="341">
        <f t="shared" si="11"/>
        <v>7500</v>
      </c>
      <c r="Q18" s="341">
        <v>60</v>
      </c>
      <c r="R18" s="341">
        <f t="shared" si="12"/>
        <v>1800</v>
      </c>
    </row>
    <row r="19" spans="1:18" x14ac:dyDescent="0.25">
      <c r="A19" s="338"/>
      <c r="B19" s="338"/>
      <c r="C19" s="481" t="s">
        <v>719</v>
      </c>
      <c r="D19" s="339" t="s">
        <v>716</v>
      </c>
      <c r="E19" s="340">
        <v>15</v>
      </c>
      <c r="F19" s="341">
        <v>45</v>
      </c>
      <c r="G19" s="342">
        <f t="shared" si="6"/>
        <v>65</v>
      </c>
      <c r="H19" s="340">
        <f t="shared" si="7"/>
        <v>675</v>
      </c>
      <c r="I19" s="340">
        <v>195</v>
      </c>
      <c r="J19" s="340">
        <f t="shared" si="8"/>
        <v>2925</v>
      </c>
      <c r="K19" s="341">
        <v>60</v>
      </c>
      <c r="L19" s="341">
        <f t="shared" si="9"/>
        <v>900</v>
      </c>
      <c r="M19" s="343">
        <v>45</v>
      </c>
      <c r="N19" s="341">
        <f t="shared" si="10"/>
        <v>675</v>
      </c>
      <c r="O19" s="341">
        <v>300</v>
      </c>
      <c r="P19" s="341">
        <f t="shared" si="11"/>
        <v>4500</v>
      </c>
      <c r="Q19" s="341">
        <v>65</v>
      </c>
      <c r="R19" s="341">
        <f t="shared" si="12"/>
        <v>975</v>
      </c>
    </row>
    <row r="20" spans="1:18" x14ac:dyDescent="0.25">
      <c r="A20" s="338"/>
      <c r="B20" s="338"/>
      <c r="C20" s="481" t="s">
        <v>720</v>
      </c>
      <c r="D20" s="339" t="s">
        <v>716</v>
      </c>
      <c r="E20" s="340">
        <v>15</v>
      </c>
      <c r="F20" s="341">
        <v>45</v>
      </c>
      <c r="G20" s="342">
        <f t="shared" si="6"/>
        <v>70</v>
      </c>
      <c r="H20" s="340">
        <f t="shared" si="7"/>
        <v>675</v>
      </c>
      <c r="I20" s="340">
        <v>225</v>
      </c>
      <c r="J20" s="340">
        <f t="shared" si="8"/>
        <v>3375</v>
      </c>
      <c r="K20" s="341">
        <v>60</v>
      </c>
      <c r="L20" s="341">
        <f t="shared" si="9"/>
        <v>900</v>
      </c>
      <c r="M20" s="343">
        <v>45</v>
      </c>
      <c r="N20" s="341">
        <f t="shared" si="10"/>
        <v>675</v>
      </c>
      <c r="O20" s="341">
        <v>350</v>
      </c>
      <c r="P20" s="341">
        <f t="shared" si="11"/>
        <v>5250</v>
      </c>
      <c r="Q20" s="341">
        <v>70</v>
      </c>
      <c r="R20" s="341">
        <f t="shared" si="12"/>
        <v>1050</v>
      </c>
    </row>
    <row r="21" spans="1:18" x14ac:dyDescent="0.25">
      <c r="A21" s="338"/>
      <c r="B21" s="338"/>
      <c r="C21" s="474" t="s">
        <v>721</v>
      </c>
      <c r="D21" s="339" t="s">
        <v>716</v>
      </c>
      <c r="E21" s="340">
        <v>0</v>
      </c>
      <c r="F21" s="341">
        <v>45</v>
      </c>
      <c r="G21" s="342">
        <f t="shared" si="6"/>
        <v>60</v>
      </c>
      <c r="H21" s="340">
        <f t="shared" si="7"/>
        <v>0</v>
      </c>
      <c r="I21" s="340"/>
      <c r="J21" s="340">
        <f t="shared" si="8"/>
        <v>0</v>
      </c>
      <c r="K21" s="341">
        <v>60</v>
      </c>
      <c r="L21" s="341">
        <f t="shared" si="9"/>
        <v>0</v>
      </c>
      <c r="M21" s="343">
        <v>45</v>
      </c>
      <c r="N21" s="341">
        <f t="shared" si="10"/>
        <v>0</v>
      </c>
      <c r="O21" s="341"/>
      <c r="P21" s="341">
        <f t="shared" si="11"/>
        <v>0</v>
      </c>
      <c r="Q21" s="341">
        <v>80</v>
      </c>
      <c r="R21" s="341">
        <f t="shared" si="12"/>
        <v>0</v>
      </c>
    </row>
    <row r="22" spans="1:18" x14ac:dyDescent="0.25">
      <c r="A22" s="338"/>
      <c r="B22" s="338"/>
      <c r="C22" s="474"/>
      <c r="D22" s="339"/>
      <c r="E22" s="340"/>
      <c r="F22" s="341"/>
      <c r="G22" s="342" t="e">
        <f t="shared" si="6"/>
        <v>#NUM!</v>
      </c>
      <c r="H22" s="340"/>
      <c r="I22" s="340"/>
      <c r="J22" s="340"/>
      <c r="K22" s="341"/>
      <c r="L22" s="341"/>
      <c r="M22" s="343" t="s">
        <v>338</v>
      </c>
      <c r="N22" s="341"/>
      <c r="O22" s="341"/>
      <c r="P22" s="341"/>
      <c r="Q22" s="341" t="s">
        <v>338</v>
      </c>
      <c r="R22" s="341"/>
    </row>
    <row r="23" spans="1:18" x14ac:dyDescent="0.25">
      <c r="A23" s="338"/>
      <c r="B23" s="338"/>
      <c r="C23" s="474" t="s">
        <v>723</v>
      </c>
      <c r="D23" s="339"/>
      <c r="E23" s="340"/>
      <c r="F23" s="341"/>
      <c r="G23" s="342" t="e">
        <f t="shared" si="6"/>
        <v>#NUM!</v>
      </c>
      <c r="H23" s="340"/>
      <c r="I23" s="340"/>
      <c r="J23" s="340"/>
      <c r="K23" s="341"/>
      <c r="L23" s="341"/>
      <c r="M23" s="343" t="s">
        <v>338</v>
      </c>
      <c r="N23" s="341"/>
      <c r="O23" s="341"/>
      <c r="P23" s="341"/>
      <c r="Q23" s="341" t="s">
        <v>338</v>
      </c>
      <c r="R23" s="341"/>
    </row>
    <row r="24" spans="1:18" x14ac:dyDescent="0.25">
      <c r="A24" s="338"/>
      <c r="B24" s="338"/>
      <c r="C24" s="474" t="s">
        <v>715</v>
      </c>
      <c r="D24" s="339" t="s">
        <v>649</v>
      </c>
      <c r="E24" s="340">
        <v>1</v>
      </c>
      <c r="F24" s="341">
        <f t="shared" ref="F24:F32" si="13">+MIN(I24,K24,O24,Q24)</f>
        <v>1850</v>
      </c>
      <c r="G24" s="342">
        <f t="shared" si="6"/>
        <v>1850</v>
      </c>
      <c r="H24" s="340">
        <f t="shared" ref="H24:H32" si="14">F24*E24</f>
        <v>1850</v>
      </c>
      <c r="I24" s="340">
        <v>1850</v>
      </c>
      <c r="J24" s="340">
        <f t="shared" ref="J24:J32" si="15">I24*E24</f>
        <v>1850</v>
      </c>
      <c r="K24" s="341">
        <v>1850</v>
      </c>
      <c r="L24" s="341">
        <f t="shared" ref="L24:L32" si="16">K24*$E24</f>
        <v>1850</v>
      </c>
      <c r="M24" s="344">
        <v>1850</v>
      </c>
      <c r="N24" s="341">
        <f t="shared" ref="N24:N32" si="17">M24*E24</f>
        <v>1850</v>
      </c>
      <c r="O24" s="341">
        <v>1850</v>
      </c>
      <c r="P24" s="341">
        <f t="shared" ref="P24:P32" si="18">O24*$E24</f>
        <v>1850</v>
      </c>
      <c r="Q24" s="341">
        <v>1850</v>
      </c>
      <c r="R24" s="341">
        <f t="shared" ref="R24:R32" si="19">Q24*$E24</f>
        <v>1850</v>
      </c>
    </row>
    <row r="25" spans="1:18" x14ac:dyDescent="0.25">
      <c r="A25" s="338"/>
      <c r="B25" s="338"/>
      <c r="C25" s="474" t="s">
        <v>717</v>
      </c>
      <c r="D25" s="339" t="s">
        <v>649</v>
      </c>
      <c r="E25" s="340">
        <v>1</v>
      </c>
      <c r="F25" s="341">
        <f t="shared" si="13"/>
        <v>2650</v>
      </c>
      <c r="G25" s="342">
        <f t="shared" si="6"/>
        <v>2800</v>
      </c>
      <c r="H25" s="340">
        <f t="shared" si="14"/>
        <v>2650</v>
      </c>
      <c r="I25" s="340">
        <v>2800</v>
      </c>
      <c r="J25" s="340">
        <f t="shared" si="15"/>
        <v>2800</v>
      </c>
      <c r="K25" s="341">
        <v>2650</v>
      </c>
      <c r="L25" s="341">
        <f t="shared" si="16"/>
        <v>2650</v>
      </c>
      <c r="M25" s="344">
        <v>2650</v>
      </c>
      <c r="N25" s="341">
        <f t="shared" si="17"/>
        <v>2650</v>
      </c>
      <c r="O25" s="341">
        <v>2850</v>
      </c>
      <c r="P25" s="341">
        <f t="shared" si="18"/>
        <v>2850</v>
      </c>
      <c r="Q25" s="341">
        <v>2850</v>
      </c>
      <c r="R25" s="341">
        <f t="shared" si="19"/>
        <v>2850</v>
      </c>
    </row>
    <row r="26" spans="1:18" x14ac:dyDescent="0.25">
      <c r="A26" s="338"/>
      <c r="B26" s="338"/>
      <c r="C26" s="474" t="s">
        <v>662</v>
      </c>
      <c r="D26" s="339" t="s">
        <v>649</v>
      </c>
      <c r="E26" s="340">
        <v>0</v>
      </c>
      <c r="F26" s="341">
        <f t="shared" si="13"/>
        <v>3650</v>
      </c>
      <c r="G26" s="342">
        <f t="shared" si="6"/>
        <v>4150</v>
      </c>
      <c r="H26" s="340">
        <f t="shared" si="14"/>
        <v>0</v>
      </c>
      <c r="I26" s="340">
        <v>4150</v>
      </c>
      <c r="J26" s="340">
        <f t="shared" si="15"/>
        <v>0</v>
      </c>
      <c r="K26" s="341">
        <v>3650</v>
      </c>
      <c r="L26" s="341">
        <f t="shared" si="16"/>
        <v>0</v>
      </c>
      <c r="M26" s="344">
        <v>3650</v>
      </c>
      <c r="N26" s="341">
        <f t="shared" si="17"/>
        <v>0</v>
      </c>
      <c r="O26" s="341">
        <v>4250</v>
      </c>
      <c r="P26" s="341">
        <f t="shared" si="18"/>
        <v>0</v>
      </c>
      <c r="Q26" s="341">
        <v>4250</v>
      </c>
      <c r="R26" s="341">
        <f t="shared" si="19"/>
        <v>0</v>
      </c>
    </row>
    <row r="27" spans="1:18" x14ac:dyDescent="0.25">
      <c r="A27" s="338"/>
      <c r="B27" s="338"/>
      <c r="C27" s="474" t="s">
        <v>661</v>
      </c>
      <c r="D27" s="339" t="s">
        <v>649</v>
      </c>
      <c r="E27" s="340">
        <v>0</v>
      </c>
      <c r="F27" s="341">
        <f t="shared" si="13"/>
        <v>4500</v>
      </c>
      <c r="G27" s="342">
        <f t="shared" si="6"/>
        <v>6150</v>
      </c>
      <c r="H27" s="340">
        <f t="shared" si="14"/>
        <v>0</v>
      </c>
      <c r="I27" s="340">
        <v>6150</v>
      </c>
      <c r="J27" s="340">
        <f t="shared" si="15"/>
        <v>0</v>
      </c>
      <c r="K27" s="341">
        <v>4500</v>
      </c>
      <c r="L27" s="341">
        <f t="shared" si="16"/>
        <v>0</v>
      </c>
      <c r="M27" s="344">
        <v>4500</v>
      </c>
      <c r="N27" s="341">
        <f t="shared" si="17"/>
        <v>0</v>
      </c>
      <c r="O27" s="341">
        <v>6250</v>
      </c>
      <c r="P27" s="341">
        <f t="shared" si="18"/>
        <v>0</v>
      </c>
      <c r="Q27" s="341">
        <v>6250</v>
      </c>
      <c r="R27" s="341">
        <f t="shared" si="19"/>
        <v>0</v>
      </c>
    </row>
    <row r="28" spans="1:18" x14ac:dyDescent="0.25">
      <c r="A28" s="338"/>
      <c r="B28" s="338"/>
      <c r="C28" s="474" t="s">
        <v>718</v>
      </c>
      <c r="D28" s="339" t="s">
        <v>649</v>
      </c>
      <c r="E28" s="340">
        <v>0</v>
      </c>
      <c r="F28" s="341">
        <f t="shared" si="13"/>
        <v>5500</v>
      </c>
      <c r="G28" s="342">
        <f t="shared" si="6"/>
        <v>7150</v>
      </c>
      <c r="H28" s="340">
        <f t="shared" si="14"/>
        <v>0</v>
      </c>
      <c r="I28" s="340">
        <v>7150</v>
      </c>
      <c r="J28" s="340">
        <f t="shared" si="15"/>
        <v>0</v>
      </c>
      <c r="K28" s="341">
        <v>5500</v>
      </c>
      <c r="L28" s="341">
        <f t="shared" si="16"/>
        <v>0</v>
      </c>
      <c r="M28" s="344">
        <v>5500</v>
      </c>
      <c r="N28" s="341">
        <f t="shared" si="17"/>
        <v>0</v>
      </c>
      <c r="O28" s="341">
        <v>7250</v>
      </c>
      <c r="P28" s="341">
        <f t="shared" si="18"/>
        <v>0</v>
      </c>
      <c r="Q28" s="341">
        <v>7250</v>
      </c>
      <c r="R28" s="341">
        <f t="shared" si="19"/>
        <v>0</v>
      </c>
    </row>
    <row r="29" spans="1:18" x14ac:dyDescent="0.25">
      <c r="A29" s="338"/>
      <c r="B29" s="338"/>
      <c r="C29" s="481" t="s">
        <v>719</v>
      </c>
      <c r="D29" s="339" t="s">
        <v>649</v>
      </c>
      <c r="E29" s="340">
        <v>1</v>
      </c>
      <c r="F29" s="341">
        <f t="shared" si="13"/>
        <v>6500</v>
      </c>
      <c r="G29" s="342">
        <f t="shared" si="6"/>
        <v>8500</v>
      </c>
      <c r="H29" s="340">
        <f t="shared" si="14"/>
        <v>6500</v>
      </c>
      <c r="I29" s="340">
        <v>8500</v>
      </c>
      <c r="J29" s="340">
        <f t="shared" si="15"/>
        <v>8500</v>
      </c>
      <c r="K29" s="341">
        <v>6500</v>
      </c>
      <c r="L29" s="341">
        <f t="shared" si="16"/>
        <v>6500</v>
      </c>
      <c r="M29" s="344">
        <v>6500</v>
      </c>
      <c r="N29" s="341">
        <f t="shared" si="17"/>
        <v>6500</v>
      </c>
      <c r="O29" s="341">
        <v>8650</v>
      </c>
      <c r="P29" s="341">
        <f t="shared" si="18"/>
        <v>8650</v>
      </c>
      <c r="Q29" s="341">
        <v>8650</v>
      </c>
      <c r="R29" s="341">
        <f t="shared" si="19"/>
        <v>8650</v>
      </c>
    </row>
    <row r="30" spans="1:18" x14ac:dyDescent="0.25">
      <c r="A30" s="338"/>
      <c r="B30" s="338"/>
      <c r="C30" s="475" t="s">
        <v>720</v>
      </c>
      <c r="D30" s="339" t="s">
        <v>649</v>
      </c>
      <c r="E30" s="340">
        <v>0</v>
      </c>
      <c r="F30" s="341">
        <f t="shared" si="13"/>
        <v>8500</v>
      </c>
      <c r="G30" s="342">
        <f t="shared" si="6"/>
        <v>10250</v>
      </c>
      <c r="H30" s="340">
        <f t="shared" si="14"/>
        <v>0</v>
      </c>
      <c r="I30" s="340">
        <v>10250</v>
      </c>
      <c r="J30" s="340">
        <f t="shared" si="15"/>
        <v>0</v>
      </c>
      <c r="K30" s="341">
        <v>8500</v>
      </c>
      <c r="L30" s="341">
        <f t="shared" si="16"/>
        <v>0</v>
      </c>
      <c r="M30" s="344">
        <v>8500</v>
      </c>
      <c r="N30" s="341">
        <f t="shared" si="17"/>
        <v>0</v>
      </c>
      <c r="O30" s="341">
        <v>10500</v>
      </c>
      <c r="P30" s="341">
        <f t="shared" si="18"/>
        <v>0</v>
      </c>
      <c r="Q30" s="341">
        <v>10500</v>
      </c>
      <c r="R30" s="341">
        <f t="shared" si="19"/>
        <v>0</v>
      </c>
    </row>
    <row r="31" spans="1:18" x14ac:dyDescent="0.25">
      <c r="A31" s="338"/>
      <c r="B31" s="338"/>
      <c r="C31" s="475" t="s">
        <v>724</v>
      </c>
      <c r="D31" s="339" t="s">
        <v>649</v>
      </c>
      <c r="E31" s="340">
        <v>0</v>
      </c>
      <c r="F31" s="341">
        <f t="shared" si="13"/>
        <v>10500</v>
      </c>
      <c r="G31" s="342">
        <f t="shared" si="6"/>
        <v>11850</v>
      </c>
      <c r="H31" s="340">
        <f t="shared" si="14"/>
        <v>0</v>
      </c>
      <c r="I31" s="340">
        <v>11850</v>
      </c>
      <c r="J31" s="340">
        <f t="shared" si="15"/>
        <v>0</v>
      </c>
      <c r="K31" s="341">
        <v>10500</v>
      </c>
      <c r="L31" s="341">
        <f t="shared" si="16"/>
        <v>0</v>
      </c>
      <c r="M31" s="344">
        <v>10500</v>
      </c>
      <c r="N31" s="341">
        <f t="shared" si="17"/>
        <v>0</v>
      </c>
      <c r="O31" s="341">
        <v>12500</v>
      </c>
      <c r="P31" s="341">
        <f t="shared" si="18"/>
        <v>0</v>
      </c>
      <c r="Q31" s="341">
        <v>12500</v>
      </c>
      <c r="R31" s="341">
        <f t="shared" si="19"/>
        <v>0</v>
      </c>
    </row>
    <row r="32" spans="1:18" x14ac:dyDescent="0.25">
      <c r="A32" s="338"/>
      <c r="B32" s="338"/>
      <c r="C32" s="473" t="s">
        <v>725</v>
      </c>
      <c r="D32" s="339" t="s">
        <v>649</v>
      </c>
      <c r="E32" s="340">
        <v>0</v>
      </c>
      <c r="F32" s="341">
        <f t="shared" si="13"/>
        <v>12500</v>
      </c>
      <c r="G32" s="342">
        <f t="shared" si="6"/>
        <v>13800</v>
      </c>
      <c r="H32" s="340">
        <f t="shared" si="14"/>
        <v>0</v>
      </c>
      <c r="I32" s="340">
        <v>13800</v>
      </c>
      <c r="J32" s="340">
        <f t="shared" si="15"/>
        <v>0</v>
      </c>
      <c r="K32" s="341">
        <v>12500</v>
      </c>
      <c r="L32" s="341">
        <f t="shared" si="16"/>
        <v>0</v>
      </c>
      <c r="M32" s="344">
        <v>12500</v>
      </c>
      <c r="N32" s="341">
        <f t="shared" si="17"/>
        <v>0</v>
      </c>
      <c r="O32" s="341">
        <v>14500</v>
      </c>
      <c r="P32" s="341">
        <f t="shared" si="18"/>
        <v>0</v>
      </c>
      <c r="Q32" s="341">
        <v>14500</v>
      </c>
      <c r="R32" s="341">
        <f t="shared" si="19"/>
        <v>0</v>
      </c>
    </row>
    <row r="33" spans="1:18" ht="14.4" x14ac:dyDescent="0.3">
      <c r="A33" s="338"/>
      <c r="B33" s="338"/>
      <c r="C33" s="473"/>
      <c r="D33" s="339"/>
      <c r="E33" s="340"/>
      <c r="F33" s="341"/>
      <c r="G33" s="342" t="e">
        <f t="shared" si="6"/>
        <v>#NUM!</v>
      </c>
      <c r="H33" s="340"/>
      <c r="I33" s="340"/>
      <c r="J33" s="340"/>
      <c r="K33" s="341"/>
      <c r="L33" s="341"/>
      <c r="M33" s="345" t="s">
        <v>338</v>
      </c>
      <c r="N33" s="341"/>
      <c r="O33" s="341"/>
      <c r="P33" s="341"/>
      <c r="Q33" s="341" t="s">
        <v>338</v>
      </c>
      <c r="R33" s="341"/>
    </row>
    <row r="34" spans="1:18" ht="14.4" x14ac:dyDescent="0.3">
      <c r="A34" s="338"/>
      <c r="B34" s="338"/>
      <c r="C34" s="473" t="s">
        <v>958</v>
      </c>
      <c r="D34" s="339"/>
      <c r="E34" s="340"/>
      <c r="F34" s="341"/>
      <c r="G34" s="342" t="e">
        <f t="shared" si="6"/>
        <v>#NUM!</v>
      </c>
      <c r="H34" s="340"/>
      <c r="I34" s="340"/>
      <c r="J34" s="340"/>
      <c r="K34" s="341"/>
      <c r="L34" s="341"/>
      <c r="M34" s="345" t="s">
        <v>338</v>
      </c>
      <c r="N34" s="341"/>
      <c r="O34" s="341"/>
      <c r="P34" s="341"/>
      <c r="Q34" s="341" t="s">
        <v>338</v>
      </c>
      <c r="R34" s="341"/>
    </row>
    <row r="35" spans="1:18" ht="14.4" x14ac:dyDescent="0.3">
      <c r="A35" s="338"/>
      <c r="B35" s="338"/>
      <c r="C35" s="473" t="s">
        <v>726</v>
      </c>
      <c r="D35" s="339" t="s">
        <v>649</v>
      </c>
      <c r="E35" s="340">
        <v>0</v>
      </c>
      <c r="F35" s="341">
        <f t="shared" ref="F35:F43" si="20">+MIN(I35,K35,O35,Q35)</f>
        <v>0</v>
      </c>
      <c r="G35" s="342" t="e">
        <f t="shared" si="6"/>
        <v>#NUM!</v>
      </c>
      <c r="H35" s="340">
        <f t="shared" ref="H35:H45" si="21">F35*E35</f>
        <v>0</v>
      </c>
      <c r="I35" s="340"/>
      <c r="J35" s="340">
        <f t="shared" ref="J35:J45" si="22">I35*E35</f>
        <v>0</v>
      </c>
      <c r="K35" s="341"/>
      <c r="L35" s="341">
        <f t="shared" ref="L35:L45" si="23">K35*$E35</f>
        <v>0</v>
      </c>
      <c r="M35" s="345" t="s">
        <v>338</v>
      </c>
      <c r="N35" s="341"/>
      <c r="O35" s="341"/>
      <c r="P35" s="341">
        <f t="shared" ref="P35:P45" si="24">O35*$E35</f>
        <v>0</v>
      </c>
      <c r="Q35" s="341" t="s">
        <v>338</v>
      </c>
      <c r="R35" s="341"/>
    </row>
    <row r="36" spans="1:18" x14ac:dyDescent="0.25">
      <c r="A36" s="338"/>
      <c r="B36" s="338"/>
      <c r="C36" s="473" t="s">
        <v>727</v>
      </c>
      <c r="D36" s="339" t="s">
        <v>649</v>
      </c>
      <c r="E36" s="340">
        <v>0</v>
      </c>
      <c r="F36" s="341">
        <f t="shared" si="20"/>
        <v>5500</v>
      </c>
      <c r="G36" s="342">
        <f t="shared" si="6"/>
        <v>7900</v>
      </c>
      <c r="H36" s="340">
        <f t="shared" si="21"/>
        <v>0</v>
      </c>
      <c r="I36" s="340">
        <v>7900</v>
      </c>
      <c r="J36" s="340">
        <f t="shared" si="22"/>
        <v>0</v>
      </c>
      <c r="K36" s="341">
        <v>5500</v>
      </c>
      <c r="L36" s="341">
        <f t="shared" si="23"/>
        <v>0</v>
      </c>
      <c r="M36" s="344">
        <v>5500</v>
      </c>
      <c r="N36" s="341">
        <f t="shared" ref="N36:N45" si="25">M36*E36</f>
        <v>0</v>
      </c>
      <c r="O36" s="341">
        <v>8250</v>
      </c>
      <c r="P36" s="341">
        <f t="shared" si="24"/>
        <v>0</v>
      </c>
      <c r="Q36" s="341">
        <v>8100</v>
      </c>
      <c r="R36" s="341">
        <f t="shared" ref="R36:R45" si="26">Q36*$E36</f>
        <v>0</v>
      </c>
    </row>
    <row r="37" spans="1:18" x14ac:dyDescent="0.25">
      <c r="A37" s="338"/>
      <c r="B37" s="338"/>
      <c r="C37" s="473" t="s">
        <v>728</v>
      </c>
      <c r="D37" s="339" t="s">
        <v>649</v>
      </c>
      <c r="E37" s="340">
        <v>0</v>
      </c>
      <c r="F37" s="341">
        <f t="shared" si="20"/>
        <v>7250</v>
      </c>
      <c r="G37" s="342">
        <f t="shared" si="6"/>
        <v>8900</v>
      </c>
      <c r="H37" s="340">
        <f t="shared" si="21"/>
        <v>0</v>
      </c>
      <c r="I37" s="340">
        <v>8900</v>
      </c>
      <c r="J37" s="340">
        <f t="shared" si="22"/>
        <v>0</v>
      </c>
      <c r="K37" s="341">
        <v>10500</v>
      </c>
      <c r="L37" s="341">
        <f t="shared" si="23"/>
        <v>0</v>
      </c>
      <c r="M37" s="344">
        <v>8500</v>
      </c>
      <c r="N37" s="341">
        <f t="shared" si="25"/>
        <v>0</v>
      </c>
      <c r="O37" s="341">
        <v>7250</v>
      </c>
      <c r="P37" s="341">
        <f t="shared" si="24"/>
        <v>0</v>
      </c>
      <c r="Q37" s="341">
        <v>10500</v>
      </c>
      <c r="R37" s="341">
        <f t="shared" si="26"/>
        <v>0</v>
      </c>
    </row>
    <row r="38" spans="1:18" x14ac:dyDescent="0.25">
      <c r="A38" s="338"/>
      <c r="B38" s="338"/>
      <c r="C38" s="473" t="s">
        <v>729</v>
      </c>
      <c r="D38" s="339" t="s">
        <v>649</v>
      </c>
      <c r="E38" s="340">
        <v>0</v>
      </c>
      <c r="F38" s="341">
        <f t="shared" si="20"/>
        <v>9500</v>
      </c>
      <c r="G38" s="342">
        <f t="shared" si="6"/>
        <v>14500</v>
      </c>
      <c r="H38" s="340">
        <f t="shared" si="21"/>
        <v>0</v>
      </c>
      <c r="I38" s="340">
        <v>12500</v>
      </c>
      <c r="J38" s="340">
        <f t="shared" si="22"/>
        <v>0</v>
      </c>
      <c r="K38" s="341">
        <v>16500</v>
      </c>
      <c r="L38" s="341">
        <f t="shared" si="23"/>
        <v>0</v>
      </c>
      <c r="M38" s="344">
        <v>14500</v>
      </c>
      <c r="N38" s="341">
        <f t="shared" si="25"/>
        <v>0</v>
      </c>
      <c r="O38" s="341">
        <v>9500</v>
      </c>
      <c r="P38" s="341">
        <f t="shared" si="24"/>
        <v>0</v>
      </c>
      <c r="Q38" s="341">
        <v>14500</v>
      </c>
      <c r="R38" s="341">
        <f t="shared" si="26"/>
        <v>0</v>
      </c>
    </row>
    <row r="39" spans="1:18" x14ac:dyDescent="0.25">
      <c r="A39" s="338"/>
      <c r="B39" s="338"/>
      <c r="C39" s="473" t="s">
        <v>730</v>
      </c>
      <c r="D39" s="339" t="s">
        <v>649</v>
      </c>
      <c r="E39" s="340">
        <v>0</v>
      </c>
      <c r="F39" s="341">
        <f t="shared" si="20"/>
        <v>6500</v>
      </c>
      <c r="G39" s="342">
        <f t="shared" si="6"/>
        <v>6900</v>
      </c>
      <c r="H39" s="340">
        <f t="shared" si="21"/>
        <v>0</v>
      </c>
      <c r="I39" s="340">
        <v>6900</v>
      </c>
      <c r="J39" s="340">
        <f t="shared" si="22"/>
        <v>0</v>
      </c>
      <c r="K39" s="341">
        <v>6500</v>
      </c>
      <c r="L39" s="341">
        <f t="shared" si="23"/>
        <v>0</v>
      </c>
      <c r="M39" s="344">
        <v>6500</v>
      </c>
      <c r="N39" s="341">
        <f t="shared" si="25"/>
        <v>0</v>
      </c>
      <c r="O39" s="341">
        <v>7850</v>
      </c>
      <c r="P39" s="341">
        <f t="shared" si="24"/>
        <v>0</v>
      </c>
      <c r="Q39" s="341">
        <v>7600</v>
      </c>
      <c r="R39" s="341">
        <f t="shared" si="26"/>
        <v>0</v>
      </c>
    </row>
    <row r="40" spans="1:18" x14ac:dyDescent="0.25">
      <c r="A40" s="338"/>
      <c r="B40" s="338"/>
      <c r="C40" s="332" t="s">
        <v>731</v>
      </c>
      <c r="D40" s="339" t="s">
        <v>649</v>
      </c>
      <c r="E40" s="340">
        <v>1</v>
      </c>
      <c r="F40" s="341">
        <f t="shared" si="20"/>
        <v>7500</v>
      </c>
      <c r="G40" s="342">
        <f t="shared" si="6"/>
        <v>8500</v>
      </c>
      <c r="H40" s="340">
        <f t="shared" si="21"/>
        <v>7500</v>
      </c>
      <c r="I40" s="340">
        <v>8500</v>
      </c>
      <c r="J40" s="340">
        <f t="shared" si="22"/>
        <v>8500</v>
      </c>
      <c r="K40" s="341">
        <v>7500</v>
      </c>
      <c r="L40" s="341">
        <f t="shared" si="23"/>
        <v>7500</v>
      </c>
      <c r="M40" s="344">
        <v>7500</v>
      </c>
      <c r="N40" s="341">
        <f t="shared" si="25"/>
        <v>7500</v>
      </c>
      <c r="O40" s="341">
        <v>9500</v>
      </c>
      <c r="P40" s="341">
        <f t="shared" si="24"/>
        <v>9500</v>
      </c>
      <c r="Q40" s="341">
        <v>9200</v>
      </c>
      <c r="R40" s="341">
        <f t="shared" si="26"/>
        <v>9200</v>
      </c>
    </row>
    <row r="41" spans="1:18" x14ac:dyDescent="0.25">
      <c r="A41" s="338"/>
      <c r="B41" s="338"/>
      <c r="C41" s="332" t="s">
        <v>732</v>
      </c>
      <c r="D41" s="339" t="s">
        <v>649</v>
      </c>
      <c r="E41" s="340">
        <v>1</v>
      </c>
      <c r="F41" s="341">
        <f t="shared" si="20"/>
        <v>1800</v>
      </c>
      <c r="G41" s="342">
        <f t="shared" si="6"/>
        <v>1850</v>
      </c>
      <c r="H41" s="340">
        <f t="shared" si="21"/>
        <v>1800</v>
      </c>
      <c r="I41" s="340">
        <v>1800</v>
      </c>
      <c r="J41" s="340">
        <f t="shared" si="22"/>
        <v>1800</v>
      </c>
      <c r="K41" s="341">
        <v>1850</v>
      </c>
      <c r="L41" s="341">
        <f t="shared" si="23"/>
        <v>1850</v>
      </c>
      <c r="M41" s="344">
        <v>1800</v>
      </c>
      <c r="N41" s="341">
        <f t="shared" si="25"/>
        <v>1800</v>
      </c>
      <c r="O41" s="341">
        <v>1850</v>
      </c>
      <c r="P41" s="341">
        <f t="shared" si="24"/>
        <v>1850</v>
      </c>
      <c r="Q41" s="341">
        <v>1850</v>
      </c>
      <c r="R41" s="341">
        <f t="shared" si="26"/>
        <v>1850</v>
      </c>
    </row>
    <row r="42" spans="1:18" x14ac:dyDescent="0.25">
      <c r="A42" s="338"/>
      <c r="B42" s="338"/>
      <c r="C42" s="332" t="s">
        <v>733</v>
      </c>
      <c r="D42" s="339" t="s">
        <v>649</v>
      </c>
      <c r="E42" s="340">
        <v>0</v>
      </c>
      <c r="F42" s="341">
        <f t="shared" si="20"/>
        <v>1200</v>
      </c>
      <c r="G42" s="342">
        <f t="shared" si="6"/>
        <v>2000</v>
      </c>
      <c r="H42" s="340">
        <f t="shared" si="21"/>
        <v>0</v>
      </c>
      <c r="I42" s="340">
        <v>2250</v>
      </c>
      <c r="J42" s="340">
        <f t="shared" si="22"/>
        <v>0</v>
      </c>
      <c r="K42" s="341">
        <v>1200</v>
      </c>
      <c r="L42" s="341">
        <f t="shared" si="23"/>
        <v>0</v>
      </c>
      <c r="M42" s="344">
        <v>1200</v>
      </c>
      <c r="N42" s="341">
        <f t="shared" si="25"/>
        <v>0</v>
      </c>
      <c r="O42" s="341">
        <v>2450</v>
      </c>
      <c r="P42" s="341">
        <f t="shared" si="24"/>
        <v>0</v>
      </c>
      <c r="Q42" s="341">
        <v>2000</v>
      </c>
      <c r="R42" s="341">
        <f t="shared" si="26"/>
        <v>0</v>
      </c>
    </row>
    <row r="43" spans="1:18" x14ac:dyDescent="0.25">
      <c r="A43" s="338"/>
      <c r="B43" s="338"/>
      <c r="C43" s="332" t="s">
        <v>734</v>
      </c>
      <c r="D43" s="339" t="s">
        <v>649</v>
      </c>
      <c r="E43" s="340">
        <v>1</v>
      </c>
      <c r="F43" s="341">
        <f t="shared" si="20"/>
        <v>8400</v>
      </c>
      <c r="G43" s="342">
        <f t="shared" si="6"/>
        <v>8500</v>
      </c>
      <c r="H43" s="340">
        <f t="shared" si="21"/>
        <v>8400</v>
      </c>
      <c r="I43" s="340">
        <v>8400</v>
      </c>
      <c r="J43" s="340">
        <f t="shared" si="22"/>
        <v>8400</v>
      </c>
      <c r="K43" s="341">
        <v>10500</v>
      </c>
      <c r="L43" s="341">
        <f t="shared" si="23"/>
        <v>10500</v>
      </c>
      <c r="M43" s="344">
        <v>8500</v>
      </c>
      <c r="N43" s="341">
        <f t="shared" si="25"/>
        <v>8500</v>
      </c>
      <c r="O43" s="341">
        <v>8500</v>
      </c>
      <c r="P43" s="341">
        <f t="shared" si="24"/>
        <v>8500</v>
      </c>
      <c r="Q43" s="341">
        <v>9800</v>
      </c>
      <c r="R43" s="341">
        <f t="shared" si="26"/>
        <v>9800</v>
      </c>
    </row>
    <row r="44" spans="1:18" x14ac:dyDescent="0.25">
      <c r="A44" s="338"/>
      <c r="B44" s="338"/>
      <c r="C44" s="332" t="s">
        <v>959</v>
      </c>
      <c r="D44" s="339" t="s">
        <v>649</v>
      </c>
      <c r="E44" s="340">
        <v>1</v>
      </c>
      <c r="F44" s="341"/>
      <c r="G44" s="342"/>
      <c r="H44" s="340"/>
      <c r="I44" s="340"/>
      <c r="J44" s="340"/>
      <c r="K44" s="341"/>
      <c r="L44" s="341"/>
      <c r="M44" s="344"/>
      <c r="N44" s="341"/>
      <c r="O44" s="341"/>
      <c r="P44" s="341"/>
      <c r="Q44" s="341"/>
      <c r="R44" s="341"/>
    </row>
    <row r="45" spans="1:18" x14ac:dyDescent="0.25">
      <c r="A45" s="338"/>
      <c r="B45" s="338"/>
      <c r="C45" s="476" t="s">
        <v>735</v>
      </c>
      <c r="D45" s="339" t="s">
        <v>649</v>
      </c>
      <c r="E45" s="340">
        <v>0</v>
      </c>
      <c r="F45" s="341">
        <f>+MIN(I45,O45,Q45)</f>
        <v>85000</v>
      </c>
      <c r="G45" s="342">
        <f t="shared" ref="G45:G66" si="27">+MEDIAN(I45,K45,O45,Q45)</f>
        <v>89250</v>
      </c>
      <c r="H45" s="340">
        <f t="shared" si="21"/>
        <v>0</v>
      </c>
      <c r="I45" s="340">
        <v>93500</v>
      </c>
      <c r="J45" s="340">
        <f t="shared" si="22"/>
        <v>0</v>
      </c>
      <c r="K45" s="341">
        <v>45000</v>
      </c>
      <c r="L45" s="341">
        <f t="shared" si="23"/>
        <v>0</v>
      </c>
      <c r="M45" s="344">
        <v>85000</v>
      </c>
      <c r="N45" s="341">
        <f t="shared" si="25"/>
        <v>0</v>
      </c>
      <c r="O45" s="341">
        <v>95000</v>
      </c>
      <c r="P45" s="341">
        <f t="shared" si="24"/>
        <v>0</v>
      </c>
      <c r="Q45" s="341">
        <v>85000</v>
      </c>
      <c r="R45" s="341">
        <f t="shared" si="26"/>
        <v>0</v>
      </c>
    </row>
    <row r="46" spans="1:18" ht="14.4" x14ac:dyDescent="0.3">
      <c r="A46" s="338"/>
      <c r="B46" s="338"/>
      <c r="C46" s="332"/>
      <c r="D46" s="339"/>
      <c r="E46" s="340"/>
      <c r="F46" s="341"/>
      <c r="G46" s="342"/>
      <c r="H46" s="340"/>
      <c r="I46" s="340"/>
      <c r="J46" s="340"/>
      <c r="K46" s="341"/>
      <c r="L46" s="341"/>
      <c r="M46" s="345" t="s">
        <v>338</v>
      </c>
      <c r="N46" s="341"/>
      <c r="O46" s="341"/>
      <c r="P46" s="341"/>
      <c r="Q46" s="341" t="s">
        <v>338</v>
      </c>
      <c r="R46" s="341"/>
    </row>
    <row r="47" spans="1:18" ht="21.6" x14ac:dyDescent="0.3">
      <c r="A47" s="338"/>
      <c r="B47" s="338"/>
      <c r="C47" s="476" t="s">
        <v>952</v>
      </c>
      <c r="D47" s="339"/>
      <c r="E47" s="340"/>
      <c r="F47" s="341"/>
      <c r="G47" s="342"/>
      <c r="H47" s="340"/>
      <c r="I47" s="340"/>
      <c r="J47" s="340"/>
      <c r="K47" s="341"/>
      <c r="L47" s="341"/>
      <c r="M47" s="345" t="s">
        <v>338</v>
      </c>
      <c r="N47" s="341"/>
      <c r="O47" s="341"/>
      <c r="P47" s="341"/>
      <c r="Q47" s="341" t="s">
        <v>338</v>
      </c>
      <c r="R47" s="341"/>
    </row>
    <row r="48" spans="1:18" x14ac:dyDescent="0.25">
      <c r="A48" s="338"/>
      <c r="B48" s="338"/>
      <c r="C48" s="332" t="s">
        <v>736</v>
      </c>
      <c r="D48" s="339" t="s">
        <v>649</v>
      </c>
      <c r="E48" s="340">
        <v>15</v>
      </c>
      <c r="F48" s="341">
        <f t="shared" ref="F48:F53" si="28">+MIN(I48,K48,O48,Q48)</f>
        <v>850</v>
      </c>
      <c r="G48" s="342">
        <f t="shared" ref="G48:G49" si="29">+MEDIAN(I48,K48,O48,Q48,M48)</f>
        <v>850</v>
      </c>
      <c r="H48" s="340">
        <f t="shared" ref="H48:H53" si="30">F48*E48</f>
        <v>12750</v>
      </c>
      <c r="I48" s="340">
        <v>850</v>
      </c>
      <c r="J48" s="340">
        <f t="shared" ref="J48:J53" si="31">I48*E48</f>
        <v>12750</v>
      </c>
      <c r="K48" s="341">
        <v>850</v>
      </c>
      <c r="L48" s="341">
        <f>K48*$E48</f>
        <v>12750</v>
      </c>
      <c r="M48" s="343">
        <v>850</v>
      </c>
      <c r="N48" s="341">
        <f t="shared" ref="N48:N53" si="32">M48*E48</f>
        <v>12750</v>
      </c>
      <c r="O48" s="341">
        <v>850</v>
      </c>
      <c r="P48" s="341">
        <f>O48*$E48</f>
        <v>12750</v>
      </c>
      <c r="Q48" s="341">
        <v>850</v>
      </c>
      <c r="R48" s="341">
        <f>Q48*$E48</f>
        <v>12750</v>
      </c>
    </row>
    <row r="49" spans="1:18" x14ac:dyDescent="0.25">
      <c r="A49" s="338"/>
      <c r="B49" s="338"/>
      <c r="C49" s="477" t="s">
        <v>737</v>
      </c>
      <c r="D49" s="339" t="s">
        <v>649</v>
      </c>
      <c r="E49" s="340">
        <v>7</v>
      </c>
      <c r="F49" s="341">
        <f t="shared" si="28"/>
        <v>1050</v>
      </c>
      <c r="G49" s="342">
        <f t="shared" si="29"/>
        <v>1050</v>
      </c>
      <c r="H49" s="340">
        <f t="shared" si="30"/>
        <v>7350</v>
      </c>
      <c r="I49" s="340">
        <v>1050</v>
      </c>
      <c r="J49" s="340">
        <f t="shared" si="31"/>
        <v>7350</v>
      </c>
      <c r="K49" s="341">
        <v>1050</v>
      </c>
      <c r="L49" s="341">
        <f>K49*$E49</f>
        <v>7350</v>
      </c>
      <c r="M49" s="344">
        <v>1050</v>
      </c>
      <c r="N49" s="341">
        <f t="shared" si="32"/>
        <v>7350</v>
      </c>
      <c r="O49" s="341">
        <v>1050</v>
      </c>
      <c r="P49" s="341">
        <f>O49*$E49</f>
        <v>7350</v>
      </c>
      <c r="Q49" s="341">
        <v>1050</v>
      </c>
      <c r="R49" s="341">
        <f>Q49*$E49</f>
        <v>7350</v>
      </c>
    </row>
    <row r="50" spans="1:18" x14ac:dyDescent="0.25">
      <c r="A50" s="338"/>
      <c r="B50" s="338"/>
      <c r="C50" s="477" t="s">
        <v>953</v>
      </c>
      <c r="D50" s="339" t="s">
        <v>649</v>
      </c>
      <c r="E50" s="340">
        <v>6</v>
      </c>
      <c r="F50" s="341"/>
      <c r="G50" s="342"/>
      <c r="H50" s="340"/>
      <c r="I50" s="340"/>
      <c r="J50" s="340"/>
      <c r="K50" s="341"/>
      <c r="L50" s="341"/>
      <c r="M50" s="344"/>
      <c r="N50" s="341"/>
      <c r="O50" s="341"/>
      <c r="P50" s="341"/>
      <c r="Q50" s="341"/>
      <c r="R50" s="341"/>
    </row>
    <row r="51" spans="1:18" x14ac:dyDescent="0.25">
      <c r="A51" s="338"/>
      <c r="B51" s="338"/>
      <c r="C51" s="477" t="s">
        <v>954</v>
      </c>
      <c r="D51" s="339" t="s">
        <v>649</v>
      </c>
      <c r="E51" s="340">
        <v>6</v>
      </c>
      <c r="F51" s="341"/>
      <c r="G51" s="342"/>
      <c r="H51" s="340"/>
      <c r="I51" s="340"/>
      <c r="J51" s="340"/>
      <c r="K51" s="341"/>
      <c r="L51" s="341"/>
      <c r="M51" s="344"/>
      <c r="N51" s="341"/>
      <c r="O51" s="341"/>
      <c r="P51" s="341"/>
      <c r="Q51" s="341"/>
      <c r="R51" s="341"/>
    </row>
    <row r="52" spans="1:18" x14ac:dyDescent="0.25">
      <c r="A52" s="338"/>
      <c r="B52" s="338"/>
      <c r="C52" s="477" t="s">
        <v>738</v>
      </c>
      <c r="D52" s="339" t="s">
        <v>649</v>
      </c>
      <c r="E52" s="340">
        <v>23</v>
      </c>
      <c r="F52" s="341">
        <f t="shared" si="28"/>
        <v>850</v>
      </c>
      <c r="G52" s="342">
        <f t="shared" si="27"/>
        <v>900</v>
      </c>
      <c r="H52" s="340">
        <f t="shared" si="30"/>
        <v>19550</v>
      </c>
      <c r="I52" s="340">
        <v>900</v>
      </c>
      <c r="J52" s="340">
        <f t="shared" si="31"/>
        <v>20700</v>
      </c>
      <c r="K52" s="341">
        <v>850</v>
      </c>
      <c r="L52" s="341">
        <f>K52*$E52</f>
        <v>19550</v>
      </c>
      <c r="M52" s="343">
        <v>850</v>
      </c>
      <c r="N52" s="341">
        <f t="shared" si="32"/>
        <v>19550</v>
      </c>
      <c r="O52" s="341">
        <v>950</v>
      </c>
      <c r="P52" s="341">
        <f>O52*$E52</f>
        <v>21850</v>
      </c>
      <c r="Q52" s="341">
        <v>900</v>
      </c>
      <c r="R52" s="341">
        <f>Q52*$E52</f>
        <v>20700</v>
      </c>
    </row>
    <row r="53" spans="1:18" x14ac:dyDescent="0.25">
      <c r="A53" s="338"/>
      <c r="B53" s="338"/>
      <c r="C53" s="477" t="s">
        <v>739</v>
      </c>
      <c r="D53" s="339" t="s">
        <v>649</v>
      </c>
      <c r="E53" s="340">
        <v>0</v>
      </c>
      <c r="F53" s="341">
        <f t="shared" si="28"/>
        <v>950</v>
      </c>
      <c r="G53" s="342">
        <f t="shared" si="27"/>
        <v>1167.5</v>
      </c>
      <c r="H53" s="340">
        <f t="shared" si="30"/>
        <v>0</v>
      </c>
      <c r="I53" s="340">
        <v>1150</v>
      </c>
      <c r="J53" s="340">
        <f t="shared" si="31"/>
        <v>0</v>
      </c>
      <c r="K53" s="341">
        <v>950</v>
      </c>
      <c r="L53" s="341">
        <f>K53*$E53</f>
        <v>0</v>
      </c>
      <c r="M53" s="343">
        <v>950</v>
      </c>
      <c r="N53" s="341">
        <f t="shared" si="32"/>
        <v>0</v>
      </c>
      <c r="O53" s="341">
        <v>1250</v>
      </c>
      <c r="P53" s="341">
        <f>O53*$E53</f>
        <v>0</v>
      </c>
      <c r="Q53" s="341">
        <v>1185</v>
      </c>
      <c r="R53" s="341">
        <f>Q53*$E53</f>
        <v>0</v>
      </c>
    </row>
    <row r="54" spans="1:18" ht="14.4" x14ac:dyDescent="0.3">
      <c r="A54" s="338"/>
      <c r="B54" s="338"/>
      <c r="C54" s="477"/>
      <c r="D54" s="339"/>
      <c r="E54" s="340"/>
      <c r="F54" s="341"/>
      <c r="G54" s="342"/>
      <c r="H54" s="340"/>
      <c r="I54" s="340"/>
      <c r="J54" s="340"/>
      <c r="K54" s="341"/>
      <c r="L54" s="341"/>
      <c r="M54" s="345" t="s">
        <v>338</v>
      </c>
      <c r="N54" s="341"/>
      <c r="O54" s="341"/>
      <c r="P54" s="341"/>
      <c r="Q54" s="341" t="s">
        <v>338</v>
      </c>
      <c r="R54" s="341"/>
    </row>
    <row r="55" spans="1:18" ht="14.4" x14ac:dyDescent="0.3">
      <c r="A55" s="338"/>
      <c r="B55" s="338"/>
      <c r="C55" s="477" t="s">
        <v>740</v>
      </c>
      <c r="D55" s="339"/>
      <c r="E55" s="340"/>
      <c r="F55" s="341"/>
      <c r="G55" s="342"/>
      <c r="H55" s="340"/>
      <c r="I55" s="340"/>
      <c r="J55" s="340"/>
      <c r="K55" s="341"/>
      <c r="L55" s="341"/>
      <c r="M55" s="345" t="s">
        <v>338</v>
      </c>
      <c r="N55" s="341"/>
      <c r="O55" s="341"/>
      <c r="P55" s="341"/>
      <c r="Q55" s="341" t="s">
        <v>338</v>
      </c>
      <c r="R55" s="341"/>
    </row>
    <row r="56" spans="1:18" x14ac:dyDescent="0.25">
      <c r="A56" s="338"/>
      <c r="B56" s="338"/>
      <c r="C56" s="482" t="s">
        <v>741</v>
      </c>
      <c r="D56" s="339" t="s">
        <v>649</v>
      </c>
      <c r="E56" s="340">
        <v>15</v>
      </c>
      <c r="F56" s="341">
        <f>+MIN(I56,K56,O56,Q56)</f>
        <v>1950</v>
      </c>
      <c r="G56" s="342">
        <f t="shared" si="27"/>
        <v>2100</v>
      </c>
      <c r="H56" s="340">
        <f>F56*E56</f>
        <v>29250</v>
      </c>
      <c r="I56" s="340">
        <v>1950</v>
      </c>
      <c r="J56" s="340">
        <f>I56*E56</f>
        <v>29250</v>
      </c>
      <c r="K56" s="341">
        <v>2250</v>
      </c>
      <c r="L56" s="341">
        <f>K56*$E56</f>
        <v>33750</v>
      </c>
      <c r="M56" s="344">
        <v>1950</v>
      </c>
      <c r="N56" s="341">
        <f>M56*E56</f>
        <v>29250</v>
      </c>
      <c r="O56" s="341">
        <v>2050</v>
      </c>
      <c r="P56" s="341">
        <f>O56*$E56</f>
        <v>30750</v>
      </c>
      <c r="Q56" s="341">
        <v>2150</v>
      </c>
      <c r="R56" s="341">
        <f>Q56*$E56</f>
        <v>32250</v>
      </c>
    </row>
    <row r="57" spans="1:18" ht="14.4" x14ac:dyDescent="0.3">
      <c r="A57" s="338"/>
      <c r="B57" s="338"/>
      <c r="C57" s="477" t="s">
        <v>951</v>
      </c>
      <c r="D57" s="339" t="s">
        <v>649</v>
      </c>
      <c r="E57" s="340">
        <v>10</v>
      </c>
      <c r="F57" s="341"/>
      <c r="G57" s="342"/>
      <c r="H57" s="340"/>
      <c r="I57" s="340"/>
      <c r="J57" s="340"/>
      <c r="K57" s="341"/>
      <c r="L57" s="341"/>
      <c r="M57" s="345" t="s">
        <v>338</v>
      </c>
      <c r="N57" s="341"/>
      <c r="O57" s="341"/>
      <c r="P57" s="341"/>
      <c r="Q57" s="341" t="s">
        <v>338</v>
      </c>
      <c r="R57" s="341"/>
    </row>
    <row r="58" spans="1:18" ht="14.4" x14ac:dyDescent="0.3">
      <c r="A58" s="338"/>
      <c r="B58" s="338"/>
      <c r="C58" s="477"/>
      <c r="D58" s="339"/>
      <c r="E58" s="340"/>
      <c r="F58" s="341"/>
      <c r="G58" s="342"/>
      <c r="H58" s="340"/>
      <c r="I58" s="340"/>
      <c r="J58" s="340"/>
      <c r="K58" s="341"/>
      <c r="L58" s="341"/>
      <c r="M58" s="345"/>
      <c r="N58" s="341"/>
      <c r="O58" s="341"/>
      <c r="P58" s="341"/>
      <c r="Q58" s="341"/>
      <c r="R58" s="341"/>
    </row>
    <row r="59" spans="1:18" ht="14.4" x14ac:dyDescent="0.3">
      <c r="A59" s="338"/>
      <c r="B59" s="338"/>
      <c r="C59" s="477" t="s">
        <v>742</v>
      </c>
      <c r="D59" s="339"/>
      <c r="E59" s="340"/>
      <c r="F59" s="341"/>
      <c r="G59" s="342"/>
      <c r="H59" s="340"/>
      <c r="I59" s="340"/>
      <c r="J59" s="340"/>
      <c r="K59" s="341"/>
      <c r="L59" s="341"/>
      <c r="M59" s="345" t="s">
        <v>338</v>
      </c>
      <c r="N59" s="341"/>
      <c r="O59" s="341"/>
      <c r="P59" s="341"/>
      <c r="Q59" s="341" t="s">
        <v>338</v>
      </c>
      <c r="R59" s="341"/>
    </row>
    <row r="60" spans="1:18" x14ac:dyDescent="0.25">
      <c r="A60" s="338"/>
      <c r="B60" s="338"/>
      <c r="C60" s="477" t="s">
        <v>743</v>
      </c>
      <c r="D60" s="339" t="s">
        <v>649</v>
      </c>
      <c r="E60" s="340">
        <v>0</v>
      </c>
      <c r="F60" s="341">
        <f>+MIN(I60,K60,O60,Q60)</f>
        <v>12500</v>
      </c>
      <c r="G60" s="342">
        <f t="shared" si="27"/>
        <v>14150</v>
      </c>
      <c r="H60" s="340">
        <f>F60*E60</f>
        <v>0</v>
      </c>
      <c r="I60" s="340">
        <v>21000</v>
      </c>
      <c r="J60" s="340">
        <f>I60*E60</f>
        <v>0</v>
      </c>
      <c r="K60" s="341">
        <v>14500</v>
      </c>
      <c r="L60" s="341">
        <f>K60*$E60</f>
        <v>0</v>
      </c>
      <c r="M60" s="344">
        <v>12500</v>
      </c>
      <c r="N60" s="341">
        <f>M60*E60</f>
        <v>0</v>
      </c>
      <c r="O60" s="341">
        <v>12500</v>
      </c>
      <c r="P60" s="341">
        <f>O60*$E60</f>
        <v>0</v>
      </c>
      <c r="Q60" s="341">
        <v>13800</v>
      </c>
      <c r="R60" s="341">
        <f>Q60*$E60</f>
        <v>0</v>
      </c>
    </row>
    <row r="61" spans="1:18" ht="14.4" x14ac:dyDescent="0.3">
      <c r="A61" s="338"/>
      <c r="B61" s="338"/>
      <c r="C61" s="477"/>
      <c r="D61" s="339"/>
      <c r="E61" s="340"/>
      <c r="F61" s="341"/>
      <c r="G61" s="342"/>
      <c r="H61" s="340"/>
      <c r="I61" s="340"/>
      <c r="J61" s="340"/>
      <c r="K61" s="341"/>
      <c r="L61" s="341"/>
      <c r="M61" s="345" t="s">
        <v>338</v>
      </c>
      <c r="N61" s="341"/>
      <c r="O61" s="341"/>
      <c r="P61" s="341"/>
      <c r="Q61" s="341" t="s">
        <v>338</v>
      </c>
      <c r="R61" s="341"/>
    </row>
    <row r="62" spans="1:18" ht="14.4" x14ac:dyDescent="0.3">
      <c r="A62" s="338"/>
      <c r="B62" s="338"/>
      <c r="C62" s="477"/>
      <c r="D62" s="339"/>
      <c r="E62" s="340"/>
      <c r="F62" s="341"/>
      <c r="G62" s="342"/>
      <c r="H62" s="340"/>
      <c r="I62" s="340"/>
      <c r="J62" s="340"/>
      <c r="K62" s="341"/>
      <c r="L62" s="341"/>
      <c r="M62" s="345" t="s">
        <v>338</v>
      </c>
      <c r="N62" s="341"/>
      <c r="O62" s="341"/>
      <c r="P62" s="341"/>
      <c r="Q62" s="341" t="s">
        <v>338</v>
      </c>
      <c r="R62" s="341"/>
    </row>
    <row r="63" spans="1:18" ht="14.4" x14ac:dyDescent="0.3">
      <c r="A63" s="338"/>
      <c r="B63" s="338"/>
      <c r="C63" s="477" t="s">
        <v>744</v>
      </c>
      <c r="D63" s="339"/>
      <c r="E63" s="340"/>
      <c r="F63" s="341"/>
      <c r="G63" s="342"/>
      <c r="H63" s="340"/>
      <c r="I63" s="340"/>
      <c r="J63" s="340"/>
      <c r="K63" s="341"/>
      <c r="L63" s="341"/>
      <c r="M63" s="345" t="s">
        <v>338</v>
      </c>
      <c r="N63" s="341"/>
      <c r="O63" s="341"/>
      <c r="P63" s="341"/>
      <c r="Q63" s="341" t="s">
        <v>338</v>
      </c>
      <c r="R63" s="341"/>
    </row>
    <row r="64" spans="1:18" x14ac:dyDescent="0.25">
      <c r="A64" s="338"/>
      <c r="B64" s="338"/>
      <c r="C64" s="477" t="s">
        <v>955</v>
      </c>
      <c r="D64" s="339" t="s">
        <v>649</v>
      </c>
      <c r="E64" s="340">
        <v>0</v>
      </c>
      <c r="F64" s="341">
        <f>+MIN(I64,K64,O64,Q64)</f>
        <v>4250</v>
      </c>
      <c r="G64" s="342">
        <f t="shared" si="27"/>
        <v>5000</v>
      </c>
      <c r="H64" s="340">
        <f>F64*E64</f>
        <v>0</v>
      </c>
      <c r="I64" s="340">
        <v>4800</v>
      </c>
      <c r="J64" s="340">
        <f>I64*E64</f>
        <v>0</v>
      </c>
      <c r="K64" s="341">
        <v>5200</v>
      </c>
      <c r="L64" s="341">
        <f>K64*$E64</f>
        <v>0</v>
      </c>
      <c r="M64" s="344">
        <v>4650</v>
      </c>
      <c r="N64" s="341">
        <f>M64*E64</f>
        <v>0</v>
      </c>
      <c r="O64" s="341">
        <v>4250</v>
      </c>
      <c r="P64" s="341">
        <f>O64*$E64</f>
        <v>0</v>
      </c>
      <c r="Q64" s="341">
        <v>5500</v>
      </c>
      <c r="R64" s="341">
        <f>Q64*$E64</f>
        <v>0</v>
      </c>
    </row>
    <row r="65" spans="3:18" x14ac:dyDescent="0.25">
      <c r="C65" s="477" t="s">
        <v>956</v>
      </c>
      <c r="D65" s="339" t="s">
        <v>649</v>
      </c>
      <c r="E65" s="340">
        <v>0</v>
      </c>
      <c r="F65" s="341">
        <f>+MIN(I65,K65,O65,Q65)</f>
        <v>3250</v>
      </c>
      <c r="G65" s="342">
        <f t="shared" si="27"/>
        <v>4650</v>
      </c>
      <c r="H65" s="340">
        <f>F65*E65</f>
        <v>0</v>
      </c>
      <c r="I65" s="340">
        <v>4800</v>
      </c>
      <c r="J65" s="340">
        <f>I65*E65</f>
        <v>0</v>
      </c>
      <c r="K65" s="341">
        <v>5200</v>
      </c>
      <c r="L65" s="341">
        <f>K65*$E65</f>
        <v>0</v>
      </c>
      <c r="M65" s="344">
        <v>3850</v>
      </c>
      <c r="N65" s="341">
        <f>M65*E65</f>
        <v>0</v>
      </c>
      <c r="O65" s="341">
        <v>3250</v>
      </c>
      <c r="P65" s="341">
        <f>O65*$E65</f>
        <v>0</v>
      </c>
      <c r="Q65" s="341">
        <v>4500</v>
      </c>
      <c r="R65" s="341">
        <f>Q65*$E65</f>
        <v>0</v>
      </c>
    </row>
    <row r="66" spans="3:18" x14ac:dyDescent="0.25">
      <c r="C66" s="477" t="s">
        <v>957</v>
      </c>
      <c r="D66" s="339" t="s">
        <v>649</v>
      </c>
      <c r="E66" s="340">
        <v>0</v>
      </c>
      <c r="F66" s="341">
        <f>+MIN(I66,K66,O66,Q66)</f>
        <v>8500</v>
      </c>
      <c r="G66" s="342">
        <f t="shared" si="27"/>
        <v>9250</v>
      </c>
      <c r="H66" s="340">
        <f>F66*E66</f>
        <v>0</v>
      </c>
      <c r="I66" s="340">
        <v>9000</v>
      </c>
      <c r="J66" s="340">
        <f>I66*E66</f>
        <v>0</v>
      </c>
      <c r="K66" s="341">
        <v>10500</v>
      </c>
      <c r="L66" s="341">
        <f>K66*$E66</f>
        <v>0</v>
      </c>
      <c r="M66" s="344">
        <v>9500</v>
      </c>
      <c r="N66" s="341">
        <f>M66*E66</f>
        <v>0</v>
      </c>
      <c r="O66" s="341">
        <v>8500</v>
      </c>
      <c r="P66" s="341">
        <f>O66*$E66</f>
        <v>0</v>
      </c>
      <c r="Q66" s="341">
        <v>9500</v>
      </c>
      <c r="R66" s="341">
        <f>Q66*$E66</f>
        <v>0</v>
      </c>
    </row>
    <row r="67" spans="3:18" ht="26.4" customHeight="1" x14ac:dyDescent="0.25">
      <c r="C67" s="478" t="s">
        <v>745</v>
      </c>
      <c r="D67" s="339"/>
      <c r="E67" s="340"/>
      <c r="F67" s="341"/>
      <c r="G67" s="340"/>
      <c r="H67" s="340">
        <f>SUM(H4:H66)</f>
        <v>228190</v>
      </c>
      <c r="I67" s="340"/>
      <c r="J67" s="340">
        <f>SUM(J4:J66)</f>
        <v>306440</v>
      </c>
      <c r="K67" s="341"/>
      <c r="L67" s="341">
        <f>SUM(L4:L66)</f>
        <v>235545</v>
      </c>
      <c r="M67" s="341"/>
      <c r="N67" s="341">
        <f>SUM(N4:N66)</f>
        <v>228290</v>
      </c>
      <c r="O67" s="341"/>
      <c r="P67" s="341">
        <f>SUM(P4:P66)</f>
        <v>496500</v>
      </c>
      <c r="Q67" s="341"/>
      <c r="R67" s="341">
        <f>SUM(R4:R66)</f>
        <v>244890</v>
      </c>
    </row>
  </sheetData>
  <mergeCells count="5">
    <mergeCell ref="F1:H1"/>
    <mergeCell ref="I1:J1"/>
    <mergeCell ref="K1:N1"/>
    <mergeCell ref="O1:P1"/>
    <mergeCell ref="Q1:R1"/>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K17"/>
  <sheetViews>
    <sheetView showGridLines="0" topLeftCell="C1" zoomScale="93" workbookViewId="0">
      <selection activeCell="I7" sqref="I7"/>
    </sheetView>
  </sheetViews>
  <sheetFormatPr defaultColWidth="9.109375" defaultRowHeight="14.4" x14ac:dyDescent="0.3"/>
  <cols>
    <col min="1" max="1" width="9.88671875" hidden="1" customWidth="1"/>
    <col min="2" max="2" width="25.88671875" hidden="1" customWidth="1"/>
    <col min="3" max="3" width="63.88671875" customWidth="1"/>
    <col min="5" max="5" width="9.109375" style="25"/>
    <col min="6" max="6" width="10.33203125" style="25" bestFit="1" customWidth="1"/>
    <col min="7" max="9" width="10.109375" style="25" customWidth="1"/>
    <col min="10" max="10" width="10.33203125" style="25" bestFit="1" customWidth="1"/>
    <col min="11" max="11" width="10.109375" style="25" customWidth="1"/>
  </cols>
  <sheetData>
    <row r="1" spans="1:11" x14ac:dyDescent="0.3">
      <c r="C1" s="9"/>
      <c r="D1" s="9"/>
      <c r="E1" s="21"/>
      <c r="F1" s="527" t="s">
        <v>746</v>
      </c>
      <c r="G1" s="528"/>
      <c r="H1" s="528"/>
      <c r="I1" s="529"/>
      <c r="J1" s="525" t="s">
        <v>747</v>
      </c>
      <c r="K1" s="526"/>
    </row>
    <row r="2" spans="1:11" x14ac:dyDescent="0.3">
      <c r="C2" s="9"/>
      <c r="D2" s="9"/>
      <c r="E2" s="21"/>
      <c r="F2" s="530"/>
      <c r="G2" s="531"/>
      <c r="H2" s="531"/>
      <c r="I2" s="532"/>
      <c r="J2" s="526"/>
      <c r="K2" s="526"/>
    </row>
    <row r="3" spans="1:11" s="19" customFormat="1" x14ac:dyDescent="0.3">
      <c r="A3" s="16" t="s">
        <v>322</v>
      </c>
      <c r="B3" s="17" t="s">
        <v>323</v>
      </c>
      <c r="C3" s="18" t="s">
        <v>324</v>
      </c>
      <c r="D3" s="18" t="s">
        <v>110</v>
      </c>
      <c r="E3" s="22" t="s">
        <v>1003</v>
      </c>
      <c r="F3" s="22" t="s">
        <v>748</v>
      </c>
      <c r="G3" s="22" t="s">
        <v>77</v>
      </c>
      <c r="H3" s="22" t="s">
        <v>748</v>
      </c>
      <c r="I3" s="22" t="s">
        <v>77</v>
      </c>
      <c r="J3" s="22" t="s">
        <v>748</v>
      </c>
      <c r="K3" s="22" t="s">
        <v>77</v>
      </c>
    </row>
    <row r="4" spans="1:11" x14ac:dyDescent="0.3">
      <c r="A4" s="9"/>
      <c r="B4" s="15"/>
      <c r="C4" s="13" t="s">
        <v>749</v>
      </c>
      <c r="D4" s="9"/>
      <c r="E4" s="21"/>
      <c r="F4" s="21"/>
      <c r="G4" s="21"/>
      <c r="H4" s="21"/>
      <c r="I4" s="21"/>
      <c r="J4" s="21"/>
      <c r="K4" s="21"/>
    </row>
    <row r="5" spans="1:11" ht="28.8" x14ac:dyDescent="0.3">
      <c r="A5" s="9"/>
      <c r="B5" s="15"/>
      <c r="C5" s="13" t="s">
        <v>750</v>
      </c>
      <c r="D5" s="12" t="s">
        <v>220</v>
      </c>
      <c r="E5" s="21">
        <v>130</v>
      </c>
      <c r="F5" s="207">
        <v>342</v>
      </c>
      <c r="G5" s="21">
        <f>F5*E5</f>
        <v>44460</v>
      </c>
      <c r="H5" s="207">
        <v>342</v>
      </c>
      <c r="I5" s="21">
        <f>H5*E5</f>
        <v>44460</v>
      </c>
      <c r="J5" s="207">
        <v>265</v>
      </c>
      <c r="K5" s="21">
        <f>J5*E5</f>
        <v>34450</v>
      </c>
    </row>
    <row r="6" spans="1:11" ht="28.8" x14ac:dyDescent="0.3">
      <c r="A6" s="9"/>
      <c r="B6" s="15"/>
      <c r="C6" s="13" t="s">
        <v>751</v>
      </c>
      <c r="D6" s="12" t="s">
        <v>752</v>
      </c>
      <c r="E6" s="21">
        <v>1</v>
      </c>
      <c r="F6" s="206">
        <v>3211</v>
      </c>
      <c r="G6" s="21">
        <f t="shared" ref="G6:G16" si="0">F6*E6</f>
        <v>3211</v>
      </c>
      <c r="H6" s="206">
        <v>3211</v>
      </c>
      <c r="I6" s="21">
        <f t="shared" ref="I6:I16" si="1">H6*E6</f>
        <v>3211</v>
      </c>
      <c r="J6" s="206">
        <v>4500</v>
      </c>
      <c r="K6" s="21">
        <f t="shared" ref="K6:K16" si="2">J6*E6</f>
        <v>4500</v>
      </c>
    </row>
    <row r="7" spans="1:11" ht="87" customHeight="1" x14ac:dyDescent="0.3">
      <c r="A7" s="9"/>
      <c r="B7" s="15"/>
      <c r="C7" s="13" t="s">
        <v>753</v>
      </c>
      <c r="D7" s="12" t="s">
        <v>752</v>
      </c>
      <c r="E7" s="21">
        <v>1</v>
      </c>
      <c r="F7" s="206">
        <v>9870</v>
      </c>
      <c r="G7" s="21">
        <f t="shared" si="0"/>
        <v>9870</v>
      </c>
      <c r="H7" s="206">
        <v>9600</v>
      </c>
      <c r="I7" s="21">
        <f t="shared" si="1"/>
        <v>9600</v>
      </c>
      <c r="J7" s="206">
        <v>9500</v>
      </c>
      <c r="K7" s="21">
        <f t="shared" si="2"/>
        <v>9500</v>
      </c>
    </row>
    <row r="8" spans="1:11" x14ac:dyDescent="0.3">
      <c r="A8" s="9"/>
      <c r="B8" s="15"/>
      <c r="C8" s="13" t="s">
        <v>754</v>
      </c>
      <c r="D8" s="12" t="s">
        <v>752</v>
      </c>
      <c r="E8" s="21">
        <v>6</v>
      </c>
      <c r="F8" s="206">
        <v>1233</v>
      </c>
      <c r="G8" s="21">
        <f t="shared" si="0"/>
        <v>7398</v>
      </c>
      <c r="H8" s="206">
        <v>1233</v>
      </c>
      <c r="I8" s="21">
        <f t="shared" si="1"/>
        <v>7398</v>
      </c>
      <c r="J8" s="206">
        <v>650</v>
      </c>
      <c r="K8" s="21">
        <f t="shared" si="2"/>
        <v>3900</v>
      </c>
    </row>
    <row r="9" spans="1:11" x14ac:dyDescent="0.3">
      <c r="A9" s="9"/>
      <c r="B9" s="15"/>
      <c r="C9" s="13" t="s">
        <v>755</v>
      </c>
      <c r="D9" s="12" t="s">
        <v>752</v>
      </c>
      <c r="E9" s="21">
        <v>25</v>
      </c>
      <c r="F9" s="206">
        <v>70</v>
      </c>
      <c r="G9" s="21">
        <f t="shared" si="0"/>
        <v>1750</v>
      </c>
      <c r="H9" s="206">
        <v>70</v>
      </c>
      <c r="I9" s="21">
        <f t="shared" si="1"/>
        <v>1750</v>
      </c>
      <c r="J9" s="206">
        <v>100</v>
      </c>
      <c r="K9" s="21">
        <f t="shared" si="2"/>
        <v>2500</v>
      </c>
    </row>
    <row r="10" spans="1:11" x14ac:dyDescent="0.3">
      <c r="A10" s="9"/>
      <c r="B10" s="15"/>
      <c r="C10" s="13" t="s">
        <v>756</v>
      </c>
      <c r="D10" s="12" t="s">
        <v>752</v>
      </c>
      <c r="E10" s="21">
        <v>6</v>
      </c>
      <c r="F10" s="206">
        <v>344</v>
      </c>
      <c r="G10" s="21">
        <f t="shared" si="0"/>
        <v>2064</v>
      </c>
      <c r="H10" s="206">
        <v>344</v>
      </c>
      <c r="I10" s="21">
        <f t="shared" si="1"/>
        <v>2064</v>
      </c>
      <c r="J10" s="206">
        <v>600</v>
      </c>
      <c r="K10" s="21">
        <f t="shared" si="2"/>
        <v>3600</v>
      </c>
    </row>
    <row r="11" spans="1:11" ht="69" customHeight="1" x14ac:dyDescent="0.3">
      <c r="A11" s="9"/>
      <c r="B11" s="15"/>
      <c r="C11" s="13" t="s">
        <v>757</v>
      </c>
      <c r="D11" s="12" t="s">
        <v>752</v>
      </c>
      <c r="E11" s="21">
        <v>6</v>
      </c>
      <c r="F11" s="206">
        <v>459</v>
      </c>
      <c r="G11" s="21">
        <f t="shared" si="0"/>
        <v>2754</v>
      </c>
      <c r="H11" s="206">
        <v>459</v>
      </c>
      <c r="I11" s="21">
        <f t="shared" si="1"/>
        <v>2754</v>
      </c>
      <c r="J11" s="206">
        <v>780</v>
      </c>
      <c r="K11" s="21">
        <f t="shared" si="2"/>
        <v>4680</v>
      </c>
    </row>
    <row r="12" spans="1:11" ht="75.599999999999994" customHeight="1" x14ac:dyDescent="0.3">
      <c r="A12" s="9"/>
      <c r="B12" s="15"/>
      <c r="C12" s="13" t="s">
        <v>758</v>
      </c>
      <c r="D12" s="12" t="s">
        <v>752</v>
      </c>
      <c r="E12" s="21">
        <v>1</v>
      </c>
      <c r="F12" s="206">
        <v>655</v>
      </c>
      <c r="G12" s="21">
        <f t="shared" si="0"/>
        <v>655</v>
      </c>
      <c r="H12" s="206">
        <v>400</v>
      </c>
      <c r="I12" s="21">
        <f t="shared" si="1"/>
        <v>400</v>
      </c>
      <c r="J12" s="206">
        <v>450</v>
      </c>
      <c r="K12" s="21">
        <f t="shared" si="2"/>
        <v>450</v>
      </c>
    </row>
    <row r="13" spans="1:11" x14ac:dyDescent="0.3">
      <c r="A13" s="9"/>
      <c r="B13" s="15"/>
      <c r="C13" s="13" t="s">
        <v>759</v>
      </c>
      <c r="D13" s="12" t="s">
        <v>752</v>
      </c>
      <c r="E13" s="21">
        <v>1</v>
      </c>
      <c r="F13" s="206">
        <v>98</v>
      </c>
      <c r="G13" s="21">
        <f t="shared" si="0"/>
        <v>98</v>
      </c>
      <c r="H13" s="206">
        <v>98</v>
      </c>
      <c r="I13" s="21">
        <f t="shared" si="1"/>
        <v>98</v>
      </c>
      <c r="J13" s="206">
        <v>95</v>
      </c>
      <c r="K13" s="21">
        <f t="shared" si="2"/>
        <v>95</v>
      </c>
    </row>
    <row r="14" spans="1:11" x14ac:dyDescent="0.3">
      <c r="A14" s="9"/>
      <c r="B14" s="15"/>
      <c r="C14" s="13" t="s">
        <v>760</v>
      </c>
      <c r="D14" s="12" t="s">
        <v>761</v>
      </c>
      <c r="E14" s="21">
        <v>1</v>
      </c>
      <c r="F14" s="206">
        <v>2000</v>
      </c>
      <c r="G14" s="21">
        <f t="shared" si="0"/>
        <v>2000</v>
      </c>
      <c r="H14" s="206">
        <v>1500</v>
      </c>
      <c r="I14" s="21">
        <f t="shared" si="1"/>
        <v>1500</v>
      </c>
      <c r="J14" s="206">
        <v>2500</v>
      </c>
      <c r="K14" s="21">
        <f t="shared" si="2"/>
        <v>2500</v>
      </c>
    </row>
    <row r="15" spans="1:11" x14ac:dyDescent="0.3">
      <c r="A15" s="9"/>
      <c r="B15" s="15"/>
      <c r="C15" s="13" t="s">
        <v>762</v>
      </c>
      <c r="D15" s="12" t="s">
        <v>763</v>
      </c>
      <c r="E15" s="21">
        <v>1</v>
      </c>
      <c r="F15" s="206">
        <v>5000</v>
      </c>
      <c r="G15" s="21">
        <f t="shared" si="0"/>
        <v>5000</v>
      </c>
      <c r="H15" s="206">
        <v>3500</v>
      </c>
      <c r="I15" s="21">
        <f t="shared" si="1"/>
        <v>3500</v>
      </c>
      <c r="J15" s="206">
        <v>800</v>
      </c>
      <c r="K15" s="21">
        <f t="shared" si="2"/>
        <v>800</v>
      </c>
    </row>
    <row r="16" spans="1:11" ht="28.8" x14ac:dyDescent="0.3">
      <c r="A16" s="9"/>
      <c r="B16" s="15"/>
      <c r="C16" s="13" t="s">
        <v>764</v>
      </c>
      <c r="D16" s="12" t="s">
        <v>643</v>
      </c>
      <c r="E16" s="21">
        <v>1</v>
      </c>
      <c r="F16" s="206">
        <v>6500</v>
      </c>
      <c r="G16" s="21">
        <f t="shared" si="0"/>
        <v>6500</v>
      </c>
      <c r="H16" s="206">
        <v>4000</v>
      </c>
      <c r="I16" s="21">
        <f t="shared" si="1"/>
        <v>4000</v>
      </c>
      <c r="J16" s="206">
        <v>6500</v>
      </c>
      <c r="K16" s="21">
        <f t="shared" si="2"/>
        <v>6500</v>
      </c>
    </row>
    <row r="17" spans="3:11" x14ac:dyDescent="0.3">
      <c r="C17" s="13"/>
      <c r="D17" s="9"/>
      <c r="E17" s="21"/>
      <c r="F17" s="21"/>
      <c r="G17" s="21">
        <f>SUM(G5:G16)</f>
        <v>85760</v>
      </c>
      <c r="H17" s="21"/>
      <c r="I17" s="21">
        <f>SUM(I5:I16)</f>
        <v>80735</v>
      </c>
      <c r="J17" s="21"/>
      <c r="K17" s="21">
        <f>SUM(K5:K16)</f>
        <v>73475</v>
      </c>
    </row>
  </sheetData>
  <mergeCells count="2">
    <mergeCell ref="J1:K2"/>
    <mergeCell ref="F1:I2"/>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T12"/>
  <sheetViews>
    <sheetView showGridLines="0" topLeftCell="C1" zoomScaleNormal="100" workbookViewId="0">
      <selection activeCell="E8" sqref="E8"/>
    </sheetView>
  </sheetViews>
  <sheetFormatPr defaultRowHeight="14.4" x14ac:dyDescent="0.3"/>
  <cols>
    <col min="1" max="1" width="9.88671875" hidden="1" customWidth="1"/>
    <col min="2" max="2" width="25.88671875" hidden="1" customWidth="1"/>
    <col min="3" max="3" width="58.6640625" style="1" customWidth="1"/>
    <col min="4" max="4" width="9.109375" customWidth="1"/>
    <col min="5" max="5" width="8.6640625" style="23"/>
    <col min="6" max="6" width="19.33203125" style="23" customWidth="1"/>
    <col min="7" max="7" width="9.5546875" style="23" bestFit="1" customWidth="1"/>
    <col min="8" max="8" width="12.109375" style="1" bestFit="1" customWidth="1"/>
    <col min="9" max="9" width="10" bestFit="1" customWidth="1"/>
  </cols>
  <sheetData>
    <row r="1" spans="1:20" x14ac:dyDescent="0.3">
      <c r="A1" s="9"/>
      <c r="B1" s="9"/>
      <c r="C1" s="11"/>
      <c r="D1" s="9"/>
      <c r="E1" s="21"/>
      <c r="F1" s="533" t="s">
        <v>765</v>
      </c>
      <c r="G1" s="534"/>
      <c r="H1" s="533" t="s">
        <v>747</v>
      </c>
      <c r="I1" s="534"/>
    </row>
    <row r="2" spans="1:20" x14ac:dyDescent="0.3">
      <c r="A2" s="9"/>
      <c r="B2" s="9"/>
      <c r="C2" s="11"/>
      <c r="D2" s="9"/>
      <c r="E2" s="21"/>
      <c r="F2" s="535"/>
      <c r="G2" s="536"/>
      <c r="H2" s="535"/>
      <c r="I2" s="536"/>
    </row>
    <row r="3" spans="1:20" s="19" customFormat="1" x14ac:dyDescent="0.3">
      <c r="A3" s="16" t="s">
        <v>322</v>
      </c>
      <c r="B3" s="16" t="s">
        <v>323</v>
      </c>
      <c r="C3" s="20" t="s">
        <v>324</v>
      </c>
      <c r="D3" s="18" t="s">
        <v>110</v>
      </c>
      <c r="E3" s="22" t="s">
        <v>325</v>
      </c>
      <c r="F3" s="22" t="s">
        <v>748</v>
      </c>
      <c r="G3" s="22" t="s">
        <v>77</v>
      </c>
      <c r="H3" s="22" t="s">
        <v>748</v>
      </c>
      <c r="I3" s="22" t="s">
        <v>77</v>
      </c>
    </row>
    <row r="4" spans="1:20" x14ac:dyDescent="0.3">
      <c r="A4" s="9"/>
      <c r="B4" s="9"/>
      <c r="C4" s="11" t="s">
        <v>766</v>
      </c>
      <c r="D4" s="14"/>
      <c r="E4" s="21"/>
      <c r="F4" s="21"/>
      <c r="G4" s="21"/>
      <c r="H4" s="21"/>
      <c r="I4" s="21"/>
    </row>
    <row r="5" spans="1:20" ht="135" customHeight="1" x14ac:dyDescent="0.3">
      <c r="A5" s="9"/>
      <c r="B5" s="9"/>
      <c r="C5" s="10" t="s">
        <v>767</v>
      </c>
      <c r="D5" s="14" t="s">
        <v>127</v>
      </c>
      <c r="E5" s="21">
        <v>8</v>
      </c>
      <c r="F5" s="21">
        <v>9800</v>
      </c>
      <c r="G5" s="21">
        <f>F5*E5</f>
        <v>78400</v>
      </c>
      <c r="H5" s="21">
        <v>12500</v>
      </c>
      <c r="I5" s="21">
        <f>H5*E5</f>
        <v>100000</v>
      </c>
    </row>
    <row r="6" spans="1:20" ht="32.25" customHeight="1" x14ac:dyDescent="0.3">
      <c r="A6" s="9"/>
      <c r="B6" s="9"/>
      <c r="C6" s="10" t="s">
        <v>768</v>
      </c>
      <c r="D6" s="14"/>
      <c r="E6" s="21">
        <v>1</v>
      </c>
      <c r="F6" s="21">
        <v>14800</v>
      </c>
      <c r="G6" s="21">
        <f>F6*E6</f>
        <v>14800</v>
      </c>
      <c r="H6" s="21">
        <v>22500</v>
      </c>
      <c r="I6" s="21">
        <f>H6*E6</f>
        <v>22500</v>
      </c>
    </row>
    <row r="7" spans="1:20" ht="150" customHeight="1" x14ac:dyDescent="0.3">
      <c r="A7" s="9"/>
      <c r="B7" s="9"/>
      <c r="C7" s="10" t="s">
        <v>769</v>
      </c>
      <c r="D7" s="14"/>
      <c r="E7" s="21"/>
      <c r="F7" s="226" t="s">
        <v>770</v>
      </c>
      <c r="G7" s="21"/>
      <c r="H7" s="21"/>
      <c r="I7" s="21"/>
    </row>
    <row r="8" spans="1:20" ht="30" customHeight="1" x14ac:dyDescent="0.3">
      <c r="A8" s="9"/>
      <c r="B8" s="9"/>
      <c r="C8" s="11" t="s">
        <v>771</v>
      </c>
      <c r="D8" s="14" t="s">
        <v>127</v>
      </c>
      <c r="E8" s="21">
        <v>70</v>
      </c>
      <c r="F8" s="21">
        <v>178</v>
      </c>
      <c r="G8" s="21">
        <f>F8*E8</f>
        <v>12460</v>
      </c>
      <c r="H8" s="21">
        <v>170</v>
      </c>
      <c r="I8" s="21">
        <f>H8*E8</f>
        <v>11900</v>
      </c>
    </row>
    <row r="9" spans="1:20" ht="30" customHeight="1" x14ac:dyDescent="0.3">
      <c r="A9" s="9"/>
      <c r="B9" s="9"/>
      <c r="C9" s="11" t="s">
        <v>772</v>
      </c>
      <c r="D9" s="14"/>
      <c r="E9" s="21">
        <v>1</v>
      </c>
      <c r="F9" s="21">
        <v>6500</v>
      </c>
      <c r="G9" s="21">
        <v>6500</v>
      </c>
      <c r="H9" s="21"/>
      <c r="I9" s="21"/>
    </row>
    <row r="10" spans="1:20" x14ac:dyDescent="0.3">
      <c r="A10" s="9"/>
      <c r="B10" s="9"/>
      <c r="C10" s="10" t="s">
        <v>745</v>
      </c>
      <c r="D10" s="14"/>
      <c r="E10" s="21"/>
      <c r="F10" s="21"/>
      <c r="G10" s="21">
        <f>SUM(G5:G9)</f>
        <v>112160</v>
      </c>
      <c r="H10" s="21"/>
      <c r="I10" s="21">
        <f>SUM(I5:I9)</f>
        <v>134400</v>
      </c>
    </row>
    <row r="11" spans="1:20" ht="69" customHeight="1" x14ac:dyDescent="0.3">
      <c r="C11" s="8"/>
      <c r="E11" s="25"/>
      <c r="F11" s="25"/>
      <c r="G11" s="25"/>
      <c r="T11" s="537"/>
    </row>
    <row r="12" spans="1:20" ht="75.599999999999994" customHeight="1" x14ac:dyDescent="0.3">
      <c r="C12" s="8"/>
      <c r="E12" s="25"/>
      <c r="F12" s="25"/>
      <c r="G12" s="25"/>
      <c r="T12" s="538"/>
    </row>
  </sheetData>
  <mergeCells count="3">
    <mergeCell ref="F1:G2"/>
    <mergeCell ref="H1:I2"/>
    <mergeCell ref="T11:T12"/>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S16"/>
  <sheetViews>
    <sheetView zoomScale="70" zoomScaleNormal="70" zoomScaleSheetLayoutView="40" workbookViewId="0">
      <selection activeCell="L5" sqref="L5"/>
    </sheetView>
  </sheetViews>
  <sheetFormatPr defaultColWidth="9.109375" defaultRowHeight="13.8" x14ac:dyDescent="0.3"/>
  <cols>
    <col min="1" max="1" width="13.5546875" style="196" customWidth="1"/>
    <col min="2" max="2" width="22.5546875" style="204" customWidth="1"/>
    <col min="3" max="3" width="9.5546875" style="196" customWidth="1"/>
    <col min="4" max="4" width="8.109375" style="196" bestFit="1" customWidth="1"/>
    <col min="5" max="5" width="17.33203125" style="196" customWidth="1"/>
    <col min="6" max="6" width="38.5546875" style="205" customWidth="1"/>
    <col min="7" max="7" width="19.44140625" style="205" customWidth="1"/>
    <col min="8" max="8" width="18.109375" style="196" customWidth="1"/>
    <col min="9" max="9" width="14.6640625" style="196" customWidth="1"/>
    <col min="10" max="10" width="12.33203125" style="196" customWidth="1"/>
    <col min="11" max="11" width="11.5546875" style="196" customWidth="1"/>
    <col min="12" max="12" width="14.88671875" style="196" customWidth="1"/>
    <col min="13" max="13" width="13" style="196" bestFit="1" customWidth="1"/>
    <col min="14" max="14" width="15.6640625" style="201" customWidth="1"/>
    <col min="15" max="15" width="9.109375" style="196"/>
    <col min="16" max="16" width="10.5546875" style="196" bestFit="1" customWidth="1"/>
    <col min="17" max="17" width="9.109375" style="201"/>
    <col min="18" max="18" width="11.6640625" style="196" bestFit="1" customWidth="1"/>
    <col min="19" max="19" width="17.33203125" style="196" customWidth="1"/>
    <col min="20" max="16384" width="9.109375" style="196"/>
  </cols>
  <sheetData>
    <row r="1" spans="1:19" ht="57.75" customHeight="1" x14ac:dyDescent="0.3">
      <c r="A1" s="202" t="s">
        <v>773</v>
      </c>
      <c r="B1" s="202"/>
      <c r="C1" s="202"/>
      <c r="D1" s="202"/>
      <c r="E1" s="202"/>
      <c r="F1" s="202"/>
      <c r="G1" s="202"/>
      <c r="H1" s="202"/>
      <c r="I1" s="192"/>
      <c r="J1" s="192"/>
      <c r="K1" s="192"/>
      <c r="L1" s="192"/>
    </row>
    <row r="2" spans="1:19" ht="21" customHeight="1" x14ac:dyDescent="0.3">
      <c r="A2" s="193"/>
      <c r="B2" s="193"/>
      <c r="C2" s="193"/>
      <c r="D2" s="193"/>
      <c r="E2" s="193"/>
      <c r="F2" s="193"/>
      <c r="G2" s="193"/>
      <c r="H2" s="193"/>
      <c r="I2" s="193"/>
      <c r="J2" s="193"/>
      <c r="K2" s="195"/>
      <c r="L2" s="539" t="s">
        <v>774</v>
      </c>
      <c r="M2" s="539"/>
      <c r="N2" s="539"/>
      <c r="O2" s="539" t="s">
        <v>775</v>
      </c>
      <c r="P2" s="539"/>
      <c r="Q2" s="539"/>
      <c r="R2" s="196" t="s">
        <v>872</v>
      </c>
      <c r="S2" s="196" t="s">
        <v>873</v>
      </c>
    </row>
    <row r="3" spans="1:19" ht="26.25" customHeight="1" x14ac:dyDescent="0.3">
      <c r="A3" s="193" t="s">
        <v>0</v>
      </c>
      <c r="B3" s="194" t="s">
        <v>76</v>
      </c>
      <c r="C3" s="193" t="s">
        <v>776</v>
      </c>
      <c r="D3" s="193" t="s">
        <v>777</v>
      </c>
      <c r="E3" s="194" t="s">
        <v>778</v>
      </c>
      <c r="F3" s="193" t="s">
        <v>76</v>
      </c>
      <c r="G3" s="193" t="s">
        <v>779</v>
      </c>
      <c r="H3" s="194" t="s">
        <v>780</v>
      </c>
      <c r="I3" s="194" t="s">
        <v>781</v>
      </c>
      <c r="J3" s="193" t="s">
        <v>782</v>
      </c>
      <c r="K3" s="195" t="s">
        <v>783</v>
      </c>
      <c r="L3" s="245" t="s">
        <v>647</v>
      </c>
      <c r="M3" s="266" t="s">
        <v>77</v>
      </c>
      <c r="N3" s="262" t="s">
        <v>4</v>
      </c>
      <c r="O3" s="245" t="s">
        <v>647</v>
      </c>
      <c r="P3" s="266" t="s">
        <v>77</v>
      </c>
      <c r="Q3" s="262" t="s">
        <v>4</v>
      </c>
    </row>
    <row r="4" spans="1:19" ht="101.25" customHeight="1" x14ac:dyDescent="0.3">
      <c r="A4" s="193">
        <v>1</v>
      </c>
      <c r="B4" s="194" t="s">
        <v>784</v>
      </c>
      <c r="C4" s="193" t="s">
        <v>785</v>
      </c>
      <c r="D4" s="203"/>
      <c r="E4" s="197">
        <v>28</v>
      </c>
      <c r="F4" s="194" t="s">
        <v>786</v>
      </c>
      <c r="G4" s="194" t="s">
        <v>787</v>
      </c>
      <c r="H4" s="194" t="s">
        <v>788</v>
      </c>
      <c r="I4" s="194" t="s">
        <v>789</v>
      </c>
      <c r="J4" s="194" t="s">
        <v>790</v>
      </c>
      <c r="K4" s="198" t="s">
        <v>791</v>
      </c>
      <c r="L4" s="267">
        <v>2975</v>
      </c>
      <c r="M4" s="268">
        <f>L4*E4</f>
        <v>83300</v>
      </c>
      <c r="N4" s="262" t="s">
        <v>792</v>
      </c>
      <c r="O4" s="268">
        <v>2300</v>
      </c>
      <c r="P4" s="268">
        <f>O4*E4</f>
        <v>64400</v>
      </c>
      <c r="Q4" s="262" t="s">
        <v>793</v>
      </c>
    </row>
    <row r="5" spans="1:19" ht="92.25" customHeight="1" x14ac:dyDescent="0.3">
      <c r="A5" s="193">
        <v>2</v>
      </c>
      <c r="B5" s="194" t="s">
        <v>794</v>
      </c>
      <c r="C5" s="193" t="s">
        <v>785</v>
      </c>
      <c r="D5" s="203"/>
      <c r="E5" s="197">
        <v>12</v>
      </c>
      <c r="F5" s="194" t="s">
        <v>786</v>
      </c>
      <c r="G5" s="194" t="s">
        <v>787</v>
      </c>
      <c r="H5" s="194" t="s">
        <v>788</v>
      </c>
      <c r="I5" s="194" t="s">
        <v>789</v>
      </c>
      <c r="J5" s="194" t="s">
        <v>790</v>
      </c>
      <c r="K5" s="198" t="s">
        <v>791</v>
      </c>
      <c r="L5" s="267">
        <v>2975</v>
      </c>
      <c r="M5" s="268">
        <f t="shared" ref="M5:M15" si="0">L5*E5</f>
        <v>35700</v>
      </c>
      <c r="N5" s="262" t="s">
        <v>792</v>
      </c>
      <c r="O5" s="268">
        <v>3600</v>
      </c>
      <c r="P5" s="268">
        <f t="shared" ref="P5:P15" si="1">O5*E5</f>
        <v>43200</v>
      </c>
      <c r="Q5" s="262" t="s">
        <v>795</v>
      </c>
    </row>
    <row r="6" spans="1:19" ht="100.5" customHeight="1" x14ac:dyDescent="0.3">
      <c r="A6" s="193">
        <v>3</v>
      </c>
      <c r="B6" s="194" t="s">
        <v>796</v>
      </c>
      <c r="C6" s="193" t="s">
        <v>797</v>
      </c>
      <c r="D6" s="203"/>
      <c r="E6" s="197">
        <v>72</v>
      </c>
      <c r="F6" s="194" t="s">
        <v>786</v>
      </c>
      <c r="G6" s="194" t="s">
        <v>798</v>
      </c>
      <c r="H6" s="194" t="s">
        <v>788</v>
      </c>
      <c r="I6" s="194" t="s">
        <v>789</v>
      </c>
      <c r="J6" s="194" t="s">
        <v>790</v>
      </c>
      <c r="K6" s="198" t="s">
        <v>791</v>
      </c>
      <c r="L6" s="267">
        <v>2125</v>
      </c>
      <c r="M6" s="268">
        <f t="shared" si="0"/>
        <v>153000</v>
      </c>
      <c r="N6" s="262" t="s">
        <v>799</v>
      </c>
      <c r="O6" s="268">
        <v>1750</v>
      </c>
      <c r="P6" s="268">
        <f t="shared" si="1"/>
        <v>126000</v>
      </c>
      <c r="Q6" s="262" t="s">
        <v>793</v>
      </c>
    </row>
    <row r="7" spans="1:19" ht="101.25" customHeight="1" x14ac:dyDescent="0.3">
      <c r="A7" s="193">
        <v>4</v>
      </c>
      <c r="B7" s="194" t="s">
        <v>800</v>
      </c>
      <c r="C7" s="193" t="s">
        <v>797</v>
      </c>
      <c r="D7" s="203"/>
      <c r="E7" s="197">
        <v>24</v>
      </c>
      <c r="F7" s="194" t="s">
        <v>786</v>
      </c>
      <c r="G7" s="194" t="s">
        <v>798</v>
      </c>
      <c r="H7" s="194" t="s">
        <v>788</v>
      </c>
      <c r="I7" s="194" t="s">
        <v>789</v>
      </c>
      <c r="J7" s="194" t="s">
        <v>790</v>
      </c>
      <c r="K7" s="198" t="s">
        <v>791</v>
      </c>
      <c r="L7" s="267">
        <v>2050</v>
      </c>
      <c r="M7" s="268">
        <f t="shared" si="0"/>
        <v>49200</v>
      </c>
      <c r="N7" s="262" t="s">
        <v>801</v>
      </c>
      <c r="O7" s="268">
        <v>3050</v>
      </c>
      <c r="P7" s="268">
        <f t="shared" si="1"/>
        <v>73200</v>
      </c>
      <c r="Q7" s="262" t="s">
        <v>795</v>
      </c>
    </row>
    <row r="8" spans="1:19" ht="107.25" customHeight="1" x14ac:dyDescent="0.3">
      <c r="A8" s="193">
        <v>5</v>
      </c>
      <c r="B8" s="199" t="s">
        <v>802</v>
      </c>
      <c r="C8" s="193" t="s">
        <v>803</v>
      </c>
      <c r="D8" s="203"/>
      <c r="E8" s="197">
        <v>8</v>
      </c>
      <c r="F8" s="199" t="s">
        <v>804</v>
      </c>
      <c r="G8" s="199" t="s">
        <v>805</v>
      </c>
      <c r="H8" s="199" t="s">
        <v>806</v>
      </c>
      <c r="I8" s="199" t="s">
        <v>807</v>
      </c>
      <c r="J8" s="199" t="s">
        <v>808</v>
      </c>
      <c r="K8" s="200" t="s">
        <v>809</v>
      </c>
      <c r="L8" s="267">
        <v>1895</v>
      </c>
      <c r="M8" s="268">
        <f t="shared" si="0"/>
        <v>15160</v>
      </c>
      <c r="N8" s="262" t="s">
        <v>810</v>
      </c>
      <c r="O8" s="268">
        <v>1450</v>
      </c>
      <c r="P8" s="268">
        <f t="shared" si="1"/>
        <v>11600</v>
      </c>
      <c r="Q8" s="262" t="s">
        <v>793</v>
      </c>
    </row>
    <row r="9" spans="1:19" ht="90.75" customHeight="1" x14ac:dyDescent="0.3">
      <c r="A9" s="193">
        <v>6</v>
      </c>
      <c r="B9" s="199" t="s">
        <v>802</v>
      </c>
      <c r="C9" s="193" t="s">
        <v>811</v>
      </c>
      <c r="D9" s="203"/>
      <c r="E9" s="197">
        <v>52</v>
      </c>
      <c r="F9" s="199" t="s">
        <v>804</v>
      </c>
      <c r="G9" s="199" t="s">
        <v>812</v>
      </c>
      <c r="H9" s="199" t="s">
        <v>806</v>
      </c>
      <c r="I9" s="199" t="s">
        <v>813</v>
      </c>
      <c r="J9" s="199" t="s">
        <v>808</v>
      </c>
      <c r="K9" s="200" t="s">
        <v>809</v>
      </c>
      <c r="L9" s="267">
        <v>1895</v>
      </c>
      <c r="M9" s="268">
        <f t="shared" si="0"/>
        <v>98540</v>
      </c>
      <c r="N9" s="262" t="s">
        <v>810</v>
      </c>
      <c r="O9" s="268">
        <v>1450</v>
      </c>
      <c r="P9" s="268">
        <f t="shared" si="1"/>
        <v>75400</v>
      </c>
      <c r="Q9" s="262" t="s">
        <v>795</v>
      </c>
    </row>
    <row r="10" spans="1:19" ht="72.75" customHeight="1" x14ac:dyDescent="0.3">
      <c r="A10" s="193">
        <v>7</v>
      </c>
      <c r="B10" s="194" t="s">
        <v>814</v>
      </c>
      <c r="C10" s="193" t="s">
        <v>815</v>
      </c>
      <c r="D10" s="203"/>
      <c r="E10" s="197">
        <v>152</v>
      </c>
      <c r="F10" s="199" t="s">
        <v>816</v>
      </c>
      <c r="G10" s="194" t="s">
        <v>817</v>
      </c>
      <c r="H10" s="194" t="s">
        <v>788</v>
      </c>
      <c r="I10" s="199" t="s">
        <v>807</v>
      </c>
      <c r="J10" s="194" t="s">
        <v>818</v>
      </c>
      <c r="K10" s="198" t="s">
        <v>819</v>
      </c>
      <c r="L10" s="267">
        <v>100</v>
      </c>
      <c r="M10" s="268">
        <f t="shared" si="0"/>
        <v>15200</v>
      </c>
      <c r="N10" s="262" t="s">
        <v>820</v>
      </c>
      <c r="O10" s="268">
        <v>181.66</v>
      </c>
      <c r="P10" s="268">
        <f t="shared" si="1"/>
        <v>27612.32</v>
      </c>
      <c r="Q10" s="262" t="s">
        <v>821</v>
      </c>
    </row>
    <row r="11" spans="1:19" ht="75.75" customHeight="1" x14ac:dyDescent="0.3">
      <c r="A11" s="193">
        <v>8</v>
      </c>
      <c r="B11" s="194" t="s">
        <v>822</v>
      </c>
      <c r="C11" s="193" t="s">
        <v>815</v>
      </c>
      <c r="D11" s="203"/>
      <c r="E11" s="197">
        <v>12</v>
      </c>
      <c r="F11" s="199" t="s">
        <v>816</v>
      </c>
      <c r="G11" s="194" t="s">
        <v>817</v>
      </c>
      <c r="H11" s="194" t="s">
        <v>788</v>
      </c>
      <c r="I11" s="199" t="s">
        <v>807</v>
      </c>
      <c r="J11" s="194" t="s">
        <v>818</v>
      </c>
      <c r="K11" s="198" t="s">
        <v>819</v>
      </c>
      <c r="L11" s="267">
        <v>100</v>
      </c>
      <c r="M11" s="268">
        <f t="shared" si="0"/>
        <v>1200</v>
      </c>
      <c r="N11" s="262" t="s">
        <v>820</v>
      </c>
      <c r="O11" s="268">
        <v>325</v>
      </c>
      <c r="P11" s="268">
        <f t="shared" si="1"/>
        <v>3900</v>
      </c>
      <c r="Q11" s="262" t="s">
        <v>821</v>
      </c>
    </row>
    <row r="12" spans="1:19" ht="80.25" customHeight="1" x14ac:dyDescent="0.3">
      <c r="A12" s="193">
        <v>9</v>
      </c>
      <c r="B12" s="194" t="s">
        <v>823</v>
      </c>
      <c r="C12" s="193" t="s">
        <v>824</v>
      </c>
      <c r="D12" s="203"/>
      <c r="E12" s="197">
        <v>40</v>
      </c>
      <c r="F12" s="199" t="s">
        <v>825</v>
      </c>
      <c r="G12" s="194" t="s">
        <v>826</v>
      </c>
      <c r="H12" s="194"/>
      <c r="I12" s="194"/>
      <c r="J12" s="194"/>
      <c r="K12" s="198" t="s">
        <v>827</v>
      </c>
      <c r="L12" s="267">
        <v>8125</v>
      </c>
      <c r="M12" s="268">
        <f t="shared" si="0"/>
        <v>325000</v>
      </c>
      <c r="N12" s="262" t="s">
        <v>828</v>
      </c>
      <c r="O12" s="268">
        <v>750</v>
      </c>
      <c r="P12" s="268">
        <f t="shared" si="1"/>
        <v>30000</v>
      </c>
      <c r="Q12" s="266"/>
    </row>
    <row r="13" spans="1:19" ht="80.25" customHeight="1" x14ac:dyDescent="0.3">
      <c r="A13" s="193">
        <v>10</v>
      </c>
      <c r="B13" s="194" t="s">
        <v>829</v>
      </c>
      <c r="C13" s="193" t="s">
        <v>824</v>
      </c>
      <c r="D13" s="199"/>
      <c r="E13" s="197">
        <v>64</v>
      </c>
      <c r="F13" s="199" t="s">
        <v>830</v>
      </c>
      <c r="G13" s="194" t="s">
        <v>826</v>
      </c>
      <c r="H13" s="194" t="s">
        <v>788</v>
      </c>
      <c r="I13" s="199" t="s">
        <v>807</v>
      </c>
      <c r="J13" s="194" t="s">
        <v>831</v>
      </c>
      <c r="K13" s="200" t="s">
        <v>832</v>
      </c>
      <c r="L13" s="267">
        <v>9375</v>
      </c>
      <c r="M13" s="268">
        <f t="shared" si="0"/>
        <v>600000</v>
      </c>
      <c r="N13" s="262" t="s">
        <v>833</v>
      </c>
      <c r="O13" s="268">
        <v>2300</v>
      </c>
      <c r="P13" s="268">
        <f t="shared" si="1"/>
        <v>147200</v>
      </c>
      <c r="Q13" s="266"/>
    </row>
    <row r="14" spans="1:19" ht="89.25" customHeight="1" x14ac:dyDescent="0.3">
      <c r="A14" s="193">
        <v>11</v>
      </c>
      <c r="B14" s="194" t="s">
        <v>834</v>
      </c>
      <c r="C14" s="193" t="s">
        <v>824</v>
      </c>
      <c r="D14" s="199"/>
      <c r="E14" s="197">
        <v>16</v>
      </c>
      <c r="F14" s="199" t="s">
        <v>830</v>
      </c>
      <c r="G14" s="194" t="s">
        <v>826</v>
      </c>
      <c r="H14" s="194" t="s">
        <v>788</v>
      </c>
      <c r="I14" s="199" t="s">
        <v>807</v>
      </c>
      <c r="J14" s="194" t="s">
        <v>831</v>
      </c>
      <c r="K14" s="200" t="s">
        <v>832</v>
      </c>
      <c r="L14" s="267">
        <v>9375</v>
      </c>
      <c r="M14" s="268">
        <f t="shared" si="0"/>
        <v>150000</v>
      </c>
      <c r="N14" s="262" t="s">
        <v>833</v>
      </c>
      <c r="O14" s="268">
        <v>3600</v>
      </c>
      <c r="P14" s="268">
        <f t="shared" si="1"/>
        <v>57600</v>
      </c>
      <c r="Q14" s="262"/>
    </row>
    <row r="15" spans="1:19" ht="27.6" x14ac:dyDescent="0.3">
      <c r="A15" s="193">
        <v>12</v>
      </c>
      <c r="B15" s="194" t="s">
        <v>835</v>
      </c>
      <c r="C15" s="193"/>
      <c r="D15" s="199"/>
      <c r="E15" s="197">
        <v>8</v>
      </c>
      <c r="F15" s="199"/>
      <c r="G15" s="194"/>
      <c r="H15" s="194"/>
      <c r="I15" s="199"/>
      <c r="J15" s="194"/>
      <c r="K15" s="200"/>
      <c r="L15" s="269"/>
      <c r="M15" s="268">
        <f t="shared" si="0"/>
        <v>0</v>
      </c>
      <c r="N15" s="262"/>
      <c r="O15" s="268"/>
      <c r="P15" s="268">
        <f t="shared" si="1"/>
        <v>0</v>
      </c>
      <c r="Q15" s="262"/>
    </row>
    <row r="16" spans="1:19" ht="31.5" customHeight="1" x14ac:dyDescent="0.3">
      <c r="A16" s="201"/>
      <c r="B16" s="201" t="s">
        <v>36</v>
      </c>
      <c r="C16" s="201"/>
      <c r="D16" s="201"/>
      <c r="E16" s="201"/>
      <c r="F16" s="201"/>
      <c r="G16" s="201"/>
      <c r="H16" s="201"/>
      <c r="I16" s="201"/>
      <c r="J16" s="201"/>
      <c r="K16" s="201"/>
      <c r="L16" s="269"/>
      <c r="M16" s="268">
        <f>SUM(M4:M15)</f>
        <v>1526300</v>
      </c>
      <c r="N16" s="262"/>
      <c r="O16" s="268"/>
      <c r="P16" s="268">
        <f>SUM(P4:P15)</f>
        <v>660112.32000000007</v>
      </c>
      <c r="Q16" s="262"/>
    </row>
  </sheetData>
  <mergeCells count="2">
    <mergeCell ref="L2:N2"/>
    <mergeCell ref="O2:Q2"/>
  </mergeCells>
  <hyperlinks>
    <hyperlink ref="A3" r:id="rId1" display="http://s.no/" xr:uid="{00000000-0004-0000-0800-000000000000}"/>
  </hyperlinks>
  <pageMargins left="0.19685039370078741" right="0" top="0.19685039370078741" bottom="0.19685039370078741" header="0.31496062992125984" footer="0.31496062992125984"/>
  <pageSetup paperSize="8" scale="38"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W12"/>
  <sheetViews>
    <sheetView showGridLines="0" zoomScale="80" zoomScaleNormal="80" workbookViewId="0">
      <selection activeCell="G7" sqref="G7"/>
    </sheetView>
  </sheetViews>
  <sheetFormatPr defaultColWidth="9.109375" defaultRowHeight="13.8" x14ac:dyDescent="0.3"/>
  <cols>
    <col min="1" max="1" width="3.88671875" style="235" customWidth="1"/>
    <col min="2" max="2" width="33.44140625" style="243" customWidth="1"/>
    <col min="3" max="3" width="6" style="196" bestFit="1" customWidth="1"/>
    <col min="4" max="4" width="22.6640625" style="235" customWidth="1"/>
    <col min="5" max="5" width="15" style="235" bestFit="1" customWidth="1"/>
    <col min="6" max="6" width="37.33203125" style="244" customWidth="1"/>
    <col min="7" max="7" width="24.5546875" style="244" bestFit="1" customWidth="1"/>
    <col min="8" max="8" width="18.44140625" style="196" bestFit="1" customWidth="1"/>
    <col min="9" max="9" width="21" style="196" bestFit="1" customWidth="1"/>
    <col min="10" max="10" width="9.33203125" style="196" bestFit="1" customWidth="1"/>
    <col min="11" max="11" width="26.109375" style="196" bestFit="1" customWidth="1"/>
    <col min="12" max="12" width="10.5546875" style="254" bestFit="1" customWidth="1"/>
    <col min="13" max="13" width="12.109375" style="254" bestFit="1" customWidth="1"/>
    <col min="14" max="14" width="17.109375" style="235" bestFit="1" customWidth="1"/>
    <col min="15" max="15" width="10.5546875" style="254" bestFit="1" customWidth="1"/>
    <col min="16" max="16" width="12.109375" style="254" bestFit="1" customWidth="1"/>
    <col min="17" max="17" width="13" style="235" bestFit="1" customWidth="1"/>
    <col min="18" max="18" width="10.5546875" style="254" bestFit="1" customWidth="1"/>
    <col min="19" max="19" width="13.109375" style="254" bestFit="1" customWidth="1"/>
    <col min="20" max="20" width="18.109375" style="235" bestFit="1" customWidth="1"/>
    <col min="21" max="21" width="10.5546875" style="254" bestFit="1" customWidth="1"/>
    <col min="22" max="22" width="12.109375" style="254" bestFit="1" customWidth="1"/>
    <col min="23" max="23" width="8.109375" style="235" bestFit="1" customWidth="1"/>
    <col min="24" max="16384" width="9.109375" style="235"/>
  </cols>
  <sheetData>
    <row r="1" spans="1:23" x14ac:dyDescent="0.3">
      <c r="A1" s="233" t="s">
        <v>871</v>
      </c>
      <c r="B1" s="233"/>
      <c r="C1" s="233"/>
      <c r="D1" s="233"/>
      <c r="E1" s="233"/>
      <c r="F1" s="233"/>
      <c r="G1" s="233"/>
      <c r="H1" s="233"/>
      <c r="I1" s="237"/>
      <c r="J1" s="238"/>
      <c r="K1" s="238"/>
    </row>
    <row r="2" spans="1:23" x14ac:dyDescent="0.3">
      <c r="A2" s="233"/>
      <c r="B2" s="233"/>
      <c r="C2" s="233"/>
      <c r="D2" s="233"/>
      <c r="E2" s="233"/>
      <c r="F2" s="233"/>
      <c r="G2" s="233"/>
      <c r="H2" s="233"/>
      <c r="I2" s="233"/>
      <c r="J2" s="233"/>
      <c r="K2" s="233"/>
      <c r="L2" s="539" t="s">
        <v>774</v>
      </c>
      <c r="M2" s="539"/>
      <c r="N2" s="539"/>
      <c r="O2" s="539" t="s">
        <v>836</v>
      </c>
      <c r="P2" s="539"/>
      <c r="Q2" s="539"/>
      <c r="R2" s="539" t="s">
        <v>837</v>
      </c>
      <c r="S2" s="539"/>
      <c r="T2" s="539"/>
      <c r="U2" s="539" t="s">
        <v>775</v>
      </c>
      <c r="V2" s="539"/>
      <c r="W2" s="539"/>
    </row>
    <row r="3" spans="1:23" s="236" customFormat="1" x14ac:dyDescent="0.3">
      <c r="A3" s="233" t="s">
        <v>0</v>
      </c>
      <c r="B3" s="239" t="s">
        <v>76</v>
      </c>
      <c r="C3" s="233" t="s">
        <v>776</v>
      </c>
      <c r="D3" s="246" t="s">
        <v>777</v>
      </c>
      <c r="E3" s="252" t="s">
        <v>778</v>
      </c>
      <c r="F3" s="246" t="s">
        <v>76</v>
      </c>
      <c r="G3" s="246" t="s">
        <v>779</v>
      </c>
      <c r="H3" s="252" t="s">
        <v>780</v>
      </c>
      <c r="I3" s="252" t="s">
        <v>781</v>
      </c>
      <c r="J3" s="246" t="s">
        <v>782</v>
      </c>
      <c r="K3" s="246" t="s">
        <v>783</v>
      </c>
      <c r="L3" s="255" t="s">
        <v>647</v>
      </c>
      <c r="M3" s="255" t="s">
        <v>77</v>
      </c>
      <c r="N3" s="246" t="s">
        <v>4</v>
      </c>
      <c r="O3" s="255" t="s">
        <v>647</v>
      </c>
      <c r="P3" s="255" t="s">
        <v>77</v>
      </c>
      <c r="Q3" s="246" t="s">
        <v>4</v>
      </c>
      <c r="R3" s="255" t="s">
        <v>647</v>
      </c>
      <c r="S3" s="255" t="s">
        <v>77</v>
      </c>
      <c r="T3" s="246" t="s">
        <v>4</v>
      </c>
      <c r="U3" s="255" t="s">
        <v>647</v>
      </c>
      <c r="V3" s="255" t="s">
        <v>77</v>
      </c>
      <c r="W3" s="246" t="s">
        <v>4</v>
      </c>
    </row>
    <row r="4" spans="1:23" ht="93" customHeight="1" x14ac:dyDescent="0.3">
      <c r="A4" s="234">
        <v>1</v>
      </c>
      <c r="B4" s="240" t="s">
        <v>838</v>
      </c>
      <c r="C4" s="234" t="s">
        <v>839</v>
      </c>
      <c r="D4" s="250"/>
      <c r="E4" s="261">
        <v>184</v>
      </c>
      <c r="F4" s="251" t="s">
        <v>840</v>
      </c>
      <c r="G4" s="262" t="s">
        <v>841</v>
      </c>
      <c r="H4" s="262" t="s">
        <v>842</v>
      </c>
      <c r="I4" s="262" t="s">
        <v>807</v>
      </c>
      <c r="J4" s="253" t="s">
        <v>843</v>
      </c>
      <c r="K4" s="253" t="s">
        <v>844</v>
      </c>
      <c r="L4" s="256">
        <v>1100</v>
      </c>
      <c r="M4" s="257">
        <f>L4*E4</f>
        <v>202400</v>
      </c>
      <c r="N4" s="248" t="s">
        <v>867</v>
      </c>
      <c r="O4" s="260">
        <v>1350</v>
      </c>
      <c r="P4" s="260">
        <f t="shared" ref="P4:P10" si="0">O4*E4</f>
        <v>248400</v>
      </c>
      <c r="Q4" s="249" t="s">
        <v>845</v>
      </c>
      <c r="R4" s="260">
        <v>2400</v>
      </c>
      <c r="S4" s="257">
        <f>R4*E4</f>
        <v>441600</v>
      </c>
      <c r="T4" s="249" t="s">
        <v>844</v>
      </c>
      <c r="U4" s="258">
        <v>850</v>
      </c>
      <c r="V4" s="258">
        <f t="shared" ref="V4:V9" si="1">U4*E4</f>
        <v>156400</v>
      </c>
      <c r="W4" s="251" t="s">
        <v>846</v>
      </c>
    </row>
    <row r="5" spans="1:23" ht="83.25" customHeight="1" x14ac:dyDescent="0.3">
      <c r="A5" s="234">
        <v>1</v>
      </c>
      <c r="B5" s="240" t="s">
        <v>847</v>
      </c>
      <c r="C5" s="234" t="s">
        <v>839</v>
      </c>
      <c r="D5" s="250"/>
      <c r="E5" s="261">
        <v>40</v>
      </c>
      <c r="F5" s="251" t="s">
        <v>840</v>
      </c>
      <c r="G5" s="262" t="s">
        <v>841</v>
      </c>
      <c r="H5" s="262" t="s">
        <v>842</v>
      </c>
      <c r="I5" s="262" t="s">
        <v>807</v>
      </c>
      <c r="J5" s="253" t="s">
        <v>843</v>
      </c>
      <c r="K5" s="253" t="s">
        <v>844</v>
      </c>
      <c r="L5" s="256">
        <v>1100</v>
      </c>
      <c r="M5" s="257">
        <f t="shared" ref="M5:M11" si="2">L5*E5</f>
        <v>44000</v>
      </c>
      <c r="N5" s="248" t="s">
        <v>867</v>
      </c>
      <c r="O5" s="260">
        <v>1350</v>
      </c>
      <c r="P5" s="260">
        <f t="shared" si="0"/>
        <v>54000</v>
      </c>
      <c r="Q5" s="249" t="s">
        <v>845</v>
      </c>
      <c r="R5" s="260">
        <v>2800</v>
      </c>
      <c r="S5" s="257">
        <f t="shared" ref="S5:S11" si="3">R5*E5</f>
        <v>112000</v>
      </c>
      <c r="T5" s="249" t="s">
        <v>844</v>
      </c>
      <c r="U5" s="258">
        <v>850</v>
      </c>
      <c r="V5" s="258">
        <f t="shared" si="1"/>
        <v>34000</v>
      </c>
      <c r="W5" s="251" t="s">
        <v>846</v>
      </c>
    </row>
    <row r="6" spans="1:23" ht="183.75" customHeight="1" x14ac:dyDescent="0.3">
      <c r="A6" s="234">
        <v>2</v>
      </c>
      <c r="B6" s="240" t="s">
        <v>848</v>
      </c>
      <c r="C6" s="234" t="s">
        <v>849</v>
      </c>
      <c r="D6" s="263"/>
      <c r="E6" s="263">
        <v>8</v>
      </c>
      <c r="F6" s="264" t="s">
        <v>850</v>
      </c>
      <c r="G6" s="253" t="s">
        <v>851</v>
      </c>
      <c r="H6" s="253" t="s">
        <v>788</v>
      </c>
      <c r="I6" s="253" t="s">
        <v>789</v>
      </c>
      <c r="J6" s="253" t="s">
        <v>852</v>
      </c>
      <c r="K6" s="253" t="s">
        <v>853</v>
      </c>
      <c r="L6" s="256">
        <v>13000</v>
      </c>
      <c r="M6" s="257">
        <f t="shared" si="2"/>
        <v>104000</v>
      </c>
      <c r="N6" s="248" t="s">
        <v>868</v>
      </c>
      <c r="O6" s="260">
        <v>12480</v>
      </c>
      <c r="P6" s="260">
        <f t="shared" si="0"/>
        <v>99840</v>
      </c>
      <c r="Q6" s="249" t="s">
        <v>845</v>
      </c>
      <c r="R6" s="260">
        <v>18000</v>
      </c>
      <c r="S6" s="257">
        <f t="shared" si="3"/>
        <v>144000</v>
      </c>
      <c r="T6" s="249" t="s">
        <v>853</v>
      </c>
      <c r="U6" s="258">
        <v>15000</v>
      </c>
      <c r="V6" s="258">
        <f t="shared" si="1"/>
        <v>120000</v>
      </c>
      <c r="W6" s="250" t="s">
        <v>854</v>
      </c>
    </row>
    <row r="7" spans="1:23" ht="219.75" customHeight="1" x14ac:dyDescent="0.3">
      <c r="A7" s="234">
        <v>2</v>
      </c>
      <c r="B7" s="240" t="s">
        <v>855</v>
      </c>
      <c r="C7" s="234" t="s">
        <v>849</v>
      </c>
      <c r="D7" s="265"/>
      <c r="E7" s="263">
        <v>8</v>
      </c>
      <c r="F7" s="264" t="s">
        <v>850</v>
      </c>
      <c r="G7" s="253" t="s">
        <v>851</v>
      </c>
      <c r="H7" s="253" t="s">
        <v>788</v>
      </c>
      <c r="I7" s="253" t="s">
        <v>789</v>
      </c>
      <c r="J7" s="253" t="s">
        <v>852</v>
      </c>
      <c r="K7" s="253" t="s">
        <v>853</v>
      </c>
      <c r="L7" s="256">
        <v>13000</v>
      </c>
      <c r="M7" s="257">
        <f t="shared" si="2"/>
        <v>104000</v>
      </c>
      <c r="N7" s="248" t="s">
        <v>868</v>
      </c>
      <c r="O7" s="260">
        <v>12480</v>
      </c>
      <c r="P7" s="260">
        <f t="shared" si="0"/>
        <v>99840</v>
      </c>
      <c r="Q7" s="249" t="s">
        <v>845</v>
      </c>
      <c r="R7" s="260">
        <v>21000</v>
      </c>
      <c r="S7" s="257">
        <f t="shared" si="3"/>
        <v>168000</v>
      </c>
      <c r="T7" s="249" t="s">
        <v>853</v>
      </c>
      <c r="U7" s="258">
        <v>15000</v>
      </c>
      <c r="V7" s="258">
        <f t="shared" si="1"/>
        <v>120000</v>
      </c>
      <c r="W7" s="250" t="s">
        <v>854</v>
      </c>
    </row>
    <row r="8" spans="1:23" ht="163.5" customHeight="1" x14ac:dyDescent="0.3">
      <c r="A8" s="234">
        <v>3</v>
      </c>
      <c r="B8" s="240" t="s">
        <v>856</v>
      </c>
      <c r="C8" s="234" t="s">
        <v>857</v>
      </c>
      <c r="D8" s="263"/>
      <c r="E8" s="263">
        <v>4</v>
      </c>
      <c r="F8" s="264" t="s">
        <v>850</v>
      </c>
      <c r="G8" s="253" t="s">
        <v>858</v>
      </c>
      <c r="H8" s="253" t="s">
        <v>788</v>
      </c>
      <c r="I8" s="253" t="s">
        <v>789</v>
      </c>
      <c r="J8" s="253" t="s">
        <v>852</v>
      </c>
      <c r="K8" s="253" t="s">
        <v>859</v>
      </c>
      <c r="L8" s="256">
        <v>20000</v>
      </c>
      <c r="M8" s="257">
        <f t="shared" si="2"/>
        <v>80000</v>
      </c>
      <c r="N8" s="252" t="s">
        <v>869</v>
      </c>
      <c r="O8" s="260">
        <v>15100</v>
      </c>
      <c r="P8" s="260">
        <f t="shared" si="0"/>
        <v>60400</v>
      </c>
      <c r="Q8" s="249" t="s">
        <v>845</v>
      </c>
      <c r="R8" s="260">
        <v>24000</v>
      </c>
      <c r="S8" s="257">
        <f t="shared" si="3"/>
        <v>96000</v>
      </c>
      <c r="T8" s="249" t="s">
        <v>859</v>
      </c>
      <c r="U8" s="258">
        <v>6750</v>
      </c>
      <c r="V8" s="258">
        <f t="shared" si="1"/>
        <v>27000</v>
      </c>
      <c r="W8" s="250"/>
    </row>
    <row r="9" spans="1:23" ht="210.75" customHeight="1" x14ac:dyDescent="0.3">
      <c r="A9" s="234">
        <v>4</v>
      </c>
      <c r="B9" s="240" t="s">
        <v>860</v>
      </c>
      <c r="C9" s="234" t="s">
        <v>861</v>
      </c>
      <c r="D9" s="263" t="s">
        <v>862</v>
      </c>
      <c r="E9" s="263">
        <v>20</v>
      </c>
      <c r="F9" s="264" t="s">
        <v>863</v>
      </c>
      <c r="G9" s="253" t="s">
        <v>864</v>
      </c>
      <c r="H9" s="253" t="s">
        <v>788</v>
      </c>
      <c r="I9" s="253" t="s">
        <v>789</v>
      </c>
      <c r="J9" s="253" t="s">
        <v>852</v>
      </c>
      <c r="K9" s="253" t="s">
        <v>865</v>
      </c>
      <c r="L9" s="256">
        <v>2000</v>
      </c>
      <c r="M9" s="257">
        <f t="shared" si="2"/>
        <v>40000</v>
      </c>
      <c r="N9" s="248" t="s">
        <v>870</v>
      </c>
      <c r="O9" s="260">
        <v>2760</v>
      </c>
      <c r="P9" s="260">
        <f t="shared" si="0"/>
        <v>55200</v>
      </c>
      <c r="Q9" s="249" t="s">
        <v>845</v>
      </c>
      <c r="R9" s="260">
        <v>2700</v>
      </c>
      <c r="S9" s="257">
        <f t="shared" si="3"/>
        <v>54000</v>
      </c>
      <c r="T9" s="249" t="s">
        <v>865</v>
      </c>
      <c r="U9" s="258">
        <v>1750</v>
      </c>
      <c r="V9" s="258">
        <f t="shared" si="1"/>
        <v>35000</v>
      </c>
      <c r="W9" s="250" t="s">
        <v>854</v>
      </c>
    </row>
    <row r="10" spans="1:23" ht="146.25" customHeight="1" x14ac:dyDescent="0.3">
      <c r="A10" s="234">
        <v>4</v>
      </c>
      <c r="B10" s="240" t="s">
        <v>866</v>
      </c>
      <c r="C10" s="234" t="s">
        <v>861</v>
      </c>
      <c r="D10" s="263" t="s">
        <v>862</v>
      </c>
      <c r="E10" s="263">
        <v>12</v>
      </c>
      <c r="F10" s="264" t="s">
        <v>863</v>
      </c>
      <c r="G10" s="253" t="s">
        <v>864</v>
      </c>
      <c r="H10" s="253" t="s">
        <v>788</v>
      </c>
      <c r="I10" s="253" t="s">
        <v>789</v>
      </c>
      <c r="J10" s="253" t="s">
        <v>852</v>
      </c>
      <c r="K10" s="253" t="s">
        <v>865</v>
      </c>
      <c r="L10" s="256">
        <v>2000</v>
      </c>
      <c r="M10" s="257">
        <f t="shared" si="2"/>
        <v>24000</v>
      </c>
      <c r="N10" s="248" t="s">
        <v>870</v>
      </c>
      <c r="O10" s="260">
        <v>2760</v>
      </c>
      <c r="P10" s="260">
        <f t="shared" si="0"/>
        <v>33120</v>
      </c>
      <c r="Q10" s="249" t="s">
        <v>845</v>
      </c>
      <c r="R10" s="260">
        <v>3300</v>
      </c>
      <c r="S10" s="257">
        <f t="shared" si="3"/>
        <v>39600</v>
      </c>
      <c r="T10" s="249" t="s">
        <v>865</v>
      </c>
      <c r="U10" s="258">
        <v>1750</v>
      </c>
      <c r="V10" s="258">
        <f>U10*E10</f>
        <v>21000</v>
      </c>
      <c r="W10" s="250" t="s">
        <v>854</v>
      </c>
    </row>
    <row r="11" spans="1:23" x14ac:dyDescent="0.3">
      <c r="B11" s="242" t="s">
        <v>835</v>
      </c>
      <c r="C11" s="235"/>
      <c r="D11" s="250"/>
      <c r="E11" s="263">
        <v>8</v>
      </c>
      <c r="F11" s="250"/>
      <c r="G11" s="250"/>
      <c r="H11" s="250"/>
      <c r="I11" s="250"/>
      <c r="J11" s="250"/>
      <c r="K11" s="250"/>
      <c r="L11" s="257"/>
      <c r="M11" s="257">
        <f t="shared" si="2"/>
        <v>0</v>
      </c>
      <c r="N11" s="247"/>
      <c r="O11" s="257"/>
      <c r="P11" s="257"/>
      <c r="Q11" s="247"/>
      <c r="R11" s="260"/>
      <c r="S11" s="257">
        <f t="shared" si="3"/>
        <v>0</v>
      </c>
      <c r="T11" s="247"/>
      <c r="U11" s="258"/>
      <c r="V11" s="258"/>
      <c r="W11" s="250"/>
    </row>
    <row r="12" spans="1:23" x14ac:dyDescent="0.3">
      <c r="B12" s="241" t="s">
        <v>36</v>
      </c>
      <c r="C12" s="235"/>
      <c r="D12" s="250"/>
      <c r="E12" s="250"/>
      <c r="F12" s="250"/>
      <c r="G12" s="250"/>
      <c r="H12" s="250"/>
      <c r="I12" s="250"/>
      <c r="J12" s="250"/>
      <c r="K12" s="250"/>
      <c r="L12" s="258"/>
      <c r="M12" s="259">
        <f>SUM(M4:M10)</f>
        <v>598400</v>
      </c>
      <c r="N12" s="250"/>
      <c r="O12" s="258"/>
      <c r="P12" s="259">
        <f>SUM(P4:P10)</f>
        <v>650800</v>
      </c>
      <c r="Q12" s="250"/>
      <c r="R12" s="258"/>
      <c r="S12" s="259">
        <f>SUM(S4:S10)</f>
        <v>1055200</v>
      </c>
      <c r="T12" s="250"/>
      <c r="U12" s="258"/>
      <c r="V12" s="259">
        <f>SUM(V4:V10)</f>
        <v>513400</v>
      </c>
      <c r="W12" s="250"/>
    </row>
  </sheetData>
  <mergeCells count="4">
    <mergeCell ref="L2:N2"/>
    <mergeCell ref="O2:Q2"/>
    <mergeCell ref="R2:T2"/>
    <mergeCell ref="U2:W2"/>
  </mergeCells>
  <hyperlinks>
    <hyperlink ref="A3" r:id="rId1" display="http://s.no/" xr:uid="{00000000-0004-0000-0900-000000000000}"/>
  </hyperlinks>
  <pageMargins left="0.19685039370078741" right="0" top="0.19685039370078741" bottom="0.19685039370078741" header="0.31496062992125984" footer="0.31496062992125984"/>
  <pageSetup paperSize="8" scale="41"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9D139-8FDB-431B-9729-D9E055F39EFF}">
  <sheetPr>
    <tabColor rgb="FF92D050"/>
    <pageSetUpPr fitToPage="1"/>
  </sheetPr>
  <dimension ref="A1:I28"/>
  <sheetViews>
    <sheetView showGridLines="0" zoomScale="110" zoomScaleNormal="110" workbookViewId="0">
      <pane xSplit="4" ySplit="1" topLeftCell="E2" activePane="bottomRight" state="frozen"/>
      <selection pane="topRight" activeCell="F1" sqref="F1"/>
      <selection pane="bottomLeft" activeCell="A7" sqref="A7"/>
      <selection pane="bottomRight" activeCell="A2" sqref="A2"/>
    </sheetView>
  </sheetViews>
  <sheetFormatPr defaultColWidth="9.109375" defaultRowHeight="13.8" x14ac:dyDescent="0.3"/>
  <cols>
    <col min="1" max="1" width="7" style="410" customWidth="1"/>
    <col min="2" max="2" width="9.109375" style="410" bestFit="1" customWidth="1"/>
    <col min="3" max="3" width="11.6640625" style="411" customWidth="1"/>
    <col min="4" max="4" width="15.33203125" style="410" customWidth="1"/>
    <col min="5" max="5" width="38.88671875" style="402" bestFit="1" customWidth="1"/>
    <col min="6" max="6" width="38.5546875" style="412" customWidth="1"/>
    <col min="7" max="7" width="8.6640625" style="412" bestFit="1" customWidth="1"/>
    <col min="8" max="8" width="14.44140625" style="412" bestFit="1" customWidth="1"/>
    <col min="9" max="9" width="24.88671875" style="410" bestFit="1" customWidth="1"/>
    <col min="10" max="16384" width="9.109375" style="402"/>
  </cols>
  <sheetData>
    <row r="1" spans="1:9" s="394" customFormat="1" ht="44.25" customHeight="1" thickBot="1" x14ac:dyDescent="0.35">
      <c r="A1" s="557" t="s">
        <v>995</v>
      </c>
      <c r="B1" s="558"/>
      <c r="C1" s="558"/>
      <c r="D1" s="558"/>
      <c r="E1" s="558"/>
      <c r="F1" s="558"/>
      <c r="G1" s="558"/>
      <c r="H1" s="558"/>
      <c r="I1" s="393"/>
    </row>
    <row r="2" spans="1:9" s="394" customFormat="1" ht="43.8" thickBot="1" x14ac:dyDescent="0.35">
      <c r="A2" s="395" t="s">
        <v>963</v>
      </c>
      <c r="B2" s="396" t="s">
        <v>964</v>
      </c>
      <c r="C2" s="396" t="s">
        <v>324</v>
      </c>
      <c r="D2" s="396" t="s">
        <v>965</v>
      </c>
      <c r="E2" s="396" t="s">
        <v>966</v>
      </c>
      <c r="F2" s="396" t="s">
        <v>967</v>
      </c>
      <c r="G2" s="397" t="s">
        <v>968</v>
      </c>
      <c r="H2" s="397" t="s">
        <v>969</v>
      </c>
      <c r="I2" s="398" t="s">
        <v>970</v>
      </c>
    </row>
    <row r="3" spans="1:9" s="394" customFormat="1" x14ac:dyDescent="0.3">
      <c r="A3" s="559">
        <v>1</v>
      </c>
      <c r="B3" s="560" t="s">
        <v>971</v>
      </c>
      <c r="C3" s="560" t="s">
        <v>972</v>
      </c>
      <c r="D3" s="560" t="s">
        <v>973</v>
      </c>
      <c r="E3" s="399" t="s">
        <v>974</v>
      </c>
      <c r="F3" s="561"/>
      <c r="G3" s="550" t="s">
        <v>127</v>
      </c>
      <c r="H3" s="550">
        <v>20</v>
      </c>
      <c r="I3" s="555"/>
    </row>
    <row r="4" spans="1:9" s="394" customFormat="1" ht="27.6" x14ac:dyDescent="0.3">
      <c r="A4" s="544"/>
      <c r="B4" s="545"/>
      <c r="C4" s="545"/>
      <c r="D4" s="545"/>
      <c r="E4" s="400" t="s">
        <v>975</v>
      </c>
      <c r="F4" s="554"/>
      <c r="G4" s="540"/>
      <c r="H4" s="540"/>
      <c r="I4" s="555"/>
    </row>
    <row r="5" spans="1:9" s="394" customFormat="1" x14ac:dyDescent="0.3">
      <c r="A5" s="544"/>
      <c r="B5" s="545"/>
      <c r="C5" s="545"/>
      <c r="D5" s="545"/>
      <c r="E5" s="400" t="s">
        <v>976</v>
      </c>
      <c r="F5" s="554"/>
      <c r="G5" s="540"/>
      <c r="H5" s="540"/>
      <c r="I5" s="555"/>
    </row>
    <row r="6" spans="1:9" s="394" customFormat="1" x14ac:dyDescent="0.3">
      <c r="A6" s="544"/>
      <c r="B6" s="545"/>
      <c r="C6" s="545"/>
      <c r="D6" s="545"/>
      <c r="E6" s="400" t="s">
        <v>977</v>
      </c>
      <c r="F6" s="554"/>
      <c r="G6" s="540"/>
      <c r="H6" s="540"/>
      <c r="I6" s="555"/>
    </row>
    <row r="7" spans="1:9" s="394" customFormat="1" ht="67.5" customHeight="1" x14ac:dyDescent="0.3">
      <c r="A7" s="544"/>
      <c r="B7" s="545"/>
      <c r="C7" s="545"/>
      <c r="D7" s="545"/>
      <c r="E7" s="400" t="s">
        <v>978</v>
      </c>
      <c r="F7" s="554"/>
      <c r="G7" s="540"/>
      <c r="H7" s="540"/>
      <c r="I7" s="555"/>
    </row>
    <row r="8" spans="1:9" s="394" customFormat="1" x14ac:dyDescent="0.3">
      <c r="A8" s="544"/>
      <c r="B8" s="545"/>
      <c r="C8" s="545"/>
      <c r="D8" s="545"/>
      <c r="E8" s="400"/>
      <c r="F8" s="554"/>
      <c r="G8" s="540"/>
      <c r="H8" s="540"/>
      <c r="I8" s="556"/>
    </row>
    <row r="9" spans="1:9" s="394" customFormat="1" x14ac:dyDescent="0.3">
      <c r="A9" s="544">
        <v>2</v>
      </c>
      <c r="B9" s="545" t="s">
        <v>979</v>
      </c>
      <c r="C9" s="545" t="s">
        <v>980</v>
      </c>
      <c r="D9" s="545" t="s">
        <v>981</v>
      </c>
      <c r="E9" s="400" t="s">
        <v>974</v>
      </c>
      <c r="F9" s="554"/>
      <c r="G9" s="540" t="s">
        <v>127</v>
      </c>
      <c r="H9" s="540">
        <v>18</v>
      </c>
      <c r="I9" s="541"/>
    </row>
    <row r="10" spans="1:9" s="394" customFormat="1" x14ac:dyDescent="0.3">
      <c r="A10" s="544"/>
      <c r="B10" s="545"/>
      <c r="C10" s="545"/>
      <c r="D10" s="545"/>
      <c r="E10" s="400" t="s">
        <v>993</v>
      </c>
      <c r="F10" s="554"/>
      <c r="G10" s="540"/>
      <c r="H10" s="540"/>
      <c r="I10" s="555"/>
    </row>
    <row r="11" spans="1:9" s="394" customFormat="1" x14ac:dyDescent="0.3">
      <c r="A11" s="544"/>
      <c r="B11" s="545"/>
      <c r="C11" s="545"/>
      <c r="D11" s="545"/>
      <c r="E11" s="400" t="s">
        <v>976</v>
      </c>
      <c r="F11" s="554"/>
      <c r="G11" s="540"/>
      <c r="H11" s="540"/>
      <c r="I11" s="555"/>
    </row>
    <row r="12" spans="1:9" s="394" customFormat="1" x14ac:dyDescent="0.3">
      <c r="A12" s="544"/>
      <c r="B12" s="545"/>
      <c r="C12" s="545"/>
      <c r="D12" s="545"/>
      <c r="E12" s="400" t="s">
        <v>977</v>
      </c>
      <c r="F12" s="554"/>
      <c r="G12" s="540"/>
      <c r="H12" s="540"/>
      <c r="I12" s="555"/>
    </row>
    <row r="13" spans="1:9" s="394" customFormat="1" ht="58.5" customHeight="1" x14ac:dyDescent="0.3">
      <c r="A13" s="544"/>
      <c r="B13" s="545"/>
      <c r="C13" s="545"/>
      <c r="D13" s="545"/>
      <c r="E13" s="400" t="s">
        <v>982</v>
      </c>
      <c r="F13" s="554"/>
      <c r="G13" s="540"/>
      <c r="H13" s="540"/>
      <c r="I13" s="555"/>
    </row>
    <row r="14" spans="1:9" s="394" customFormat="1" ht="21.75" customHeight="1" x14ac:dyDescent="0.3">
      <c r="A14" s="544"/>
      <c r="B14" s="545"/>
      <c r="C14" s="545"/>
      <c r="D14" s="545"/>
      <c r="E14" s="401"/>
      <c r="F14" s="554"/>
      <c r="G14" s="540"/>
      <c r="H14" s="540"/>
      <c r="I14" s="556"/>
    </row>
    <row r="15" spans="1:9" s="394" customFormat="1" ht="12.75" customHeight="1" x14ac:dyDescent="0.3">
      <c r="A15" s="544">
        <v>3</v>
      </c>
      <c r="B15" s="545" t="s">
        <v>983</v>
      </c>
      <c r="C15" s="545" t="s">
        <v>980</v>
      </c>
      <c r="D15" s="545" t="s">
        <v>981</v>
      </c>
      <c r="E15" s="400" t="s">
        <v>974</v>
      </c>
      <c r="F15" s="554"/>
      <c r="G15" s="540" t="s">
        <v>127</v>
      </c>
      <c r="H15" s="540">
        <v>14</v>
      </c>
      <c r="I15" s="547"/>
    </row>
    <row r="16" spans="1:9" s="394" customFormat="1" x14ac:dyDescent="0.3">
      <c r="A16" s="544"/>
      <c r="B16" s="545"/>
      <c r="C16" s="545"/>
      <c r="D16" s="545"/>
      <c r="E16" s="400" t="s">
        <v>993</v>
      </c>
      <c r="F16" s="554"/>
      <c r="G16" s="540"/>
      <c r="H16" s="540"/>
      <c r="I16" s="547"/>
    </row>
    <row r="17" spans="1:9" s="394" customFormat="1" ht="12.75" customHeight="1" x14ac:dyDescent="0.3">
      <c r="A17" s="544"/>
      <c r="B17" s="545"/>
      <c r="C17" s="545"/>
      <c r="D17" s="545"/>
      <c r="E17" s="400" t="s">
        <v>976</v>
      </c>
      <c r="F17" s="554"/>
      <c r="G17" s="540"/>
      <c r="H17" s="540"/>
      <c r="I17" s="547"/>
    </row>
    <row r="18" spans="1:9" s="394" customFormat="1" x14ac:dyDescent="0.3">
      <c r="A18" s="544"/>
      <c r="B18" s="545"/>
      <c r="C18" s="545"/>
      <c r="D18" s="545"/>
      <c r="E18" s="400" t="s">
        <v>977</v>
      </c>
      <c r="F18" s="554"/>
      <c r="G18" s="540"/>
      <c r="H18" s="540"/>
      <c r="I18" s="547"/>
    </row>
    <row r="19" spans="1:9" s="394" customFormat="1" ht="90" customHeight="1" x14ac:dyDescent="0.3">
      <c r="A19" s="544"/>
      <c r="B19" s="545"/>
      <c r="C19" s="545"/>
      <c r="D19" s="545"/>
      <c r="E19" s="400" t="s">
        <v>984</v>
      </c>
      <c r="F19" s="554"/>
      <c r="G19" s="540"/>
      <c r="H19" s="540"/>
      <c r="I19" s="547"/>
    </row>
    <row r="20" spans="1:9" s="394" customFormat="1" ht="41.4" x14ac:dyDescent="0.3">
      <c r="A20" s="544">
        <v>5</v>
      </c>
      <c r="B20" s="545" t="s">
        <v>985</v>
      </c>
      <c r="C20" s="545" t="s">
        <v>986</v>
      </c>
      <c r="D20" s="545" t="s">
        <v>987</v>
      </c>
      <c r="E20" s="400" t="str">
        <f>E24</f>
        <v xml:space="preserve">Top: 38 MM thk  FINISHED IN VENEER(TEAK)  TABLE TOP WITH CLEAR PU POLISH &amp; GLOSSY FINISH  </v>
      </c>
      <c r="F20" s="546"/>
      <c r="G20" s="540" t="s">
        <v>127</v>
      </c>
      <c r="H20" s="548">
        <v>5</v>
      </c>
      <c r="I20" s="551" t="s">
        <v>988</v>
      </c>
    </row>
    <row r="21" spans="1:9" s="394" customFormat="1" ht="27.6" x14ac:dyDescent="0.3">
      <c r="A21" s="544"/>
      <c r="B21" s="545"/>
      <c r="C21" s="545"/>
      <c r="D21" s="545"/>
      <c r="E21" s="400" t="s">
        <v>989</v>
      </c>
      <c r="F21" s="546"/>
      <c r="G21" s="540"/>
      <c r="H21" s="549"/>
      <c r="I21" s="552"/>
    </row>
    <row r="22" spans="1:9" s="394" customFormat="1" ht="27.6" x14ac:dyDescent="0.3">
      <c r="A22" s="544"/>
      <c r="B22" s="545"/>
      <c r="C22" s="545"/>
      <c r="D22" s="545"/>
      <c r="E22" s="400" t="s">
        <v>990</v>
      </c>
      <c r="F22" s="546"/>
      <c r="G22" s="540"/>
      <c r="H22" s="549"/>
      <c r="I22" s="552"/>
    </row>
    <row r="23" spans="1:9" s="394" customFormat="1" ht="42" customHeight="1" x14ac:dyDescent="0.3">
      <c r="A23" s="544"/>
      <c r="B23" s="545"/>
      <c r="C23" s="545"/>
      <c r="D23" s="545"/>
      <c r="E23" s="400" t="s">
        <v>977</v>
      </c>
      <c r="F23" s="546"/>
      <c r="G23" s="540"/>
      <c r="H23" s="550"/>
      <c r="I23" s="553"/>
    </row>
    <row r="24" spans="1:9" s="394" customFormat="1" ht="41.4" x14ac:dyDescent="0.3">
      <c r="A24" s="544">
        <v>6</v>
      </c>
      <c r="B24" s="545" t="s">
        <v>991</v>
      </c>
      <c r="C24" s="545" t="s">
        <v>986</v>
      </c>
      <c r="D24" s="545" t="s">
        <v>992</v>
      </c>
      <c r="E24" s="400" t="s">
        <v>994</v>
      </c>
      <c r="F24" s="546"/>
      <c r="G24" s="540" t="s">
        <v>127</v>
      </c>
      <c r="H24" s="540">
        <v>15</v>
      </c>
      <c r="I24" s="541"/>
    </row>
    <row r="25" spans="1:9" ht="36.75" customHeight="1" x14ac:dyDescent="0.3">
      <c r="A25" s="544"/>
      <c r="B25" s="545"/>
      <c r="C25" s="545"/>
      <c r="D25" s="545"/>
      <c r="E25" s="400" t="s">
        <v>989</v>
      </c>
      <c r="F25" s="546"/>
      <c r="G25" s="540"/>
      <c r="H25" s="540"/>
      <c r="I25" s="542"/>
    </row>
    <row r="26" spans="1:9" ht="33" customHeight="1" x14ac:dyDescent="0.3">
      <c r="A26" s="544"/>
      <c r="B26" s="545"/>
      <c r="C26" s="545"/>
      <c r="D26" s="545"/>
      <c r="E26" s="400" t="s">
        <v>990</v>
      </c>
      <c r="F26" s="546"/>
      <c r="G26" s="540"/>
      <c r="H26" s="540"/>
      <c r="I26" s="542"/>
    </row>
    <row r="27" spans="1:9" ht="36.75" customHeight="1" x14ac:dyDescent="0.3">
      <c r="A27" s="544"/>
      <c r="B27" s="545"/>
      <c r="C27" s="545"/>
      <c r="D27" s="545"/>
      <c r="E27" s="400" t="s">
        <v>977</v>
      </c>
      <c r="F27" s="546"/>
      <c r="G27" s="540"/>
      <c r="H27" s="540"/>
      <c r="I27" s="543"/>
    </row>
    <row r="28" spans="1:9" ht="14.4" thickBot="1" x14ac:dyDescent="0.35">
      <c r="A28" s="403"/>
      <c r="B28" s="404"/>
      <c r="C28" s="404"/>
      <c r="D28" s="405"/>
      <c r="E28" s="406"/>
      <c r="F28" s="407"/>
      <c r="G28" s="407"/>
      <c r="H28" s="408"/>
      <c r="I28" s="409"/>
    </row>
  </sheetData>
  <sheetProtection formatCells="0" formatColumns="0" formatRows="0" insertColumns="0" insertRows="0" insertHyperlinks="0" deleteColumns="0" deleteRows="0" sort="0" autoFilter="0" pivotTables="0"/>
  <protectedRanges>
    <protectedRange sqref="I1:I14 I20:I65444" name="Range1"/>
  </protectedRanges>
  <mergeCells count="41">
    <mergeCell ref="A1:H1"/>
    <mergeCell ref="A3:A8"/>
    <mergeCell ref="B3:B8"/>
    <mergeCell ref="C3:C8"/>
    <mergeCell ref="D3:D8"/>
    <mergeCell ref="F3:F8"/>
    <mergeCell ref="G3:G8"/>
    <mergeCell ref="H3:H8"/>
    <mergeCell ref="I3:I8"/>
    <mergeCell ref="A9:A14"/>
    <mergeCell ref="B9:B14"/>
    <mergeCell ref="C9:C14"/>
    <mergeCell ref="D9:D14"/>
    <mergeCell ref="F9:F14"/>
    <mergeCell ref="G9:G14"/>
    <mergeCell ref="H9:H14"/>
    <mergeCell ref="I9:I14"/>
    <mergeCell ref="H15:H19"/>
    <mergeCell ref="I15:I19"/>
    <mergeCell ref="A20:A23"/>
    <mergeCell ref="B20:B23"/>
    <mergeCell ref="C20:C23"/>
    <mergeCell ref="D20:D23"/>
    <mergeCell ref="F20:F23"/>
    <mergeCell ref="G20:G23"/>
    <mergeCell ref="H20:H23"/>
    <mergeCell ref="I20:I23"/>
    <mergeCell ref="A15:A19"/>
    <mergeCell ref="B15:B19"/>
    <mergeCell ref="C15:C19"/>
    <mergeCell ref="D15:D19"/>
    <mergeCell ref="F15:F19"/>
    <mergeCell ref="G15:G19"/>
    <mergeCell ref="H24:H27"/>
    <mergeCell ref="I24:I27"/>
    <mergeCell ref="A24:A27"/>
    <mergeCell ref="B24:B27"/>
    <mergeCell ref="C24:C27"/>
    <mergeCell ref="D24:D27"/>
    <mergeCell ref="F24:F27"/>
    <mergeCell ref="G24:G27"/>
  </mergeCells>
  <pageMargins left="0.38" right="0" top="0.5" bottom="0.25" header="0.26" footer="0.5"/>
  <pageSetup scale="60" fitToHeight="0" orientation="portrait" r:id="rId1"/>
  <headerFooter alignWithMargins="0">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
  <sheetViews>
    <sheetView showGridLines="0" zoomScale="93" workbookViewId="0">
      <selection activeCell="G10" sqref="G10"/>
    </sheetView>
  </sheetViews>
  <sheetFormatPr defaultRowHeight="14.4" x14ac:dyDescent="0.3"/>
  <cols>
    <col min="1" max="1" width="9.88671875" bestFit="1" customWidth="1"/>
    <col min="2" max="2" width="25.88671875" customWidth="1"/>
    <col min="3" max="3" width="67" style="1" customWidth="1"/>
    <col min="6" max="6" width="10.33203125" bestFit="1" customWidth="1"/>
    <col min="7" max="7" width="19" customWidth="1"/>
  </cols>
  <sheetData>
    <row r="1" spans="1:7" s="2" customFormat="1" x14ac:dyDescent="0.3">
      <c r="A1" s="3" t="s">
        <v>322</v>
      </c>
      <c r="B1" s="3" t="s">
        <v>323</v>
      </c>
      <c r="C1" s="4" t="s">
        <v>324</v>
      </c>
      <c r="D1" s="5" t="s">
        <v>110</v>
      </c>
      <c r="E1" s="3" t="s">
        <v>325</v>
      </c>
      <c r="F1" s="3" t="s">
        <v>748</v>
      </c>
      <c r="G1" s="3" t="s">
        <v>4</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8"/>
  <sheetViews>
    <sheetView workbookViewId="0">
      <selection activeCell="E20" sqref="E20"/>
    </sheetView>
  </sheetViews>
  <sheetFormatPr defaultRowHeight="14.4" x14ac:dyDescent="0.3"/>
  <cols>
    <col min="1" max="1" width="5" bestFit="1" customWidth="1"/>
    <col min="2" max="2" width="20" bestFit="1" customWidth="1"/>
    <col min="3" max="3" width="15.88671875" bestFit="1" customWidth="1"/>
    <col min="4" max="4" width="13" customWidth="1"/>
    <col min="5" max="5" width="15.88671875" bestFit="1" customWidth="1"/>
  </cols>
  <sheetData>
    <row r="2" spans="1:5" x14ac:dyDescent="0.3">
      <c r="A2" s="28" t="s">
        <v>37</v>
      </c>
      <c r="B2" s="40" t="s">
        <v>38</v>
      </c>
      <c r="C2" t="s">
        <v>39</v>
      </c>
      <c r="D2" t="s">
        <v>40</v>
      </c>
      <c r="E2" t="s">
        <v>41</v>
      </c>
    </row>
    <row r="3" spans="1:5" x14ac:dyDescent="0.3">
      <c r="A3" s="164">
        <v>1</v>
      </c>
      <c r="B3" s="164" t="s">
        <v>42</v>
      </c>
      <c r="C3" s="165">
        <f>SUM('Civil,Interior,Plumbing'!M3,'Civil,Interior,Plumbing'!M49,'Civil,Interior,Plumbing'!M181)</f>
        <v>6973863</v>
      </c>
      <c r="D3" s="165">
        <f>SUM('Civil,Interior,Plumbing'!P3,'Civil,Interior,Plumbing'!P49,'Civil,Interior,Plumbing'!P181)</f>
        <v>6867980</v>
      </c>
      <c r="E3" s="166">
        <f>SUM('Civil,Interior,Plumbing'!T3,'Civil,Interior,Plumbing'!T49,'Civil,Interior,Plumbing'!T181)</f>
        <v>4390700</v>
      </c>
    </row>
    <row r="4" spans="1:5" x14ac:dyDescent="0.3">
      <c r="A4" s="164">
        <v>2</v>
      </c>
      <c r="B4" s="164" t="s">
        <v>28</v>
      </c>
      <c r="C4" s="165">
        <f>'Civil,Interior,Plumbing'!M121</f>
        <v>562270</v>
      </c>
      <c r="D4" s="165">
        <f>'Civil,Interior,Plumbing'!P121</f>
        <v>595070</v>
      </c>
      <c r="E4" s="166">
        <f>'Civil,Interior,Plumbing'!T121</f>
        <v>0</v>
      </c>
    </row>
    <row r="5" spans="1:5" x14ac:dyDescent="0.3">
      <c r="A5" s="164">
        <v>3</v>
      </c>
      <c r="B5" s="164" t="s">
        <v>9</v>
      </c>
      <c r="C5" s="166">
        <f>Electrical!X343</f>
        <v>970863.14250000007</v>
      </c>
      <c r="D5" s="166">
        <f>Electrical!O343</f>
        <v>1030737</v>
      </c>
      <c r="E5" s="166"/>
    </row>
    <row r="6" spans="1:5" x14ac:dyDescent="0.3">
      <c r="A6" s="164">
        <v>4</v>
      </c>
      <c r="B6" s="164" t="s">
        <v>43</v>
      </c>
      <c r="C6" s="166" t="s">
        <v>44</v>
      </c>
      <c r="D6" s="166" t="s">
        <v>44</v>
      </c>
      <c r="E6" s="166" t="s">
        <v>44</v>
      </c>
    </row>
    <row r="7" spans="1:5" x14ac:dyDescent="0.3">
      <c r="A7" s="164">
        <v>5</v>
      </c>
      <c r="B7" s="164" t="s">
        <v>45</v>
      </c>
      <c r="C7" s="166">
        <f>'Fire Detection'!V29</f>
        <v>278803</v>
      </c>
      <c r="D7" s="166" t="s">
        <v>44</v>
      </c>
      <c r="E7" s="166" t="s">
        <v>44</v>
      </c>
    </row>
    <row r="8" spans="1:5" x14ac:dyDescent="0.3">
      <c r="A8" s="164">
        <v>6</v>
      </c>
      <c r="B8" s="164" t="s">
        <v>46</v>
      </c>
      <c r="C8" s="166" t="s">
        <v>44</v>
      </c>
      <c r="D8" s="166" t="s">
        <v>44</v>
      </c>
      <c r="E8" s="166"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showGridLines="0" workbookViewId="0">
      <pane xSplit="2" ySplit="1" topLeftCell="C2" activePane="bottomRight" state="frozen"/>
      <selection pane="topRight" activeCell="C1" sqref="C1"/>
      <selection pane="bottomLeft" activeCell="A2" sqref="A2"/>
      <selection pane="bottomRight" activeCell="A2" sqref="A2:B8"/>
    </sheetView>
  </sheetViews>
  <sheetFormatPr defaultColWidth="9.109375" defaultRowHeight="12" x14ac:dyDescent="0.25"/>
  <cols>
    <col min="1" max="1" width="9.109375" style="26"/>
    <col min="2" max="2" width="22" style="26" customWidth="1"/>
    <col min="3" max="3" width="2.6640625" style="26" customWidth="1"/>
    <col min="4" max="4" width="11.5546875" style="35" bestFit="1" customWidth="1"/>
    <col min="5" max="6" width="14.109375" style="41" bestFit="1" customWidth="1"/>
    <col min="7" max="7" width="2.6640625" style="35" customWidth="1"/>
    <col min="8" max="8" width="17.44140625" style="26" customWidth="1"/>
    <col min="9" max="9" width="11.6640625" style="35" customWidth="1"/>
    <col min="10" max="10" width="13" style="46" customWidth="1"/>
    <col min="11" max="11" width="14.109375" style="35" bestFit="1" customWidth="1"/>
    <col min="12" max="13" width="14.109375" style="41" customWidth="1"/>
    <col min="14" max="18" width="14.109375" style="35" customWidth="1"/>
    <col min="19" max="16384" width="9.109375" style="26"/>
  </cols>
  <sheetData>
    <row r="1" spans="1:18" x14ac:dyDescent="0.25">
      <c r="A1" s="37" t="s">
        <v>47</v>
      </c>
      <c r="B1" s="37"/>
      <c r="D1" s="27"/>
      <c r="E1" s="45"/>
      <c r="F1" s="45"/>
      <c r="G1" s="27"/>
      <c r="H1" s="37"/>
      <c r="I1" s="27"/>
      <c r="K1" s="76" t="s">
        <v>48</v>
      </c>
      <c r="L1" s="77"/>
      <c r="M1" s="77"/>
      <c r="N1" s="78" t="s">
        <v>49</v>
      </c>
      <c r="O1" s="78"/>
      <c r="P1" s="78"/>
      <c r="Q1" s="79" t="s">
        <v>50</v>
      </c>
      <c r="R1" s="79"/>
    </row>
    <row r="2" spans="1:18" s="31" customFormat="1" x14ac:dyDescent="0.25">
      <c r="A2" s="28" t="s">
        <v>37</v>
      </c>
      <c r="B2" s="40" t="s">
        <v>38</v>
      </c>
      <c r="C2" s="57"/>
      <c r="D2" s="52" t="s">
        <v>51</v>
      </c>
      <c r="E2" s="30" t="s">
        <v>52</v>
      </c>
      <c r="F2" s="61" t="s">
        <v>7</v>
      </c>
      <c r="G2" s="69"/>
      <c r="H2" s="73" t="s">
        <v>38</v>
      </c>
      <c r="I2" s="74" t="s">
        <v>53</v>
      </c>
      <c r="J2" s="75" t="s">
        <v>3</v>
      </c>
      <c r="K2" s="29" t="s">
        <v>54</v>
      </c>
      <c r="L2" s="29" t="s">
        <v>55</v>
      </c>
      <c r="M2" s="29" t="s">
        <v>56</v>
      </c>
      <c r="N2" s="29" t="s">
        <v>57</v>
      </c>
      <c r="O2" s="29" t="s">
        <v>58</v>
      </c>
      <c r="P2" s="29" t="s">
        <v>59</v>
      </c>
      <c r="Q2" s="29" t="s">
        <v>60</v>
      </c>
      <c r="R2" s="29" t="s">
        <v>61</v>
      </c>
    </row>
    <row r="3" spans="1:18" x14ac:dyDescent="0.25">
      <c r="A3" s="32">
        <v>1</v>
      </c>
      <c r="B3" s="50" t="s">
        <v>6</v>
      </c>
      <c r="C3" s="58"/>
      <c r="D3" s="53" t="e">
        <f>#REF!</f>
        <v>#REF!</v>
      </c>
      <c r="E3" s="34" t="e">
        <f>#REF!</f>
        <v>#REF!</v>
      </c>
      <c r="F3" s="62" t="e">
        <f>#REF!</f>
        <v>#REF!</v>
      </c>
      <c r="G3" s="70"/>
      <c r="H3" s="67" t="s">
        <v>6</v>
      </c>
      <c r="I3" s="33" t="e">
        <f>+MIN(D3:F3,K3:R3)</f>
        <v>#REF!</v>
      </c>
      <c r="J3" s="47" t="s">
        <v>62</v>
      </c>
      <c r="K3" s="33" t="e">
        <f>#REF!</f>
        <v>#REF!</v>
      </c>
      <c r="L3" s="34" t="e">
        <f>#REF!</f>
        <v>#REF!</v>
      </c>
      <c r="M3" s="34" t="e">
        <f>#REF!</f>
        <v>#REF!</v>
      </c>
      <c r="N3" s="33"/>
      <c r="O3" s="33"/>
      <c r="P3" s="33"/>
      <c r="Q3" s="33"/>
      <c r="R3" s="33"/>
    </row>
    <row r="4" spans="1:18" x14ac:dyDescent="0.25">
      <c r="A4" s="32">
        <v>2</v>
      </c>
      <c r="B4" s="50" t="s">
        <v>63</v>
      </c>
      <c r="C4" s="58"/>
      <c r="D4" s="53" t="e">
        <f>#REF!</f>
        <v>#REF!</v>
      </c>
      <c r="E4" s="34" t="e">
        <f>#REF!</f>
        <v>#REF!</v>
      </c>
      <c r="F4" s="62" t="e">
        <f>#REF!</f>
        <v>#REF!</v>
      </c>
      <c r="G4" s="70"/>
      <c r="H4" s="67" t="s">
        <v>63</v>
      </c>
      <c r="I4" s="33" t="e">
        <f>+MIN(D4:F4,K4:R4)</f>
        <v>#REF!</v>
      </c>
      <c r="J4" s="80" t="s">
        <v>55</v>
      </c>
      <c r="K4" s="33" t="e">
        <f>#REF!</f>
        <v>#REF!</v>
      </c>
      <c r="L4" s="34" t="e">
        <f>#REF!</f>
        <v>#REF!</v>
      </c>
      <c r="M4" s="34" t="e">
        <f>#REF!</f>
        <v>#REF!</v>
      </c>
      <c r="N4" s="33"/>
      <c r="O4" s="33"/>
      <c r="P4" s="33"/>
      <c r="Q4" s="33"/>
      <c r="R4" s="33"/>
    </row>
    <row r="5" spans="1:18" x14ac:dyDescent="0.25">
      <c r="A5" s="32">
        <v>3</v>
      </c>
      <c r="B5" s="50" t="s">
        <v>28</v>
      </c>
      <c r="C5" s="58"/>
      <c r="D5" s="53" t="e">
        <f>#REF!</f>
        <v>#REF!</v>
      </c>
      <c r="E5" s="34" t="e">
        <f>#REF!</f>
        <v>#REF!</v>
      </c>
      <c r="F5" s="62" t="e">
        <f>#REF!</f>
        <v>#REF!</v>
      </c>
      <c r="G5" s="70"/>
      <c r="H5" s="67" t="s">
        <v>28</v>
      </c>
      <c r="I5" s="33" t="e">
        <f>+MIN(D5:F5,K5:R5)</f>
        <v>#REF!</v>
      </c>
      <c r="J5" s="80" t="s">
        <v>55</v>
      </c>
      <c r="K5" s="33" t="e">
        <f>#REF!</f>
        <v>#REF!</v>
      </c>
      <c r="L5" s="34" t="e">
        <f>#REF!</f>
        <v>#REF!</v>
      </c>
      <c r="M5" s="34" t="e">
        <f>#REF!</f>
        <v>#REF!</v>
      </c>
      <c r="N5" s="33"/>
      <c r="O5" s="33"/>
      <c r="P5" s="33"/>
      <c r="Q5" s="33"/>
      <c r="R5" s="33"/>
    </row>
    <row r="6" spans="1:18" s="44" customFormat="1" x14ac:dyDescent="0.25">
      <c r="A6" s="42"/>
      <c r="B6" s="51" t="s">
        <v>64</v>
      </c>
      <c r="C6" s="59"/>
      <c r="D6" s="54" t="e">
        <f>SUM(D3:D5)</f>
        <v>#REF!</v>
      </c>
      <c r="E6" s="43" t="e">
        <f>SUM(E3:E5)</f>
        <v>#REF!</v>
      </c>
      <c r="F6" s="63" t="e">
        <f>SUM(F3:F5)</f>
        <v>#REF!</v>
      </c>
      <c r="G6" s="71"/>
      <c r="H6" s="68"/>
      <c r="I6" s="43" t="e">
        <f>SUM(I3:I5)</f>
        <v>#REF!</v>
      </c>
      <c r="J6" s="48"/>
      <c r="K6" s="43" t="e">
        <f>SUM(K3:K5)</f>
        <v>#REF!</v>
      </c>
      <c r="L6" s="43" t="e">
        <f t="shared" ref="L6:R6" si="0">SUM(L3:L5)</f>
        <v>#REF!</v>
      </c>
      <c r="M6" s="43" t="e">
        <f t="shared" si="0"/>
        <v>#REF!</v>
      </c>
      <c r="N6" s="43">
        <f t="shared" si="0"/>
        <v>0</v>
      </c>
      <c r="O6" s="43">
        <f>SUM(O3:O5)</f>
        <v>0</v>
      </c>
      <c r="P6" s="43">
        <f t="shared" si="0"/>
        <v>0</v>
      </c>
      <c r="Q6" s="43">
        <f t="shared" si="0"/>
        <v>0</v>
      </c>
      <c r="R6" s="43">
        <f t="shared" si="0"/>
        <v>0</v>
      </c>
    </row>
    <row r="7" spans="1:18" x14ac:dyDescent="0.25">
      <c r="A7" s="32">
        <v>4</v>
      </c>
      <c r="B7" s="50" t="s">
        <v>9</v>
      </c>
      <c r="C7" s="58"/>
      <c r="D7" s="53" t="e">
        <f>Electrical!#REF!</f>
        <v>#REF!</v>
      </c>
      <c r="E7" s="34" t="e">
        <f>Electrical!#REF!</f>
        <v>#REF!</v>
      </c>
      <c r="F7" s="62">
        <f>Electrical!O343</f>
        <v>1030737</v>
      </c>
      <c r="G7" s="70"/>
      <c r="H7" s="67" t="s">
        <v>9</v>
      </c>
      <c r="I7" s="33" t="e">
        <f t="shared" ref="I7:I14" si="1">+MIN(D7:F7,K7:R7)</f>
        <v>#REF!</v>
      </c>
      <c r="J7" s="81" t="s">
        <v>57</v>
      </c>
      <c r="K7" s="33"/>
      <c r="L7" s="34"/>
      <c r="M7" s="34"/>
      <c r="N7" s="33">
        <f>Electrical!R343</f>
        <v>1006865</v>
      </c>
      <c r="O7" s="33">
        <f>Electrical!J343</f>
        <v>1042750</v>
      </c>
      <c r="P7" s="33">
        <f>Electrical!U343</f>
        <v>2533663</v>
      </c>
      <c r="Q7" s="33"/>
      <c r="R7" s="33"/>
    </row>
    <row r="8" spans="1:18" x14ac:dyDescent="0.25">
      <c r="A8" s="32">
        <v>5</v>
      </c>
      <c r="B8" s="50" t="s">
        <v>43</v>
      </c>
      <c r="C8" s="58"/>
      <c r="D8" s="55" t="s">
        <v>44</v>
      </c>
      <c r="E8" s="34" t="e">
        <f>Hvac!#REF!</f>
        <v>#REF!</v>
      </c>
      <c r="F8" s="64" t="s">
        <v>44</v>
      </c>
      <c r="G8" s="70"/>
      <c r="H8" s="67" t="s">
        <v>43</v>
      </c>
      <c r="I8" s="33" t="e">
        <f t="shared" si="1"/>
        <v>#REF!</v>
      </c>
      <c r="J8" s="47" t="s">
        <v>65</v>
      </c>
      <c r="K8" s="33"/>
      <c r="L8" s="34"/>
      <c r="M8" s="34"/>
      <c r="N8" s="33"/>
      <c r="O8" s="33"/>
      <c r="P8" s="33"/>
      <c r="Q8" s="33">
        <f>Hvac!L62</f>
        <v>764464</v>
      </c>
      <c r="R8" s="33">
        <f>Hvac!P62</f>
        <v>1931950</v>
      </c>
    </row>
    <row r="9" spans="1:18" x14ac:dyDescent="0.25">
      <c r="A9" s="32">
        <v>6</v>
      </c>
      <c r="B9" s="50" t="s">
        <v>66</v>
      </c>
      <c r="C9" s="58"/>
      <c r="D9" s="55" t="s">
        <v>44</v>
      </c>
      <c r="E9" s="34" t="e">
        <f>#REF!</f>
        <v>#REF!</v>
      </c>
      <c r="F9" s="64" t="s">
        <v>44</v>
      </c>
      <c r="G9" s="70"/>
      <c r="H9" s="67" t="s">
        <v>66</v>
      </c>
      <c r="I9" s="33" t="e">
        <f t="shared" si="1"/>
        <v>#REF!</v>
      </c>
      <c r="J9" s="47" t="s">
        <v>52</v>
      </c>
      <c r="K9" s="33"/>
      <c r="L9" s="34"/>
      <c r="M9" s="34"/>
      <c r="N9" s="33"/>
      <c r="O9" s="33"/>
      <c r="P9" s="33"/>
      <c r="Q9" s="33"/>
      <c r="R9" s="33"/>
    </row>
    <row r="10" spans="1:18" x14ac:dyDescent="0.25">
      <c r="A10" s="32">
        <v>7</v>
      </c>
      <c r="B10" s="50" t="s">
        <v>67</v>
      </c>
      <c r="C10" s="58"/>
      <c r="D10" s="55" t="s">
        <v>44</v>
      </c>
      <c r="E10" s="34" t="e">
        <f>#REF!</f>
        <v>#REF!</v>
      </c>
      <c r="F10" s="62" t="e">
        <f>#REF!</f>
        <v>#REF!</v>
      </c>
      <c r="G10" s="70"/>
      <c r="H10" s="67" t="s">
        <v>67</v>
      </c>
      <c r="I10" s="33" t="e">
        <f t="shared" si="1"/>
        <v>#REF!</v>
      </c>
      <c r="J10" s="47"/>
      <c r="K10" s="33"/>
      <c r="L10" s="34"/>
      <c r="M10" s="34"/>
      <c r="N10" s="33"/>
      <c r="O10" s="33"/>
      <c r="P10" s="33"/>
      <c r="Q10" s="33"/>
      <c r="R10" s="33"/>
    </row>
    <row r="11" spans="1:18" x14ac:dyDescent="0.25">
      <c r="A11" s="32">
        <v>8</v>
      </c>
      <c r="B11" s="50" t="s">
        <v>68</v>
      </c>
      <c r="C11" s="58"/>
      <c r="D11" s="53" t="e">
        <f>'Fire Fighting'!#REF!</f>
        <v>#REF!</v>
      </c>
      <c r="E11" s="34" t="e">
        <f>'Fire Fighting'!#REF!</f>
        <v>#REF!</v>
      </c>
      <c r="F11" s="65" t="s">
        <v>44</v>
      </c>
      <c r="G11" s="70"/>
      <c r="H11" s="67" t="s">
        <v>68</v>
      </c>
      <c r="I11" s="33" t="e">
        <f t="shared" si="1"/>
        <v>#REF!</v>
      </c>
      <c r="J11" s="47" t="s">
        <v>51</v>
      </c>
      <c r="K11" s="33"/>
      <c r="L11" s="34"/>
      <c r="M11" s="34"/>
      <c r="N11" s="33"/>
      <c r="O11" s="33"/>
      <c r="P11" s="33"/>
      <c r="Q11" s="33">
        <f>'Fire Fighting'!L67</f>
        <v>235545</v>
      </c>
      <c r="R11" s="33">
        <f>'Fire Fighting'!P67</f>
        <v>496500</v>
      </c>
    </row>
    <row r="12" spans="1:18" x14ac:dyDescent="0.25">
      <c r="A12" s="32">
        <v>9</v>
      </c>
      <c r="B12" s="50" t="s">
        <v>69</v>
      </c>
      <c r="C12" s="58"/>
      <c r="D12" s="53" t="e">
        <f>'Fire Detection'!#REF!</f>
        <v>#REF!</v>
      </c>
      <c r="E12" s="34" t="e">
        <f>'Fire Detection'!#REF!</f>
        <v>#REF!</v>
      </c>
      <c r="F12" s="65" t="s">
        <v>44</v>
      </c>
      <c r="G12" s="70"/>
      <c r="H12" s="67" t="s">
        <v>69</v>
      </c>
      <c r="I12" s="33" t="e">
        <f t="shared" si="1"/>
        <v>#REF!</v>
      </c>
      <c r="J12" s="81" t="s">
        <v>59</v>
      </c>
      <c r="K12" s="33"/>
      <c r="L12" s="34"/>
      <c r="M12" s="34"/>
      <c r="N12" s="33"/>
      <c r="O12" s="33"/>
      <c r="P12" s="33">
        <f>'Fire Detection'!L29</f>
        <v>87325</v>
      </c>
      <c r="Q12" s="33">
        <f>'Fire Detection'!N29</f>
        <v>319100</v>
      </c>
      <c r="R12" s="33">
        <f>'Fire Detection'!R29</f>
        <v>181450</v>
      </c>
    </row>
    <row r="13" spans="1:18" x14ac:dyDescent="0.25">
      <c r="A13" s="32">
        <v>10</v>
      </c>
      <c r="B13" s="50" t="s">
        <v>70</v>
      </c>
      <c r="C13" s="58"/>
      <c r="D13" s="53">
        <f>'Pipe Gas works'!G17</f>
        <v>85760</v>
      </c>
      <c r="E13" s="39" t="s">
        <v>44</v>
      </c>
      <c r="F13" s="65" t="s">
        <v>44</v>
      </c>
      <c r="G13" s="70"/>
      <c r="H13" s="67" t="s">
        <v>70</v>
      </c>
      <c r="I13" s="33">
        <f t="shared" si="1"/>
        <v>85760</v>
      </c>
      <c r="J13" s="47" t="s">
        <v>51</v>
      </c>
      <c r="K13" s="33"/>
      <c r="L13" s="34"/>
      <c r="M13" s="34"/>
      <c r="N13" s="33"/>
      <c r="O13" s="33"/>
      <c r="P13" s="33"/>
      <c r="Q13" s="33"/>
      <c r="R13" s="33"/>
    </row>
    <row r="14" spans="1:18" x14ac:dyDescent="0.25">
      <c r="A14" s="32">
        <v>11</v>
      </c>
      <c r="B14" s="50" t="s">
        <v>19</v>
      </c>
      <c r="C14" s="58"/>
      <c r="D14" s="53">
        <f>'Gas Leak Detector'!G10</f>
        <v>112160</v>
      </c>
      <c r="E14" s="39" t="s">
        <v>44</v>
      </c>
      <c r="F14" s="65" t="s">
        <v>44</v>
      </c>
      <c r="G14" s="70"/>
      <c r="H14" s="67" t="s">
        <v>19</v>
      </c>
      <c r="I14" s="33">
        <f t="shared" si="1"/>
        <v>112160</v>
      </c>
      <c r="J14" s="47" t="s">
        <v>51</v>
      </c>
      <c r="K14" s="33"/>
      <c r="L14" s="34"/>
      <c r="M14" s="34"/>
      <c r="N14" s="33"/>
      <c r="O14" s="33"/>
      <c r="P14" s="33"/>
      <c r="Q14" s="33"/>
      <c r="R14" s="33"/>
    </row>
    <row r="15" spans="1:18" s="37" customFormat="1" ht="19.5" customHeight="1" x14ac:dyDescent="0.25">
      <c r="A15" s="495" t="s">
        <v>71</v>
      </c>
      <c r="B15" s="496"/>
      <c r="C15" s="60"/>
      <c r="D15" s="56" t="e">
        <f>SUM(D6:D14)</f>
        <v>#REF!</v>
      </c>
      <c r="E15" s="36" t="e">
        <f>SUM(E6:E14)</f>
        <v>#REF!</v>
      </c>
      <c r="F15" s="66" t="e">
        <f>SUM(F6:F14)</f>
        <v>#REF!</v>
      </c>
      <c r="G15" s="72"/>
      <c r="H15" s="56"/>
      <c r="I15" s="36"/>
      <c r="J15" s="49"/>
      <c r="K15" s="36" t="e">
        <f>SUM(K6:K14)</f>
        <v>#REF!</v>
      </c>
      <c r="L15" s="38" t="e">
        <f t="shared" ref="L15:R15" si="2">SUM(L3:L14)</f>
        <v>#REF!</v>
      </c>
      <c r="M15" s="38" t="e">
        <f t="shared" si="2"/>
        <v>#REF!</v>
      </c>
      <c r="N15" s="36">
        <f t="shared" si="2"/>
        <v>1006865</v>
      </c>
      <c r="O15" s="36">
        <f t="shared" si="2"/>
        <v>1042750</v>
      </c>
      <c r="P15" s="36">
        <f t="shared" si="2"/>
        <v>2620988</v>
      </c>
      <c r="Q15" s="36">
        <f t="shared" si="2"/>
        <v>1319109</v>
      </c>
      <c r="R15" s="36">
        <f t="shared" si="2"/>
        <v>2609900</v>
      </c>
    </row>
  </sheetData>
  <mergeCells count="1">
    <mergeCell ref="A15:B15"/>
  </mergeCells>
  <pageMargins left="0.7" right="0.7" top="0.75" bottom="0.75" header="0.3" footer="0.3"/>
  <pageSetup orientation="portrait" r:id="rId1"/>
  <ignoredErrors>
    <ignoredError sqref="I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2"/>
  <sheetViews>
    <sheetView showGridLines="0" workbookViewId="0">
      <selection activeCell="A15" sqref="A15"/>
    </sheetView>
  </sheetViews>
  <sheetFormatPr defaultRowHeight="14.4" x14ac:dyDescent="0.3"/>
  <cols>
    <col min="1" max="1" width="31.44140625" bestFit="1" customWidth="1"/>
    <col min="2" max="2" width="14.6640625" bestFit="1" customWidth="1"/>
    <col min="3" max="4" width="15.44140625" bestFit="1" customWidth="1"/>
    <col min="5" max="5" width="13.6640625" bestFit="1" customWidth="1"/>
    <col min="6" max="6" width="15.6640625" bestFit="1" customWidth="1"/>
    <col min="7" max="8" width="14.6640625" bestFit="1" customWidth="1"/>
    <col min="9" max="9" width="11.109375" bestFit="1" customWidth="1"/>
    <col min="10" max="10" width="14.5546875" customWidth="1"/>
    <col min="11" max="11" width="11.109375" bestFit="1" customWidth="1"/>
  </cols>
  <sheetData>
    <row r="1" spans="1:11" x14ac:dyDescent="0.3">
      <c r="A1" s="172"/>
      <c r="B1" s="498" t="s">
        <v>72</v>
      </c>
      <c r="C1" s="498"/>
      <c r="D1" s="498" t="s">
        <v>73</v>
      </c>
      <c r="E1" s="498"/>
      <c r="F1" s="498" t="s">
        <v>41</v>
      </c>
      <c r="G1" s="498"/>
      <c r="H1" s="498" t="s">
        <v>74</v>
      </c>
      <c r="I1" s="498"/>
      <c r="J1" s="498" t="s">
        <v>75</v>
      </c>
      <c r="K1" s="498"/>
    </row>
    <row r="2" spans="1:11" x14ac:dyDescent="0.3">
      <c r="A2" s="172" t="s">
        <v>76</v>
      </c>
      <c r="B2" s="172" t="s">
        <v>77</v>
      </c>
      <c r="C2" s="172" t="s">
        <v>78</v>
      </c>
      <c r="D2" s="172" t="s">
        <v>77</v>
      </c>
      <c r="E2" s="172" t="s">
        <v>78</v>
      </c>
      <c r="F2" s="172" t="s">
        <v>77</v>
      </c>
      <c r="G2" s="172" t="s">
        <v>78</v>
      </c>
      <c r="H2" s="172" t="s">
        <v>77</v>
      </c>
      <c r="I2" s="172" t="s">
        <v>78</v>
      </c>
      <c r="J2" s="172" t="s">
        <v>77</v>
      </c>
      <c r="K2" s="172" t="s">
        <v>78</v>
      </c>
    </row>
    <row r="3" spans="1:11" x14ac:dyDescent="0.3">
      <c r="A3" s="14" t="s">
        <v>79</v>
      </c>
      <c r="B3" s="173">
        <f>'Civil,Interior,Plumbing'!Q188</f>
        <v>4382475</v>
      </c>
      <c r="C3" s="173">
        <f>'Civil,Interior,Plumbing'!Q189</f>
        <v>1685.5673076923076</v>
      </c>
      <c r="D3" s="173">
        <f>'Civil,Interior,Plumbing'!K188</f>
        <v>4368100</v>
      </c>
      <c r="E3" s="173">
        <f>'Civil,Interior,Plumbing'!K189</f>
        <v>1680.0384615384614</v>
      </c>
      <c r="F3" s="173">
        <f>'Civil,Interior,Plumbing'!T188</f>
        <v>4390700</v>
      </c>
      <c r="G3" s="173">
        <f>'Civil,Interior,Plumbing'!T189</f>
        <v>1688.7307692307693</v>
      </c>
      <c r="H3" s="173">
        <f>'Civil,Interior,Plumbing'!N188</f>
        <v>4436425</v>
      </c>
      <c r="I3" s="173">
        <f>'Civil,Interior,Plumbing'!N189</f>
        <v>1706.3173076923076</v>
      </c>
      <c r="J3" s="173">
        <f>'Civil,Interior,Plumbing'!W188</f>
        <v>4844615</v>
      </c>
      <c r="K3" s="173">
        <f>'Civil,Interior,Plumbing'!W189</f>
        <v>1863.3134615384615</v>
      </c>
    </row>
    <row r="4" spans="1:11" x14ac:dyDescent="0.3">
      <c r="A4" s="14"/>
      <c r="B4" s="497" t="s">
        <v>80</v>
      </c>
      <c r="C4" s="497"/>
      <c r="D4" s="497" t="s">
        <v>81</v>
      </c>
      <c r="E4" s="497"/>
      <c r="F4" s="497" t="s">
        <v>82</v>
      </c>
      <c r="G4" s="497"/>
      <c r="H4" s="497" t="s">
        <v>83</v>
      </c>
      <c r="I4" s="497"/>
      <c r="J4" s="497" t="s">
        <v>84</v>
      </c>
      <c r="K4" s="497"/>
    </row>
    <row r="7" spans="1:11" x14ac:dyDescent="0.3">
      <c r="A7" s="172"/>
      <c r="B7" s="172" t="s">
        <v>57</v>
      </c>
      <c r="C7" s="172" t="s">
        <v>39</v>
      </c>
      <c r="D7" s="172" t="s">
        <v>58</v>
      </c>
      <c r="E7" s="172" t="s">
        <v>72</v>
      </c>
      <c r="F7" s="172" t="s">
        <v>85</v>
      </c>
    </row>
    <row r="8" spans="1:11" x14ac:dyDescent="0.3">
      <c r="A8" s="172" t="s">
        <v>76</v>
      </c>
      <c r="B8" s="172" t="s">
        <v>77</v>
      </c>
      <c r="C8" s="172" t="s">
        <v>77</v>
      </c>
      <c r="D8" s="172" t="s">
        <v>77</v>
      </c>
      <c r="E8" s="172" t="s">
        <v>77</v>
      </c>
      <c r="F8" s="172" t="s">
        <v>77</v>
      </c>
    </row>
    <row r="9" spans="1:11" x14ac:dyDescent="0.3">
      <c r="A9" s="14" t="s">
        <v>86</v>
      </c>
      <c r="B9" s="173">
        <f>Electrical!R343</f>
        <v>1006865</v>
      </c>
      <c r="C9" s="173">
        <f>Electrical!X343</f>
        <v>970863.14250000007</v>
      </c>
      <c r="D9" s="173">
        <f>Electrical!J343</f>
        <v>1042750</v>
      </c>
      <c r="E9" s="173">
        <f>Electrical!O343</f>
        <v>1030737</v>
      </c>
      <c r="F9" s="173">
        <f>Electrical!U343</f>
        <v>2533663</v>
      </c>
    </row>
    <row r="10" spans="1:11" x14ac:dyDescent="0.3">
      <c r="A10" s="14"/>
      <c r="B10" s="14"/>
      <c r="C10" s="12" t="s">
        <v>82</v>
      </c>
      <c r="D10" s="12"/>
      <c r="E10" s="12" t="s">
        <v>80</v>
      </c>
      <c r="F10" s="12" t="s">
        <v>81</v>
      </c>
    </row>
    <row r="13" spans="1:11" x14ac:dyDescent="0.3">
      <c r="A13" s="172"/>
      <c r="B13" s="172" t="s">
        <v>85</v>
      </c>
      <c r="C13" s="172" t="s">
        <v>87</v>
      </c>
      <c r="D13" s="172" t="s">
        <v>88</v>
      </c>
      <c r="E13" s="172" t="s">
        <v>39</v>
      </c>
      <c r="F13" s="172" t="s">
        <v>60</v>
      </c>
    </row>
    <row r="14" spans="1:11" x14ac:dyDescent="0.3">
      <c r="A14" s="172" t="s">
        <v>76</v>
      </c>
      <c r="B14" s="172" t="s">
        <v>77</v>
      </c>
      <c r="C14" s="172" t="s">
        <v>77</v>
      </c>
      <c r="D14" s="172" t="s">
        <v>77</v>
      </c>
      <c r="E14" s="172" t="s">
        <v>77</v>
      </c>
      <c r="F14" s="172" t="s">
        <v>77</v>
      </c>
    </row>
    <row r="15" spans="1:11" x14ac:dyDescent="0.3">
      <c r="A15" s="12" t="s">
        <v>45</v>
      </c>
      <c r="B15" s="24">
        <f>'Fire Detection'!L29</f>
        <v>87325</v>
      </c>
      <c r="C15" s="24">
        <f>'Fire Detection'!R29</f>
        <v>181450</v>
      </c>
      <c r="D15" s="24">
        <f>'Fire Detection'!T29</f>
        <v>273160</v>
      </c>
      <c r="E15" s="24">
        <f>'Fire Detection'!V29</f>
        <v>278803</v>
      </c>
      <c r="F15" s="24">
        <f>'Fire Detection'!N29</f>
        <v>319100</v>
      </c>
    </row>
    <row r="16" spans="1:11" x14ac:dyDescent="0.3">
      <c r="A16" s="12"/>
      <c r="B16" s="12" t="s">
        <v>80</v>
      </c>
      <c r="C16" s="12" t="s">
        <v>81</v>
      </c>
      <c r="D16" s="12" t="s">
        <v>82</v>
      </c>
      <c r="E16" s="12" t="s">
        <v>83</v>
      </c>
      <c r="F16" s="12" t="s">
        <v>89</v>
      </c>
    </row>
    <row r="18" spans="1:4" x14ac:dyDescent="0.3">
      <c r="A18" s="172"/>
      <c r="B18" s="172" t="s">
        <v>60</v>
      </c>
      <c r="C18" s="172" t="s">
        <v>88</v>
      </c>
      <c r="D18" s="172" t="s">
        <v>87</v>
      </c>
    </row>
    <row r="19" spans="1:4" x14ac:dyDescent="0.3">
      <c r="A19" s="172" t="s">
        <v>76</v>
      </c>
      <c r="B19" s="172" t="s">
        <v>77</v>
      </c>
      <c r="C19" s="172" t="s">
        <v>77</v>
      </c>
      <c r="D19" s="172" t="s">
        <v>77</v>
      </c>
    </row>
    <row r="20" spans="1:4" x14ac:dyDescent="0.3">
      <c r="A20" s="12" t="s">
        <v>90</v>
      </c>
      <c r="B20" s="24">
        <f>'Fire Fighting'!L67</f>
        <v>235545</v>
      </c>
      <c r="C20" s="24">
        <f>'Fire Fighting'!R67</f>
        <v>244890</v>
      </c>
      <c r="D20" s="24">
        <f>'Fire Fighting'!P67</f>
        <v>496500</v>
      </c>
    </row>
    <row r="21" spans="1:4" x14ac:dyDescent="0.3">
      <c r="A21" s="12"/>
      <c r="B21" s="12" t="s">
        <v>80</v>
      </c>
      <c r="C21" s="12" t="s">
        <v>81</v>
      </c>
      <c r="D21" s="12" t="s">
        <v>82</v>
      </c>
    </row>
    <row r="39" spans="1:4" x14ac:dyDescent="0.3">
      <c r="A39" s="163"/>
      <c r="B39" s="163" t="s">
        <v>60</v>
      </c>
      <c r="C39" s="163" t="s">
        <v>87</v>
      </c>
      <c r="D39" s="163" t="s">
        <v>88</v>
      </c>
    </row>
    <row r="40" spans="1:4" x14ac:dyDescent="0.3">
      <c r="A40" s="163" t="s">
        <v>76</v>
      </c>
      <c r="B40" s="163" t="s">
        <v>77</v>
      </c>
      <c r="C40" s="163" t="s">
        <v>77</v>
      </c>
      <c r="D40" s="163" t="s">
        <v>77</v>
      </c>
    </row>
    <row r="41" spans="1:4" x14ac:dyDescent="0.3">
      <c r="A41" s="161" t="s">
        <v>43</v>
      </c>
      <c r="B41" s="162">
        <f>Hvac!L62</f>
        <v>764464</v>
      </c>
      <c r="C41" s="162">
        <f>Hvac!P62</f>
        <v>1931950</v>
      </c>
      <c r="D41" s="162">
        <f>Hvac!R62</f>
        <v>978605</v>
      </c>
    </row>
    <row r="42" spans="1:4" x14ac:dyDescent="0.3">
      <c r="B42" t="s">
        <v>80</v>
      </c>
      <c r="C42" t="s">
        <v>81</v>
      </c>
      <c r="D42" t="s">
        <v>82</v>
      </c>
    </row>
  </sheetData>
  <mergeCells count="10">
    <mergeCell ref="B4:C4"/>
    <mergeCell ref="H1:I1"/>
    <mergeCell ref="B1:C1"/>
    <mergeCell ref="F1:G1"/>
    <mergeCell ref="J1:K1"/>
    <mergeCell ref="D4:E4"/>
    <mergeCell ref="F4:G4"/>
    <mergeCell ref="H4:I4"/>
    <mergeCell ref="J4:K4"/>
    <mergeCell ref="D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7E725-B5B7-423C-99F3-4766C96AB657}">
  <dimension ref="A1:Q9"/>
  <sheetViews>
    <sheetView showGridLines="0" workbookViewId="0">
      <pane xSplit="2" topLeftCell="C1" activePane="topRight" state="frozen"/>
      <selection pane="topRight" activeCell="H9" sqref="H9"/>
    </sheetView>
  </sheetViews>
  <sheetFormatPr defaultRowHeight="14.4" x14ac:dyDescent="0.3"/>
  <cols>
    <col min="1" max="1" width="18" bestFit="1" customWidth="1"/>
    <col min="2" max="2" width="22.44140625" bestFit="1" customWidth="1"/>
    <col min="3" max="4" width="10" bestFit="1" customWidth="1"/>
    <col min="5" max="5" width="10.88671875" bestFit="1" customWidth="1"/>
    <col min="6" max="6" width="10.5546875" bestFit="1" customWidth="1"/>
    <col min="7" max="7" width="11.5546875" bestFit="1" customWidth="1"/>
    <col min="8" max="8" width="12.33203125" bestFit="1" customWidth="1"/>
    <col min="9" max="9" width="13.33203125" bestFit="1" customWidth="1"/>
    <col min="10" max="10" width="12.5546875" bestFit="1" customWidth="1"/>
    <col min="11" max="11" width="12.44140625" bestFit="1" customWidth="1"/>
    <col min="12" max="12" width="13.6640625" bestFit="1" customWidth="1"/>
    <col min="13" max="14" width="9" bestFit="1" customWidth="1"/>
    <col min="15" max="17" width="10.6640625" customWidth="1"/>
  </cols>
  <sheetData>
    <row r="1" spans="1:17" s="222" customFormat="1" ht="33.75" customHeight="1" x14ac:dyDescent="0.3">
      <c r="A1" s="218"/>
      <c r="B1" s="218"/>
      <c r="C1" s="218"/>
      <c r="D1" s="219" t="s">
        <v>91</v>
      </c>
      <c r="E1" s="220" t="s">
        <v>74</v>
      </c>
      <c r="F1" s="220" t="s">
        <v>1008</v>
      </c>
      <c r="G1" s="220" t="s">
        <v>1009</v>
      </c>
      <c r="H1" s="220" t="s">
        <v>1004</v>
      </c>
      <c r="I1" s="220" t="s">
        <v>1005</v>
      </c>
      <c r="J1" s="220" t="s">
        <v>1006</v>
      </c>
      <c r="K1" s="221" t="s">
        <v>1007</v>
      </c>
      <c r="L1" s="219" t="s">
        <v>92</v>
      </c>
      <c r="M1" s="219" t="s">
        <v>93</v>
      </c>
      <c r="N1" s="218" t="s">
        <v>94</v>
      </c>
      <c r="O1" s="218" t="s">
        <v>88</v>
      </c>
      <c r="P1" s="218" t="s">
        <v>95</v>
      </c>
      <c r="Q1" s="218" t="s">
        <v>96</v>
      </c>
    </row>
    <row r="2" spans="1:17" s="225" customFormat="1" x14ac:dyDescent="0.3">
      <c r="A2" s="223" t="s">
        <v>76</v>
      </c>
      <c r="B2" s="223" t="s">
        <v>97</v>
      </c>
      <c r="C2" s="223" t="s">
        <v>98</v>
      </c>
      <c r="D2" s="224" t="s">
        <v>77</v>
      </c>
      <c r="E2" s="224" t="s">
        <v>77</v>
      </c>
      <c r="F2" s="224" t="s">
        <v>77</v>
      </c>
      <c r="G2" s="224" t="s">
        <v>77</v>
      </c>
      <c r="H2" s="224" t="s">
        <v>77</v>
      </c>
      <c r="I2" s="224" t="s">
        <v>77</v>
      </c>
      <c r="J2" s="224" t="s">
        <v>77</v>
      </c>
      <c r="K2" s="224" t="s">
        <v>77</v>
      </c>
      <c r="L2" s="224" t="s">
        <v>77</v>
      </c>
      <c r="M2" s="224" t="s">
        <v>77</v>
      </c>
      <c r="N2" s="224" t="s">
        <v>77</v>
      </c>
      <c r="O2" s="224" t="s">
        <v>77</v>
      </c>
      <c r="P2" s="224"/>
      <c r="Q2" s="224"/>
    </row>
    <row r="3" spans="1:17" s="214" customFormat="1" x14ac:dyDescent="0.3">
      <c r="A3" s="178" t="s">
        <v>99</v>
      </c>
      <c r="B3" s="227" t="s">
        <v>72</v>
      </c>
      <c r="C3" s="228">
        <f>MIN(D3:O3)</f>
        <v>7463050</v>
      </c>
      <c r="D3" s="228">
        <f>'Civil,Interior,Plumbing'!J188</f>
        <v>7502340</v>
      </c>
      <c r="E3" s="228">
        <f>'Civil,Interior,Plumbing'!M188</f>
        <v>7536133</v>
      </c>
      <c r="F3" s="229">
        <f>'Civil,Interior,Plumbing'!P188</f>
        <v>7463050</v>
      </c>
      <c r="G3" s="228">
        <f>'Civil,Interior,Plumbing'!S188</f>
        <v>7657451</v>
      </c>
      <c r="H3" s="228">
        <f>'Civil,Interior,Plumbing'!V188</f>
        <v>8335940</v>
      </c>
      <c r="I3" s="228"/>
      <c r="J3" s="228"/>
      <c r="K3" s="228"/>
      <c r="L3" s="228"/>
      <c r="M3" s="228"/>
      <c r="N3" s="228"/>
      <c r="O3" s="228"/>
      <c r="P3" s="228"/>
      <c r="Q3" s="228"/>
    </row>
    <row r="4" spans="1:17" s="214" customFormat="1" x14ac:dyDescent="0.3">
      <c r="A4" s="178" t="s">
        <v>9</v>
      </c>
      <c r="B4" s="227" t="s">
        <v>57</v>
      </c>
      <c r="C4" s="228">
        <f>MIN(D4:O4)</f>
        <v>851254</v>
      </c>
      <c r="D4" s="228"/>
      <c r="E4" s="228">
        <f>Electrical!Z343</f>
        <v>851254</v>
      </c>
      <c r="F4" s="228">
        <f>Electrical!O343</f>
        <v>1030737</v>
      </c>
      <c r="G4" s="228"/>
      <c r="H4" s="228"/>
      <c r="I4" s="228">
        <f>Electrical!L343</f>
        <v>935978.5</v>
      </c>
      <c r="J4" s="229">
        <f>Electrical!R343</f>
        <v>1006865</v>
      </c>
      <c r="K4" s="228">
        <f>Electrical!U343</f>
        <v>2533663</v>
      </c>
      <c r="L4" s="228"/>
      <c r="M4" s="228"/>
      <c r="N4" s="228"/>
      <c r="O4" s="228"/>
      <c r="P4" s="228"/>
      <c r="Q4" s="228"/>
    </row>
    <row r="5" spans="1:17" s="214" customFormat="1" x14ac:dyDescent="0.3">
      <c r="A5" s="178" t="s">
        <v>45</v>
      </c>
      <c r="B5" s="230" t="s">
        <v>59</v>
      </c>
      <c r="C5" s="228">
        <f>MIN(D5:O5)</f>
        <v>87325</v>
      </c>
      <c r="D5" s="228"/>
      <c r="E5" s="217">
        <f>'Fire Detection'!V29</f>
        <v>278803</v>
      </c>
      <c r="F5" s="228"/>
      <c r="G5" s="228"/>
      <c r="H5" s="228"/>
      <c r="I5" s="228"/>
      <c r="J5" s="228"/>
      <c r="K5" s="217">
        <f>'Fire Detection'!L29</f>
        <v>87325</v>
      </c>
      <c r="L5" s="217">
        <f>'Fire Detection'!J29</f>
        <v>290380</v>
      </c>
      <c r="M5" s="217">
        <f>'Fire Detection'!N29</f>
        <v>319100</v>
      </c>
      <c r="N5" s="217">
        <f>'Fire Detection'!R29</f>
        <v>181450</v>
      </c>
      <c r="O5" s="217">
        <f>'Fire Detection'!T29</f>
        <v>273160</v>
      </c>
      <c r="P5" s="217"/>
      <c r="Q5" s="217"/>
    </row>
    <row r="6" spans="1:17" s="214" customFormat="1" x14ac:dyDescent="0.3">
      <c r="A6" s="178" t="s">
        <v>43</v>
      </c>
      <c r="B6" s="224" t="s">
        <v>100</v>
      </c>
      <c r="C6" s="228">
        <f>MIN(D6:O6)</f>
        <v>821060</v>
      </c>
      <c r="D6" s="228"/>
      <c r="E6" s="228"/>
      <c r="F6" s="228"/>
      <c r="G6" s="228"/>
      <c r="H6" s="228"/>
      <c r="I6" s="228"/>
      <c r="J6" s="228"/>
      <c r="K6" s="228"/>
      <c r="L6" s="229">
        <f>Hvac!J62</f>
        <v>821060</v>
      </c>
      <c r="M6" s="228">
        <f>Hvac!N62</f>
        <v>1005090</v>
      </c>
      <c r="N6" s="228">
        <f>Hvac!P62</f>
        <v>1931950</v>
      </c>
      <c r="O6" s="229">
        <f>Hvac!R62</f>
        <v>978605</v>
      </c>
      <c r="P6" s="229"/>
      <c r="Q6" s="229"/>
    </row>
    <row r="7" spans="1:17" s="214" customFormat="1" x14ac:dyDescent="0.3">
      <c r="A7" s="178" t="s">
        <v>46</v>
      </c>
      <c r="B7" s="224" t="s">
        <v>100</v>
      </c>
      <c r="C7" s="228">
        <f>MIN(D7:O7)</f>
        <v>228290</v>
      </c>
      <c r="D7" s="228"/>
      <c r="E7" s="228"/>
      <c r="F7" s="228"/>
      <c r="G7" s="228"/>
      <c r="H7" s="228"/>
      <c r="I7" s="228"/>
      <c r="J7" s="228"/>
      <c r="K7" s="228"/>
      <c r="L7" s="229">
        <f>'Fire Fighting'!J67</f>
        <v>306440</v>
      </c>
      <c r="M7" s="228">
        <f>'Fire Fighting'!N67</f>
        <v>228290</v>
      </c>
      <c r="N7" s="229">
        <f>'Fire Fighting'!P67</f>
        <v>496500</v>
      </c>
      <c r="O7" s="229">
        <f>'Fire Fighting'!R67</f>
        <v>244890</v>
      </c>
      <c r="P7" s="229"/>
      <c r="Q7" s="229"/>
    </row>
    <row r="8" spans="1:17" s="214" customFormat="1" x14ac:dyDescent="0.3">
      <c r="A8" s="178" t="s">
        <v>101</v>
      </c>
      <c r="B8" s="224" t="s">
        <v>102</v>
      </c>
      <c r="C8" s="228"/>
      <c r="D8" s="228"/>
      <c r="E8" s="228"/>
      <c r="F8" s="228"/>
      <c r="G8" s="228"/>
      <c r="H8" s="228"/>
      <c r="I8" s="228"/>
      <c r="J8" s="228"/>
      <c r="K8" s="228"/>
      <c r="L8" s="231"/>
      <c r="M8" s="231"/>
      <c r="N8" s="231"/>
      <c r="O8" s="231"/>
      <c r="P8" s="231">
        <f>'Pipe Gas works'!G17</f>
        <v>85760</v>
      </c>
      <c r="Q8" s="231">
        <f>'Pipe Gas works'!K17</f>
        <v>73475</v>
      </c>
    </row>
    <row r="9" spans="1:17" s="214" customFormat="1" x14ac:dyDescent="0.3">
      <c r="A9" s="178" t="s">
        <v>103</v>
      </c>
      <c r="B9" s="224" t="s">
        <v>102</v>
      </c>
      <c r="C9" s="228"/>
      <c r="D9" s="228"/>
      <c r="E9" s="228"/>
      <c r="F9" s="228"/>
      <c r="G9" s="228"/>
      <c r="H9" s="228"/>
      <c r="I9" s="228"/>
      <c r="J9" s="228"/>
      <c r="K9" s="228"/>
      <c r="L9" s="231"/>
      <c r="M9" s="231"/>
      <c r="N9" s="231"/>
      <c r="O9" s="231"/>
      <c r="P9" s="231">
        <f>'Gas Leak Detector'!G10</f>
        <v>112160</v>
      </c>
      <c r="Q9" s="231">
        <f>'Gas Leak Detector'!I10</f>
        <v>134400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90"/>
  <sheetViews>
    <sheetView tabSelected="1" zoomScale="88" workbookViewId="0">
      <pane ySplit="2" topLeftCell="A184" activePane="bottomLeft" state="frozen"/>
      <selection pane="bottomLeft" activeCell="E182" sqref="E182:E187"/>
    </sheetView>
  </sheetViews>
  <sheetFormatPr defaultColWidth="8.6640625" defaultRowHeight="13.8" outlineLevelRow="1" outlineLevelCol="1" x14ac:dyDescent="0.3"/>
  <cols>
    <col min="1" max="1" width="4.5546875" style="143" bestFit="1" customWidth="1"/>
    <col min="2" max="2" width="53.33203125" style="144" customWidth="1"/>
    <col min="3" max="3" width="5" style="143" bestFit="1" customWidth="1"/>
    <col min="4" max="4" width="6.33203125" style="143" bestFit="1" customWidth="1"/>
    <col min="5" max="5" width="7.5546875" style="143" bestFit="1" customWidth="1"/>
    <col min="6" max="6" width="8.44140625" style="143" customWidth="1" outlineLevel="1"/>
    <col min="7" max="7" width="9.88671875" style="143" bestFit="1" customWidth="1"/>
    <col min="8" max="8" width="10" style="143" bestFit="1" customWidth="1"/>
    <col min="9" max="9" width="7.44140625" style="143" hidden="1" customWidth="1" outlineLevel="1"/>
    <col min="10" max="10" width="10" style="143" bestFit="1" customWidth="1" collapsed="1"/>
    <col min="11" max="11" width="24.33203125" style="143" bestFit="1" customWidth="1"/>
    <col min="12" max="12" width="7.44140625" style="146" hidden="1" customWidth="1" outlineLevel="1"/>
    <col min="13" max="13" width="10" style="143" bestFit="1" customWidth="1" collapsed="1"/>
    <col min="14" max="14" width="17" style="143" bestFit="1" customWidth="1"/>
    <col min="15" max="15" width="7.33203125" style="143" bestFit="1" customWidth="1" outlineLevel="1"/>
    <col min="16" max="16" width="10" style="143" bestFit="1" customWidth="1"/>
    <col min="17" max="17" width="17" style="143" bestFit="1" customWidth="1"/>
    <col min="18" max="18" width="7.44140625" style="143" hidden="1" customWidth="1" outlineLevel="1"/>
    <col min="19" max="19" width="10" style="143" bestFit="1" customWidth="1" collapsed="1"/>
    <col min="20" max="20" width="17" style="143" bestFit="1" customWidth="1"/>
    <col min="21" max="21" width="10.33203125" style="151" hidden="1" customWidth="1" outlineLevel="1"/>
    <col min="22" max="22" width="9.88671875" style="143" bestFit="1" customWidth="1" collapsed="1"/>
    <col min="23" max="23" width="16.88671875" style="143" bestFit="1" customWidth="1"/>
    <col min="24" max="24" width="7.33203125" style="148" hidden="1" customWidth="1" outlineLevel="1"/>
    <col min="25" max="25" width="9.6640625" style="148" bestFit="1" customWidth="1" collapsed="1"/>
    <col min="26" max="26" width="9.6640625" style="151" bestFit="1" customWidth="1"/>
    <col min="27" max="27" width="20.5546875" style="116" customWidth="1"/>
    <col min="28" max="28" width="8.6640625" style="116"/>
    <col min="29" max="29" width="5.5546875" style="116" customWidth="1"/>
    <col min="30" max="16384" width="8.6640625" style="116"/>
  </cols>
  <sheetData>
    <row r="1" spans="1:26" s="86" customFormat="1" x14ac:dyDescent="0.3">
      <c r="A1" s="82"/>
      <c r="B1" s="83"/>
      <c r="C1" s="82"/>
      <c r="D1" s="84" t="s">
        <v>104</v>
      </c>
      <c r="E1" s="84">
        <v>2600</v>
      </c>
      <c r="F1" s="500" t="s">
        <v>105</v>
      </c>
      <c r="G1" s="501"/>
      <c r="H1" s="502"/>
      <c r="I1" s="503" t="s">
        <v>73</v>
      </c>
      <c r="J1" s="504"/>
      <c r="K1" s="505"/>
      <c r="L1" s="503" t="s">
        <v>74</v>
      </c>
      <c r="M1" s="504"/>
      <c r="N1" s="505"/>
      <c r="O1" s="506" t="s">
        <v>72</v>
      </c>
      <c r="P1" s="506"/>
      <c r="Q1" s="506"/>
      <c r="R1" s="506" t="s">
        <v>41</v>
      </c>
      <c r="S1" s="506"/>
      <c r="T1" s="506"/>
      <c r="U1" s="506" t="s">
        <v>75</v>
      </c>
      <c r="V1" s="506"/>
      <c r="W1" s="506"/>
      <c r="X1" s="499" t="s">
        <v>106</v>
      </c>
      <c r="Y1" s="499"/>
      <c r="Z1" s="85" t="s">
        <v>107</v>
      </c>
    </row>
    <row r="2" spans="1:26" s="94" customFormat="1" ht="41.4" x14ac:dyDescent="0.3">
      <c r="A2" s="87" t="s">
        <v>108</v>
      </c>
      <c r="B2" s="87" t="s">
        <v>109</v>
      </c>
      <c r="C2" s="87" t="s">
        <v>110</v>
      </c>
      <c r="D2" s="87" t="s">
        <v>111</v>
      </c>
      <c r="E2" s="87" t="s">
        <v>1023</v>
      </c>
      <c r="F2" s="88" t="s">
        <v>112</v>
      </c>
      <c r="G2" s="88" t="s">
        <v>113</v>
      </c>
      <c r="H2" s="88" t="s">
        <v>1024</v>
      </c>
      <c r="I2" s="88" t="s">
        <v>112</v>
      </c>
      <c r="J2" s="88" t="s">
        <v>114</v>
      </c>
      <c r="K2" s="88" t="s">
        <v>1024</v>
      </c>
      <c r="L2" s="89" t="s">
        <v>112</v>
      </c>
      <c r="M2" s="88" t="s">
        <v>114</v>
      </c>
      <c r="N2" s="88" t="s">
        <v>1024</v>
      </c>
      <c r="O2" s="90" t="s">
        <v>112</v>
      </c>
      <c r="P2" s="90" t="s">
        <v>114</v>
      </c>
      <c r="Q2" s="88" t="s">
        <v>1024</v>
      </c>
      <c r="R2" s="90" t="s">
        <v>112</v>
      </c>
      <c r="S2" s="90" t="s">
        <v>114</v>
      </c>
      <c r="T2" s="88" t="s">
        <v>1024</v>
      </c>
      <c r="U2" s="90" t="s">
        <v>112</v>
      </c>
      <c r="V2" s="90" t="s">
        <v>114</v>
      </c>
      <c r="W2" s="88" t="s">
        <v>1024</v>
      </c>
      <c r="X2" s="91" t="s">
        <v>112</v>
      </c>
      <c r="Y2" s="92" t="s">
        <v>115</v>
      </c>
      <c r="Z2" s="93"/>
    </row>
    <row r="3" spans="1:26" s="104" customFormat="1" x14ac:dyDescent="0.3">
      <c r="A3" s="95"/>
      <c r="B3" s="96" t="s">
        <v>116</v>
      </c>
      <c r="C3" s="97" t="s">
        <v>117</v>
      </c>
      <c r="D3" s="97" t="s">
        <v>117</v>
      </c>
      <c r="E3" s="97" t="s">
        <v>117</v>
      </c>
      <c r="F3" s="97"/>
      <c r="G3" s="97">
        <f>SUM(G4:G48)</f>
        <v>1055260</v>
      </c>
      <c r="H3" s="98">
        <f>SUM(H4:H48)</f>
        <v>0</v>
      </c>
      <c r="I3" s="99"/>
      <c r="J3" s="99">
        <f>SUM(J4:J48)</f>
        <v>1080635</v>
      </c>
      <c r="K3" s="98">
        <f>SUM(K4:K48)</f>
        <v>0</v>
      </c>
      <c r="L3" s="99"/>
      <c r="M3" s="99">
        <f>SUM(M4:M48)</f>
        <v>1063410</v>
      </c>
      <c r="N3" s="98">
        <f>SUM(N4:N48)</f>
        <v>0</v>
      </c>
      <c r="O3" s="99"/>
      <c r="P3" s="100">
        <f>SUM(P4:P48)</f>
        <v>1057845</v>
      </c>
      <c r="Q3" s="98">
        <f>SUM(Q4:Q48)</f>
        <v>0</v>
      </c>
      <c r="R3" s="99"/>
      <c r="S3" s="100">
        <f>SUM(S4:S48)</f>
        <v>1119706</v>
      </c>
      <c r="T3" s="98">
        <f>SUM(T4:T48)</f>
        <v>0</v>
      </c>
      <c r="U3" s="99"/>
      <c r="V3" s="100">
        <f>SUM(V4:V48)</f>
        <v>1175085</v>
      </c>
      <c r="W3" s="98">
        <f>SUM(W4:W48)</f>
        <v>0</v>
      </c>
      <c r="X3" s="101"/>
      <c r="Y3" s="102">
        <f>SUM(Y4:Y48)</f>
        <v>0</v>
      </c>
      <c r="Z3" s="103"/>
    </row>
    <row r="4" spans="1:26" ht="27.6" outlineLevel="1" x14ac:dyDescent="0.3">
      <c r="A4" s="105">
        <v>1</v>
      </c>
      <c r="B4" s="106" t="s">
        <v>118</v>
      </c>
      <c r="C4" s="107" t="s">
        <v>119</v>
      </c>
      <c r="D4" s="108">
        <v>100</v>
      </c>
      <c r="E4" s="109"/>
      <c r="F4" s="110">
        <v>20</v>
      </c>
      <c r="G4" s="111">
        <f>F4*D4</f>
        <v>2000</v>
      </c>
      <c r="H4" s="110">
        <f>E4*F4</f>
        <v>0</v>
      </c>
      <c r="I4" s="108">
        <v>20</v>
      </c>
      <c r="J4" s="108">
        <f>I4*$D4</f>
        <v>2000</v>
      </c>
      <c r="K4" s="112">
        <f t="shared" ref="K4:K67" si="0">I4*$E4</f>
        <v>0</v>
      </c>
      <c r="L4" s="108">
        <v>20</v>
      </c>
      <c r="M4" s="108">
        <f t="shared" ref="M4:M67" si="1">L4*$D4</f>
        <v>2000</v>
      </c>
      <c r="N4" s="112">
        <f t="shared" ref="N4:N67" si="2">L4*$E4</f>
        <v>0</v>
      </c>
      <c r="O4" s="108">
        <v>20</v>
      </c>
      <c r="P4" s="113">
        <f t="shared" ref="P4:P67" si="3">O4*$D4</f>
        <v>2000</v>
      </c>
      <c r="Q4" s="112">
        <f t="shared" ref="Q4:Q67" si="4">O4*$E4</f>
        <v>0</v>
      </c>
      <c r="R4" s="108">
        <v>23</v>
      </c>
      <c r="S4" s="113">
        <f>R4*D4</f>
        <v>2300</v>
      </c>
      <c r="T4" s="112">
        <f>R4*E4</f>
        <v>0</v>
      </c>
      <c r="U4" s="155">
        <v>35</v>
      </c>
      <c r="V4" s="113">
        <f>U4*D4</f>
        <v>3500</v>
      </c>
      <c r="W4" s="112">
        <f>U4*E4</f>
        <v>0</v>
      </c>
      <c r="X4" s="114">
        <v>40</v>
      </c>
      <c r="Y4" s="115"/>
      <c r="Z4" s="103"/>
    </row>
    <row r="5" spans="1:26" ht="27.6" outlineLevel="1" x14ac:dyDescent="0.3">
      <c r="A5" s="117">
        <v>2</v>
      </c>
      <c r="B5" s="83" t="s">
        <v>120</v>
      </c>
      <c r="C5" s="82" t="s">
        <v>119</v>
      </c>
      <c r="D5" s="118">
        <v>100</v>
      </c>
      <c r="E5" s="108"/>
      <c r="F5" s="108">
        <v>20</v>
      </c>
      <c r="G5" s="108">
        <f t="shared" ref="G5:G48" si="5">F5*D5</f>
        <v>2000</v>
      </c>
      <c r="H5" s="108">
        <f t="shared" ref="H5:H48" si="6">E5*F5</f>
        <v>0</v>
      </c>
      <c r="I5" s="118">
        <v>20</v>
      </c>
      <c r="J5" s="118">
        <f t="shared" ref="J5:J48" si="7">I5*$D5</f>
        <v>2000</v>
      </c>
      <c r="K5" s="112">
        <f t="shared" si="0"/>
        <v>0</v>
      </c>
      <c r="L5" s="118">
        <v>20</v>
      </c>
      <c r="M5" s="118">
        <f t="shared" si="1"/>
        <v>2000</v>
      </c>
      <c r="N5" s="112">
        <f t="shared" si="2"/>
        <v>0</v>
      </c>
      <c r="O5" s="118">
        <v>20</v>
      </c>
      <c r="P5" s="119">
        <f t="shared" si="3"/>
        <v>2000</v>
      </c>
      <c r="Q5" s="112">
        <f t="shared" si="4"/>
        <v>0</v>
      </c>
      <c r="R5" s="118">
        <v>23</v>
      </c>
      <c r="S5" s="119">
        <f t="shared" ref="S5:S48" si="8">R5*D5</f>
        <v>2300</v>
      </c>
      <c r="T5" s="112">
        <f t="shared" ref="T5:T48" si="9">R5*E5</f>
        <v>0</v>
      </c>
      <c r="U5" s="156">
        <v>30</v>
      </c>
      <c r="V5" s="113">
        <f t="shared" ref="V5:V48" si="10">U5*D5</f>
        <v>3000</v>
      </c>
      <c r="W5" s="112">
        <f t="shared" ref="W5:W48" si="11">U5*E5</f>
        <v>0</v>
      </c>
      <c r="X5" s="120">
        <v>20</v>
      </c>
      <c r="Y5" s="121"/>
      <c r="Z5" s="103"/>
    </row>
    <row r="6" spans="1:26" ht="15.6" outlineLevel="1" x14ac:dyDescent="0.3">
      <c r="A6" s="117">
        <v>3</v>
      </c>
      <c r="B6" s="83" t="s">
        <v>121</v>
      </c>
      <c r="C6" s="82" t="s">
        <v>119</v>
      </c>
      <c r="D6" s="118">
        <v>100</v>
      </c>
      <c r="E6" s="118"/>
      <c r="F6" s="118">
        <v>12</v>
      </c>
      <c r="G6" s="118">
        <f t="shared" si="5"/>
        <v>1200</v>
      </c>
      <c r="H6" s="118">
        <f t="shared" si="6"/>
        <v>0</v>
      </c>
      <c r="I6" s="118">
        <v>12</v>
      </c>
      <c r="J6" s="118">
        <f t="shared" si="7"/>
        <v>1200</v>
      </c>
      <c r="K6" s="112">
        <f t="shared" si="0"/>
        <v>0</v>
      </c>
      <c r="L6" s="118">
        <v>12</v>
      </c>
      <c r="M6" s="118">
        <f t="shared" si="1"/>
        <v>1200</v>
      </c>
      <c r="N6" s="112">
        <f t="shared" si="2"/>
        <v>0</v>
      </c>
      <c r="O6" s="118">
        <v>20</v>
      </c>
      <c r="P6" s="119">
        <f t="shared" si="3"/>
        <v>2000</v>
      </c>
      <c r="Q6" s="112">
        <f t="shared" si="4"/>
        <v>0</v>
      </c>
      <c r="R6" s="118">
        <v>14</v>
      </c>
      <c r="S6" s="119">
        <f t="shared" si="8"/>
        <v>1400</v>
      </c>
      <c r="T6" s="112">
        <f t="shared" si="9"/>
        <v>0</v>
      </c>
      <c r="U6" s="156">
        <v>25</v>
      </c>
      <c r="V6" s="113">
        <f t="shared" si="10"/>
        <v>2500</v>
      </c>
      <c r="W6" s="112">
        <f t="shared" si="11"/>
        <v>0</v>
      </c>
      <c r="X6" s="120">
        <v>20</v>
      </c>
      <c r="Y6" s="121"/>
      <c r="Z6" s="103"/>
    </row>
    <row r="7" spans="1:26" ht="27.6" outlineLevel="1" x14ac:dyDescent="0.3">
      <c r="A7" s="117">
        <v>4</v>
      </c>
      <c r="B7" s="83" t="s">
        <v>122</v>
      </c>
      <c r="C7" s="82" t="s">
        <v>119</v>
      </c>
      <c r="D7" s="118">
        <v>100</v>
      </c>
      <c r="E7" s="118"/>
      <c r="F7" s="118">
        <v>12</v>
      </c>
      <c r="G7" s="118">
        <f t="shared" si="5"/>
        <v>1200</v>
      </c>
      <c r="H7" s="118">
        <f t="shared" si="6"/>
        <v>0</v>
      </c>
      <c r="I7" s="118">
        <v>12</v>
      </c>
      <c r="J7" s="118">
        <f t="shared" si="7"/>
        <v>1200</v>
      </c>
      <c r="K7" s="112">
        <f t="shared" si="0"/>
        <v>0</v>
      </c>
      <c r="L7" s="118">
        <v>12</v>
      </c>
      <c r="M7" s="118">
        <f t="shared" si="1"/>
        <v>1200</v>
      </c>
      <c r="N7" s="112">
        <f t="shared" si="2"/>
        <v>0</v>
      </c>
      <c r="O7" s="118">
        <v>12</v>
      </c>
      <c r="P7" s="119">
        <f t="shared" si="3"/>
        <v>1200</v>
      </c>
      <c r="Q7" s="112">
        <f t="shared" si="4"/>
        <v>0</v>
      </c>
      <c r="R7" s="118">
        <v>18</v>
      </c>
      <c r="S7" s="119">
        <f t="shared" si="8"/>
        <v>1800</v>
      </c>
      <c r="T7" s="112">
        <f t="shared" si="9"/>
        <v>0</v>
      </c>
      <c r="U7" s="156">
        <v>12</v>
      </c>
      <c r="V7" s="113">
        <f t="shared" si="10"/>
        <v>1200</v>
      </c>
      <c r="W7" s="112">
        <f t="shared" si="11"/>
        <v>0</v>
      </c>
      <c r="X7" s="120">
        <v>15</v>
      </c>
      <c r="Y7" s="121"/>
      <c r="Z7" s="103"/>
    </row>
    <row r="8" spans="1:26" ht="27.6" outlineLevel="1" x14ac:dyDescent="0.3">
      <c r="A8" s="117">
        <v>5</v>
      </c>
      <c r="B8" s="83" t="s">
        <v>123</v>
      </c>
      <c r="C8" s="82" t="s">
        <v>119</v>
      </c>
      <c r="D8" s="118">
        <v>100</v>
      </c>
      <c r="E8" s="118"/>
      <c r="F8" s="118">
        <v>18</v>
      </c>
      <c r="G8" s="118">
        <f t="shared" si="5"/>
        <v>1800</v>
      </c>
      <c r="H8" s="118">
        <f t="shared" si="6"/>
        <v>0</v>
      </c>
      <c r="I8" s="118">
        <v>18</v>
      </c>
      <c r="J8" s="118">
        <f t="shared" si="7"/>
        <v>1800</v>
      </c>
      <c r="K8" s="112">
        <f t="shared" si="0"/>
        <v>0</v>
      </c>
      <c r="L8" s="118">
        <v>18</v>
      </c>
      <c r="M8" s="118">
        <f t="shared" si="1"/>
        <v>1800</v>
      </c>
      <c r="N8" s="112">
        <f t="shared" si="2"/>
        <v>0</v>
      </c>
      <c r="O8" s="118">
        <v>18</v>
      </c>
      <c r="P8" s="119">
        <f t="shared" si="3"/>
        <v>1800</v>
      </c>
      <c r="Q8" s="112">
        <f t="shared" si="4"/>
        <v>0</v>
      </c>
      <c r="R8" s="118">
        <v>21</v>
      </c>
      <c r="S8" s="119">
        <f t="shared" si="8"/>
        <v>2100</v>
      </c>
      <c r="T8" s="112">
        <f t="shared" si="9"/>
        <v>0</v>
      </c>
      <c r="U8" s="156">
        <v>18</v>
      </c>
      <c r="V8" s="113">
        <f t="shared" si="10"/>
        <v>1800</v>
      </c>
      <c r="W8" s="112">
        <f t="shared" si="11"/>
        <v>0</v>
      </c>
      <c r="X8" s="120">
        <v>20</v>
      </c>
      <c r="Y8" s="121"/>
      <c r="Z8" s="103"/>
    </row>
    <row r="9" spans="1:26" ht="27.6" outlineLevel="1" x14ac:dyDescent="0.3">
      <c r="A9" s="117">
        <v>6</v>
      </c>
      <c r="B9" s="83" t="s">
        <v>124</v>
      </c>
      <c r="C9" s="82" t="s">
        <v>119</v>
      </c>
      <c r="D9" s="118">
        <v>100</v>
      </c>
      <c r="E9" s="118"/>
      <c r="F9" s="118">
        <v>18</v>
      </c>
      <c r="G9" s="118">
        <f t="shared" si="5"/>
        <v>1800</v>
      </c>
      <c r="H9" s="118">
        <f t="shared" si="6"/>
        <v>0</v>
      </c>
      <c r="I9" s="118">
        <v>18</v>
      </c>
      <c r="J9" s="118">
        <f t="shared" si="7"/>
        <v>1800</v>
      </c>
      <c r="K9" s="112">
        <f t="shared" si="0"/>
        <v>0</v>
      </c>
      <c r="L9" s="118">
        <v>18</v>
      </c>
      <c r="M9" s="118">
        <f t="shared" si="1"/>
        <v>1800</v>
      </c>
      <c r="N9" s="112">
        <f t="shared" si="2"/>
        <v>0</v>
      </c>
      <c r="O9" s="118">
        <v>18</v>
      </c>
      <c r="P9" s="119">
        <f t="shared" si="3"/>
        <v>1800</v>
      </c>
      <c r="Q9" s="112">
        <f t="shared" si="4"/>
        <v>0</v>
      </c>
      <c r="R9" s="118">
        <v>23</v>
      </c>
      <c r="S9" s="119">
        <f t="shared" si="8"/>
        <v>2300</v>
      </c>
      <c r="T9" s="112">
        <f t="shared" si="9"/>
        <v>0</v>
      </c>
      <c r="U9" s="156">
        <v>35</v>
      </c>
      <c r="V9" s="113">
        <f t="shared" si="10"/>
        <v>3500</v>
      </c>
      <c r="W9" s="112">
        <f t="shared" si="11"/>
        <v>0</v>
      </c>
      <c r="X9" s="120">
        <v>20</v>
      </c>
      <c r="Y9" s="121"/>
      <c r="Z9" s="103"/>
    </row>
    <row r="10" spans="1:26" ht="27.6" outlineLevel="1" x14ac:dyDescent="0.3">
      <c r="A10" s="117">
        <v>7</v>
      </c>
      <c r="B10" s="83" t="s">
        <v>125</v>
      </c>
      <c r="C10" s="82" t="s">
        <v>119</v>
      </c>
      <c r="D10" s="118">
        <v>100</v>
      </c>
      <c r="E10" s="118"/>
      <c r="F10" s="118">
        <v>20</v>
      </c>
      <c r="G10" s="118">
        <f t="shared" si="5"/>
        <v>2000</v>
      </c>
      <c r="H10" s="118">
        <f t="shared" si="6"/>
        <v>0</v>
      </c>
      <c r="I10" s="118">
        <v>20</v>
      </c>
      <c r="J10" s="118">
        <f t="shared" si="7"/>
        <v>2000</v>
      </c>
      <c r="K10" s="112">
        <f t="shared" si="0"/>
        <v>0</v>
      </c>
      <c r="L10" s="118">
        <v>20</v>
      </c>
      <c r="M10" s="118">
        <f t="shared" si="1"/>
        <v>2000</v>
      </c>
      <c r="N10" s="112">
        <f t="shared" si="2"/>
        <v>0</v>
      </c>
      <c r="O10" s="118">
        <v>20</v>
      </c>
      <c r="P10" s="119">
        <f t="shared" si="3"/>
        <v>2000</v>
      </c>
      <c r="Q10" s="112">
        <f t="shared" si="4"/>
        <v>0</v>
      </c>
      <c r="R10" s="118">
        <v>26</v>
      </c>
      <c r="S10" s="119">
        <f t="shared" si="8"/>
        <v>2600</v>
      </c>
      <c r="T10" s="112">
        <f t="shared" si="9"/>
        <v>0</v>
      </c>
      <c r="U10" s="156">
        <v>40</v>
      </c>
      <c r="V10" s="113">
        <f t="shared" si="10"/>
        <v>4000</v>
      </c>
      <c r="W10" s="112">
        <f t="shared" si="11"/>
        <v>0</v>
      </c>
      <c r="X10" s="120">
        <v>20</v>
      </c>
      <c r="Y10" s="121"/>
      <c r="Z10" s="103"/>
    </row>
    <row r="11" spans="1:26" ht="15.6" outlineLevel="1" x14ac:dyDescent="0.3">
      <c r="A11" s="117">
        <v>8</v>
      </c>
      <c r="B11" s="83" t="s">
        <v>126</v>
      </c>
      <c r="C11" s="82" t="s">
        <v>127</v>
      </c>
      <c r="D11" s="118">
        <v>2</v>
      </c>
      <c r="E11" s="118"/>
      <c r="F11" s="118">
        <v>3000</v>
      </c>
      <c r="G11" s="118">
        <f t="shared" si="5"/>
        <v>6000</v>
      </c>
      <c r="H11" s="118">
        <f t="shared" si="6"/>
        <v>0</v>
      </c>
      <c r="I11" s="118">
        <v>3000</v>
      </c>
      <c r="J11" s="118">
        <f t="shared" si="7"/>
        <v>6000</v>
      </c>
      <c r="K11" s="112">
        <f t="shared" si="0"/>
        <v>0</v>
      </c>
      <c r="L11" s="118">
        <v>3000</v>
      </c>
      <c r="M11" s="118">
        <f t="shared" si="1"/>
        <v>6000</v>
      </c>
      <c r="N11" s="112">
        <f t="shared" si="2"/>
        <v>0</v>
      </c>
      <c r="O11" s="118">
        <v>3000</v>
      </c>
      <c r="P11" s="119">
        <f t="shared" si="3"/>
        <v>6000</v>
      </c>
      <c r="Q11" s="112">
        <f t="shared" si="4"/>
        <v>0</v>
      </c>
      <c r="R11" s="118">
        <v>6000</v>
      </c>
      <c r="S11" s="119">
        <f t="shared" si="8"/>
        <v>12000</v>
      </c>
      <c r="T11" s="112">
        <f t="shared" si="9"/>
        <v>0</v>
      </c>
      <c r="U11" s="156">
        <v>5000</v>
      </c>
      <c r="V11" s="113">
        <f t="shared" si="10"/>
        <v>10000</v>
      </c>
      <c r="W11" s="112">
        <f t="shared" si="11"/>
        <v>0</v>
      </c>
      <c r="X11" s="120">
        <v>3750</v>
      </c>
      <c r="Y11" s="121"/>
      <c r="Z11" s="103"/>
    </row>
    <row r="12" spans="1:26" ht="69" outlineLevel="1" x14ac:dyDescent="0.3">
      <c r="A12" s="117">
        <v>9</v>
      </c>
      <c r="B12" s="83" t="s">
        <v>128</v>
      </c>
      <c r="C12" s="82" t="s">
        <v>127</v>
      </c>
      <c r="D12" s="118">
        <v>1</v>
      </c>
      <c r="E12" s="99"/>
      <c r="F12" s="118">
        <v>3500</v>
      </c>
      <c r="G12" s="118">
        <f t="shared" si="5"/>
        <v>3500</v>
      </c>
      <c r="H12" s="118">
        <f t="shared" si="6"/>
        <v>0</v>
      </c>
      <c r="I12" s="118">
        <v>3500</v>
      </c>
      <c r="J12" s="118">
        <f t="shared" si="7"/>
        <v>3500</v>
      </c>
      <c r="K12" s="112">
        <f t="shared" si="0"/>
        <v>0</v>
      </c>
      <c r="L12" s="118">
        <v>4500</v>
      </c>
      <c r="M12" s="118">
        <f t="shared" si="1"/>
        <v>4500</v>
      </c>
      <c r="N12" s="112">
        <f t="shared" si="2"/>
        <v>0</v>
      </c>
      <c r="O12" s="118">
        <v>3500</v>
      </c>
      <c r="P12" s="119">
        <f t="shared" si="3"/>
        <v>3500</v>
      </c>
      <c r="Q12" s="112">
        <f t="shared" si="4"/>
        <v>0</v>
      </c>
      <c r="R12" s="118">
        <v>3500</v>
      </c>
      <c r="S12" s="119">
        <v>3500</v>
      </c>
      <c r="T12" s="112">
        <f t="shared" si="9"/>
        <v>0</v>
      </c>
      <c r="U12" s="156">
        <v>6500</v>
      </c>
      <c r="V12" s="113">
        <f t="shared" si="10"/>
        <v>6500</v>
      </c>
      <c r="W12" s="112">
        <f t="shared" si="11"/>
        <v>0</v>
      </c>
      <c r="X12" s="120">
        <v>6000</v>
      </c>
      <c r="Y12" s="121">
        <f>X12*E12</f>
        <v>0</v>
      </c>
      <c r="Z12" s="103"/>
    </row>
    <row r="13" spans="1:26" ht="41.4" outlineLevel="1" x14ac:dyDescent="0.3">
      <c r="A13" s="117">
        <v>10</v>
      </c>
      <c r="B13" s="83" t="s">
        <v>129</v>
      </c>
      <c r="C13" s="82" t="s">
        <v>127</v>
      </c>
      <c r="D13" s="118">
        <v>2</v>
      </c>
      <c r="E13" s="118"/>
      <c r="F13" s="118">
        <v>300</v>
      </c>
      <c r="G13" s="118">
        <f t="shared" si="5"/>
        <v>600</v>
      </c>
      <c r="H13" s="118">
        <f t="shared" si="6"/>
        <v>0</v>
      </c>
      <c r="I13" s="118">
        <v>300</v>
      </c>
      <c r="J13" s="118">
        <f t="shared" si="7"/>
        <v>600</v>
      </c>
      <c r="K13" s="112">
        <f t="shared" si="0"/>
        <v>0</v>
      </c>
      <c r="L13" s="118">
        <v>300</v>
      </c>
      <c r="M13" s="118">
        <f t="shared" si="1"/>
        <v>600</v>
      </c>
      <c r="N13" s="112">
        <f t="shared" si="2"/>
        <v>0</v>
      </c>
      <c r="O13" s="118">
        <v>300</v>
      </c>
      <c r="P13" s="119">
        <f t="shared" si="3"/>
        <v>600</v>
      </c>
      <c r="Q13" s="112">
        <f t="shared" si="4"/>
        <v>0</v>
      </c>
      <c r="R13" s="118">
        <v>1800</v>
      </c>
      <c r="S13" s="119">
        <f t="shared" si="8"/>
        <v>3600</v>
      </c>
      <c r="T13" s="112">
        <f t="shared" si="9"/>
        <v>0</v>
      </c>
      <c r="U13" s="156">
        <v>500</v>
      </c>
      <c r="V13" s="113">
        <f t="shared" si="10"/>
        <v>1000</v>
      </c>
      <c r="W13" s="112">
        <f t="shared" si="11"/>
        <v>0</v>
      </c>
      <c r="X13" s="120">
        <v>800</v>
      </c>
      <c r="Y13" s="121"/>
      <c r="Z13" s="103"/>
    </row>
    <row r="14" spans="1:26" ht="41.4" outlineLevel="1" x14ac:dyDescent="0.3">
      <c r="A14" s="117">
        <v>11</v>
      </c>
      <c r="B14" s="83" t="s">
        <v>130</v>
      </c>
      <c r="C14" s="82" t="s">
        <v>119</v>
      </c>
      <c r="D14" s="118">
        <v>100</v>
      </c>
      <c r="E14" s="118"/>
      <c r="F14" s="118">
        <v>22</v>
      </c>
      <c r="G14" s="118">
        <f t="shared" si="5"/>
        <v>2200</v>
      </c>
      <c r="H14" s="118">
        <f t="shared" si="6"/>
        <v>0</v>
      </c>
      <c r="I14" s="118">
        <v>22</v>
      </c>
      <c r="J14" s="118">
        <f t="shared" si="7"/>
        <v>2200</v>
      </c>
      <c r="K14" s="112">
        <f t="shared" si="0"/>
        <v>0</v>
      </c>
      <c r="L14" s="118">
        <v>22</v>
      </c>
      <c r="M14" s="118">
        <f t="shared" si="1"/>
        <v>2200</v>
      </c>
      <c r="N14" s="112">
        <f t="shared" si="2"/>
        <v>0</v>
      </c>
      <c r="O14" s="118">
        <v>22</v>
      </c>
      <c r="P14" s="119">
        <f t="shared" si="3"/>
        <v>2200</v>
      </c>
      <c r="Q14" s="112">
        <f t="shared" si="4"/>
        <v>0</v>
      </c>
      <c r="R14" s="118">
        <v>24</v>
      </c>
      <c r="S14" s="119">
        <f t="shared" si="8"/>
        <v>2400</v>
      </c>
      <c r="T14" s="112">
        <f t="shared" si="9"/>
        <v>0</v>
      </c>
      <c r="U14" s="156">
        <v>25</v>
      </c>
      <c r="V14" s="113">
        <f t="shared" si="10"/>
        <v>2500</v>
      </c>
      <c r="W14" s="112">
        <f t="shared" si="11"/>
        <v>0</v>
      </c>
      <c r="X14" s="120">
        <v>23</v>
      </c>
      <c r="Y14" s="121"/>
      <c r="Z14" s="103"/>
    </row>
    <row r="15" spans="1:26" ht="27.6" outlineLevel="1" x14ac:dyDescent="0.3">
      <c r="A15" s="117">
        <v>12</v>
      </c>
      <c r="B15" s="83" t="s">
        <v>131</v>
      </c>
      <c r="C15" s="82" t="s">
        <v>119</v>
      </c>
      <c r="D15" s="118">
        <v>100</v>
      </c>
      <c r="E15" s="118"/>
      <c r="F15" s="118">
        <v>15</v>
      </c>
      <c r="G15" s="118">
        <f t="shared" si="5"/>
        <v>1500</v>
      </c>
      <c r="H15" s="118">
        <f t="shared" si="6"/>
        <v>0</v>
      </c>
      <c r="I15" s="118">
        <v>15</v>
      </c>
      <c r="J15" s="118">
        <f t="shared" si="7"/>
        <v>1500</v>
      </c>
      <c r="K15" s="112">
        <f t="shared" si="0"/>
        <v>0</v>
      </c>
      <c r="L15" s="118">
        <v>15</v>
      </c>
      <c r="M15" s="118">
        <f t="shared" si="1"/>
        <v>1500</v>
      </c>
      <c r="N15" s="112">
        <f t="shared" si="2"/>
        <v>0</v>
      </c>
      <c r="O15" s="118">
        <v>15</v>
      </c>
      <c r="P15" s="119">
        <f t="shared" si="3"/>
        <v>1500</v>
      </c>
      <c r="Q15" s="112">
        <f t="shared" si="4"/>
        <v>0</v>
      </c>
      <c r="R15" s="118">
        <v>18</v>
      </c>
      <c r="S15" s="119">
        <f t="shared" si="8"/>
        <v>1800</v>
      </c>
      <c r="T15" s="112">
        <f t="shared" si="9"/>
        <v>0</v>
      </c>
      <c r="U15" s="156">
        <v>18</v>
      </c>
      <c r="V15" s="113">
        <f t="shared" si="10"/>
        <v>1800</v>
      </c>
      <c r="W15" s="112">
        <f t="shared" si="11"/>
        <v>0</v>
      </c>
      <c r="X15" s="120">
        <v>15</v>
      </c>
      <c r="Y15" s="121"/>
      <c r="Z15" s="103"/>
    </row>
    <row r="16" spans="1:26" ht="27.6" outlineLevel="1" x14ac:dyDescent="0.3">
      <c r="A16" s="117">
        <v>13</v>
      </c>
      <c r="B16" s="83" t="s">
        <v>132</v>
      </c>
      <c r="C16" s="82" t="s">
        <v>119</v>
      </c>
      <c r="D16" s="118">
        <v>100</v>
      </c>
      <c r="E16" s="118"/>
      <c r="F16" s="118">
        <v>25</v>
      </c>
      <c r="G16" s="118">
        <f t="shared" si="5"/>
        <v>2500</v>
      </c>
      <c r="H16" s="118">
        <f t="shared" si="6"/>
        <v>0</v>
      </c>
      <c r="I16" s="118">
        <v>25</v>
      </c>
      <c r="J16" s="118">
        <f t="shared" si="7"/>
        <v>2500</v>
      </c>
      <c r="K16" s="112">
        <f t="shared" si="0"/>
        <v>0</v>
      </c>
      <c r="L16" s="118">
        <v>25</v>
      </c>
      <c r="M16" s="118">
        <f t="shared" si="1"/>
        <v>2500</v>
      </c>
      <c r="N16" s="112">
        <f t="shared" si="2"/>
        <v>0</v>
      </c>
      <c r="O16" s="118">
        <v>25</v>
      </c>
      <c r="P16" s="119">
        <f t="shared" si="3"/>
        <v>2500</v>
      </c>
      <c r="Q16" s="112">
        <f t="shared" si="4"/>
        <v>0</v>
      </c>
      <c r="R16" s="118">
        <v>27</v>
      </c>
      <c r="S16" s="119">
        <f t="shared" si="8"/>
        <v>2700</v>
      </c>
      <c r="T16" s="112">
        <f t="shared" si="9"/>
        <v>0</v>
      </c>
      <c r="U16" s="156">
        <v>25</v>
      </c>
      <c r="V16" s="113">
        <f t="shared" si="10"/>
        <v>2500</v>
      </c>
      <c r="W16" s="112">
        <f t="shared" si="11"/>
        <v>0</v>
      </c>
      <c r="X16" s="120">
        <v>40</v>
      </c>
      <c r="Y16" s="121"/>
      <c r="Z16" s="103"/>
    </row>
    <row r="17" spans="1:26" ht="15.6" outlineLevel="1" x14ac:dyDescent="0.3">
      <c r="A17" s="117">
        <v>14</v>
      </c>
      <c r="B17" s="83" t="s">
        <v>133</v>
      </c>
      <c r="C17" s="82" t="s">
        <v>134</v>
      </c>
      <c r="D17" s="118">
        <v>1</v>
      </c>
      <c r="E17" s="118"/>
      <c r="F17" s="118">
        <v>3500</v>
      </c>
      <c r="G17" s="118">
        <f t="shared" si="5"/>
        <v>3500</v>
      </c>
      <c r="H17" s="118">
        <f t="shared" si="6"/>
        <v>0</v>
      </c>
      <c r="I17" s="118">
        <v>3500</v>
      </c>
      <c r="J17" s="118">
        <f t="shared" si="7"/>
        <v>3500</v>
      </c>
      <c r="K17" s="112">
        <f t="shared" si="0"/>
        <v>0</v>
      </c>
      <c r="L17" s="118">
        <v>3500</v>
      </c>
      <c r="M17" s="118">
        <f t="shared" si="1"/>
        <v>3500</v>
      </c>
      <c r="N17" s="112">
        <f t="shared" si="2"/>
        <v>0</v>
      </c>
      <c r="O17" s="118">
        <v>3500</v>
      </c>
      <c r="P17" s="119">
        <f t="shared" si="3"/>
        <v>3500</v>
      </c>
      <c r="Q17" s="112">
        <f t="shared" si="4"/>
        <v>0</v>
      </c>
      <c r="R17" s="118">
        <v>3600</v>
      </c>
      <c r="S17" s="119">
        <f t="shared" si="8"/>
        <v>3600</v>
      </c>
      <c r="T17" s="112">
        <f t="shared" si="9"/>
        <v>0</v>
      </c>
      <c r="U17" s="156">
        <v>3500</v>
      </c>
      <c r="V17" s="113">
        <f t="shared" si="10"/>
        <v>3500</v>
      </c>
      <c r="W17" s="112">
        <f t="shared" si="11"/>
        <v>0</v>
      </c>
      <c r="X17" s="120">
        <v>3500</v>
      </c>
      <c r="Y17" s="121"/>
      <c r="Z17" s="103"/>
    </row>
    <row r="18" spans="1:26" ht="15.6" outlineLevel="1" x14ac:dyDescent="0.3">
      <c r="A18" s="117">
        <v>15</v>
      </c>
      <c r="B18" s="83" t="s">
        <v>135</v>
      </c>
      <c r="C18" s="82" t="s">
        <v>119</v>
      </c>
      <c r="D18" s="118">
        <v>100</v>
      </c>
      <c r="E18" s="118"/>
      <c r="F18" s="118">
        <v>50</v>
      </c>
      <c r="G18" s="118">
        <f t="shared" si="5"/>
        <v>5000</v>
      </c>
      <c r="H18" s="118">
        <f t="shared" si="6"/>
        <v>0</v>
      </c>
      <c r="I18" s="118">
        <v>50</v>
      </c>
      <c r="J18" s="118">
        <f t="shared" si="7"/>
        <v>5000</v>
      </c>
      <c r="K18" s="112">
        <f t="shared" si="0"/>
        <v>0</v>
      </c>
      <c r="L18" s="118">
        <v>50</v>
      </c>
      <c r="M18" s="118">
        <f t="shared" si="1"/>
        <v>5000</v>
      </c>
      <c r="N18" s="112">
        <f t="shared" si="2"/>
        <v>0</v>
      </c>
      <c r="O18" s="118">
        <v>50</v>
      </c>
      <c r="P18" s="119">
        <f t="shared" si="3"/>
        <v>5000</v>
      </c>
      <c r="Q18" s="112">
        <f t="shared" si="4"/>
        <v>0</v>
      </c>
      <c r="R18" s="118">
        <v>55</v>
      </c>
      <c r="S18" s="119">
        <f t="shared" si="8"/>
        <v>5500</v>
      </c>
      <c r="T18" s="112">
        <f t="shared" si="9"/>
        <v>0</v>
      </c>
      <c r="U18" s="156">
        <v>60</v>
      </c>
      <c r="V18" s="113">
        <f t="shared" si="10"/>
        <v>6000</v>
      </c>
      <c r="W18" s="112">
        <f t="shared" si="11"/>
        <v>0</v>
      </c>
      <c r="X18" s="120">
        <v>40</v>
      </c>
      <c r="Y18" s="121"/>
      <c r="Z18" s="103"/>
    </row>
    <row r="19" spans="1:26" ht="69" outlineLevel="1" x14ac:dyDescent="0.3">
      <c r="A19" s="117">
        <v>16</v>
      </c>
      <c r="B19" s="83" t="s">
        <v>136</v>
      </c>
      <c r="C19" s="82" t="s">
        <v>137</v>
      </c>
      <c r="D19" s="118">
        <v>50</v>
      </c>
      <c r="E19" s="118"/>
      <c r="F19" s="118">
        <v>150</v>
      </c>
      <c r="G19" s="118">
        <f t="shared" si="5"/>
        <v>7500</v>
      </c>
      <c r="H19" s="118">
        <f t="shared" si="6"/>
        <v>0</v>
      </c>
      <c r="I19" s="118">
        <v>150</v>
      </c>
      <c r="J19" s="118">
        <f t="shared" si="7"/>
        <v>7500</v>
      </c>
      <c r="K19" s="112">
        <f t="shared" si="0"/>
        <v>0</v>
      </c>
      <c r="L19" s="118">
        <v>150</v>
      </c>
      <c r="M19" s="118">
        <f t="shared" si="1"/>
        <v>7500</v>
      </c>
      <c r="N19" s="112">
        <f t="shared" si="2"/>
        <v>0</v>
      </c>
      <c r="O19" s="118">
        <v>175</v>
      </c>
      <c r="P19" s="119">
        <f t="shared" si="3"/>
        <v>8750</v>
      </c>
      <c r="Q19" s="112">
        <f t="shared" si="4"/>
        <v>0</v>
      </c>
      <c r="R19" s="118">
        <v>160</v>
      </c>
      <c r="S19" s="119">
        <f t="shared" si="8"/>
        <v>8000</v>
      </c>
      <c r="T19" s="112">
        <f t="shared" si="9"/>
        <v>0</v>
      </c>
      <c r="U19" s="156">
        <v>150</v>
      </c>
      <c r="V19" s="113">
        <f t="shared" si="10"/>
        <v>7500</v>
      </c>
      <c r="W19" s="112">
        <f t="shared" si="11"/>
        <v>0</v>
      </c>
      <c r="X19" s="120">
        <v>150</v>
      </c>
      <c r="Y19" s="121"/>
      <c r="Z19" s="103"/>
    </row>
    <row r="20" spans="1:26" ht="55.2" outlineLevel="1" x14ac:dyDescent="0.3">
      <c r="A20" s="117">
        <v>17</v>
      </c>
      <c r="B20" s="83" t="s">
        <v>138</v>
      </c>
      <c r="C20" s="82" t="s">
        <v>137</v>
      </c>
      <c r="D20" s="118">
        <v>15</v>
      </c>
      <c r="E20" s="118"/>
      <c r="F20" s="118">
        <v>250</v>
      </c>
      <c r="G20" s="118">
        <f t="shared" si="5"/>
        <v>3750</v>
      </c>
      <c r="H20" s="118">
        <f t="shared" si="6"/>
        <v>0</v>
      </c>
      <c r="I20" s="118">
        <v>250</v>
      </c>
      <c r="J20" s="118">
        <f t="shared" si="7"/>
        <v>3750</v>
      </c>
      <c r="K20" s="112">
        <f t="shared" si="0"/>
        <v>0</v>
      </c>
      <c r="L20" s="118">
        <v>250</v>
      </c>
      <c r="M20" s="118">
        <f t="shared" si="1"/>
        <v>3750</v>
      </c>
      <c r="N20" s="112">
        <f t="shared" si="2"/>
        <v>0</v>
      </c>
      <c r="O20" s="118">
        <v>285</v>
      </c>
      <c r="P20" s="119">
        <f t="shared" si="3"/>
        <v>4275</v>
      </c>
      <c r="Q20" s="112">
        <f t="shared" si="4"/>
        <v>0</v>
      </c>
      <c r="R20" s="118">
        <v>250</v>
      </c>
      <c r="S20" s="119">
        <f t="shared" si="8"/>
        <v>3750</v>
      </c>
      <c r="T20" s="112">
        <f t="shared" si="9"/>
        <v>0</v>
      </c>
      <c r="U20" s="156">
        <v>250</v>
      </c>
      <c r="V20" s="113">
        <f t="shared" si="10"/>
        <v>3750</v>
      </c>
      <c r="W20" s="112">
        <f t="shared" si="11"/>
        <v>0</v>
      </c>
      <c r="X20" s="120">
        <v>250</v>
      </c>
      <c r="Y20" s="121"/>
      <c r="Z20" s="103"/>
    </row>
    <row r="21" spans="1:26" ht="55.2" outlineLevel="1" x14ac:dyDescent="0.3">
      <c r="A21" s="117">
        <v>18</v>
      </c>
      <c r="B21" s="83" t="s">
        <v>139</v>
      </c>
      <c r="C21" s="82" t="s">
        <v>119</v>
      </c>
      <c r="D21" s="118">
        <v>850</v>
      </c>
      <c r="E21" s="99"/>
      <c r="F21" s="118">
        <v>65</v>
      </c>
      <c r="G21" s="118">
        <f t="shared" si="5"/>
        <v>55250</v>
      </c>
      <c r="H21" s="118">
        <f t="shared" si="6"/>
        <v>0</v>
      </c>
      <c r="I21" s="118">
        <v>65</v>
      </c>
      <c r="J21" s="118">
        <f t="shared" si="7"/>
        <v>55250</v>
      </c>
      <c r="K21" s="112">
        <f t="shared" si="0"/>
        <v>0</v>
      </c>
      <c r="L21" s="118">
        <v>65</v>
      </c>
      <c r="M21" s="118">
        <f t="shared" si="1"/>
        <v>55250</v>
      </c>
      <c r="N21" s="112">
        <f t="shared" si="2"/>
        <v>0</v>
      </c>
      <c r="O21" s="118">
        <v>65</v>
      </c>
      <c r="P21" s="119">
        <f t="shared" si="3"/>
        <v>55250</v>
      </c>
      <c r="Q21" s="112">
        <f t="shared" si="4"/>
        <v>0</v>
      </c>
      <c r="R21" s="118">
        <v>70</v>
      </c>
      <c r="S21" s="119">
        <f t="shared" si="8"/>
        <v>59500</v>
      </c>
      <c r="T21" s="112">
        <f t="shared" si="9"/>
        <v>0</v>
      </c>
      <c r="U21" s="156">
        <v>65</v>
      </c>
      <c r="V21" s="113">
        <f t="shared" si="10"/>
        <v>55250</v>
      </c>
      <c r="W21" s="112">
        <f t="shared" si="11"/>
        <v>0</v>
      </c>
      <c r="X21" s="120">
        <v>70</v>
      </c>
      <c r="Y21" s="121">
        <f>X21*E21</f>
        <v>0</v>
      </c>
      <c r="Z21" s="103"/>
    </row>
    <row r="22" spans="1:26" ht="55.2" outlineLevel="1" x14ac:dyDescent="0.3">
      <c r="A22" s="117">
        <v>19</v>
      </c>
      <c r="B22" s="83" t="s">
        <v>140</v>
      </c>
      <c r="C22" s="82" t="s">
        <v>119</v>
      </c>
      <c r="D22" s="118">
        <v>10</v>
      </c>
      <c r="E22" s="118"/>
      <c r="F22" s="118">
        <v>80</v>
      </c>
      <c r="G22" s="118">
        <f t="shared" si="5"/>
        <v>800</v>
      </c>
      <c r="H22" s="118">
        <f t="shared" si="6"/>
        <v>0</v>
      </c>
      <c r="I22" s="118">
        <v>80</v>
      </c>
      <c r="J22" s="118">
        <f t="shared" si="7"/>
        <v>800</v>
      </c>
      <c r="K22" s="112">
        <f t="shared" si="0"/>
        <v>0</v>
      </c>
      <c r="L22" s="118">
        <v>80</v>
      </c>
      <c r="M22" s="118">
        <f t="shared" si="1"/>
        <v>800</v>
      </c>
      <c r="N22" s="112">
        <f t="shared" si="2"/>
        <v>0</v>
      </c>
      <c r="O22" s="118">
        <v>80</v>
      </c>
      <c r="P22" s="119">
        <f t="shared" si="3"/>
        <v>800</v>
      </c>
      <c r="Q22" s="112">
        <f t="shared" si="4"/>
        <v>0</v>
      </c>
      <c r="R22" s="118">
        <v>84</v>
      </c>
      <c r="S22" s="119">
        <f t="shared" si="8"/>
        <v>840</v>
      </c>
      <c r="T22" s="112">
        <f t="shared" si="9"/>
        <v>0</v>
      </c>
      <c r="U22" s="156">
        <v>80</v>
      </c>
      <c r="V22" s="113">
        <f t="shared" si="10"/>
        <v>800</v>
      </c>
      <c r="W22" s="112">
        <f t="shared" si="11"/>
        <v>0</v>
      </c>
      <c r="X22" s="120">
        <v>70</v>
      </c>
      <c r="Y22" s="121"/>
      <c r="Z22" s="103"/>
    </row>
    <row r="23" spans="1:26" ht="41.4" outlineLevel="1" x14ac:dyDescent="0.3">
      <c r="A23" s="117">
        <v>20</v>
      </c>
      <c r="B23" s="83" t="s">
        <v>141</v>
      </c>
      <c r="C23" s="82" t="s">
        <v>119</v>
      </c>
      <c r="D23" s="118">
        <v>1</v>
      </c>
      <c r="E23" s="118"/>
      <c r="F23" s="118">
        <v>95</v>
      </c>
      <c r="G23" s="118">
        <f t="shared" si="5"/>
        <v>95</v>
      </c>
      <c r="H23" s="118">
        <f t="shared" si="6"/>
        <v>0</v>
      </c>
      <c r="I23" s="118">
        <v>95</v>
      </c>
      <c r="J23" s="118">
        <f t="shared" si="7"/>
        <v>95</v>
      </c>
      <c r="K23" s="112">
        <f t="shared" si="0"/>
        <v>0</v>
      </c>
      <c r="L23" s="118">
        <v>95</v>
      </c>
      <c r="M23" s="118">
        <f t="shared" si="1"/>
        <v>95</v>
      </c>
      <c r="N23" s="112">
        <f t="shared" si="2"/>
        <v>0</v>
      </c>
      <c r="O23" s="118">
        <v>105</v>
      </c>
      <c r="P23" s="119">
        <f t="shared" si="3"/>
        <v>105</v>
      </c>
      <c r="Q23" s="112">
        <f t="shared" si="4"/>
        <v>0</v>
      </c>
      <c r="R23" s="118">
        <v>100</v>
      </c>
      <c r="S23" s="119">
        <f t="shared" si="8"/>
        <v>100</v>
      </c>
      <c r="T23" s="112">
        <f t="shared" si="9"/>
        <v>0</v>
      </c>
      <c r="U23" s="156">
        <v>95</v>
      </c>
      <c r="V23" s="113">
        <f t="shared" si="10"/>
        <v>95</v>
      </c>
      <c r="W23" s="112">
        <f t="shared" si="11"/>
        <v>0</v>
      </c>
      <c r="X23" s="120">
        <v>70</v>
      </c>
      <c r="Y23" s="121"/>
      <c r="Z23" s="103"/>
    </row>
    <row r="24" spans="1:26" ht="69" outlineLevel="1" x14ac:dyDescent="0.3">
      <c r="A24" s="117">
        <v>21</v>
      </c>
      <c r="B24" s="83" t="s">
        <v>142</v>
      </c>
      <c r="C24" s="82" t="s">
        <v>119</v>
      </c>
      <c r="D24" s="118">
        <v>1</v>
      </c>
      <c r="E24" s="118"/>
      <c r="F24" s="118">
        <v>145</v>
      </c>
      <c r="G24" s="118">
        <f t="shared" si="5"/>
        <v>145</v>
      </c>
      <c r="H24" s="118">
        <f t="shared" si="6"/>
        <v>0</v>
      </c>
      <c r="I24" s="118">
        <v>145</v>
      </c>
      <c r="J24" s="118">
        <f t="shared" si="7"/>
        <v>145</v>
      </c>
      <c r="K24" s="112">
        <f t="shared" si="0"/>
        <v>0</v>
      </c>
      <c r="L24" s="118">
        <v>145</v>
      </c>
      <c r="M24" s="118">
        <f t="shared" si="1"/>
        <v>145</v>
      </c>
      <c r="N24" s="112">
        <f t="shared" si="2"/>
        <v>0</v>
      </c>
      <c r="O24" s="118">
        <v>145</v>
      </c>
      <c r="P24" s="119">
        <f t="shared" si="3"/>
        <v>145</v>
      </c>
      <c r="Q24" s="112">
        <f t="shared" si="4"/>
        <v>0</v>
      </c>
      <c r="R24" s="118">
        <v>152</v>
      </c>
      <c r="S24" s="119">
        <f t="shared" si="8"/>
        <v>152</v>
      </c>
      <c r="T24" s="112">
        <f t="shared" si="9"/>
        <v>0</v>
      </c>
      <c r="U24" s="156">
        <v>145</v>
      </c>
      <c r="V24" s="113">
        <f t="shared" si="10"/>
        <v>145</v>
      </c>
      <c r="W24" s="112">
        <f t="shared" si="11"/>
        <v>0</v>
      </c>
      <c r="X24" s="120">
        <v>155</v>
      </c>
      <c r="Y24" s="121"/>
      <c r="Z24" s="103"/>
    </row>
    <row r="25" spans="1:26" ht="69" outlineLevel="1" x14ac:dyDescent="0.3">
      <c r="A25" s="117">
        <v>22</v>
      </c>
      <c r="B25" s="83" t="s">
        <v>143</v>
      </c>
      <c r="C25" s="82" t="s">
        <v>119</v>
      </c>
      <c r="D25" s="118">
        <v>1</v>
      </c>
      <c r="E25" s="118"/>
      <c r="F25" s="118">
        <v>165</v>
      </c>
      <c r="G25" s="118">
        <f t="shared" si="5"/>
        <v>165</v>
      </c>
      <c r="H25" s="118">
        <f t="shared" si="6"/>
        <v>0</v>
      </c>
      <c r="I25" s="118">
        <v>165</v>
      </c>
      <c r="J25" s="118">
        <f t="shared" si="7"/>
        <v>165</v>
      </c>
      <c r="K25" s="112">
        <f t="shared" si="0"/>
        <v>0</v>
      </c>
      <c r="L25" s="118">
        <v>165</v>
      </c>
      <c r="M25" s="118">
        <f t="shared" si="1"/>
        <v>165</v>
      </c>
      <c r="N25" s="112">
        <f t="shared" si="2"/>
        <v>0</v>
      </c>
      <c r="O25" s="118">
        <v>165</v>
      </c>
      <c r="P25" s="119">
        <f t="shared" si="3"/>
        <v>165</v>
      </c>
      <c r="Q25" s="112">
        <f t="shared" si="4"/>
        <v>0</v>
      </c>
      <c r="R25" s="118">
        <v>169</v>
      </c>
      <c r="S25" s="119">
        <f t="shared" si="8"/>
        <v>169</v>
      </c>
      <c r="T25" s="112">
        <f t="shared" si="9"/>
        <v>0</v>
      </c>
      <c r="U25" s="156">
        <v>175</v>
      </c>
      <c r="V25" s="113">
        <f t="shared" si="10"/>
        <v>175</v>
      </c>
      <c r="W25" s="112">
        <f t="shared" si="11"/>
        <v>0</v>
      </c>
      <c r="X25" s="120">
        <v>165</v>
      </c>
      <c r="Y25" s="121"/>
      <c r="Z25" s="103"/>
    </row>
    <row r="26" spans="1:26" ht="69" outlineLevel="1" x14ac:dyDescent="0.3">
      <c r="A26" s="117">
        <v>23</v>
      </c>
      <c r="B26" s="83" t="s">
        <v>144</v>
      </c>
      <c r="C26" s="82" t="s">
        <v>119</v>
      </c>
      <c r="D26" s="118">
        <v>1</v>
      </c>
      <c r="E26" s="118"/>
      <c r="F26" s="118">
        <v>210</v>
      </c>
      <c r="G26" s="118">
        <f t="shared" si="5"/>
        <v>210</v>
      </c>
      <c r="H26" s="118">
        <f t="shared" si="6"/>
        <v>0</v>
      </c>
      <c r="I26" s="118">
        <v>210</v>
      </c>
      <c r="J26" s="118">
        <f t="shared" si="7"/>
        <v>210</v>
      </c>
      <c r="K26" s="112">
        <f t="shared" si="0"/>
        <v>0</v>
      </c>
      <c r="L26" s="118">
        <v>210</v>
      </c>
      <c r="M26" s="118">
        <f t="shared" si="1"/>
        <v>210</v>
      </c>
      <c r="N26" s="112">
        <f t="shared" si="2"/>
        <v>0</v>
      </c>
      <c r="O26" s="118">
        <v>210</v>
      </c>
      <c r="P26" s="119">
        <f t="shared" si="3"/>
        <v>210</v>
      </c>
      <c r="Q26" s="112">
        <f t="shared" si="4"/>
        <v>0</v>
      </c>
      <c r="R26" s="118">
        <v>215</v>
      </c>
      <c r="S26" s="119">
        <f t="shared" si="8"/>
        <v>215</v>
      </c>
      <c r="T26" s="112">
        <f t="shared" si="9"/>
        <v>0</v>
      </c>
      <c r="U26" s="156">
        <v>225</v>
      </c>
      <c r="V26" s="113">
        <f t="shared" si="10"/>
        <v>225</v>
      </c>
      <c r="W26" s="112">
        <f t="shared" si="11"/>
        <v>0</v>
      </c>
      <c r="X26" s="120">
        <v>210</v>
      </c>
      <c r="Y26" s="121"/>
      <c r="Z26" s="103"/>
    </row>
    <row r="27" spans="1:26" ht="69" outlineLevel="1" x14ac:dyDescent="0.3">
      <c r="A27" s="117">
        <v>24</v>
      </c>
      <c r="B27" s="83" t="s">
        <v>145</v>
      </c>
      <c r="C27" s="82" t="s">
        <v>119</v>
      </c>
      <c r="D27" s="118">
        <v>2025</v>
      </c>
      <c r="E27" s="99"/>
      <c r="F27" s="118">
        <v>160</v>
      </c>
      <c r="G27" s="118">
        <f t="shared" si="5"/>
        <v>324000</v>
      </c>
      <c r="H27" s="118">
        <f t="shared" si="6"/>
        <v>0</v>
      </c>
      <c r="I27" s="118">
        <v>160</v>
      </c>
      <c r="J27" s="118">
        <f t="shared" si="7"/>
        <v>324000</v>
      </c>
      <c r="K27" s="112">
        <f t="shared" si="0"/>
        <v>0</v>
      </c>
      <c r="L27" s="118">
        <v>160</v>
      </c>
      <c r="M27" s="118">
        <f t="shared" si="1"/>
        <v>324000</v>
      </c>
      <c r="N27" s="112">
        <f t="shared" si="2"/>
        <v>0</v>
      </c>
      <c r="O27" s="118">
        <v>160</v>
      </c>
      <c r="P27" s="119">
        <f t="shared" si="3"/>
        <v>324000</v>
      </c>
      <c r="Q27" s="112">
        <f t="shared" si="4"/>
        <v>0</v>
      </c>
      <c r="R27" s="99">
        <v>160</v>
      </c>
      <c r="S27" s="119">
        <f t="shared" si="8"/>
        <v>324000</v>
      </c>
      <c r="T27" s="112">
        <f t="shared" si="9"/>
        <v>0</v>
      </c>
      <c r="U27" s="156">
        <v>175</v>
      </c>
      <c r="V27" s="113">
        <f t="shared" si="10"/>
        <v>354375</v>
      </c>
      <c r="W27" s="112">
        <f t="shared" si="11"/>
        <v>0</v>
      </c>
      <c r="X27" s="120">
        <v>155</v>
      </c>
      <c r="Y27" s="121">
        <f>X27*E27</f>
        <v>0</v>
      </c>
      <c r="Z27" s="103"/>
    </row>
    <row r="28" spans="1:26" ht="69" outlineLevel="1" x14ac:dyDescent="0.3">
      <c r="A28" s="117">
        <v>25</v>
      </c>
      <c r="B28" s="83" t="s">
        <v>146</v>
      </c>
      <c r="C28" s="82" t="s">
        <v>119</v>
      </c>
      <c r="D28" s="118">
        <v>150</v>
      </c>
      <c r="E28" s="118"/>
      <c r="F28" s="118">
        <v>160</v>
      </c>
      <c r="G28" s="118">
        <f t="shared" si="5"/>
        <v>24000</v>
      </c>
      <c r="H28" s="118">
        <f t="shared" si="6"/>
        <v>0</v>
      </c>
      <c r="I28" s="118">
        <v>160</v>
      </c>
      <c r="J28" s="118">
        <f t="shared" si="7"/>
        <v>24000</v>
      </c>
      <c r="K28" s="112">
        <f t="shared" si="0"/>
        <v>0</v>
      </c>
      <c r="L28" s="118">
        <v>160</v>
      </c>
      <c r="M28" s="118">
        <f t="shared" si="1"/>
        <v>24000</v>
      </c>
      <c r="N28" s="112">
        <f t="shared" si="2"/>
        <v>0</v>
      </c>
      <c r="O28" s="118">
        <v>160</v>
      </c>
      <c r="P28" s="119">
        <f t="shared" si="3"/>
        <v>24000</v>
      </c>
      <c r="Q28" s="112">
        <f t="shared" si="4"/>
        <v>0</v>
      </c>
      <c r="R28" s="118">
        <v>170</v>
      </c>
      <c r="S28" s="119">
        <f t="shared" si="8"/>
        <v>25500</v>
      </c>
      <c r="T28" s="112">
        <f t="shared" si="9"/>
        <v>0</v>
      </c>
      <c r="U28" s="156">
        <v>195</v>
      </c>
      <c r="V28" s="113">
        <f t="shared" si="10"/>
        <v>29250</v>
      </c>
      <c r="W28" s="112">
        <f t="shared" si="11"/>
        <v>0</v>
      </c>
      <c r="X28" s="120"/>
      <c r="Y28" s="121"/>
      <c r="Z28" s="103"/>
    </row>
    <row r="29" spans="1:26" ht="69" outlineLevel="1" x14ac:dyDescent="0.3">
      <c r="A29" s="117">
        <v>26</v>
      </c>
      <c r="B29" s="83" t="s">
        <v>147</v>
      </c>
      <c r="C29" s="82" t="s">
        <v>119</v>
      </c>
      <c r="D29" s="118">
        <v>1</v>
      </c>
      <c r="E29" s="118"/>
      <c r="F29" s="118">
        <v>220</v>
      </c>
      <c r="G29" s="118">
        <f t="shared" si="5"/>
        <v>220</v>
      </c>
      <c r="H29" s="118">
        <f t="shared" si="6"/>
        <v>0</v>
      </c>
      <c r="I29" s="118">
        <v>220</v>
      </c>
      <c r="J29" s="118">
        <f t="shared" si="7"/>
        <v>220</v>
      </c>
      <c r="K29" s="112">
        <f t="shared" si="0"/>
        <v>0</v>
      </c>
      <c r="L29" s="118">
        <v>220</v>
      </c>
      <c r="M29" s="118">
        <f t="shared" si="1"/>
        <v>220</v>
      </c>
      <c r="N29" s="112">
        <f t="shared" si="2"/>
        <v>0</v>
      </c>
      <c r="O29" s="118">
        <v>220</v>
      </c>
      <c r="P29" s="119">
        <f t="shared" si="3"/>
        <v>220</v>
      </c>
      <c r="Q29" s="112">
        <f t="shared" si="4"/>
        <v>0</v>
      </c>
      <c r="R29" s="118">
        <v>240</v>
      </c>
      <c r="S29" s="119">
        <f t="shared" si="8"/>
        <v>240</v>
      </c>
      <c r="T29" s="112">
        <f t="shared" si="9"/>
        <v>0</v>
      </c>
      <c r="U29" s="156">
        <v>220</v>
      </c>
      <c r="V29" s="113">
        <f t="shared" si="10"/>
        <v>220</v>
      </c>
      <c r="W29" s="112">
        <f t="shared" si="11"/>
        <v>0</v>
      </c>
      <c r="X29" s="120"/>
      <c r="Y29" s="121"/>
      <c r="Z29" s="103"/>
    </row>
    <row r="30" spans="1:26" ht="55.2" outlineLevel="1" x14ac:dyDescent="0.3">
      <c r="A30" s="117">
        <v>27</v>
      </c>
      <c r="B30" s="83" t="s">
        <v>148</v>
      </c>
      <c r="C30" s="82" t="s">
        <v>119</v>
      </c>
      <c r="D30" s="118">
        <v>45</v>
      </c>
      <c r="E30" s="99"/>
      <c r="F30" s="118">
        <v>200</v>
      </c>
      <c r="G30" s="118">
        <f t="shared" si="5"/>
        <v>9000</v>
      </c>
      <c r="H30" s="118">
        <f t="shared" si="6"/>
        <v>0</v>
      </c>
      <c r="I30" s="118">
        <v>175</v>
      </c>
      <c r="J30" s="118">
        <f t="shared" si="7"/>
        <v>7875</v>
      </c>
      <c r="K30" s="112">
        <f t="shared" si="0"/>
        <v>0</v>
      </c>
      <c r="L30" s="118">
        <v>200</v>
      </c>
      <c r="M30" s="118">
        <f t="shared" si="1"/>
        <v>9000</v>
      </c>
      <c r="N30" s="112">
        <f t="shared" si="2"/>
        <v>0</v>
      </c>
      <c r="O30" s="118">
        <v>200</v>
      </c>
      <c r="P30" s="119">
        <f t="shared" si="3"/>
        <v>9000</v>
      </c>
      <c r="Q30" s="112">
        <f t="shared" si="4"/>
        <v>0</v>
      </c>
      <c r="R30" s="118">
        <v>180</v>
      </c>
      <c r="S30" s="119">
        <f t="shared" si="8"/>
        <v>8100</v>
      </c>
      <c r="T30" s="112">
        <f t="shared" si="9"/>
        <v>0</v>
      </c>
      <c r="U30" s="156">
        <v>225</v>
      </c>
      <c r="V30" s="113">
        <f t="shared" si="10"/>
        <v>10125</v>
      </c>
      <c r="W30" s="112">
        <f t="shared" si="11"/>
        <v>0</v>
      </c>
      <c r="X30" s="120">
        <v>175</v>
      </c>
      <c r="Y30" s="121">
        <f>X30*E30</f>
        <v>0</v>
      </c>
      <c r="Z30" s="103"/>
    </row>
    <row r="31" spans="1:26" ht="55.2" outlineLevel="1" x14ac:dyDescent="0.3">
      <c r="A31" s="117">
        <v>28</v>
      </c>
      <c r="B31" s="83" t="s">
        <v>149</v>
      </c>
      <c r="C31" s="82" t="s">
        <v>137</v>
      </c>
      <c r="D31" s="118">
        <v>20</v>
      </c>
      <c r="E31" s="118"/>
      <c r="F31" s="118">
        <v>185</v>
      </c>
      <c r="G31" s="118">
        <f t="shared" si="5"/>
        <v>3700</v>
      </c>
      <c r="H31" s="118">
        <f t="shared" si="6"/>
        <v>0</v>
      </c>
      <c r="I31" s="118">
        <v>185</v>
      </c>
      <c r="J31" s="118">
        <f t="shared" si="7"/>
        <v>3700</v>
      </c>
      <c r="K31" s="112">
        <f t="shared" si="0"/>
        <v>0</v>
      </c>
      <c r="L31" s="118">
        <v>185</v>
      </c>
      <c r="M31" s="118">
        <f t="shared" si="1"/>
        <v>3700</v>
      </c>
      <c r="N31" s="112">
        <f t="shared" si="2"/>
        <v>0</v>
      </c>
      <c r="O31" s="118">
        <v>185</v>
      </c>
      <c r="P31" s="119">
        <f t="shared" si="3"/>
        <v>3700</v>
      </c>
      <c r="Q31" s="112">
        <f t="shared" si="4"/>
        <v>0</v>
      </c>
      <c r="R31" s="118">
        <v>190</v>
      </c>
      <c r="S31" s="119">
        <f t="shared" si="8"/>
        <v>3800</v>
      </c>
      <c r="T31" s="112">
        <f t="shared" si="9"/>
        <v>0</v>
      </c>
      <c r="U31" s="156">
        <v>185</v>
      </c>
      <c r="V31" s="113">
        <f t="shared" si="10"/>
        <v>3700</v>
      </c>
      <c r="W31" s="112">
        <f t="shared" si="11"/>
        <v>0</v>
      </c>
      <c r="X31" s="120"/>
      <c r="Y31" s="121"/>
      <c r="Z31" s="103"/>
    </row>
    <row r="32" spans="1:26" ht="55.2" outlineLevel="1" x14ac:dyDescent="0.3">
      <c r="A32" s="117">
        <v>29</v>
      </c>
      <c r="B32" s="83" t="s">
        <v>150</v>
      </c>
      <c r="C32" s="82" t="s">
        <v>119</v>
      </c>
      <c r="D32" s="118">
        <v>4000</v>
      </c>
      <c r="E32" s="99"/>
      <c r="F32" s="118">
        <v>55</v>
      </c>
      <c r="G32" s="118">
        <f t="shared" si="5"/>
        <v>220000</v>
      </c>
      <c r="H32" s="118">
        <f t="shared" si="6"/>
        <v>0</v>
      </c>
      <c r="I32" s="118">
        <v>55</v>
      </c>
      <c r="J32" s="118">
        <f t="shared" si="7"/>
        <v>220000</v>
      </c>
      <c r="K32" s="112">
        <f t="shared" si="0"/>
        <v>0</v>
      </c>
      <c r="L32" s="118">
        <v>55</v>
      </c>
      <c r="M32" s="118">
        <f t="shared" si="1"/>
        <v>220000</v>
      </c>
      <c r="N32" s="112">
        <f t="shared" si="2"/>
        <v>0</v>
      </c>
      <c r="O32" s="118">
        <v>55</v>
      </c>
      <c r="P32" s="119">
        <f t="shared" si="3"/>
        <v>220000</v>
      </c>
      <c r="Q32" s="112">
        <f t="shared" si="4"/>
        <v>0</v>
      </c>
      <c r="R32" s="99">
        <v>55</v>
      </c>
      <c r="S32" s="119">
        <f t="shared" si="8"/>
        <v>220000</v>
      </c>
      <c r="T32" s="112">
        <f t="shared" si="9"/>
        <v>0</v>
      </c>
      <c r="U32" s="156">
        <v>70</v>
      </c>
      <c r="V32" s="113">
        <f t="shared" si="10"/>
        <v>280000</v>
      </c>
      <c r="W32" s="112">
        <f t="shared" si="11"/>
        <v>0</v>
      </c>
      <c r="X32" s="120">
        <v>55</v>
      </c>
      <c r="Y32" s="121">
        <f>X32*E32</f>
        <v>0</v>
      </c>
      <c r="Z32" s="103"/>
    </row>
    <row r="33" spans="1:26" ht="15.6" outlineLevel="1" x14ac:dyDescent="0.3">
      <c r="A33" s="117">
        <v>30</v>
      </c>
      <c r="B33" s="83" t="s">
        <v>151</v>
      </c>
      <c r="C33" s="82" t="s">
        <v>137</v>
      </c>
      <c r="D33" s="118">
        <v>45</v>
      </c>
      <c r="E33" s="118"/>
      <c r="F33" s="118">
        <v>30</v>
      </c>
      <c r="G33" s="118">
        <f t="shared" si="5"/>
        <v>1350</v>
      </c>
      <c r="H33" s="118">
        <f t="shared" si="6"/>
        <v>0</v>
      </c>
      <c r="I33" s="118">
        <v>30</v>
      </c>
      <c r="J33" s="118">
        <f t="shared" si="7"/>
        <v>1350</v>
      </c>
      <c r="K33" s="112">
        <f t="shared" si="0"/>
        <v>0</v>
      </c>
      <c r="L33" s="118">
        <v>30</v>
      </c>
      <c r="M33" s="118">
        <f t="shared" si="1"/>
        <v>1350</v>
      </c>
      <c r="N33" s="112">
        <f t="shared" si="2"/>
        <v>0</v>
      </c>
      <c r="O33" s="118">
        <v>30</v>
      </c>
      <c r="P33" s="119">
        <f t="shared" si="3"/>
        <v>1350</v>
      </c>
      <c r="Q33" s="112">
        <f t="shared" si="4"/>
        <v>0</v>
      </c>
      <c r="R33" s="118">
        <v>40</v>
      </c>
      <c r="S33" s="119">
        <f t="shared" si="8"/>
        <v>1800</v>
      </c>
      <c r="T33" s="112">
        <f t="shared" si="9"/>
        <v>0</v>
      </c>
      <c r="U33" s="156">
        <v>30</v>
      </c>
      <c r="V33" s="113">
        <f t="shared" si="10"/>
        <v>1350</v>
      </c>
      <c r="W33" s="112">
        <f t="shared" si="11"/>
        <v>0</v>
      </c>
      <c r="X33" s="120"/>
      <c r="Y33" s="121"/>
      <c r="Z33" s="103"/>
    </row>
    <row r="34" spans="1:26" ht="15.6" outlineLevel="1" x14ac:dyDescent="0.3">
      <c r="A34" s="117">
        <v>31</v>
      </c>
      <c r="B34" s="83" t="s">
        <v>152</v>
      </c>
      <c r="C34" s="82" t="s">
        <v>137</v>
      </c>
      <c r="D34" s="118">
        <v>50</v>
      </c>
      <c r="E34" s="118"/>
      <c r="F34" s="118">
        <v>35</v>
      </c>
      <c r="G34" s="118">
        <f t="shared" si="5"/>
        <v>1750</v>
      </c>
      <c r="H34" s="118">
        <f t="shared" si="6"/>
        <v>0</v>
      </c>
      <c r="I34" s="118">
        <v>35</v>
      </c>
      <c r="J34" s="118">
        <f t="shared" si="7"/>
        <v>1750</v>
      </c>
      <c r="K34" s="112">
        <f t="shared" si="0"/>
        <v>0</v>
      </c>
      <c r="L34" s="118">
        <v>35</v>
      </c>
      <c r="M34" s="118">
        <f t="shared" si="1"/>
        <v>1750</v>
      </c>
      <c r="N34" s="112">
        <f t="shared" si="2"/>
        <v>0</v>
      </c>
      <c r="O34" s="118">
        <v>35</v>
      </c>
      <c r="P34" s="119">
        <f t="shared" si="3"/>
        <v>1750</v>
      </c>
      <c r="Q34" s="112">
        <f t="shared" si="4"/>
        <v>0</v>
      </c>
      <c r="R34" s="118">
        <v>45</v>
      </c>
      <c r="S34" s="119">
        <f t="shared" si="8"/>
        <v>2250</v>
      </c>
      <c r="T34" s="112">
        <f t="shared" si="9"/>
        <v>0</v>
      </c>
      <c r="U34" s="156">
        <v>35</v>
      </c>
      <c r="V34" s="113">
        <f t="shared" si="10"/>
        <v>1750</v>
      </c>
      <c r="W34" s="112">
        <f t="shared" si="11"/>
        <v>0</v>
      </c>
      <c r="X34" s="120"/>
      <c r="Y34" s="121"/>
      <c r="Z34" s="103"/>
    </row>
    <row r="35" spans="1:26" ht="69" outlineLevel="1" x14ac:dyDescent="0.3">
      <c r="A35" s="117">
        <v>32</v>
      </c>
      <c r="B35" s="83" t="s">
        <v>153</v>
      </c>
      <c r="C35" s="82" t="s">
        <v>119</v>
      </c>
      <c r="D35" s="118">
        <v>1</v>
      </c>
      <c r="E35" s="118"/>
      <c r="F35" s="118">
        <v>55</v>
      </c>
      <c r="G35" s="118">
        <f t="shared" si="5"/>
        <v>55</v>
      </c>
      <c r="H35" s="118">
        <f t="shared" si="6"/>
        <v>0</v>
      </c>
      <c r="I35" s="118">
        <v>55</v>
      </c>
      <c r="J35" s="118">
        <f t="shared" si="7"/>
        <v>55</v>
      </c>
      <c r="K35" s="112">
        <f t="shared" si="0"/>
        <v>0</v>
      </c>
      <c r="L35" s="118">
        <v>55</v>
      </c>
      <c r="M35" s="118">
        <f t="shared" si="1"/>
        <v>55</v>
      </c>
      <c r="N35" s="112">
        <f t="shared" si="2"/>
        <v>0</v>
      </c>
      <c r="O35" s="118">
        <v>55</v>
      </c>
      <c r="P35" s="119">
        <f t="shared" si="3"/>
        <v>55</v>
      </c>
      <c r="Q35" s="112">
        <f t="shared" si="4"/>
        <v>0</v>
      </c>
      <c r="R35" s="118">
        <v>65</v>
      </c>
      <c r="S35" s="119">
        <f t="shared" si="8"/>
        <v>65</v>
      </c>
      <c r="T35" s="112">
        <f t="shared" si="9"/>
        <v>0</v>
      </c>
      <c r="U35" s="156">
        <v>75</v>
      </c>
      <c r="V35" s="113">
        <f t="shared" si="10"/>
        <v>75</v>
      </c>
      <c r="W35" s="112">
        <f t="shared" si="11"/>
        <v>0</v>
      </c>
      <c r="X35" s="120"/>
      <c r="Y35" s="121"/>
      <c r="Z35" s="103"/>
    </row>
    <row r="36" spans="1:26" ht="69" outlineLevel="1" x14ac:dyDescent="0.3">
      <c r="A36" s="117">
        <v>33</v>
      </c>
      <c r="B36" s="83" t="s">
        <v>154</v>
      </c>
      <c r="C36" s="82" t="s">
        <v>119</v>
      </c>
      <c r="D36" s="118">
        <v>700</v>
      </c>
      <c r="E36" s="118"/>
      <c r="F36" s="118">
        <v>90</v>
      </c>
      <c r="G36" s="118">
        <f t="shared" si="5"/>
        <v>63000</v>
      </c>
      <c r="H36" s="118">
        <f t="shared" si="6"/>
        <v>0</v>
      </c>
      <c r="I36" s="118">
        <v>100</v>
      </c>
      <c r="J36" s="118">
        <f t="shared" si="7"/>
        <v>70000</v>
      </c>
      <c r="K36" s="112">
        <f t="shared" si="0"/>
        <v>0</v>
      </c>
      <c r="L36" s="118">
        <v>90</v>
      </c>
      <c r="M36" s="118">
        <f t="shared" si="1"/>
        <v>63000</v>
      </c>
      <c r="N36" s="112">
        <f t="shared" si="2"/>
        <v>0</v>
      </c>
      <c r="O36" s="118">
        <v>90</v>
      </c>
      <c r="P36" s="119">
        <f t="shared" si="3"/>
        <v>63000</v>
      </c>
      <c r="Q36" s="112">
        <f t="shared" si="4"/>
        <v>0</v>
      </c>
      <c r="R36" s="118">
        <v>105</v>
      </c>
      <c r="S36" s="119">
        <f t="shared" si="8"/>
        <v>73500</v>
      </c>
      <c r="T36" s="112">
        <f t="shared" si="9"/>
        <v>0</v>
      </c>
      <c r="U36" s="156">
        <v>90</v>
      </c>
      <c r="V36" s="113">
        <f t="shared" si="10"/>
        <v>63000</v>
      </c>
      <c r="W36" s="112">
        <f t="shared" si="11"/>
        <v>0</v>
      </c>
      <c r="X36" s="120"/>
      <c r="Y36" s="121"/>
      <c r="Z36" s="103"/>
    </row>
    <row r="37" spans="1:26" ht="55.2" outlineLevel="1" x14ac:dyDescent="0.3">
      <c r="A37" s="117">
        <v>34</v>
      </c>
      <c r="B37" s="83" t="s">
        <v>155</v>
      </c>
      <c r="C37" s="82" t="s">
        <v>119</v>
      </c>
      <c r="D37" s="118">
        <v>650</v>
      </c>
      <c r="E37" s="118"/>
      <c r="F37" s="118">
        <v>70</v>
      </c>
      <c r="G37" s="118">
        <f t="shared" si="5"/>
        <v>45500</v>
      </c>
      <c r="H37" s="118">
        <f t="shared" si="6"/>
        <v>0</v>
      </c>
      <c r="I37" s="118">
        <v>100</v>
      </c>
      <c r="J37" s="118">
        <f t="shared" si="7"/>
        <v>65000</v>
      </c>
      <c r="K37" s="112">
        <f t="shared" si="0"/>
        <v>0</v>
      </c>
      <c r="L37" s="118">
        <v>70</v>
      </c>
      <c r="M37" s="118">
        <f t="shared" si="1"/>
        <v>45500</v>
      </c>
      <c r="N37" s="112">
        <f t="shared" si="2"/>
        <v>0</v>
      </c>
      <c r="O37" s="118">
        <v>70</v>
      </c>
      <c r="P37" s="119">
        <f t="shared" si="3"/>
        <v>45500</v>
      </c>
      <c r="Q37" s="112">
        <f t="shared" si="4"/>
        <v>0</v>
      </c>
      <c r="R37" s="118">
        <v>105</v>
      </c>
      <c r="S37" s="119">
        <f t="shared" si="8"/>
        <v>68250</v>
      </c>
      <c r="T37" s="112">
        <f t="shared" si="9"/>
        <v>0</v>
      </c>
      <c r="U37" s="156">
        <v>70</v>
      </c>
      <c r="V37" s="113">
        <f t="shared" si="10"/>
        <v>45500</v>
      </c>
      <c r="W37" s="112">
        <f t="shared" si="11"/>
        <v>0</v>
      </c>
      <c r="X37" s="120"/>
      <c r="Y37" s="121"/>
      <c r="Z37" s="103"/>
    </row>
    <row r="38" spans="1:26" ht="69" outlineLevel="1" x14ac:dyDescent="0.3">
      <c r="A38" s="117">
        <v>35</v>
      </c>
      <c r="B38" s="83" t="s">
        <v>156</v>
      </c>
      <c r="C38" s="82" t="s">
        <v>119</v>
      </c>
      <c r="D38" s="118">
        <v>1</v>
      </c>
      <c r="E38" s="99"/>
      <c r="F38" s="118">
        <v>110</v>
      </c>
      <c r="G38" s="118">
        <f t="shared" si="5"/>
        <v>110</v>
      </c>
      <c r="H38" s="118">
        <f t="shared" si="6"/>
        <v>0</v>
      </c>
      <c r="I38" s="118">
        <v>110</v>
      </c>
      <c r="J38" s="118">
        <f t="shared" si="7"/>
        <v>110</v>
      </c>
      <c r="K38" s="112">
        <f t="shared" si="0"/>
        <v>0</v>
      </c>
      <c r="L38" s="118">
        <v>110</v>
      </c>
      <c r="M38" s="118">
        <f t="shared" si="1"/>
        <v>110</v>
      </c>
      <c r="N38" s="112">
        <f t="shared" si="2"/>
        <v>0</v>
      </c>
      <c r="O38" s="118">
        <v>110</v>
      </c>
      <c r="P38" s="119">
        <f t="shared" si="3"/>
        <v>110</v>
      </c>
      <c r="Q38" s="112">
        <f t="shared" si="4"/>
        <v>0</v>
      </c>
      <c r="R38" s="99">
        <v>110</v>
      </c>
      <c r="S38" s="119">
        <f t="shared" si="8"/>
        <v>110</v>
      </c>
      <c r="T38" s="112">
        <f t="shared" si="9"/>
        <v>0</v>
      </c>
      <c r="U38" s="156">
        <v>150</v>
      </c>
      <c r="V38" s="113">
        <f t="shared" si="10"/>
        <v>150</v>
      </c>
      <c r="W38" s="112">
        <f t="shared" si="11"/>
        <v>0</v>
      </c>
      <c r="X38" s="120">
        <v>110</v>
      </c>
      <c r="Y38" s="121">
        <f>X38*E38</f>
        <v>0</v>
      </c>
      <c r="Z38" s="103"/>
    </row>
    <row r="39" spans="1:26" ht="69" outlineLevel="1" x14ac:dyDescent="0.3">
      <c r="A39" s="117">
        <v>36</v>
      </c>
      <c r="B39" s="83" t="s">
        <v>157</v>
      </c>
      <c r="C39" s="82" t="s">
        <v>119</v>
      </c>
      <c r="D39" s="118">
        <v>1</v>
      </c>
      <c r="E39" s="118"/>
      <c r="F39" s="118">
        <v>110</v>
      </c>
      <c r="G39" s="118">
        <f t="shared" si="5"/>
        <v>110</v>
      </c>
      <c r="H39" s="118">
        <f t="shared" si="6"/>
        <v>0</v>
      </c>
      <c r="I39" s="118">
        <v>110</v>
      </c>
      <c r="J39" s="118">
        <f t="shared" si="7"/>
        <v>110</v>
      </c>
      <c r="K39" s="112">
        <f t="shared" si="0"/>
        <v>0</v>
      </c>
      <c r="L39" s="118">
        <v>110</v>
      </c>
      <c r="M39" s="118">
        <f t="shared" si="1"/>
        <v>110</v>
      </c>
      <c r="N39" s="112">
        <f t="shared" si="2"/>
        <v>0</v>
      </c>
      <c r="O39" s="118">
        <v>110</v>
      </c>
      <c r="P39" s="119">
        <f t="shared" si="3"/>
        <v>110</v>
      </c>
      <c r="Q39" s="112">
        <f t="shared" si="4"/>
        <v>0</v>
      </c>
      <c r="R39" s="118">
        <v>115</v>
      </c>
      <c r="S39" s="119">
        <f t="shared" si="8"/>
        <v>115</v>
      </c>
      <c r="T39" s="112">
        <f t="shared" si="9"/>
        <v>0</v>
      </c>
      <c r="U39" s="156">
        <v>150</v>
      </c>
      <c r="V39" s="113">
        <f t="shared" si="10"/>
        <v>150</v>
      </c>
      <c r="W39" s="112">
        <f t="shared" si="11"/>
        <v>0</v>
      </c>
      <c r="X39" s="120"/>
      <c r="Y39" s="121"/>
      <c r="Z39" s="103"/>
    </row>
    <row r="40" spans="1:26" ht="55.2" outlineLevel="1" x14ac:dyDescent="0.3">
      <c r="A40" s="117">
        <v>37</v>
      </c>
      <c r="B40" s="83" t="s">
        <v>158</v>
      </c>
      <c r="C40" s="82" t="s">
        <v>119</v>
      </c>
      <c r="D40" s="118">
        <v>700</v>
      </c>
      <c r="E40" s="99"/>
      <c r="F40" s="118">
        <v>210</v>
      </c>
      <c r="G40" s="118">
        <f t="shared" si="5"/>
        <v>147000</v>
      </c>
      <c r="H40" s="118">
        <f t="shared" si="6"/>
        <v>0</v>
      </c>
      <c r="I40" s="118">
        <v>210</v>
      </c>
      <c r="J40" s="118">
        <f t="shared" si="7"/>
        <v>147000</v>
      </c>
      <c r="K40" s="112">
        <f t="shared" si="0"/>
        <v>0</v>
      </c>
      <c r="L40" s="118">
        <v>210</v>
      </c>
      <c r="M40" s="118">
        <f t="shared" si="1"/>
        <v>147000</v>
      </c>
      <c r="N40" s="112">
        <f t="shared" si="2"/>
        <v>0</v>
      </c>
      <c r="O40" s="118">
        <v>210</v>
      </c>
      <c r="P40" s="119">
        <f t="shared" si="3"/>
        <v>147000</v>
      </c>
      <c r="Q40" s="112">
        <f t="shared" si="4"/>
        <v>0</v>
      </c>
      <c r="R40" s="99">
        <v>210</v>
      </c>
      <c r="S40" s="119">
        <f t="shared" si="8"/>
        <v>147000</v>
      </c>
      <c r="T40" s="112">
        <f t="shared" si="9"/>
        <v>0</v>
      </c>
      <c r="U40" s="156">
        <v>210</v>
      </c>
      <c r="V40" s="113">
        <f t="shared" si="10"/>
        <v>147000</v>
      </c>
      <c r="W40" s="112">
        <f t="shared" si="11"/>
        <v>0</v>
      </c>
      <c r="X40" s="120">
        <v>210</v>
      </c>
      <c r="Y40" s="121">
        <f>X40*E40</f>
        <v>0</v>
      </c>
      <c r="Z40" s="103"/>
    </row>
    <row r="41" spans="1:26" ht="41.4" outlineLevel="1" x14ac:dyDescent="0.3">
      <c r="A41" s="117">
        <v>38</v>
      </c>
      <c r="B41" s="83" t="s">
        <v>159</v>
      </c>
      <c r="C41" s="82" t="s">
        <v>137</v>
      </c>
      <c r="D41" s="118">
        <v>160</v>
      </c>
      <c r="E41" s="99"/>
      <c r="F41" s="118">
        <v>75</v>
      </c>
      <c r="G41" s="118">
        <f t="shared" si="5"/>
        <v>12000</v>
      </c>
      <c r="H41" s="118">
        <f t="shared" si="6"/>
        <v>0</v>
      </c>
      <c r="I41" s="118">
        <v>75</v>
      </c>
      <c r="J41" s="118">
        <f t="shared" si="7"/>
        <v>12000</v>
      </c>
      <c r="K41" s="112">
        <f t="shared" si="0"/>
        <v>0</v>
      </c>
      <c r="L41" s="118">
        <v>75</v>
      </c>
      <c r="M41" s="118">
        <f t="shared" si="1"/>
        <v>12000</v>
      </c>
      <c r="N41" s="112">
        <f t="shared" si="2"/>
        <v>0</v>
      </c>
      <c r="O41" s="118">
        <v>75</v>
      </c>
      <c r="P41" s="119">
        <f t="shared" si="3"/>
        <v>12000</v>
      </c>
      <c r="Q41" s="112">
        <f t="shared" si="4"/>
        <v>0</v>
      </c>
      <c r="R41" s="118">
        <v>90</v>
      </c>
      <c r="S41" s="119">
        <f t="shared" si="8"/>
        <v>14400</v>
      </c>
      <c r="T41" s="112">
        <f t="shared" si="9"/>
        <v>0</v>
      </c>
      <c r="U41" s="156">
        <v>75</v>
      </c>
      <c r="V41" s="113">
        <f t="shared" si="10"/>
        <v>12000</v>
      </c>
      <c r="W41" s="112">
        <f t="shared" si="11"/>
        <v>0</v>
      </c>
      <c r="X41" s="120">
        <v>75</v>
      </c>
      <c r="Y41" s="121">
        <f>X41*E41</f>
        <v>0</v>
      </c>
      <c r="Z41" s="103"/>
    </row>
    <row r="42" spans="1:26" ht="55.2" outlineLevel="1" x14ac:dyDescent="0.3">
      <c r="A42" s="117">
        <v>39</v>
      </c>
      <c r="B42" s="83" t="s">
        <v>160</v>
      </c>
      <c r="C42" s="82" t="s">
        <v>137</v>
      </c>
      <c r="D42" s="118">
        <v>160</v>
      </c>
      <c r="E42" s="118"/>
      <c r="F42" s="118">
        <v>140</v>
      </c>
      <c r="G42" s="118">
        <f t="shared" si="5"/>
        <v>22400</v>
      </c>
      <c r="H42" s="118">
        <f t="shared" si="6"/>
        <v>0</v>
      </c>
      <c r="I42" s="118">
        <v>140</v>
      </c>
      <c r="J42" s="118">
        <f t="shared" si="7"/>
        <v>22400</v>
      </c>
      <c r="K42" s="112">
        <f t="shared" si="0"/>
        <v>0</v>
      </c>
      <c r="L42" s="118">
        <v>140</v>
      </c>
      <c r="M42" s="118">
        <f t="shared" si="1"/>
        <v>22400</v>
      </c>
      <c r="N42" s="112">
        <f t="shared" si="2"/>
        <v>0</v>
      </c>
      <c r="O42" s="118">
        <v>140</v>
      </c>
      <c r="P42" s="119">
        <f t="shared" si="3"/>
        <v>22400</v>
      </c>
      <c r="Q42" s="112">
        <f t="shared" si="4"/>
        <v>0</v>
      </c>
      <c r="R42" s="118">
        <v>155</v>
      </c>
      <c r="S42" s="119">
        <f t="shared" si="8"/>
        <v>24800</v>
      </c>
      <c r="T42" s="112">
        <f t="shared" si="9"/>
        <v>0</v>
      </c>
      <c r="U42" s="156">
        <v>140</v>
      </c>
      <c r="V42" s="113">
        <f t="shared" si="10"/>
        <v>22400</v>
      </c>
      <c r="W42" s="112">
        <f t="shared" si="11"/>
        <v>0</v>
      </c>
      <c r="X42" s="120"/>
      <c r="Y42" s="121"/>
      <c r="Z42" s="103"/>
    </row>
    <row r="43" spans="1:26" ht="110.4" outlineLevel="1" x14ac:dyDescent="0.3">
      <c r="A43" s="117">
        <v>40</v>
      </c>
      <c r="B43" s="83" t="s">
        <v>161</v>
      </c>
      <c r="C43" s="82" t="s">
        <v>134</v>
      </c>
      <c r="D43" s="118">
        <v>1</v>
      </c>
      <c r="E43" s="118"/>
      <c r="F43" s="118">
        <v>6500</v>
      </c>
      <c r="G43" s="118">
        <f t="shared" si="5"/>
        <v>6500</v>
      </c>
      <c r="H43" s="118">
        <f t="shared" si="6"/>
        <v>0</v>
      </c>
      <c r="I43" s="118">
        <v>6500</v>
      </c>
      <c r="J43" s="118">
        <f t="shared" si="7"/>
        <v>6500</v>
      </c>
      <c r="K43" s="112">
        <f t="shared" si="0"/>
        <v>0</v>
      </c>
      <c r="L43" s="118">
        <v>6500</v>
      </c>
      <c r="M43" s="118">
        <f t="shared" si="1"/>
        <v>6500</v>
      </c>
      <c r="N43" s="112">
        <f t="shared" si="2"/>
        <v>0</v>
      </c>
      <c r="O43" s="118">
        <v>6500</v>
      </c>
      <c r="P43" s="119">
        <f t="shared" si="3"/>
        <v>6500</v>
      </c>
      <c r="Q43" s="112">
        <f t="shared" si="4"/>
        <v>0</v>
      </c>
      <c r="R43" s="118">
        <v>7500</v>
      </c>
      <c r="S43" s="119">
        <f t="shared" si="8"/>
        <v>7500</v>
      </c>
      <c r="T43" s="112">
        <f t="shared" si="9"/>
        <v>0</v>
      </c>
      <c r="U43" s="156">
        <v>6500</v>
      </c>
      <c r="V43" s="113">
        <f t="shared" si="10"/>
        <v>6500</v>
      </c>
      <c r="W43" s="112">
        <f t="shared" si="11"/>
        <v>0</v>
      </c>
      <c r="X43" s="120"/>
      <c r="Y43" s="121"/>
      <c r="Z43" s="103"/>
    </row>
    <row r="44" spans="1:26" ht="110.4" outlineLevel="1" x14ac:dyDescent="0.3">
      <c r="A44" s="117">
        <v>41</v>
      </c>
      <c r="B44" s="83" t="s">
        <v>162</v>
      </c>
      <c r="C44" s="82" t="s">
        <v>163</v>
      </c>
      <c r="D44" s="118">
        <v>1</v>
      </c>
      <c r="E44" s="118"/>
      <c r="F44" s="118">
        <v>6000</v>
      </c>
      <c r="G44" s="118">
        <f t="shared" si="5"/>
        <v>6000</v>
      </c>
      <c r="H44" s="118">
        <f t="shared" si="6"/>
        <v>0</v>
      </c>
      <c r="I44" s="118">
        <v>6000</v>
      </c>
      <c r="J44" s="118">
        <f t="shared" si="7"/>
        <v>6000</v>
      </c>
      <c r="K44" s="112">
        <f t="shared" si="0"/>
        <v>0</v>
      </c>
      <c r="L44" s="118">
        <v>6000</v>
      </c>
      <c r="M44" s="118">
        <f t="shared" si="1"/>
        <v>6000</v>
      </c>
      <c r="N44" s="112">
        <f t="shared" si="2"/>
        <v>0</v>
      </c>
      <c r="O44" s="118">
        <v>6000</v>
      </c>
      <c r="P44" s="119">
        <f t="shared" si="3"/>
        <v>6000</v>
      </c>
      <c r="Q44" s="112">
        <f t="shared" si="4"/>
        <v>0</v>
      </c>
      <c r="R44" s="118">
        <v>7000</v>
      </c>
      <c r="S44" s="119">
        <f t="shared" si="8"/>
        <v>7000</v>
      </c>
      <c r="T44" s="112">
        <f t="shared" si="9"/>
        <v>0</v>
      </c>
      <c r="U44" s="156">
        <v>6000</v>
      </c>
      <c r="V44" s="113">
        <f t="shared" si="10"/>
        <v>6000</v>
      </c>
      <c r="W44" s="112">
        <f t="shared" si="11"/>
        <v>0</v>
      </c>
      <c r="X44" s="120"/>
      <c r="Y44" s="121"/>
      <c r="Z44" s="103"/>
    </row>
    <row r="45" spans="1:26" ht="110.4" outlineLevel="1" x14ac:dyDescent="0.3">
      <c r="A45" s="117">
        <v>42</v>
      </c>
      <c r="B45" s="83" t="s">
        <v>164</v>
      </c>
      <c r="C45" s="82" t="s">
        <v>134</v>
      </c>
      <c r="D45" s="118">
        <v>11</v>
      </c>
      <c r="E45" s="118"/>
      <c r="F45" s="118">
        <v>3750</v>
      </c>
      <c r="G45" s="118">
        <f t="shared" si="5"/>
        <v>41250</v>
      </c>
      <c r="H45" s="118">
        <f t="shared" si="6"/>
        <v>0</v>
      </c>
      <c r="I45" s="118">
        <v>3750</v>
      </c>
      <c r="J45" s="118">
        <f t="shared" si="7"/>
        <v>41250</v>
      </c>
      <c r="K45" s="112">
        <f t="shared" si="0"/>
        <v>0</v>
      </c>
      <c r="L45" s="118">
        <v>4400</v>
      </c>
      <c r="M45" s="118">
        <f t="shared" si="1"/>
        <v>48400</v>
      </c>
      <c r="N45" s="112">
        <f t="shared" si="2"/>
        <v>0</v>
      </c>
      <c r="O45" s="118">
        <v>3750</v>
      </c>
      <c r="P45" s="119">
        <f t="shared" si="3"/>
        <v>41250</v>
      </c>
      <c r="Q45" s="112">
        <f t="shared" si="4"/>
        <v>0</v>
      </c>
      <c r="R45" s="118">
        <v>4050</v>
      </c>
      <c r="S45" s="119">
        <f t="shared" si="8"/>
        <v>44550</v>
      </c>
      <c r="T45" s="112">
        <f t="shared" si="9"/>
        <v>0</v>
      </c>
      <c r="U45" s="156">
        <v>4000</v>
      </c>
      <c r="V45" s="113">
        <f t="shared" si="10"/>
        <v>44000</v>
      </c>
      <c r="W45" s="112">
        <f t="shared" si="11"/>
        <v>0</v>
      </c>
      <c r="X45" s="120">
        <v>2400</v>
      </c>
      <c r="Y45" s="121">
        <f>X45*E45</f>
        <v>0</v>
      </c>
      <c r="Z45" s="103"/>
    </row>
    <row r="46" spans="1:26" ht="110.4" outlineLevel="1" x14ac:dyDescent="0.3">
      <c r="A46" s="117">
        <v>43</v>
      </c>
      <c r="B46" s="83" t="s">
        <v>165</v>
      </c>
      <c r="C46" s="82" t="s">
        <v>134</v>
      </c>
      <c r="D46" s="118">
        <v>2</v>
      </c>
      <c r="E46" s="118"/>
      <c r="F46" s="118">
        <v>3850</v>
      </c>
      <c r="G46" s="118">
        <f t="shared" si="5"/>
        <v>7700</v>
      </c>
      <c r="H46" s="118">
        <f t="shared" si="6"/>
        <v>0</v>
      </c>
      <c r="I46" s="118">
        <v>3850</v>
      </c>
      <c r="J46" s="118">
        <f t="shared" si="7"/>
        <v>7700</v>
      </c>
      <c r="K46" s="112">
        <f t="shared" si="0"/>
        <v>0</v>
      </c>
      <c r="L46" s="118">
        <v>3850</v>
      </c>
      <c r="M46" s="118">
        <f t="shared" si="1"/>
        <v>7700</v>
      </c>
      <c r="N46" s="112">
        <f t="shared" si="2"/>
        <v>0</v>
      </c>
      <c r="O46" s="118">
        <v>3850</v>
      </c>
      <c r="P46" s="119">
        <f t="shared" si="3"/>
        <v>7700</v>
      </c>
      <c r="Q46" s="112">
        <f t="shared" si="4"/>
        <v>0</v>
      </c>
      <c r="R46" s="118">
        <v>4150</v>
      </c>
      <c r="S46" s="119">
        <f t="shared" si="8"/>
        <v>8300</v>
      </c>
      <c r="T46" s="112">
        <f t="shared" si="9"/>
        <v>0</v>
      </c>
      <c r="U46" s="156">
        <v>4500</v>
      </c>
      <c r="V46" s="113">
        <f t="shared" si="10"/>
        <v>9000</v>
      </c>
      <c r="W46" s="112">
        <f t="shared" si="11"/>
        <v>0</v>
      </c>
      <c r="X46" s="120">
        <v>3400</v>
      </c>
      <c r="Y46" s="121">
        <f>X46*E46</f>
        <v>0</v>
      </c>
      <c r="Z46" s="103"/>
    </row>
    <row r="47" spans="1:26" ht="110.4" outlineLevel="1" x14ac:dyDescent="0.3">
      <c r="A47" s="117">
        <v>44</v>
      </c>
      <c r="B47" s="83" t="s">
        <v>166</v>
      </c>
      <c r="C47" s="82" t="s">
        <v>134</v>
      </c>
      <c r="D47" s="118">
        <v>1</v>
      </c>
      <c r="E47" s="118"/>
      <c r="F47" s="118">
        <v>4100</v>
      </c>
      <c r="G47" s="118">
        <f t="shared" si="5"/>
        <v>4100</v>
      </c>
      <c r="H47" s="118">
        <f t="shared" si="6"/>
        <v>0</v>
      </c>
      <c r="I47" s="118">
        <v>4100</v>
      </c>
      <c r="J47" s="118">
        <f t="shared" si="7"/>
        <v>4100</v>
      </c>
      <c r="K47" s="112">
        <f t="shared" si="0"/>
        <v>0</v>
      </c>
      <c r="L47" s="118">
        <v>4100</v>
      </c>
      <c r="M47" s="118">
        <f t="shared" si="1"/>
        <v>4100</v>
      </c>
      <c r="N47" s="112">
        <f t="shared" si="2"/>
        <v>0</v>
      </c>
      <c r="O47" s="118">
        <v>4100</v>
      </c>
      <c r="P47" s="119">
        <f t="shared" si="3"/>
        <v>4100</v>
      </c>
      <c r="Q47" s="112">
        <f t="shared" si="4"/>
        <v>0</v>
      </c>
      <c r="R47" s="118">
        <v>4300</v>
      </c>
      <c r="S47" s="119">
        <f t="shared" si="8"/>
        <v>4300</v>
      </c>
      <c r="T47" s="112">
        <f t="shared" si="9"/>
        <v>0</v>
      </c>
      <c r="U47" s="156">
        <v>4800</v>
      </c>
      <c r="V47" s="113">
        <f t="shared" si="10"/>
        <v>4800</v>
      </c>
      <c r="W47" s="112">
        <f t="shared" si="11"/>
        <v>0</v>
      </c>
      <c r="X47" s="120">
        <v>4000</v>
      </c>
      <c r="Y47" s="121">
        <f>X47*E47</f>
        <v>0</v>
      </c>
      <c r="Z47" s="103"/>
    </row>
    <row r="48" spans="1:26" ht="110.4" outlineLevel="1" x14ac:dyDescent="0.3">
      <c r="A48" s="117">
        <v>45</v>
      </c>
      <c r="B48" s="83" t="s">
        <v>167</v>
      </c>
      <c r="C48" s="82" t="s">
        <v>134</v>
      </c>
      <c r="D48" s="118">
        <v>1</v>
      </c>
      <c r="E48" s="118"/>
      <c r="F48" s="118">
        <v>10800</v>
      </c>
      <c r="G48" s="118">
        <f t="shared" si="5"/>
        <v>10800</v>
      </c>
      <c r="H48" s="118">
        <f t="shared" si="6"/>
        <v>0</v>
      </c>
      <c r="I48" s="118">
        <v>10800</v>
      </c>
      <c r="J48" s="118">
        <f t="shared" si="7"/>
        <v>10800</v>
      </c>
      <c r="K48" s="112">
        <f t="shared" si="0"/>
        <v>0</v>
      </c>
      <c r="L48" s="118">
        <v>10800</v>
      </c>
      <c r="M48" s="118">
        <f t="shared" si="1"/>
        <v>10800</v>
      </c>
      <c r="N48" s="112">
        <f t="shared" si="2"/>
        <v>0</v>
      </c>
      <c r="O48" s="118">
        <v>10800</v>
      </c>
      <c r="P48" s="119">
        <f t="shared" si="3"/>
        <v>10800</v>
      </c>
      <c r="Q48" s="112">
        <f t="shared" si="4"/>
        <v>0</v>
      </c>
      <c r="R48" s="118">
        <v>11500</v>
      </c>
      <c r="S48" s="119">
        <f t="shared" si="8"/>
        <v>11500</v>
      </c>
      <c r="T48" s="112">
        <f t="shared" si="9"/>
        <v>0</v>
      </c>
      <c r="U48" s="156">
        <v>12500</v>
      </c>
      <c r="V48" s="113">
        <f t="shared" si="10"/>
        <v>12500</v>
      </c>
      <c r="W48" s="112">
        <f t="shared" si="11"/>
        <v>0</v>
      </c>
      <c r="X48" s="120">
        <v>8500</v>
      </c>
      <c r="Y48" s="121">
        <f>X48*E48</f>
        <v>0</v>
      </c>
      <c r="Z48" s="103"/>
    </row>
    <row r="49" spans="1:26" s="122" customFormat="1" ht="15.6" x14ac:dyDescent="0.3">
      <c r="A49" s="95"/>
      <c r="B49" s="96" t="s">
        <v>168</v>
      </c>
      <c r="C49" s="97" t="s">
        <v>117</v>
      </c>
      <c r="D49" s="97" t="s">
        <v>117</v>
      </c>
      <c r="E49" s="97" t="s">
        <v>117</v>
      </c>
      <c r="F49" s="97"/>
      <c r="G49" s="97">
        <f>SUM(G50:G120)</f>
        <v>5694650</v>
      </c>
      <c r="H49" s="98">
        <f>SUM(H50:H120)</f>
        <v>4081225</v>
      </c>
      <c r="I49" s="99"/>
      <c r="J49" s="99">
        <f>SUM(J50:J120)</f>
        <v>5679360</v>
      </c>
      <c r="K49" s="98">
        <f>SUM(K50:K120)</f>
        <v>4054100</v>
      </c>
      <c r="L49" s="99">
        <v>0</v>
      </c>
      <c r="M49" s="99">
        <f>SUM(M50:M120)</f>
        <v>5752898</v>
      </c>
      <c r="N49" s="98">
        <f>SUM(N50:N120)</f>
        <v>4122425</v>
      </c>
      <c r="O49" s="99"/>
      <c r="P49" s="99">
        <f>SUM(P50:P120)</f>
        <v>5652580</v>
      </c>
      <c r="Q49" s="98">
        <f>SUM(Q50:Q120)</f>
        <v>4068475</v>
      </c>
      <c r="R49" s="99"/>
      <c r="S49" s="99">
        <f>SUM(S50:S120)</f>
        <v>5769845</v>
      </c>
      <c r="T49" s="98">
        <f>SUM(T50:T120)</f>
        <v>4076700</v>
      </c>
      <c r="U49" s="157"/>
      <c r="V49" s="99">
        <f>SUM(V50:V120)</f>
        <v>6201910</v>
      </c>
      <c r="W49" s="98">
        <f>SUM(W50:W120)</f>
        <v>4457115</v>
      </c>
      <c r="X49" s="101"/>
      <c r="Y49" s="102" t="e">
        <f>SUM(Y50:Y120)</f>
        <v>#DIV/0!</v>
      </c>
      <c r="Z49" s="103"/>
    </row>
    <row r="50" spans="1:26" ht="110.4" outlineLevel="1" x14ac:dyDescent="0.3">
      <c r="A50" s="117">
        <v>1</v>
      </c>
      <c r="B50" s="123" t="s">
        <v>169</v>
      </c>
      <c r="C50" s="82" t="s">
        <v>119</v>
      </c>
      <c r="D50" s="118">
        <v>2100</v>
      </c>
      <c r="E50" s="99"/>
      <c r="F50" s="118">
        <v>10</v>
      </c>
      <c r="G50" s="118">
        <f>F50*D50</f>
        <v>21000</v>
      </c>
      <c r="H50" s="118">
        <f>F50*E50</f>
        <v>0</v>
      </c>
      <c r="I50" s="118">
        <v>10</v>
      </c>
      <c r="J50" s="118">
        <f t="shared" ref="J50:J113" si="12">I50*$D50</f>
        <v>21000</v>
      </c>
      <c r="K50" s="112">
        <f t="shared" si="0"/>
        <v>0</v>
      </c>
      <c r="L50" s="118">
        <v>10</v>
      </c>
      <c r="M50" s="108">
        <f t="shared" si="1"/>
        <v>21000</v>
      </c>
      <c r="N50" s="112">
        <f t="shared" si="2"/>
        <v>0</v>
      </c>
      <c r="O50" s="118">
        <v>12</v>
      </c>
      <c r="P50" s="108">
        <f t="shared" si="3"/>
        <v>25200</v>
      </c>
      <c r="Q50" s="112">
        <f t="shared" si="4"/>
        <v>0</v>
      </c>
      <c r="R50" s="118">
        <v>15</v>
      </c>
      <c r="S50" s="108">
        <f>R50*D50</f>
        <v>31500</v>
      </c>
      <c r="T50" s="112">
        <f>R50*E50</f>
        <v>0</v>
      </c>
      <c r="U50" s="153">
        <v>10</v>
      </c>
      <c r="V50" s="108">
        <f t="shared" ref="V50:V113" si="13">U50*D50</f>
        <v>21000</v>
      </c>
      <c r="W50" s="112">
        <f t="shared" ref="W50:W113" si="14">U50*E50</f>
        <v>0</v>
      </c>
      <c r="X50" s="120">
        <v>10</v>
      </c>
      <c r="Y50" s="113">
        <f t="shared" ref="Y50:Y61" si="15">X50*E50</f>
        <v>0</v>
      </c>
      <c r="Z50" s="103"/>
    </row>
    <row r="51" spans="1:26" ht="124.2" outlineLevel="1" x14ac:dyDescent="0.3">
      <c r="A51" s="117">
        <v>2</v>
      </c>
      <c r="B51" s="123" t="s">
        <v>170</v>
      </c>
      <c r="C51" s="82" t="s">
        <v>119</v>
      </c>
      <c r="D51" s="118">
        <v>830</v>
      </c>
      <c r="E51" s="99"/>
      <c r="F51" s="118">
        <v>160</v>
      </c>
      <c r="G51" s="118">
        <f t="shared" ref="G51:G114" si="16">F51*D51</f>
        <v>132800</v>
      </c>
      <c r="H51" s="118">
        <f t="shared" ref="H51:H114" si="17">F51*E51</f>
        <v>0</v>
      </c>
      <c r="I51" s="118">
        <v>160</v>
      </c>
      <c r="J51" s="118">
        <f t="shared" si="12"/>
        <v>132800</v>
      </c>
      <c r="K51" s="98">
        <f t="shared" si="0"/>
        <v>0</v>
      </c>
      <c r="L51" s="118">
        <v>160</v>
      </c>
      <c r="M51" s="118">
        <f t="shared" si="1"/>
        <v>132800</v>
      </c>
      <c r="N51" s="98">
        <f t="shared" si="2"/>
        <v>0</v>
      </c>
      <c r="O51" s="118">
        <v>160</v>
      </c>
      <c r="P51" s="119">
        <f t="shared" si="3"/>
        <v>132800</v>
      </c>
      <c r="Q51" s="98">
        <f t="shared" si="4"/>
        <v>0</v>
      </c>
      <c r="R51" s="118">
        <v>160</v>
      </c>
      <c r="S51" s="119">
        <f t="shared" ref="S51:S114" si="18">R51*D51</f>
        <v>132800</v>
      </c>
      <c r="T51" s="98">
        <f t="shared" ref="T51:T114" si="19">R51*E51</f>
        <v>0</v>
      </c>
      <c r="U51" s="156">
        <v>180</v>
      </c>
      <c r="V51" s="119">
        <f t="shared" si="13"/>
        <v>149400</v>
      </c>
      <c r="W51" s="98">
        <f t="shared" si="14"/>
        <v>0</v>
      </c>
      <c r="X51" s="120">
        <v>160</v>
      </c>
      <c r="Y51" s="119">
        <f t="shared" si="15"/>
        <v>0</v>
      </c>
      <c r="Z51" s="103"/>
    </row>
    <row r="52" spans="1:26" ht="138" outlineLevel="1" x14ac:dyDescent="0.3">
      <c r="A52" s="117">
        <v>3</v>
      </c>
      <c r="B52" s="123" t="s">
        <v>171</v>
      </c>
      <c r="C52" s="82" t="s">
        <v>119</v>
      </c>
      <c r="D52" s="118">
        <v>750</v>
      </c>
      <c r="E52" s="118"/>
      <c r="F52" s="118">
        <v>285</v>
      </c>
      <c r="G52" s="118">
        <f t="shared" si="16"/>
        <v>213750</v>
      </c>
      <c r="H52" s="118">
        <f t="shared" si="17"/>
        <v>0</v>
      </c>
      <c r="I52" s="118">
        <v>285</v>
      </c>
      <c r="J52" s="118">
        <f t="shared" si="12"/>
        <v>213750</v>
      </c>
      <c r="K52" s="98">
        <f t="shared" si="0"/>
        <v>0</v>
      </c>
      <c r="L52" s="124">
        <v>285</v>
      </c>
      <c r="M52" s="124">
        <f t="shared" si="1"/>
        <v>213750</v>
      </c>
      <c r="N52" s="98">
        <f t="shared" si="2"/>
        <v>0</v>
      </c>
      <c r="O52" s="118">
        <v>285</v>
      </c>
      <c r="P52" s="119">
        <f t="shared" si="3"/>
        <v>213750</v>
      </c>
      <c r="Q52" s="98">
        <f t="shared" si="4"/>
        <v>0</v>
      </c>
      <c r="R52" s="118">
        <v>300</v>
      </c>
      <c r="S52" s="119">
        <f t="shared" si="18"/>
        <v>225000</v>
      </c>
      <c r="T52" s="98">
        <f t="shared" si="19"/>
        <v>0</v>
      </c>
      <c r="U52" s="156">
        <v>285</v>
      </c>
      <c r="V52" s="119">
        <f t="shared" si="13"/>
        <v>213750</v>
      </c>
      <c r="W52" s="98">
        <f t="shared" si="14"/>
        <v>0</v>
      </c>
      <c r="X52" s="120">
        <v>325</v>
      </c>
      <c r="Y52" s="119">
        <f t="shared" si="15"/>
        <v>0</v>
      </c>
      <c r="Z52" s="103"/>
    </row>
    <row r="53" spans="1:26" ht="138" outlineLevel="1" x14ac:dyDescent="0.3">
      <c r="A53" s="117">
        <v>4</v>
      </c>
      <c r="B53" s="123" t="s">
        <v>172</v>
      </c>
      <c r="C53" s="82" t="s">
        <v>119</v>
      </c>
      <c r="D53" s="118">
        <v>500</v>
      </c>
      <c r="E53" s="118"/>
      <c r="F53" s="118">
        <v>370</v>
      </c>
      <c r="G53" s="118">
        <f t="shared" si="16"/>
        <v>185000</v>
      </c>
      <c r="H53" s="118">
        <f t="shared" si="17"/>
        <v>0</v>
      </c>
      <c r="I53" s="118">
        <v>390</v>
      </c>
      <c r="J53" s="118">
        <f t="shared" si="12"/>
        <v>195000</v>
      </c>
      <c r="K53" s="98">
        <f t="shared" si="0"/>
        <v>0</v>
      </c>
      <c r="L53" s="124">
        <v>370</v>
      </c>
      <c r="M53" s="124">
        <f t="shared" si="1"/>
        <v>185000</v>
      </c>
      <c r="N53" s="98">
        <f t="shared" si="2"/>
        <v>0</v>
      </c>
      <c r="O53" s="118">
        <v>370</v>
      </c>
      <c r="P53" s="119">
        <f t="shared" si="3"/>
        <v>185000</v>
      </c>
      <c r="Q53" s="98">
        <f t="shared" si="4"/>
        <v>0</v>
      </c>
      <c r="R53" s="118">
        <v>395</v>
      </c>
      <c r="S53" s="119">
        <f t="shared" si="18"/>
        <v>197500</v>
      </c>
      <c r="T53" s="98">
        <f t="shared" si="19"/>
        <v>0</v>
      </c>
      <c r="U53" s="156">
        <v>360</v>
      </c>
      <c r="V53" s="119">
        <f t="shared" si="13"/>
        <v>180000</v>
      </c>
      <c r="W53" s="98">
        <f t="shared" si="14"/>
        <v>0</v>
      </c>
      <c r="X53" s="120">
        <v>450</v>
      </c>
      <c r="Y53" s="119">
        <f t="shared" si="15"/>
        <v>0</v>
      </c>
      <c r="Z53" s="103"/>
    </row>
    <row r="54" spans="1:26" ht="96.6" outlineLevel="1" x14ac:dyDescent="0.3">
      <c r="A54" s="117">
        <v>5</v>
      </c>
      <c r="B54" s="123" t="s">
        <v>173</v>
      </c>
      <c r="C54" s="82" t="s">
        <v>137</v>
      </c>
      <c r="D54" s="118">
        <v>165</v>
      </c>
      <c r="E54" s="99"/>
      <c r="F54" s="118">
        <v>130</v>
      </c>
      <c r="G54" s="118">
        <f t="shared" si="16"/>
        <v>21450</v>
      </c>
      <c r="H54" s="118">
        <f t="shared" si="17"/>
        <v>0</v>
      </c>
      <c r="I54" s="118">
        <v>130</v>
      </c>
      <c r="J54" s="118">
        <f t="shared" si="12"/>
        <v>21450</v>
      </c>
      <c r="K54" s="98">
        <f t="shared" si="0"/>
        <v>0</v>
      </c>
      <c r="L54" s="118">
        <v>130</v>
      </c>
      <c r="M54" s="118">
        <f t="shared" si="1"/>
        <v>21450</v>
      </c>
      <c r="N54" s="98">
        <f t="shared" si="2"/>
        <v>0</v>
      </c>
      <c r="O54" s="118">
        <v>130</v>
      </c>
      <c r="P54" s="119">
        <f t="shared" si="3"/>
        <v>21450</v>
      </c>
      <c r="Q54" s="98">
        <f t="shared" si="4"/>
        <v>0</v>
      </c>
      <c r="R54" s="118">
        <v>175</v>
      </c>
      <c r="S54" s="119">
        <f t="shared" si="18"/>
        <v>28875</v>
      </c>
      <c r="T54" s="98">
        <f t="shared" si="19"/>
        <v>0</v>
      </c>
      <c r="U54" s="156">
        <v>130</v>
      </c>
      <c r="V54" s="119">
        <f t="shared" si="13"/>
        <v>21450</v>
      </c>
      <c r="W54" s="98">
        <f t="shared" si="14"/>
        <v>0</v>
      </c>
      <c r="X54" s="120">
        <v>210</v>
      </c>
      <c r="Y54" s="119">
        <f t="shared" si="15"/>
        <v>0</v>
      </c>
      <c r="Z54" s="103"/>
    </row>
    <row r="55" spans="1:26" ht="110.4" outlineLevel="1" x14ac:dyDescent="0.3">
      <c r="A55" s="117">
        <v>6</v>
      </c>
      <c r="B55" s="123" t="s">
        <v>174</v>
      </c>
      <c r="C55" s="82" t="s">
        <v>119</v>
      </c>
      <c r="D55" s="118">
        <v>270</v>
      </c>
      <c r="E55" s="118"/>
      <c r="F55" s="118">
        <v>450</v>
      </c>
      <c r="G55" s="118">
        <f t="shared" si="16"/>
        <v>121500</v>
      </c>
      <c r="H55" s="118">
        <f t="shared" si="17"/>
        <v>0</v>
      </c>
      <c r="I55" s="118">
        <v>460</v>
      </c>
      <c r="J55" s="118">
        <f t="shared" si="12"/>
        <v>124200</v>
      </c>
      <c r="K55" s="98">
        <f t="shared" si="0"/>
        <v>0</v>
      </c>
      <c r="L55" s="118">
        <v>450</v>
      </c>
      <c r="M55" s="118">
        <f t="shared" si="1"/>
        <v>121500</v>
      </c>
      <c r="N55" s="98">
        <f t="shared" si="2"/>
        <v>0</v>
      </c>
      <c r="O55" s="118">
        <v>410</v>
      </c>
      <c r="P55" s="119">
        <f t="shared" si="3"/>
        <v>110700</v>
      </c>
      <c r="Q55" s="98">
        <f t="shared" si="4"/>
        <v>0</v>
      </c>
      <c r="R55" s="118">
        <v>470</v>
      </c>
      <c r="S55" s="119">
        <f t="shared" si="18"/>
        <v>126900</v>
      </c>
      <c r="T55" s="98">
        <f t="shared" si="19"/>
        <v>0</v>
      </c>
      <c r="U55" s="156">
        <v>450</v>
      </c>
      <c r="V55" s="119">
        <f t="shared" si="13"/>
        <v>121500</v>
      </c>
      <c r="W55" s="98">
        <f t="shared" si="14"/>
        <v>0</v>
      </c>
      <c r="X55" s="120">
        <v>475</v>
      </c>
      <c r="Y55" s="119">
        <f t="shared" si="15"/>
        <v>0</v>
      </c>
      <c r="Z55" s="103"/>
    </row>
    <row r="56" spans="1:26" ht="96.6" outlineLevel="1" x14ac:dyDescent="0.3">
      <c r="A56" s="117">
        <v>7</v>
      </c>
      <c r="B56" s="123" t="s">
        <v>175</v>
      </c>
      <c r="C56" s="82" t="s">
        <v>119</v>
      </c>
      <c r="D56" s="118">
        <v>1505</v>
      </c>
      <c r="E56" s="118"/>
      <c r="F56" s="118">
        <v>150</v>
      </c>
      <c r="G56" s="118">
        <f t="shared" si="16"/>
        <v>225750</v>
      </c>
      <c r="H56" s="118">
        <f t="shared" si="17"/>
        <v>0</v>
      </c>
      <c r="I56" s="118">
        <v>160</v>
      </c>
      <c r="J56" s="118">
        <f t="shared" si="12"/>
        <v>240800</v>
      </c>
      <c r="K56" s="98">
        <f t="shared" si="0"/>
        <v>0</v>
      </c>
      <c r="L56" s="118">
        <v>150</v>
      </c>
      <c r="M56" s="118">
        <f t="shared" si="1"/>
        <v>225750</v>
      </c>
      <c r="N56" s="98">
        <f t="shared" si="2"/>
        <v>0</v>
      </c>
      <c r="O56" s="118">
        <v>160</v>
      </c>
      <c r="P56" s="119">
        <f t="shared" si="3"/>
        <v>240800</v>
      </c>
      <c r="Q56" s="98">
        <f t="shared" si="4"/>
        <v>0</v>
      </c>
      <c r="R56" s="118">
        <v>175</v>
      </c>
      <c r="S56" s="119">
        <f t="shared" si="18"/>
        <v>263375</v>
      </c>
      <c r="T56" s="98">
        <f t="shared" si="19"/>
        <v>0</v>
      </c>
      <c r="U56" s="156">
        <v>170</v>
      </c>
      <c r="V56" s="119">
        <f t="shared" si="13"/>
        <v>255850</v>
      </c>
      <c r="W56" s="98">
        <f t="shared" si="14"/>
        <v>0</v>
      </c>
      <c r="X56" s="120">
        <v>160</v>
      </c>
      <c r="Y56" s="119">
        <f t="shared" si="15"/>
        <v>0</v>
      </c>
      <c r="Z56" s="103"/>
    </row>
    <row r="57" spans="1:26" ht="69" outlineLevel="1" x14ac:dyDescent="0.3">
      <c r="A57" s="117">
        <v>8</v>
      </c>
      <c r="B57" s="123" t="s">
        <v>176</v>
      </c>
      <c r="C57" s="82" t="s">
        <v>137</v>
      </c>
      <c r="D57" s="118">
        <v>56</v>
      </c>
      <c r="E57" s="118"/>
      <c r="F57" s="118">
        <v>270</v>
      </c>
      <c r="G57" s="118">
        <f t="shared" si="16"/>
        <v>15120</v>
      </c>
      <c r="H57" s="118">
        <f t="shared" si="17"/>
        <v>0</v>
      </c>
      <c r="I57" s="118">
        <v>270</v>
      </c>
      <c r="J57" s="118">
        <f t="shared" si="12"/>
        <v>15120</v>
      </c>
      <c r="K57" s="98">
        <f t="shared" si="0"/>
        <v>0</v>
      </c>
      <c r="L57" s="118">
        <v>270</v>
      </c>
      <c r="M57" s="118">
        <f t="shared" si="1"/>
        <v>15120</v>
      </c>
      <c r="N57" s="98">
        <f t="shared" si="2"/>
        <v>0</v>
      </c>
      <c r="O57" s="118">
        <v>270</v>
      </c>
      <c r="P57" s="119">
        <f t="shared" si="3"/>
        <v>15120</v>
      </c>
      <c r="Q57" s="98">
        <f t="shared" si="4"/>
        <v>0</v>
      </c>
      <c r="R57" s="118">
        <v>280</v>
      </c>
      <c r="S57" s="119">
        <f t="shared" si="18"/>
        <v>15680</v>
      </c>
      <c r="T57" s="98">
        <f t="shared" si="19"/>
        <v>0</v>
      </c>
      <c r="U57" s="156">
        <v>310</v>
      </c>
      <c r="V57" s="119">
        <f t="shared" si="13"/>
        <v>17360</v>
      </c>
      <c r="W57" s="98">
        <f t="shared" si="14"/>
        <v>0</v>
      </c>
      <c r="X57" s="120">
        <v>250</v>
      </c>
      <c r="Y57" s="119">
        <f t="shared" si="15"/>
        <v>0</v>
      </c>
      <c r="Z57" s="103"/>
    </row>
    <row r="58" spans="1:26" ht="55.2" outlineLevel="1" x14ac:dyDescent="0.3">
      <c r="A58" s="117">
        <v>9</v>
      </c>
      <c r="B58" s="123" t="s">
        <v>177</v>
      </c>
      <c r="C58" s="82" t="s">
        <v>137</v>
      </c>
      <c r="D58" s="118">
        <v>80</v>
      </c>
      <c r="E58" s="118"/>
      <c r="F58" s="118">
        <v>400</v>
      </c>
      <c r="G58" s="118">
        <f t="shared" si="16"/>
        <v>32000</v>
      </c>
      <c r="H58" s="118">
        <f t="shared" si="17"/>
        <v>0</v>
      </c>
      <c r="I58" s="118">
        <v>325</v>
      </c>
      <c r="J58" s="118">
        <f t="shared" si="12"/>
        <v>26000</v>
      </c>
      <c r="K58" s="98">
        <f t="shared" si="0"/>
        <v>0</v>
      </c>
      <c r="L58" s="118">
        <v>400</v>
      </c>
      <c r="M58" s="118">
        <f t="shared" si="1"/>
        <v>32000</v>
      </c>
      <c r="N58" s="98">
        <f t="shared" si="2"/>
        <v>0</v>
      </c>
      <c r="O58" s="118">
        <v>325</v>
      </c>
      <c r="P58" s="119">
        <f t="shared" si="3"/>
        <v>26000</v>
      </c>
      <c r="Q58" s="98">
        <f t="shared" si="4"/>
        <v>0</v>
      </c>
      <c r="R58" s="118">
        <v>340</v>
      </c>
      <c r="S58" s="119">
        <f t="shared" si="18"/>
        <v>27200</v>
      </c>
      <c r="T58" s="98">
        <f t="shared" si="19"/>
        <v>0</v>
      </c>
      <c r="U58" s="156">
        <v>350</v>
      </c>
      <c r="V58" s="119">
        <f t="shared" si="13"/>
        <v>28000</v>
      </c>
      <c r="W58" s="98">
        <f t="shared" si="14"/>
        <v>0</v>
      </c>
      <c r="X58" s="120">
        <v>350</v>
      </c>
      <c r="Y58" s="119">
        <f t="shared" si="15"/>
        <v>0</v>
      </c>
      <c r="Z58" s="103"/>
    </row>
    <row r="59" spans="1:26" ht="151.80000000000001" outlineLevel="1" x14ac:dyDescent="0.3">
      <c r="A59" s="117">
        <v>10</v>
      </c>
      <c r="B59" s="123" t="s">
        <v>178</v>
      </c>
      <c r="C59" s="82" t="s">
        <v>119</v>
      </c>
      <c r="D59" s="118">
        <v>900</v>
      </c>
      <c r="E59" s="118"/>
      <c r="F59" s="118">
        <v>45</v>
      </c>
      <c r="G59" s="118">
        <f t="shared" si="16"/>
        <v>40500</v>
      </c>
      <c r="H59" s="118">
        <f t="shared" si="17"/>
        <v>0</v>
      </c>
      <c r="I59" s="118">
        <v>45</v>
      </c>
      <c r="J59" s="118">
        <f t="shared" si="12"/>
        <v>40500</v>
      </c>
      <c r="K59" s="98">
        <f t="shared" si="0"/>
        <v>0</v>
      </c>
      <c r="L59" s="118">
        <v>45</v>
      </c>
      <c r="M59" s="118">
        <f t="shared" si="1"/>
        <v>40500</v>
      </c>
      <c r="N59" s="98">
        <f t="shared" si="2"/>
        <v>0</v>
      </c>
      <c r="O59" s="118">
        <v>45</v>
      </c>
      <c r="P59" s="119">
        <f t="shared" si="3"/>
        <v>40500</v>
      </c>
      <c r="Q59" s="98">
        <f t="shared" si="4"/>
        <v>0</v>
      </c>
      <c r="R59" s="118">
        <v>50</v>
      </c>
      <c r="S59" s="119">
        <f t="shared" si="18"/>
        <v>45000</v>
      </c>
      <c r="T59" s="98">
        <f t="shared" si="19"/>
        <v>0</v>
      </c>
      <c r="U59" s="156">
        <v>45</v>
      </c>
      <c r="V59" s="119">
        <f t="shared" si="13"/>
        <v>40500</v>
      </c>
      <c r="W59" s="98">
        <f t="shared" si="14"/>
        <v>0</v>
      </c>
      <c r="X59" s="120">
        <v>50</v>
      </c>
      <c r="Y59" s="119">
        <f t="shared" si="15"/>
        <v>0</v>
      </c>
      <c r="Z59" s="103"/>
    </row>
    <row r="60" spans="1:26" ht="124.2" outlineLevel="1" x14ac:dyDescent="0.3">
      <c r="A60" s="117">
        <v>11</v>
      </c>
      <c r="B60" s="123" t="s">
        <v>179</v>
      </c>
      <c r="C60" s="82" t="s">
        <v>119</v>
      </c>
      <c r="D60" s="118">
        <v>550</v>
      </c>
      <c r="E60" s="118">
        <v>750</v>
      </c>
      <c r="F60" s="118">
        <v>130</v>
      </c>
      <c r="G60" s="118">
        <f t="shared" si="16"/>
        <v>71500</v>
      </c>
      <c r="H60" s="118">
        <f t="shared" si="17"/>
        <v>97500</v>
      </c>
      <c r="I60" s="118">
        <v>140</v>
      </c>
      <c r="J60" s="118">
        <f t="shared" si="12"/>
        <v>77000</v>
      </c>
      <c r="K60" s="98">
        <f t="shared" si="0"/>
        <v>105000</v>
      </c>
      <c r="L60" s="118">
        <v>130</v>
      </c>
      <c r="M60" s="118">
        <f t="shared" si="1"/>
        <v>71500</v>
      </c>
      <c r="N60" s="98">
        <f t="shared" si="2"/>
        <v>97500</v>
      </c>
      <c r="O60" s="118">
        <v>115</v>
      </c>
      <c r="P60" s="119">
        <f t="shared" si="3"/>
        <v>63250</v>
      </c>
      <c r="Q60" s="98">
        <f t="shared" si="4"/>
        <v>86250</v>
      </c>
      <c r="R60" s="118">
        <v>150</v>
      </c>
      <c r="S60" s="119">
        <f t="shared" si="18"/>
        <v>82500</v>
      </c>
      <c r="T60" s="98">
        <f t="shared" si="19"/>
        <v>112500</v>
      </c>
      <c r="U60" s="156">
        <v>120</v>
      </c>
      <c r="V60" s="119">
        <f t="shared" si="13"/>
        <v>66000</v>
      </c>
      <c r="W60" s="98">
        <f t="shared" si="14"/>
        <v>90000</v>
      </c>
      <c r="X60" s="120">
        <v>110</v>
      </c>
      <c r="Y60" s="119">
        <f t="shared" si="15"/>
        <v>82500</v>
      </c>
      <c r="Z60" s="103"/>
    </row>
    <row r="61" spans="1:26" ht="207" outlineLevel="1" x14ac:dyDescent="0.3">
      <c r="A61" s="117">
        <v>12</v>
      </c>
      <c r="B61" s="123" t="s">
        <v>180</v>
      </c>
      <c r="C61" s="82" t="s">
        <v>119</v>
      </c>
      <c r="D61" s="118">
        <v>28</v>
      </c>
      <c r="E61" s="118">
        <v>56</v>
      </c>
      <c r="F61" s="118">
        <v>1800</v>
      </c>
      <c r="G61" s="118">
        <f t="shared" si="16"/>
        <v>50400</v>
      </c>
      <c r="H61" s="118">
        <f t="shared" si="17"/>
        <v>100800</v>
      </c>
      <c r="I61" s="118">
        <v>1700</v>
      </c>
      <c r="J61" s="118">
        <f t="shared" si="12"/>
        <v>47600</v>
      </c>
      <c r="K61" s="98">
        <f t="shared" si="0"/>
        <v>95200</v>
      </c>
      <c r="L61" s="118">
        <v>1800</v>
      </c>
      <c r="M61" s="118">
        <f t="shared" si="1"/>
        <v>50400</v>
      </c>
      <c r="N61" s="98">
        <f t="shared" si="2"/>
        <v>100800</v>
      </c>
      <c r="O61" s="118">
        <v>1800</v>
      </c>
      <c r="P61" s="119">
        <f t="shared" si="3"/>
        <v>50400</v>
      </c>
      <c r="Q61" s="98">
        <f t="shared" si="4"/>
        <v>100800</v>
      </c>
      <c r="R61" s="118">
        <v>1800</v>
      </c>
      <c r="S61" s="119">
        <f t="shared" si="18"/>
        <v>50400</v>
      </c>
      <c r="T61" s="98">
        <f t="shared" si="19"/>
        <v>100800</v>
      </c>
      <c r="U61" s="156">
        <v>1850</v>
      </c>
      <c r="V61" s="119">
        <f t="shared" si="13"/>
        <v>51800</v>
      </c>
      <c r="W61" s="98">
        <f t="shared" si="14"/>
        <v>103600</v>
      </c>
      <c r="X61" s="120">
        <v>50500</v>
      </c>
      <c r="Y61" s="119">
        <f t="shared" si="15"/>
        <v>2828000</v>
      </c>
      <c r="Z61" s="103"/>
    </row>
    <row r="62" spans="1:26" ht="193.2" outlineLevel="1" x14ac:dyDescent="0.3">
      <c r="A62" s="117">
        <v>13</v>
      </c>
      <c r="B62" s="123" t="s">
        <v>181</v>
      </c>
      <c r="C62" s="82" t="s">
        <v>119</v>
      </c>
      <c r="D62" s="118">
        <v>28</v>
      </c>
      <c r="E62" s="118">
        <v>0</v>
      </c>
      <c r="F62" s="118">
        <v>1550</v>
      </c>
      <c r="G62" s="118">
        <f t="shared" si="16"/>
        <v>43400</v>
      </c>
      <c r="H62" s="118">
        <f t="shared" si="17"/>
        <v>0</v>
      </c>
      <c r="I62" s="118">
        <v>1250</v>
      </c>
      <c r="J62" s="118">
        <f t="shared" si="12"/>
        <v>35000</v>
      </c>
      <c r="K62" s="98">
        <f t="shared" si="0"/>
        <v>0</v>
      </c>
      <c r="L62" s="118">
        <v>1456</v>
      </c>
      <c r="M62" s="118">
        <f t="shared" si="1"/>
        <v>40768</v>
      </c>
      <c r="N62" s="98">
        <f t="shared" si="2"/>
        <v>0</v>
      </c>
      <c r="O62" s="118">
        <v>1550</v>
      </c>
      <c r="P62" s="119">
        <f t="shared" si="3"/>
        <v>43400</v>
      </c>
      <c r="Q62" s="98">
        <f t="shared" si="4"/>
        <v>0</v>
      </c>
      <c r="R62" s="118">
        <v>1350</v>
      </c>
      <c r="S62" s="119">
        <f t="shared" si="18"/>
        <v>37800</v>
      </c>
      <c r="T62" s="98">
        <f t="shared" si="19"/>
        <v>0</v>
      </c>
      <c r="U62" s="156">
        <v>1500</v>
      </c>
      <c r="V62" s="119">
        <f t="shared" si="13"/>
        <v>42000</v>
      </c>
      <c r="W62" s="98">
        <f t="shared" si="14"/>
        <v>0</v>
      </c>
      <c r="X62" s="120"/>
      <c r="Y62" s="119"/>
      <c r="Z62" s="103"/>
    </row>
    <row r="63" spans="1:26" ht="193.2" outlineLevel="1" x14ac:dyDescent="0.3">
      <c r="A63" s="117">
        <v>14</v>
      </c>
      <c r="B63" s="123" t="s">
        <v>182</v>
      </c>
      <c r="C63" s="82" t="s">
        <v>119</v>
      </c>
      <c r="D63" s="118">
        <v>18</v>
      </c>
      <c r="E63" s="118">
        <v>21</v>
      </c>
      <c r="F63" s="118">
        <v>1250</v>
      </c>
      <c r="G63" s="118">
        <f t="shared" si="16"/>
        <v>22500</v>
      </c>
      <c r="H63" s="118">
        <f t="shared" si="17"/>
        <v>26250</v>
      </c>
      <c r="I63" s="118">
        <v>1200</v>
      </c>
      <c r="J63" s="118">
        <f t="shared" si="12"/>
        <v>21600</v>
      </c>
      <c r="K63" s="98">
        <f t="shared" si="0"/>
        <v>25200</v>
      </c>
      <c r="L63" s="124">
        <v>1050</v>
      </c>
      <c r="M63" s="124">
        <f t="shared" si="1"/>
        <v>18900</v>
      </c>
      <c r="N63" s="98">
        <f t="shared" si="2"/>
        <v>22050</v>
      </c>
      <c r="O63" s="118">
        <v>1250</v>
      </c>
      <c r="P63" s="119">
        <f t="shared" si="3"/>
        <v>22500</v>
      </c>
      <c r="Q63" s="98">
        <f t="shared" si="4"/>
        <v>26250</v>
      </c>
      <c r="R63" s="118">
        <v>1300</v>
      </c>
      <c r="S63" s="119">
        <f t="shared" si="18"/>
        <v>23400</v>
      </c>
      <c r="T63" s="98">
        <f t="shared" si="19"/>
        <v>27300</v>
      </c>
      <c r="U63" s="156">
        <v>1250</v>
      </c>
      <c r="V63" s="119">
        <f t="shared" si="13"/>
        <v>22500</v>
      </c>
      <c r="W63" s="98">
        <f t="shared" si="14"/>
        <v>26250</v>
      </c>
      <c r="X63" s="120">
        <f>44500/21</f>
        <v>2119.0476190476193</v>
      </c>
      <c r="Y63" s="119">
        <f>X63*E63</f>
        <v>44500.000000000007</v>
      </c>
      <c r="Z63" s="103"/>
    </row>
    <row r="64" spans="1:26" ht="193.2" outlineLevel="1" x14ac:dyDescent="0.3">
      <c r="A64" s="117">
        <v>15</v>
      </c>
      <c r="B64" s="123" t="s">
        <v>183</v>
      </c>
      <c r="C64" s="82" t="s">
        <v>119</v>
      </c>
      <c r="D64" s="118">
        <v>18</v>
      </c>
      <c r="E64" s="118"/>
      <c r="F64" s="118">
        <v>1250</v>
      </c>
      <c r="G64" s="118">
        <f t="shared" si="16"/>
        <v>22500</v>
      </c>
      <c r="H64" s="118">
        <f t="shared" si="17"/>
        <v>0</v>
      </c>
      <c r="I64" s="118">
        <v>1050</v>
      </c>
      <c r="J64" s="118">
        <f t="shared" si="12"/>
        <v>18900</v>
      </c>
      <c r="K64" s="98">
        <f t="shared" si="0"/>
        <v>0</v>
      </c>
      <c r="L64" s="124">
        <v>1300</v>
      </c>
      <c r="M64" s="124">
        <f t="shared" si="1"/>
        <v>23400</v>
      </c>
      <c r="N64" s="98">
        <f t="shared" si="2"/>
        <v>0</v>
      </c>
      <c r="O64" s="118">
        <v>1250</v>
      </c>
      <c r="P64" s="119">
        <f t="shared" si="3"/>
        <v>22500</v>
      </c>
      <c r="Q64" s="98">
        <f t="shared" si="4"/>
        <v>0</v>
      </c>
      <c r="R64" s="118">
        <v>1100</v>
      </c>
      <c r="S64" s="119">
        <f t="shared" si="18"/>
        <v>19800</v>
      </c>
      <c r="T64" s="98">
        <f t="shared" si="19"/>
        <v>0</v>
      </c>
      <c r="U64" s="156">
        <v>1250</v>
      </c>
      <c r="V64" s="119">
        <f t="shared" si="13"/>
        <v>22500</v>
      </c>
      <c r="W64" s="98">
        <f t="shared" si="14"/>
        <v>0</v>
      </c>
      <c r="X64" s="120"/>
      <c r="Y64" s="119"/>
      <c r="Z64" s="103"/>
    </row>
    <row r="65" spans="1:26" ht="138" outlineLevel="1" x14ac:dyDescent="0.3">
      <c r="A65" s="117">
        <v>16</v>
      </c>
      <c r="B65" s="123" t="s">
        <v>184</v>
      </c>
      <c r="C65" s="82" t="s">
        <v>119</v>
      </c>
      <c r="D65" s="118">
        <v>32</v>
      </c>
      <c r="E65" s="118">
        <v>48</v>
      </c>
      <c r="F65" s="118">
        <v>1250</v>
      </c>
      <c r="G65" s="118">
        <f t="shared" si="16"/>
        <v>40000</v>
      </c>
      <c r="H65" s="118">
        <f t="shared" si="17"/>
        <v>60000</v>
      </c>
      <c r="I65" s="118">
        <v>1500</v>
      </c>
      <c r="J65" s="118">
        <f t="shared" si="12"/>
        <v>48000</v>
      </c>
      <c r="K65" s="98">
        <f t="shared" si="0"/>
        <v>72000</v>
      </c>
      <c r="L65" s="124">
        <v>1400</v>
      </c>
      <c r="M65" s="124">
        <f t="shared" si="1"/>
        <v>44800</v>
      </c>
      <c r="N65" s="98">
        <f t="shared" si="2"/>
        <v>67200</v>
      </c>
      <c r="O65" s="118">
        <v>1250</v>
      </c>
      <c r="P65" s="119">
        <f t="shared" si="3"/>
        <v>40000</v>
      </c>
      <c r="Q65" s="98">
        <f t="shared" si="4"/>
        <v>60000</v>
      </c>
      <c r="R65" s="118">
        <v>1530</v>
      </c>
      <c r="S65" s="119">
        <f t="shared" si="18"/>
        <v>48960</v>
      </c>
      <c r="T65" s="98">
        <f t="shared" si="19"/>
        <v>73440</v>
      </c>
      <c r="U65" s="156">
        <v>1250</v>
      </c>
      <c r="V65" s="119">
        <f t="shared" si="13"/>
        <v>40000</v>
      </c>
      <c r="W65" s="98">
        <f t="shared" si="14"/>
        <v>60000</v>
      </c>
      <c r="X65" s="120">
        <f>70000/E65</f>
        <v>1458.3333333333333</v>
      </c>
      <c r="Y65" s="119">
        <f>X65*E65</f>
        <v>70000</v>
      </c>
      <c r="Z65" s="103"/>
    </row>
    <row r="66" spans="1:26" ht="138" outlineLevel="1" x14ac:dyDescent="0.3">
      <c r="A66" s="117">
        <v>17</v>
      </c>
      <c r="B66" s="123" t="s">
        <v>185</v>
      </c>
      <c r="C66" s="82" t="s">
        <v>119</v>
      </c>
      <c r="D66" s="118">
        <v>64</v>
      </c>
      <c r="E66" s="118">
        <v>0</v>
      </c>
      <c r="F66" s="118">
        <v>950</v>
      </c>
      <c r="G66" s="118">
        <f t="shared" si="16"/>
        <v>60800</v>
      </c>
      <c r="H66" s="118">
        <f t="shared" si="17"/>
        <v>0</v>
      </c>
      <c r="I66" s="118">
        <v>750</v>
      </c>
      <c r="J66" s="118">
        <f t="shared" si="12"/>
        <v>48000</v>
      </c>
      <c r="K66" s="98">
        <f t="shared" si="0"/>
        <v>0</v>
      </c>
      <c r="L66" s="118">
        <v>950</v>
      </c>
      <c r="M66" s="118">
        <f t="shared" si="1"/>
        <v>60800</v>
      </c>
      <c r="N66" s="98">
        <f t="shared" si="2"/>
        <v>0</v>
      </c>
      <c r="O66" s="118">
        <v>950</v>
      </c>
      <c r="P66" s="119">
        <f t="shared" si="3"/>
        <v>60800</v>
      </c>
      <c r="Q66" s="98">
        <f t="shared" si="4"/>
        <v>0</v>
      </c>
      <c r="R66" s="118">
        <v>800</v>
      </c>
      <c r="S66" s="119">
        <f t="shared" si="18"/>
        <v>51200</v>
      </c>
      <c r="T66" s="98">
        <f t="shared" si="19"/>
        <v>0</v>
      </c>
      <c r="U66" s="156">
        <v>750</v>
      </c>
      <c r="V66" s="119">
        <f t="shared" si="13"/>
        <v>48000</v>
      </c>
      <c r="W66" s="98">
        <f t="shared" si="14"/>
        <v>0</v>
      </c>
      <c r="X66" s="120" t="e">
        <f>35000/E66</f>
        <v>#DIV/0!</v>
      </c>
      <c r="Y66" s="119" t="e">
        <f>X66*E66</f>
        <v>#DIV/0!</v>
      </c>
      <c r="Z66" s="103"/>
    </row>
    <row r="67" spans="1:26" ht="138" outlineLevel="1" x14ac:dyDescent="0.3">
      <c r="A67" s="117">
        <v>18</v>
      </c>
      <c r="B67" s="123" t="s">
        <v>186</v>
      </c>
      <c r="C67" s="82" t="s">
        <v>119</v>
      </c>
      <c r="D67" s="118">
        <v>21</v>
      </c>
      <c r="E67" s="118">
        <v>64</v>
      </c>
      <c r="F67" s="118">
        <v>950</v>
      </c>
      <c r="G67" s="118">
        <f t="shared" si="16"/>
        <v>19950</v>
      </c>
      <c r="H67" s="118">
        <f t="shared" si="17"/>
        <v>60800</v>
      </c>
      <c r="I67" s="118">
        <v>750</v>
      </c>
      <c r="J67" s="118">
        <f t="shared" si="12"/>
        <v>15750</v>
      </c>
      <c r="K67" s="98">
        <f t="shared" si="0"/>
        <v>48000</v>
      </c>
      <c r="L67" s="118">
        <v>950</v>
      </c>
      <c r="M67" s="118">
        <f t="shared" si="1"/>
        <v>19950</v>
      </c>
      <c r="N67" s="98">
        <f t="shared" si="2"/>
        <v>60800</v>
      </c>
      <c r="O67" s="118">
        <v>950</v>
      </c>
      <c r="P67" s="119">
        <f t="shared" si="3"/>
        <v>19950</v>
      </c>
      <c r="Q67" s="98">
        <f t="shared" si="4"/>
        <v>60800</v>
      </c>
      <c r="R67" s="118">
        <v>765</v>
      </c>
      <c r="S67" s="119">
        <f t="shared" si="18"/>
        <v>16065</v>
      </c>
      <c r="T67" s="98">
        <f t="shared" si="19"/>
        <v>48960</v>
      </c>
      <c r="U67" s="156">
        <v>750</v>
      </c>
      <c r="V67" s="119">
        <f t="shared" si="13"/>
        <v>15750</v>
      </c>
      <c r="W67" s="98">
        <f t="shared" si="14"/>
        <v>48000</v>
      </c>
      <c r="X67" s="120"/>
      <c r="Y67" s="119"/>
      <c r="Z67" s="103"/>
    </row>
    <row r="68" spans="1:26" ht="262.2" outlineLevel="1" x14ac:dyDescent="0.3">
      <c r="A68" s="117">
        <v>19</v>
      </c>
      <c r="B68" s="123" t="s">
        <v>187</v>
      </c>
      <c r="C68" s="82" t="s">
        <v>134</v>
      </c>
      <c r="D68" s="118">
        <v>3</v>
      </c>
      <c r="E68" s="118">
        <v>2</v>
      </c>
      <c r="F68" s="118">
        <v>47000</v>
      </c>
      <c r="G68" s="118">
        <f t="shared" si="16"/>
        <v>141000</v>
      </c>
      <c r="H68" s="118">
        <f t="shared" si="17"/>
        <v>94000</v>
      </c>
      <c r="I68" s="118">
        <v>42500</v>
      </c>
      <c r="J68" s="118">
        <f t="shared" si="12"/>
        <v>127500</v>
      </c>
      <c r="K68" s="98">
        <f t="shared" ref="K68:K131" si="20">I68*$E68</f>
        <v>85000</v>
      </c>
      <c r="L68" s="124">
        <v>51000</v>
      </c>
      <c r="M68" s="124">
        <f t="shared" ref="M68:M131" si="21">L68*$D68</f>
        <v>153000</v>
      </c>
      <c r="N68" s="98">
        <f t="shared" ref="N68:N131" si="22">L68*$E68</f>
        <v>102000</v>
      </c>
      <c r="O68" s="118">
        <v>47000</v>
      </c>
      <c r="P68" s="119">
        <f t="shared" ref="P68:P131" si="23">O68*$D68</f>
        <v>141000</v>
      </c>
      <c r="Q68" s="98">
        <f t="shared" ref="Q68:Q131" si="24">O68*$E68</f>
        <v>94000</v>
      </c>
      <c r="R68" s="118">
        <v>43000</v>
      </c>
      <c r="S68" s="119">
        <f t="shared" si="18"/>
        <v>129000</v>
      </c>
      <c r="T68" s="98">
        <f t="shared" si="19"/>
        <v>86000</v>
      </c>
      <c r="U68" s="156">
        <v>45000</v>
      </c>
      <c r="V68" s="119">
        <f t="shared" si="13"/>
        <v>135000</v>
      </c>
      <c r="W68" s="98">
        <f t="shared" si="14"/>
        <v>90000</v>
      </c>
      <c r="X68" s="120">
        <v>58500</v>
      </c>
      <c r="Y68" s="119">
        <f>X68*E68</f>
        <v>117000</v>
      </c>
      <c r="Z68" s="103"/>
    </row>
    <row r="69" spans="1:26" ht="262.2" outlineLevel="1" x14ac:dyDescent="0.3">
      <c r="A69" s="117">
        <v>20</v>
      </c>
      <c r="B69" s="123" t="s">
        <v>188</v>
      </c>
      <c r="C69" s="82" t="s">
        <v>134</v>
      </c>
      <c r="D69" s="118">
        <v>1</v>
      </c>
      <c r="E69" s="118"/>
      <c r="F69" s="118">
        <v>43500</v>
      </c>
      <c r="G69" s="118">
        <f t="shared" si="16"/>
        <v>43500</v>
      </c>
      <c r="H69" s="118">
        <f t="shared" si="17"/>
        <v>0</v>
      </c>
      <c r="I69" s="118">
        <v>42500</v>
      </c>
      <c r="J69" s="118">
        <f t="shared" si="12"/>
        <v>42500</v>
      </c>
      <c r="K69" s="98">
        <f t="shared" si="20"/>
        <v>0</v>
      </c>
      <c r="L69" s="124">
        <v>45000</v>
      </c>
      <c r="M69" s="124">
        <f t="shared" si="21"/>
        <v>45000</v>
      </c>
      <c r="N69" s="98">
        <f t="shared" si="22"/>
        <v>0</v>
      </c>
      <c r="O69" s="118">
        <v>43000</v>
      </c>
      <c r="P69" s="119">
        <f t="shared" si="23"/>
        <v>43000</v>
      </c>
      <c r="Q69" s="98">
        <f t="shared" si="24"/>
        <v>0</v>
      </c>
      <c r="R69" s="118">
        <v>44000</v>
      </c>
      <c r="S69" s="119">
        <f t="shared" si="18"/>
        <v>44000</v>
      </c>
      <c r="T69" s="98">
        <f t="shared" si="19"/>
        <v>0</v>
      </c>
      <c r="U69" s="156">
        <v>43000</v>
      </c>
      <c r="V69" s="119">
        <f t="shared" si="13"/>
        <v>43000</v>
      </c>
      <c r="W69" s="98">
        <f t="shared" si="14"/>
        <v>0</v>
      </c>
      <c r="X69" s="120"/>
      <c r="Y69" s="119"/>
      <c r="Z69" s="103"/>
    </row>
    <row r="70" spans="1:26" ht="262.2" outlineLevel="1" x14ac:dyDescent="0.3">
      <c r="A70" s="117">
        <v>21</v>
      </c>
      <c r="B70" s="123" t="s">
        <v>189</v>
      </c>
      <c r="C70" s="82" t="s">
        <v>190</v>
      </c>
      <c r="D70" s="118">
        <v>1</v>
      </c>
      <c r="E70" s="118">
        <v>1</v>
      </c>
      <c r="F70" s="118">
        <v>46000</v>
      </c>
      <c r="G70" s="118">
        <f t="shared" si="16"/>
        <v>46000</v>
      </c>
      <c r="H70" s="118">
        <f t="shared" si="17"/>
        <v>46000</v>
      </c>
      <c r="I70" s="118">
        <v>46000</v>
      </c>
      <c r="J70" s="118">
        <f t="shared" si="12"/>
        <v>46000</v>
      </c>
      <c r="K70" s="98">
        <f t="shared" si="20"/>
        <v>46000</v>
      </c>
      <c r="L70" s="124">
        <v>51000</v>
      </c>
      <c r="M70" s="124">
        <f t="shared" si="21"/>
        <v>51000</v>
      </c>
      <c r="N70" s="98">
        <f t="shared" si="22"/>
        <v>51000</v>
      </c>
      <c r="O70" s="118">
        <v>46000</v>
      </c>
      <c r="P70" s="119">
        <f t="shared" si="23"/>
        <v>46000</v>
      </c>
      <c r="Q70" s="98">
        <f t="shared" si="24"/>
        <v>46000</v>
      </c>
      <c r="R70" s="118">
        <v>48000</v>
      </c>
      <c r="S70" s="119">
        <f t="shared" si="18"/>
        <v>48000</v>
      </c>
      <c r="T70" s="98">
        <f t="shared" si="19"/>
        <v>48000</v>
      </c>
      <c r="U70" s="156">
        <v>46000</v>
      </c>
      <c r="V70" s="119">
        <f t="shared" si="13"/>
        <v>46000</v>
      </c>
      <c r="W70" s="98">
        <f t="shared" si="14"/>
        <v>46000</v>
      </c>
      <c r="X70" s="120"/>
      <c r="Y70" s="119"/>
      <c r="Z70" s="103"/>
    </row>
    <row r="71" spans="1:26" ht="262.2" outlineLevel="1" x14ac:dyDescent="0.3">
      <c r="A71" s="117">
        <v>22</v>
      </c>
      <c r="B71" s="123" t="s">
        <v>191</v>
      </c>
      <c r="C71" s="82" t="s">
        <v>190</v>
      </c>
      <c r="D71" s="118">
        <v>1</v>
      </c>
      <c r="E71" s="118"/>
      <c r="F71" s="118">
        <v>46000</v>
      </c>
      <c r="G71" s="118">
        <f t="shared" si="16"/>
        <v>46000</v>
      </c>
      <c r="H71" s="118">
        <f t="shared" si="17"/>
        <v>0</v>
      </c>
      <c r="I71" s="118">
        <v>46000</v>
      </c>
      <c r="J71" s="118">
        <f t="shared" si="12"/>
        <v>46000</v>
      </c>
      <c r="K71" s="98">
        <f t="shared" si="20"/>
        <v>0</v>
      </c>
      <c r="L71" s="124">
        <v>46000</v>
      </c>
      <c r="M71" s="124">
        <f t="shared" si="21"/>
        <v>46000</v>
      </c>
      <c r="N71" s="98">
        <f t="shared" si="22"/>
        <v>0</v>
      </c>
      <c r="O71" s="118">
        <v>46000</v>
      </c>
      <c r="P71" s="119">
        <f t="shared" si="23"/>
        <v>46000</v>
      </c>
      <c r="Q71" s="98">
        <f t="shared" si="24"/>
        <v>0</v>
      </c>
      <c r="R71" s="118">
        <v>48000</v>
      </c>
      <c r="S71" s="119">
        <f t="shared" si="18"/>
        <v>48000</v>
      </c>
      <c r="T71" s="98">
        <f t="shared" si="19"/>
        <v>0</v>
      </c>
      <c r="U71" s="156">
        <v>46000</v>
      </c>
      <c r="V71" s="119">
        <f t="shared" si="13"/>
        <v>46000</v>
      </c>
      <c r="W71" s="98">
        <f t="shared" si="14"/>
        <v>0</v>
      </c>
      <c r="X71" s="120"/>
      <c r="Y71" s="119"/>
      <c r="Z71" s="103"/>
    </row>
    <row r="72" spans="1:26" ht="165.6" outlineLevel="1" x14ac:dyDescent="0.3">
      <c r="A72" s="117">
        <v>23</v>
      </c>
      <c r="B72" s="123" t="s">
        <v>192</v>
      </c>
      <c r="C72" s="82" t="s">
        <v>190</v>
      </c>
      <c r="D72" s="118">
        <v>2</v>
      </c>
      <c r="E72" s="118">
        <v>2</v>
      </c>
      <c r="F72" s="118">
        <v>45000</v>
      </c>
      <c r="G72" s="118">
        <f t="shared" si="16"/>
        <v>90000</v>
      </c>
      <c r="H72" s="118">
        <f t="shared" si="17"/>
        <v>90000</v>
      </c>
      <c r="I72" s="118">
        <v>45000</v>
      </c>
      <c r="J72" s="118">
        <f t="shared" si="12"/>
        <v>90000</v>
      </c>
      <c r="K72" s="98">
        <f t="shared" si="20"/>
        <v>90000</v>
      </c>
      <c r="L72" s="118">
        <v>45000</v>
      </c>
      <c r="M72" s="118">
        <f t="shared" si="21"/>
        <v>90000</v>
      </c>
      <c r="N72" s="98">
        <f t="shared" si="22"/>
        <v>90000</v>
      </c>
      <c r="O72" s="118">
        <v>45000</v>
      </c>
      <c r="P72" s="119">
        <f t="shared" si="23"/>
        <v>90000</v>
      </c>
      <c r="Q72" s="98">
        <f t="shared" si="24"/>
        <v>90000</v>
      </c>
      <c r="R72" s="118">
        <v>46000</v>
      </c>
      <c r="S72" s="119">
        <f t="shared" si="18"/>
        <v>92000</v>
      </c>
      <c r="T72" s="98">
        <f t="shared" si="19"/>
        <v>92000</v>
      </c>
      <c r="U72" s="156">
        <v>65000</v>
      </c>
      <c r="V72" s="119">
        <f t="shared" si="13"/>
        <v>130000</v>
      </c>
      <c r="W72" s="98">
        <f t="shared" si="14"/>
        <v>130000</v>
      </c>
      <c r="X72" s="120">
        <v>65000</v>
      </c>
      <c r="Y72" s="119">
        <f>X72*E72</f>
        <v>130000</v>
      </c>
      <c r="Z72" s="103"/>
    </row>
    <row r="73" spans="1:26" ht="27.6" outlineLevel="1" x14ac:dyDescent="0.3">
      <c r="A73" s="117">
        <v>24</v>
      </c>
      <c r="B73" s="123" t="s">
        <v>193</v>
      </c>
      <c r="C73" s="82" t="s">
        <v>127</v>
      </c>
      <c r="D73" s="118">
        <v>18</v>
      </c>
      <c r="E73" s="118">
        <v>10</v>
      </c>
      <c r="F73" s="118">
        <v>2650</v>
      </c>
      <c r="G73" s="118">
        <f t="shared" si="16"/>
        <v>47700</v>
      </c>
      <c r="H73" s="118">
        <f t="shared" si="17"/>
        <v>26500</v>
      </c>
      <c r="I73" s="118">
        <v>3250</v>
      </c>
      <c r="J73" s="118">
        <f t="shared" si="12"/>
        <v>58500</v>
      </c>
      <c r="K73" s="98">
        <f t="shared" si="20"/>
        <v>32500</v>
      </c>
      <c r="L73" s="118">
        <v>2650</v>
      </c>
      <c r="M73" s="118">
        <f t="shared" si="21"/>
        <v>47700</v>
      </c>
      <c r="N73" s="98">
        <f t="shared" si="22"/>
        <v>26500</v>
      </c>
      <c r="O73" s="118">
        <v>2650</v>
      </c>
      <c r="P73" s="119">
        <f t="shared" si="23"/>
        <v>47700</v>
      </c>
      <c r="Q73" s="98">
        <f t="shared" si="24"/>
        <v>26500</v>
      </c>
      <c r="R73" s="118">
        <v>3250</v>
      </c>
      <c r="S73" s="119">
        <f t="shared" si="18"/>
        <v>58500</v>
      </c>
      <c r="T73" s="98">
        <f t="shared" si="19"/>
        <v>32500</v>
      </c>
      <c r="U73" s="156">
        <v>3000</v>
      </c>
      <c r="V73" s="119">
        <f t="shared" si="13"/>
        <v>54000</v>
      </c>
      <c r="W73" s="98">
        <f t="shared" si="14"/>
        <v>30000</v>
      </c>
      <c r="X73" s="120"/>
      <c r="Y73" s="119"/>
      <c r="Z73" s="103"/>
    </row>
    <row r="74" spans="1:26" ht="151.80000000000001" outlineLevel="1" x14ac:dyDescent="0.3">
      <c r="A74" s="117">
        <v>25</v>
      </c>
      <c r="B74" s="123" t="s">
        <v>194</v>
      </c>
      <c r="C74" s="82" t="s">
        <v>190</v>
      </c>
      <c r="D74" s="118">
        <v>1</v>
      </c>
      <c r="E74" s="118">
        <v>1</v>
      </c>
      <c r="F74" s="118">
        <v>33500</v>
      </c>
      <c r="G74" s="118">
        <f t="shared" si="16"/>
        <v>33500</v>
      </c>
      <c r="H74" s="118">
        <f t="shared" si="17"/>
        <v>33500</v>
      </c>
      <c r="I74" s="118">
        <v>33500</v>
      </c>
      <c r="J74" s="118">
        <f t="shared" si="12"/>
        <v>33500</v>
      </c>
      <c r="K74" s="98">
        <f t="shared" si="20"/>
        <v>33500</v>
      </c>
      <c r="L74" s="118">
        <v>33500</v>
      </c>
      <c r="M74" s="118">
        <f t="shared" si="21"/>
        <v>33500</v>
      </c>
      <c r="N74" s="98">
        <f t="shared" si="22"/>
        <v>33500</v>
      </c>
      <c r="O74" s="118">
        <v>33500</v>
      </c>
      <c r="P74" s="119">
        <f t="shared" si="23"/>
        <v>33500</v>
      </c>
      <c r="Q74" s="98">
        <f t="shared" si="24"/>
        <v>33500</v>
      </c>
      <c r="R74" s="118">
        <v>33500</v>
      </c>
      <c r="S74" s="119">
        <f t="shared" si="18"/>
        <v>33500</v>
      </c>
      <c r="T74" s="98">
        <f t="shared" si="19"/>
        <v>33500</v>
      </c>
      <c r="U74" s="156">
        <v>33500</v>
      </c>
      <c r="V74" s="119">
        <f t="shared" si="13"/>
        <v>33500</v>
      </c>
      <c r="W74" s="98">
        <f t="shared" si="14"/>
        <v>33500</v>
      </c>
      <c r="X74" s="120"/>
      <c r="Y74" s="119"/>
      <c r="Z74" s="103"/>
    </row>
    <row r="75" spans="1:26" ht="151.80000000000001" outlineLevel="1" x14ac:dyDescent="0.3">
      <c r="A75" s="117">
        <v>26</v>
      </c>
      <c r="B75" s="123" t="s">
        <v>195</v>
      </c>
      <c r="C75" s="82" t="s">
        <v>127</v>
      </c>
      <c r="D75" s="118">
        <v>1</v>
      </c>
      <c r="E75" s="118"/>
      <c r="F75" s="118">
        <v>32000</v>
      </c>
      <c r="G75" s="118">
        <f t="shared" si="16"/>
        <v>32000</v>
      </c>
      <c r="H75" s="118">
        <f t="shared" si="17"/>
        <v>0</v>
      </c>
      <c r="I75" s="118">
        <v>32500</v>
      </c>
      <c r="J75" s="118">
        <f t="shared" si="12"/>
        <v>32500</v>
      </c>
      <c r="K75" s="98">
        <f t="shared" si="20"/>
        <v>0</v>
      </c>
      <c r="L75" s="118">
        <v>32000</v>
      </c>
      <c r="M75" s="118">
        <f t="shared" si="21"/>
        <v>32000</v>
      </c>
      <c r="N75" s="98">
        <f t="shared" si="22"/>
        <v>0</v>
      </c>
      <c r="O75" s="118">
        <v>32500</v>
      </c>
      <c r="P75" s="119">
        <f t="shared" si="23"/>
        <v>32500</v>
      </c>
      <c r="Q75" s="98">
        <f t="shared" si="24"/>
        <v>0</v>
      </c>
      <c r="R75" s="118">
        <v>32500</v>
      </c>
      <c r="S75" s="119">
        <f t="shared" si="18"/>
        <v>32500</v>
      </c>
      <c r="T75" s="98">
        <f t="shared" si="19"/>
        <v>0</v>
      </c>
      <c r="U75" s="156">
        <v>32000</v>
      </c>
      <c r="V75" s="119">
        <f t="shared" si="13"/>
        <v>32000</v>
      </c>
      <c r="W75" s="98">
        <f t="shared" si="14"/>
        <v>0</v>
      </c>
      <c r="X75" s="120">
        <v>38000</v>
      </c>
      <c r="Y75" s="119">
        <f>X75*E75</f>
        <v>0</v>
      </c>
      <c r="Z75" s="103"/>
    </row>
    <row r="76" spans="1:26" ht="96.6" outlineLevel="1" x14ac:dyDescent="0.3">
      <c r="A76" s="117">
        <v>27</v>
      </c>
      <c r="B76" s="123" t="s">
        <v>196</v>
      </c>
      <c r="C76" s="82" t="s">
        <v>137</v>
      </c>
      <c r="D76" s="118">
        <v>24</v>
      </c>
      <c r="E76" s="118">
        <v>50</v>
      </c>
      <c r="F76" s="118">
        <v>2500</v>
      </c>
      <c r="G76" s="118">
        <f t="shared" si="16"/>
        <v>60000</v>
      </c>
      <c r="H76" s="118">
        <f t="shared" si="17"/>
        <v>125000</v>
      </c>
      <c r="I76" s="118">
        <v>2200</v>
      </c>
      <c r="J76" s="118">
        <f t="shared" si="12"/>
        <v>52800</v>
      </c>
      <c r="K76" s="98">
        <f t="shared" si="20"/>
        <v>110000</v>
      </c>
      <c r="L76" s="124">
        <v>2700</v>
      </c>
      <c r="M76" s="124">
        <f t="shared" si="21"/>
        <v>64800</v>
      </c>
      <c r="N76" s="98">
        <f t="shared" si="22"/>
        <v>135000</v>
      </c>
      <c r="O76" s="124">
        <v>2900</v>
      </c>
      <c r="P76" s="125">
        <f t="shared" si="23"/>
        <v>69600</v>
      </c>
      <c r="Q76" s="98">
        <f t="shared" si="24"/>
        <v>145000</v>
      </c>
      <c r="R76" s="124">
        <v>2200</v>
      </c>
      <c r="S76" s="125">
        <f t="shared" si="18"/>
        <v>52800</v>
      </c>
      <c r="T76" s="98">
        <f t="shared" si="19"/>
        <v>110000</v>
      </c>
      <c r="U76" s="158">
        <v>2500</v>
      </c>
      <c r="V76" s="125">
        <f t="shared" si="13"/>
        <v>60000</v>
      </c>
      <c r="W76" s="98">
        <f t="shared" si="14"/>
        <v>125000</v>
      </c>
      <c r="X76" s="120">
        <f>900000/E76</f>
        <v>18000</v>
      </c>
      <c r="Y76" s="125">
        <f>X76*E76</f>
        <v>900000</v>
      </c>
      <c r="Z76" s="103"/>
    </row>
    <row r="77" spans="1:26" ht="96.6" outlineLevel="1" x14ac:dyDescent="0.3">
      <c r="A77" s="117">
        <v>28</v>
      </c>
      <c r="B77" s="123" t="s">
        <v>197</v>
      </c>
      <c r="C77" s="82" t="s">
        <v>137</v>
      </c>
      <c r="D77" s="118">
        <v>1</v>
      </c>
      <c r="E77" s="118"/>
      <c r="F77" s="118">
        <v>2300</v>
      </c>
      <c r="G77" s="118">
        <f t="shared" si="16"/>
        <v>2300</v>
      </c>
      <c r="H77" s="118">
        <f t="shared" si="17"/>
        <v>0</v>
      </c>
      <c r="I77" s="118">
        <v>2200</v>
      </c>
      <c r="J77" s="118">
        <f t="shared" si="12"/>
        <v>2200</v>
      </c>
      <c r="K77" s="98">
        <f t="shared" si="20"/>
        <v>0</v>
      </c>
      <c r="L77" s="124">
        <v>2300</v>
      </c>
      <c r="M77" s="124">
        <f t="shared" si="21"/>
        <v>2300</v>
      </c>
      <c r="N77" s="98">
        <f t="shared" si="22"/>
        <v>0</v>
      </c>
      <c r="O77" s="124">
        <v>2500</v>
      </c>
      <c r="P77" s="125">
        <f t="shared" si="23"/>
        <v>2500</v>
      </c>
      <c r="Q77" s="98">
        <f t="shared" si="24"/>
        <v>0</v>
      </c>
      <c r="R77" s="124">
        <v>2200</v>
      </c>
      <c r="S77" s="125">
        <f t="shared" si="18"/>
        <v>2200</v>
      </c>
      <c r="T77" s="98">
        <f t="shared" si="19"/>
        <v>0</v>
      </c>
      <c r="U77" s="158">
        <v>2300</v>
      </c>
      <c r="V77" s="125">
        <f t="shared" si="13"/>
        <v>2300</v>
      </c>
      <c r="W77" s="98">
        <f t="shared" si="14"/>
        <v>0</v>
      </c>
      <c r="X77" s="120"/>
      <c r="Y77" s="125"/>
      <c r="Z77" s="103"/>
    </row>
    <row r="78" spans="1:26" ht="248.4" outlineLevel="1" x14ac:dyDescent="0.3">
      <c r="A78" s="117">
        <v>29</v>
      </c>
      <c r="B78" s="123" t="s">
        <v>198</v>
      </c>
      <c r="C78" s="82" t="s">
        <v>137</v>
      </c>
      <c r="D78" s="118">
        <v>48</v>
      </c>
      <c r="E78" s="118">
        <v>70</v>
      </c>
      <c r="F78" s="118">
        <v>7400</v>
      </c>
      <c r="G78" s="118">
        <f t="shared" si="16"/>
        <v>355200</v>
      </c>
      <c r="H78" s="118">
        <f t="shared" si="17"/>
        <v>518000</v>
      </c>
      <c r="I78" s="118">
        <v>7400</v>
      </c>
      <c r="J78" s="118">
        <f t="shared" si="12"/>
        <v>355200</v>
      </c>
      <c r="K78" s="98">
        <f t="shared" si="20"/>
        <v>518000</v>
      </c>
      <c r="L78" s="124">
        <v>7900</v>
      </c>
      <c r="M78" s="124">
        <f t="shared" si="21"/>
        <v>379200</v>
      </c>
      <c r="N78" s="98">
        <f t="shared" si="22"/>
        <v>553000</v>
      </c>
      <c r="O78" s="124">
        <v>7800</v>
      </c>
      <c r="P78" s="125">
        <f t="shared" si="23"/>
        <v>374400</v>
      </c>
      <c r="Q78" s="98">
        <f t="shared" si="24"/>
        <v>546000</v>
      </c>
      <c r="R78" s="124">
        <v>7400</v>
      </c>
      <c r="S78" s="125">
        <f t="shared" si="18"/>
        <v>355200</v>
      </c>
      <c r="T78" s="98">
        <f t="shared" si="19"/>
        <v>518000</v>
      </c>
      <c r="U78" s="158">
        <v>8200</v>
      </c>
      <c r="V78" s="125">
        <f t="shared" si="13"/>
        <v>393600</v>
      </c>
      <c r="W78" s="98">
        <f t="shared" si="14"/>
        <v>574000</v>
      </c>
      <c r="X78" s="120"/>
      <c r="Y78" s="125"/>
      <c r="Z78" s="103"/>
    </row>
    <row r="79" spans="1:26" ht="248.4" outlineLevel="1" x14ac:dyDescent="0.3">
      <c r="A79" s="117">
        <v>30</v>
      </c>
      <c r="B79" s="123" t="s">
        <v>199</v>
      </c>
      <c r="C79" s="82" t="s">
        <v>137</v>
      </c>
      <c r="D79" s="118">
        <v>1</v>
      </c>
      <c r="E79" s="118"/>
      <c r="F79" s="118">
        <v>7000</v>
      </c>
      <c r="G79" s="118">
        <f t="shared" si="16"/>
        <v>7000</v>
      </c>
      <c r="H79" s="118">
        <f t="shared" si="17"/>
        <v>0</v>
      </c>
      <c r="I79" s="118">
        <v>7000</v>
      </c>
      <c r="J79" s="118">
        <f t="shared" si="12"/>
        <v>7000</v>
      </c>
      <c r="K79" s="98">
        <f t="shared" si="20"/>
        <v>0</v>
      </c>
      <c r="L79" s="124">
        <v>7450</v>
      </c>
      <c r="M79" s="124">
        <f t="shared" si="21"/>
        <v>7450</v>
      </c>
      <c r="N79" s="98">
        <f>L79*$E79</f>
        <v>0</v>
      </c>
      <c r="O79" s="124">
        <v>7000</v>
      </c>
      <c r="P79" s="125">
        <f t="shared" si="23"/>
        <v>7000</v>
      </c>
      <c r="Q79" s="98">
        <f t="shared" si="24"/>
        <v>0</v>
      </c>
      <c r="R79" s="124">
        <v>7000</v>
      </c>
      <c r="S79" s="125">
        <f t="shared" si="18"/>
        <v>7000</v>
      </c>
      <c r="T79" s="98">
        <f t="shared" si="19"/>
        <v>0</v>
      </c>
      <c r="U79" s="158">
        <v>8200</v>
      </c>
      <c r="V79" s="125">
        <f t="shared" si="13"/>
        <v>8200</v>
      </c>
      <c r="W79" s="98">
        <f t="shared" si="14"/>
        <v>0</v>
      </c>
      <c r="X79" s="120">
        <f>180000/(7.62*3.28)</f>
        <v>7201.8436719800275</v>
      </c>
      <c r="Y79" s="125">
        <f>X79*E79</f>
        <v>0</v>
      </c>
      <c r="Z79" s="103"/>
    </row>
    <row r="80" spans="1:26" ht="41.4" outlineLevel="1" x14ac:dyDescent="0.3">
      <c r="A80" s="117">
        <v>31</v>
      </c>
      <c r="B80" s="123" t="s">
        <v>200</v>
      </c>
      <c r="C80" s="82" t="s">
        <v>201</v>
      </c>
      <c r="D80" s="118">
        <v>350</v>
      </c>
      <c r="E80" s="118">
        <v>200</v>
      </c>
      <c r="F80" s="118">
        <v>750</v>
      </c>
      <c r="G80" s="118">
        <f t="shared" si="16"/>
        <v>262500</v>
      </c>
      <c r="H80" s="118">
        <f t="shared" si="17"/>
        <v>150000</v>
      </c>
      <c r="I80" s="118">
        <v>750</v>
      </c>
      <c r="J80" s="118">
        <f t="shared" si="12"/>
        <v>262500</v>
      </c>
      <c r="K80" s="98">
        <f t="shared" si="20"/>
        <v>150000</v>
      </c>
      <c r="L80" s="118">
        <v>750</v>
      </c>
      <c r="M80" s="118">
        <f t="shared" si="21"/>
        <v>262500</v>
      </c>
      <c r="N80" s="98">
        <f t="shared" si="22"/>
        <v>150000</v>
      </c>
      <c r="O80" s="118">
        <v>650</v>
      </c>
      <c r="P80" s="119">
        <f t="shared" si="23"/>
        <v>227500</v>
      </c>
      <c r="Q80" s="98">
        <f t="shared" si="24"/>
        <v>130000</v>
      </c>
      <c r="R80" s="118">
        <v>750</v>
      </c>
      <c r="S80" s="119">
        <f t="shared" si="18"/>
        <v>262500</v>
      </c>
      <c r="T80" s="98">
        <f t="shared" si="19"/>
        <v>150000</v>
      </c>
      <c r="U80" s="156">
        <v>1000</v>
      </c>
      <c r="V80" s="119">
        <f t="shared" si="13"/>
        <v>350000</v>
      </c>
      <c r="W80" s="98">
        <f t="shared" si="14"/>
        <v>200000</v>
      </c>
      <c r="X80" s="120">
        <v>600</v>
      </c>
      <c r="Y80" s="119">
        <f>X80*E80</f>
        <v>120000</v>
      </c>
      <c r="Z80" s="103"/>
    </row>
    <row r="81" spans="1:26" ht="96.6" outlineLevel="1" x14ac:dyDescent="0.3">
      <c r="A81" s="117">
        <v>32</v>
      </c>
      <c r="B81" s="123" t="s">
        <v>202</v>
      </c>
      <c r="C81" s="82" t="s">
        <v>119</v>
      </c>
      <c r="D81" s="118">
        <v>475</v>
      </c>
      <c r="E81" s="118">
        <v>750</v>
      </c>
      <c r="F81" s="118">
        <v>780</v>
      </c>
      <c r="G81" s="118">
        <f t="shared" si="16"/>
        <v>370500</v>
      </c>
      <c r="H81" s="118">
        <f t="shared" si="17"/>
        <v>585000</v>
      </c>
      <c r="I81" s="118">
        <v>780</v>
      </c>
      <c r="J81" s="118">
        <f t="shared" si="12"/>
        <v>370500</v>
      </c>
      <c r="K81" s="98">
        <f t="shared" si="20"/>
        <v>585000</v>
      </c>
      <c r="L81" s="118">
        <v>680</v>
      </c>
      <c r="M81" s="118">
        <f t="shared" si="21"/>
        <v>323000</v>
      </c>
      <c r="N81" s="98">
        <f t="shared" si="22"/>
        <v>510000</v>
      </c>
      <c r="O81" s="124">
        <v>780</v>
      </c>
      <c r="P81" s="125">
        <f t="shared" si="23"/>
        <v>370500</v>
      </c>
      <c r="Q81" s="98">
        <f t="shared" si="24"/>
        <v>585000</v>
      </c>
      <c r="R81" s="124">
        <v>780</v>
      </c>
      <c r="S81" s="125">
        <f t="shared" si="18"/>
        <v>370500</v>
      </c>
      <c r="T81" s="98">
        <f t="shared" si="19"/>
        <v>585000</v>
      </c>
      <c r="U81" s="158">
        <v>780</v>
      </c>
      <c r="V81" s="125">
        <f t="shared" si="13"/>
        <v>370500</v>
      </c>
      <c r="W81" s="98">
        <f t="shared" si="14"/>
        <v>585000</v>
      </c>
      <c r="X81" s="120">
        <v>850</v>
      </c>
      <c r="Y81" s="125">
        <f>X81*E81</f>
        <v>637500</v>
      </c>
      <c r="Z81" s="103"/>
    </row>
    <row r="82" spans="1:26" ht="96.6" outlineLevel="1" x14ac:dyDescent="0.3">
      <c r="A82" s="117">
        <v>33</v>
      </c>
      <c r="B82" s="123" t="s">
        <v>203</v>
      </c>
      <c r="C82" s="82" t="s">
        <v>119</v>
      </c>
      <c r="D82" s="118">
        <v>1</v>
      </c>
      <c r="E82" s="118"/>
      <c r="F82" s="118">
        <v>680</v>
      </c>
      <c r="G82" s="118">
        <f t="shared" si="16"/>
        <v>680</v>
      </c>
      <c r="H82" s="118">
        <f t="shared" si="17"/>
        <v>0</v>
      </c>
      <c r="I82" s="118">
        <v>680</v>
      </c>
      <c r="J82" s="118">
        <f t="shared" si="12"/>
        <v>680</v>
      </c>
      <c r="K82" s="98">
        <f t="shared" si="20"/>
        <v>0</v>
      </c>
      <c r="L82" s="118">
        <v>680</v>
      </c>
      <c r="M82" s="118">
        <f t="shared" si="21"/>
        <v>680</v>
      </c>
      <c r="N82" s="98">
        <f t="shared" si="22"/>
        <v>0</v>
      </c>
      <c r="O82" s="124">
        <v>680</v>
      </c>
      <c r="P82" s="125">
        <f t="shared" si="23"/>
        <v>680</v>
      </c>
      <c r="Q82" s="98">
        <f t="shared" si="24"/>
        <v>0</v>
      </c>
      <c r="R82" s="124">
        <v>680</v>
      </c>
      <c r="S82" s="125">
        <f t="shared" si="18"/>
        <v>680</v>
      </c>
      <c r="T82" s="98">
        <f t="shared" si="19"/>
        <v>0</v>
      </c>
      <c r="U82" s="158">
        <v>680</v>
      </c>
      <c r="V82" s="125">
        <f t="shared" si="13"/>
        <v>680</v>
      </c>
      <c r="W82" s="98">
        <f t="shared" si="14"/>
        <v>0</v>
      </c>
      <c r="X82" s="120"/>
      <c r="Y82" s="125"/>
      <c r="Z82" s="103"/>
    </row>
    <row r="83" spans="1:26" ht="82.8" outlineLevel="1" x14ac:dyDescent="0.3">
      <c r="A83" s="117">
        <v>34</v>
      </c>
      <c r="B83" s="123" t="s">
        <v>204</v>
      </c>
      <c r="C83" s="82" t="s">
        <v>137</v>
      </c>
      <c r="D83" s="118">
        <v>600</v>
      </c>
      <c r="E83" s="118">
        <v>1050</v>
      </c>
      <c r="F83" s="118">
        <v>275</v>
      </c>
      <c r="G83" s="118">
        <f t="shared" si="16"/>
        <v>165000</v>
      </c>
      <c r="H83" s="118">
        <f t="shared" si="17"/>
        <v>288750</v>
      </c>
      <c r="I83" s="118">
        <v>275</v>
      </c>
      <c r="J83" s="118">
        <f t="shared" si="12"/>
        <v>165000</v>
      </c>
      <c r="K83" s="98">
        <f t="shared" si="20"/>
        <v>288750</v>
      </c>
      <c r="L83" s="118">
        <v>275</v>
      </c>
      <c r="M83" s="118">
        <f t="shared" si="21"/>
        <v>165000</v>
      </c>
      <c r="N83" s="98">
        <f t="shared" si="22"/>
        <v>288750</v>
      </c>
      <c r="O83" s="118">
        <v>275</v>
      </c>
      <c r="P83" s="119">
        <f t="shared" si="23"/>
        <v>165000</v>
      </c>
      <c r="Q83" s="98">
        <f t="shared" si="24"/>
        <v>288750</v>
      </c>
      <c r="R83" s="118">
        <v>275</v>
      </c>
      <c r="S83" s="119">
        <f t="shared" si="18"/>
        <v>165000</v>
      </c>
      <c r="T83" s="98">
        <f t="shared" si="19"/>
        <v>288750</v>
      </c>
      <c r="U83" s="156">
        <v>275</v>
      </c>
      <c r="V83" s="119">
        <f t="shared" si="13"/>
        <v>165000</v>
      </c>
      <c r="W83" s="98">
        <f t="shared" si="14"/>
        <v>288750</v>
      </c>
      <c r="X83" s="120">
        <v>315</v>
      </c>
      <c r="Y83" s="119">
        <f t="shared" ref="Y83:Y92" si="25">X83*E83</f>
        <v>330750</v>
      </c>
      <c r="Z83" s="103"/>
    </row>
    <row r="84" spans="1:26" ht="151.80000000000001" outlineLevel="1" x14ac:dyDescent="0.3">
      <c r="A84" s="117">
        <v>35</v>
      </c>
      <c r="B84" s="123" t="s">
        <v>205</v>
      </c>
      <c r="C84" s="82" t="s">
        <v>119</v>
      </c>
      <c r="D84" s="118">
        <v>18</v>
      </c>
      <c r="E84" s="118">
        <v>64</v>
      </c>
      <c r="F84" s="118">
        <v>3000</v>
      </c>
      <c r="G84" s="118">
        <f t="shared" si="16"/>
        <v>54000</v>
      </c>
      <c r="H84" s="118">
        <f t="shared" si="17"/>
        <v>192000</v>
      </c>
      <c r="I84" s="118">
        <v>3000</v>
      </c>
      <c r="J84" s="118">
        <f t="shared" si="12"/>
        <v>54000</v>
      </c>
      <c r="K84" s="98">
        <f t="shared" si="20"/>
        <v>192000</v>
      </c>
      <c r="L84" s="118">
        <v>3000</v>
      </c>
      <c r="M84" s="118">
        <f t="shared" si="21"/>
        <v>54000</v>
      </c>
      <c r="N84" s="98">
        <f t="shared" si="22"/>
        <v>192000</v>
      </c>
      <c r="O84" s="118">
        <v>3000</v>
      </c>
      <c r="P84" s="119">
        <f t="shared" si="23"/>
        <v>54000</v>
      </c>
      <c r="Q84" s="98">
        <f t="shared" si="24"/>
        <v>192000</v>
      </c>
      <c r="R84" s="118">
        <v>3000</v>
      </c>
      <c r="S84" s="119">
        <f t="shared" si="18"/>
        <v>54000</v>
      </c>
      <c r="T84" s="98">
        <f t="shared" si="19"/>
        <v>192000</v>
      </c>
      <c r="U84" s="156">
        <v>3000</v>
      </c>
      <c r="V84" s="119">
        <f t="shared" si="13"/>
        <v>54000</v>
      </c>
      <c r="W84" s="98">
        <f t="shared" si="14"/>
        <v>192000</v>
      </c>
      <c r="X84" s="120">
        <v>3000</v>
      </c>
      <c r="Y84" s="119">
        <f t="shared" si="25"/>
        <v>192000</v>
      </c>
      <c r="Z84" s="103"/>
    </row>
    <row r="85" spans="1:26" ht="124.2" outlineLevel="1" x14ac:dyDescent="0.3">
      <c r="A85" s="117">
        <v>36</v>
      </c>
      <c r="B85" s="123" t="s">
        <v>206</v>
      </c>
      <c r="C85" s="82" t="s">
        <v>119</v>
      </c>
      <c r="D85" s="118">
        <v>60</v>
      </c>
      <c r="E85" s="118"/>
      <c r="F85" s="118">
        <v>1200</v>
      </c>
      <c r="G85" s="118">
        <f t="shared" si="16"/>
        <v>72000</v>
      </c>
      <c r="H85" s="118">
        <f t="shared" si="17"/>
        <v>0</v>
      </c>
      <c r="I85" s="118">
        <v>1150</v>
      </c>
      <c r="J85" s="118">
        <f t="shared" si="12"/>
        <v>69000</v>
      </c>
      <c r="K85" s="98">
        <f t="shared" si="20"/>
        <v>0</v>
      </c>
      <c r="L85" s="118">
        <v>1200</v>
      </c>
      <c r="M85" s="118">
        <f t="shared" si="21"/>
        <v>72000</v>
      </c>
      <c r="N85" s="98">
        <f t="shared" si="22"/>
        <v>0</v>
      </c>
      <c r="O85" s="118">
        <v>1200</v>
      </c>
      <c r="P85" s="119">
        <f t="shared" si="23"/>
        <v>72000</v>
      </c>
      <c r="Q85" s="98">
        <f t="shared" si="24"/>
        <v>0</v>
      </c>
      <c r="R85" s="118">
        <v>1150</v>
      </c>
      <c r="S85" s="119">
        <f t="shared" si="18"/>
        <v>69000</v>
      </c>
      <c r="T85" s="98">
        <f t="shared" si="19"/>
        <v>0</v>
      </c>
      <c r="U85" s="156">
        <v>1250</v>
      </c>
      <c r="V85" s="119">
        <f t="shared" si="13"/>
        <v>75000</v>
      </c>
      <c r="W85" s="98">
        <f t="shared" si="14"/>
        <v>0</v>
      </c>
      <c r="X85" s="120">
        <v>1150</v>
      </c>
      <c r="Y85" s="119">
        <f t="shared" si="25"/>
        <v>0</v>
      </c>
      <c r="Z85" s="103"/>
    </row>
    <row r="86" spans="1:26" ht="124.2" outlineLevel="1" x14ac:dyDescent="0.3">
      <c r="A86" s="117">
        <v>37</v>
      </c>
      <c r="B86" s="123" t="s">
        <v>207</v>
      </c>
      <c r="C86" s="82" t="s">
        <v>137</v>
      </c>
      <c r="D86" s="118">
        <v>25</v>
      </c>
      <c r="E86" s="118">
        <v>35</v>
      </c>
      <c r="F86" s="118">
        <v>3480</v>
      </c>
      <c r="G86" s="118">
        <f t="shared" si="16"/>
        <v>87000</v>
      </c>
      <c r="H86" s="118">
        <f t="shared" si="17"/>
        <v>121800</v>
      </c>
      <c r="I86" s="118">
        <v>3480</v>
      </c>
      <c r="J86" s="118">
        <f t="shared" si="12"/>
        <v>87000</v>
      </c>
      <c r="K86" s="98">
        <f t="shared" si="20"/>
        <v>121800</v>
      </c>
      <c r="L86" s="124">
        <v>4200</v>
      </c>
      <c r="M86" s="124">
        <f t="shared" si="21"/>
        <v>105000</v>
      </c>
      <c r="N86" s="98">
        <f t="shared" si="22"/>
        <v>147000</v>
      </c>
      <c r="O86" s="118">
        <v>3480</v>
      </c>
      <c r="P86" s="119">
        <f t="shared" si="23"/>
        <v>87000</v>
      </c>
      <c r="Q86" s="98">
        <f t="shared" si="24"/>
        <v>121800</v>
      </c>
      <c r="R86" s="118">
        <v>3480</v>
      </c>
      <c r="S86" s="119">
        <f t="shared" si="18"/>
        <v>87000</v>
      </c>
      <c r="T86" s="98">
        <f t="shared" si="19"/>
        <v>121800</v>
      </c>
      <c r="U86" s="156">
        <v>3560</v>
      </c>
      <c r="V86" s="119">
        <f t="shared" si="13"/>
        <v>89000</v>
      </c>
      <c r="W86" s="98">
        <f t="shared" si="14"/>
        <v>124600</v>
      </c>
      <c r="X86" s="120">
        <f>900000/E86</f>
        <v>25714.285714285714</v>
      </c>
      <c r="Y86" s="119">
        <f t="shared" si="25"/>
        <v>900000</v>
      </c>
      <c r="Z86" s="103"/>
    </row>
    <row r="87" spans="1:26" ht="179.4" outlineLevel="1" x14ac:dyDescent="0.3">
      <c r="A87" s="117">
        <v>38</v>
      </c>
      <c r="B87" s="123" t="s">
        <v>208</v>
      </c>
      <c r="C87" s="82" t="s">
        <v>137</v>
      </c>
      <c r="D87" s="118">
        <v>10</v>
      </c>
      <c r="E87" s="118">
        <v>15</v>
      </c>
      <c r="F87" s="118">
        <v>550</v>
      </c>
      <c r="G87" s="118">
        <f t="shared" si="16"/>
        <v>5500</v>
      </c>
      <c r="H87" s="118">
        <f t="shared" si="17"/>
        <v>8250</v>
      </c>
      <c r="I87" s="118">
        <v>550</v>
      </c>
      <c r="J87" s="118">
        <f t="shared" si="12"/>
        <v>5500</v>
      </c>
      <c r="K87" s="98">
        <f t="shared" si="20"/>
        <v>8250</v>
      </c>
      <c r="L87" s="124">
        <v>550</v>
      </c>
      <c r="M87" s="124">
        <f t="shared" si="21"/>
        <v>5500</v>
      </c>
      <c r="N87" s="98">
        <f t="shared" si="22"/>
        <v>8250</v>
      </c>
      <c r="O87" s="118">
        <v>550</v>
      </c>
      <c r="P87" s="119">
        <f t="shared" si="23"/>
        <v>5500</v>
      </c>
      <c r="Q87" s="98">
        <f t="shared" si="24"/>
        <v>8250</v>
      </c>
      <c r="R87" s="118">
        <v>550</v>
      </c>
      <c r="S87" s="119">
        <f t="shared" si="18"/>
        <v>5500</v>
      </c>
      <c r="T87" s="98">
        <f t="shared" si="19"/>
        <v>8250</v>
      </c>
      <c r="U87" s="156">
        <v>550</v>
      </c>
      <c r="V87" s="119">
        <f t="shared" si="13"/>
        <v>5500</v>
      </c>
      <c r="W87" s="98">
        <f t="shared" si="14"/>
        <v>8250</v>
      </c>
      <c r="X87" s="120">
        <v>550</v>
      </c>
      <c r="Y87" s="119">
        <f t="shared" si="25"/>
        <v>8250</v>
      </c>
      <c r="Z87" s="103"/>
    </row>
    <row r="88" spans="1:26" ht="110.4" outlineLevel="1" x14ac:dyDescent="0.3">
      <c r="A88" s="117">
        <v>39</v>
      </c>
      <c r="B88" s="123" t="s">
        <v>209</v>
      </c>
      <c r="C88" s="82" t="s">
        <v>119</v>
      </c>
      <c r="D88" s="118">
        <v>20</v>
      </c>
      <c r="E88" s="118">
        <v>40</v>
      </c>
      <c r="F88" s="118">
        <v>1500</v>
      </c>
      <c r="G88" s="118">
        <f t="shared" si="16"/>
        <v>30000</v>
      </c>
      <c r="H88" s="118">
        <f t="shared" si="17"/>
        <v>60000</v>
      </c>
      <c r="I88" s="118">
        <v>1500</v>
      </c>
      <c r="J88" s="118">
        <f t="shared" si="12"/>
        <v>30000</v>
      </c>
      <c r="K88" s="98">
        <f t="shared" si="20"/>
        <v>60000</v>
      </c>
      <c r="L88" s="118">
        <v>1500</v>
      </c>
      <c r="M88" s="118">
        <f t="shared" si="21"/>
        <v>30000</v>
      </c>
      <c r="N88" s="98">
        <f t="shared" si="22"/>
        <v>60000</v>
      </c>
      <c r="O88" s="118">
        <v>1500</v>
      </c>
      <c r="P88" s="119">
        <f t="shared" si="23"/>
        <v>30000</v>
      </c>
      <c r="Q88" s="98">
        <f t="shared" si="24"/>
        <v>60000</v>
      </c>
      <c r="R88" s="118">
        <v>1500</v>
      </c>
      <c r="S88" s="119">
        <f t="shared" si="18"/>
        <v>30000</v>
      </c>
      <c r="T88" s="98">
        <f t="shared" si="19"/>
        <v>60000</v>
      </c>
      <c r="U88" s="156">
        <v>1500</v>
      </c>
      <c r="V88" s="119">
        <f t="shared" si="13"/>
        <v>30000</v>
      </c>
      <c r="W88" s="98">
        <f t="shared" si="14"/>
        <v>60000</v>
      </c>
      <c r="X88" s="120">
        <v>2000</v>
      </c>
      <c r="Y88" s="119">
        <f t="shared" si="25"/>
        <v>80000</v>
      </c>
      <c r="Z88" s="103"/>
    </row>
    <row r="89" spans="1:26" ht="27.6" outlineLevel="1" x14ac:dyDescent="0.3">
      <c r="A89" s="117">
        <v>40</v>
      </c>
      <c r="B89" s="126" t="s">
        <v>210</v>
      </c>
      <c r="C89" s="82" t="s">
        <v>137</v>
      </c>
      <c r="D89" s="118">
        <v>10</v>
      </c>
      <c r="E89" s="118">
        <v>15</v>
      </c>
      <c r="F89" s="118">
        <v>950</v>
      </c>
      <c r="G89" s="118">
        <f t="shared" si="16"/>
        <v>9500</v>
      </c>
      <c r="H89" s="118">
        <f t="shared" si="17"/>
        <v>14250</v>
      </c>
      <c r="I89" s="118">
        <v>1200</v>
      </c>
      <c r="J89" s="118">
        <f t="shared" si="12"/>
        <v>12000</v>
      </c>
      <c r="K89" s="98">
        <f t="shared" si="20"/>
        <v>18000</v>
      </c>
      <c r="L89" s="118">
        <v>950</v>
      </c>
      <c r="M89" s="118">
        <f t="shared" si="21"/>
        <v>9500</v>
      </c>
      <c r="N89" s="98">
        <f t="shared" si="22"/>
        <v>14250</v>
      </c>
      <c r="O89" s="118">
        <v>950</v>
      </c>
      <c r="P89" s="119">
        <f t="shared" si="23"/>
        <v>9500</v>
      </c>
      <c r="Q89" s="98">
        <f t="shared" si="24"/>
        <v>14250</v>
      </c>
      <c r="R89" s="118">
        <v>1200</v>
      </c>
      <c r="S89" s="119">
        <f t="shared" si="18"/>
        <v>12000</v>
      </c>
      <c r="T89" s="98">
        <f t="shared" si="19"/>
        <v>18000</v>
      </c>
      <c r="U89" s="156">
        <v>950</v>
      </c>
      <c r="V89" s="119">
        <f t="shared" si="13"/>
        <v>9500</v>
      </c>
      <c r="W89" s="98">
        <f t="shared" si="14"/>
        <v>14250</v>
      </c>
      <c r="X89" s="120">
        <v>1150</v>
      </c>
      <c r="Y89" s="119">
        <f t="shared" si="25"/>
        <v>17250</v>
      </c>
      <c r="Z89" s="103"/>
    </row>
    <row r="90" spans="1:26" ht="27.6" outlineLevel="1" x14ac:dyDescent="0.3">
      <c r="A90" s="117">
        <v>41</v>
      </c>
      <c r="B90" s="123" t="s">
        <v>211</v>
      </c>
      <c r="C90" s="82" t="s">
        <v>137</v>
      </c>
      <c r="D90" s="118">
        <v>10</v>
      </c>
      <c r="E90" s="118">
        <v>8</v>
      </c>
      <c r="F90" s="118">
        <v>2200</v>
      </c>
      <c r="G90" s="118">
        <f t="shared" si="16"/>
        <v>22000</v>
      </c>
      <c r="H90" s="118">
        <f t="shared" si="17"/>
        <v>17600</v>
      </c>
      <c r="I90" s="124">
        <v>1200</v>
      </c>
      <c r="J90" s="124">
        <f t="shared" si="12"/>
        <v>12000</v>
      </c>
      <c r="K90" s="127">
        <f t="shared" si="20"/>
        <v>9600</v>
      </c>
      <c r="L90" s="118">
        <v>2200</v>
      </c>
      <c r="M90" s="118">
        <f t="shared" si="21"/>
        <v>22000</v>
      </c>
      <c r="N90" s="127">
        <f t="shared" si="22"/>
        <v>17600</v>
      </c>
      <c r="O90" s="118">
        <v>1200</v>
      </c>
      <c r="P90" s="119">
        <f t="shared" si="23"/>
        <v>12000</v>
      </c>
      <c r="Q90" s="127">
        <f t="shared" si="24"/>
        <v>9600</v>
      </c>
      <c r="R90" s="118">
        <v>1200</v>
      </c>
      <c r="S90" s="119">
        <f t="shared" si="18"/>
        <v>12000</v>
      </c>
      <c r="T90" s="127">
        <f t="shared" si="19"/>
        <v>9600</v>
      </c>
      <c r="U90" s="156">
        <v>3000</v>
      </c>
      <c r="V90" s="119">
        <f t="shared" si="13"/>
        <v>30000</v>
      </c>
      <c r="W90" s="127">
        <f t="shared" si="14"/>
        <v>24000</v>
      </c>
      <c r="X90" s="120">
        <v>650</v>
      </c>
      <c r="Y90" s="119">
        <f t="shared" si="25"/>
        <v>5200</v>
      </c>
      <c r="Z90" s="103"/>
    </row>
    <row r="91" spans="1:26" ht="27.6" outlineLevel="1" x14ac:dyDescent="0.3">
      <c r="A91" s="117">
        <v>42</v>
      </c>
      <c r="B91" s="123" t="s">
        <v>212</v>
      </c>
      <c r="C91" s="82" t="s">
        <v>127</v>
      </c>
      <c r="D91" s="118">
        <v>1</v>
      </c>
      <c r="E91" s="118">
        <v>1</v>
      </c>
      <c r="F91" s="118">
        <v>7000</v>
      </c>
      <c r="G91" s="118">
        <f t="shared" si="16"/>
        <v>7000</v>
      </c>
      <c r="H91" s="118">
        <f t="shared" si="17"/>
        <v>7000</v>
      </c>
      <c r="I91" s="118">
        <v>7000</v>
      </c>
      <c r="J91" s="118">
        <f t="shared" si="12"/>
        <v>7000</v>
      </c>
      <c r="K91" s="98">
        <f t="shared" si="20"/>
        <v>7000</v>
      </c>
      <c r="L91" s="118">
        <v>7000</v>
      </c>
      <c r="M91" s="118">
        <f t="shared" si="21"/>
        <v>7000</v>
      </c>
      <c r="N91" s="98">
        <f t="shared" si="22"/>
        <v>7000</v>
      </c>
      <c r="O91" s="118">
        <v>7000</v>
      </c>
      <c r="P91" s="119">
        <f t="shared" si="23"/>
        <v>7000</v>
      </c>
      <c r="Q91" s="98">
        <f t="shared" si="24"/>
        <v>7000</v>
      </c>
      <c r="R91" s="118">
        <v>7000</v>
      </c>
      <c r="S91" s="119">
        <f t="shared" si="18"/>
        <v>7000</v>
      </c>
      <c r="T91" s="98">
        <f t="shared" si="19"/>
        <v>7000</v>
      </c>
      <c r="U91" s="156">
        <v>15500</v>
      </c>
      <c r="V91" s="119">
        <f t="shared" si="13"/>
        <v>15500</v>
      </c>
      <c r="W91" s="98">
        <f t="shared" si="14"/>
        <v>15500</v>
      </c>
      <c r="X91" s="120">
        <v>7000</v>
      </c>
      <c r="Y91" s="119">
        <f t="shared" si="25"/>
        <v>7000</v>
      </c>
      <c r="Z91" s="103"/>
    </row>
    <row r="92" spans="1:26" ht="15.6" outlineLevel="1" x14ac:dyDescent="0.3">
      <c r="A92" s="117">
        <v>43</v>
      </c>
      <c r="B92" s="123" t="s">
        <v>213</v>
      </c>
      <c r="C92" s="82" t="s">
        <v>137</v>
      </c>
      <c r="D92" s="118">
        <v>12</v>
      </c>
      <c r="E92" s="118">
        <v>40</v>
      </c>
      <c r="F92" s="118">
        <v>650</v>
      </c>
      <c r="G92" s="118">
        <f t="shared" si="16"/>
        <v>7800</v>
      </c>
      <c r="H92" s="118">
        <f t="shared" si="17"/>
        <v>26000</v>
      </c>
      <c r="I92" s="118">
        <v>350</v>
      </c>
      <c r="J92" s="118">
        <f t="shared" si="12"/>
        <v>4200</v>
      </c>
      <c r="K92" s="98">
        <f t="shared" si="20"/>
        <v>14000</v>
      </c>
      <c r="L92" s="118">
        <v>650</v>
      </c>
      <c r="M92" s="118">
        <f t="shared" si="21"/>
        <v>7800</v>
      </c>
      <c r="N92" s="98">
        <f t="shared" si="22"/>
        <v>26000</v>
      </c>
      <c r="O92" s="118">
        <v>350</v>
      </c>
      <c r="P92" s="119">
        <f t="shared" si="23"/>
        <v>4200</v>
      </c>
      <c r="Q92" s="98">
        <f t="shared" si="24"/>
        <v>14000</v>
      </c>
      <c r="R92" s="118">
        <v>350</v>
      </c>
      <c r="S92" s="119">
        <f t="shared" si="18"/>
        <v>4200</v>
      </c>
      <c r="T92" s="98">
        <f t="shared" si="19"/>
        <v>14000</v>
      </c>
      <c r="U92" s="156">
        <v>850</v>
      </c>
      <c r="V92" s="119">
        <f t="shared" si="13"/>
        <v>10200</v>
      </c>
      <c r="W92" s="98">
        <f t="shared" si="14"/>
        <v>34000</v>
      </c>
      <c r="X92" s="120">
        <v>320</v>
      </c>
      <c r="Y92" s="119">
        <f t="shared" si="25"/>
        <v>12800</v>
      </c>
      <c r="Z92" s="103"/>
    </row>
    <row r="93" spans="1:26" ht="96.6" outlineLevel="1" x14ac:dyDescent="0.3">
      <c r="A93" s="117">
        <v>44</v>
      </c>
      <c r="B93" s="123" t="s">
        <v>214</v>
      </c>
      <c r="C93" s="82" t="s">
        <v>119</v>
      </c>
      <c r="D93" s="118">
        <v>15</v>
      </c>
      <c r="E93" s="118"/>
      <c r="F93" s="118">
        <v>950</v>
      </c>
      <c r="G93" s="118">
        <f t="shared" si="16"/>
        <v>14250</v>
      </c>
      <c r="H93" s="118">
        <f t="shared" si="17"/>
        <v>0</v>
      </c>
      <c r="I93" s="118">
        <v>1100</v>
      </c>
      <c r="J93" s="118">
        <f t="shared" si="12"/>
        <v>16500</v>
      </c>
      <c r="K93" s="98">
        <f t="shared" si="20"/>
        <v>0</v>
      </c>
      <c r="L93" s="118">
        <v>950</v>
      </c>
      <c r="M93" s="118">
        <f t="shared" si="21"/>
        <v>14250</v>
      </c>
      <c r="N93" s="98">
        <f t="shared" si="22"/>
        <v>0</v>
      </c>
      <c r="O93" s="124">
        <v>950</v>
      </c>
      <c r="P93" s="125">
        <f t="shared" si="23"/>
        <v>14250</v>
      </c>
      <c r="Q93" s="98">
        <f t="shared" si="24"/>
        <v>0</v>
      </c>
      <c r="R93" s="124">
        <v>1100</v>
      </c>
      <c r="S93" s="125">
        <f t="shared" si="18"/>
        <v>16500</v>
      </c>
      <c r="T93" s="98">
        <f t="shared" si="19"/>
        <v>0</v>
      </c>
      <c r="U93" s="158">
        <v>1650</v>
      </c>
      <c r="V93" s="125">
        <f t="shared" si="13"/>
        <v>24750</v>
      </c>
      <c r="W93" s="98">
        <f t="shared" si="14"/>
        <v>0</v>
      </c>
      <c r="X93" s="120"/>
      <c r="Y93" s="125"/>
      <c r="Z93" s="103"/>
    </row>
    <row r="94" spans="1:26" ht="138" outlineLevel="1" x14ac:dyDescent="0.3">
      <c r="A94" s="117">
        <v>45</v>
      </c>
      <c r="B94" s="123" t="s">
        <v>215</v>
      </c>
      <c r="C94" s="82" t="s">
        <v>119</v>
      </c>
      <c r="D94" s="118">
        <v>35</v>
      </c>
      <c r="E94" s="118">
        <v>72</v>
      </c>
      <c r="F94" s="118">
        <v>2050</v>
      </c>
      <c r="G94" s="118">
        <f t="shared" si="16"/>
        <v>71750</v>
      </c>
      <c r="H94" s="118">
        <f t="shared" si="17"/>
        <v>147600</v>
      </c>
      <c r="I94" s="118">
        <v>2050</v>
      </c>
      <c r="J94" s="118">
        <f t="shared" si="12"/>
        <v>71750</v>
      </c>
      <c r="K94" s="98">
        <f t="shared" si="20"/>
        <v>147600</v>
      </c>
      <c r="L94" s="118">
        <v>2050</v>
      </c>
      <c r="M94" s="118">
        <f t="shared" si="21"/>
        <v>71750</v>
      </c>
      <c r="N94" s="98">
        <f t="shared" si="22"/>
        <v>147600</v>
      </c>
      <c r="O94" s="118">
        <v>2050</v>
      </c>
      <c r="P94" s="119">
        <f t="shared" si="23"/>
        <v>71750</v>
      </c>
      <c r="Q94" s="98">
        <f t="shared" si="24"/>
        <v>147600</v>
      </c>
      <c r="R94" s="118">
        <v>2050</v>
      </c>
      <c r="S94" s="119">
        <f t="shared" si="18"/>
        <v>71750</v>
      </c>
      <c r="T94" s="98">
        <f t="shared" si="19"/>
        <v>147600</v>
      </c>
      <c r="U94" s="156">
        <v>2275</v>
      </c>
      <c r="V94" s="119">
        <f t="shared" si="13"/>
        <v>79625</v>
      </c>
      <c r="W94" s="98">
        <f t="shared" si="14"/>
        <v>163800</v>
      </c>
      <c r="X94" s="120">
        <v>2050</v>
      </c>
      <c r="Y94" s="119">
        <f>X94*E94</f>
        <v>147600</v>
      </c>
      <c r="Z94" s="103"/>
    </row>
    <row r="95" spans="1:26" ht="15.6" outlineLevel="1" x14ac:dyDescent="0.3">
      <c r="A95" s="117">
        <v>46</v>
      </c>
      <c r="B95" s="123" t="s">
        <v>216</v>
      </c>
      <c r="C95" s="82" t="s">
        <v>119</v>
      </c>
      <c r="D95" s="118">
        <v>25</v>
      </c>
      <c r="E95" s="118">
        <v>20</v>
      </c>
      <c r="F95" s="118">
        <v>600</v>
      </c>
      <c r="G95" s="118">
        <f t="shared" si="16"/>
        <v>15000</v>
      </c>
      <c r="H95" s="118">
        <f t="shared" si="17"/>
        <v>12000</v>
      </c>
      <c r="I95" s="118">
        <v>600</v>
      </c>
      <c r="J95" s="118">
        <f t="shared" si="12"/>
        <v>15000</v>
      </c>
      <c r="K95" s="98">
        <f t="shared" si="20"/>
        <v>12000</v>
      </c>
      <c r="L95" s="118">
        <v>600</v>
      </c>
      <c r="M95" s="118">
        <f t="shared" si="21"/>
        <v>15000</v>
      </c>
      <c r="N95" s="98">
        <f t="shared" si="22"/>
        <v>12000</v>
      </c>
      <c r="O95" s="118">
        <v>600</v>
      </c>
      <c r="P95" s="119">
        <f t="shared" si="23"/>
        <v>15000</v>
      </c>
      <c r="Q95" s="98">
        <f t="shared" si="24"/>
        <v>12000</v>
      </c>
      <c r="R95" s="118">
        <v>600</v>
      </c>
      <c r="S95" s="119">
        <f t="shared" si="18"/>
        <v>15000</v>
      </c>
      <c r="T95" s="98">
        <f t="shared" si="19"/>
        <v>12000</v>
      </c>
      <c r="U95" s="156">
        <v>852</v>
      </c>
      <c r="V95" s="119">
        <f t="shared" si="13"/>
        <v>21300</v>
      </c>
      <c r="W95" s="98">
        <f t="shared" si="14"/>
        <v>17040</v>
      </c>
      <c r="X95" s="120">
        <v>650</v>
      </c>
      <c r="Y95" s="119">
        <f>X95*E95</f>
        <v>13000</v>
      </c>
      <c r="Z95" s="103"/>
    </row>
    <row r="96" spans="1:26" ht="15.6" outlineLevel="1" x14ac:dyDescent="0.3">
      <c r="A96" s="117">
        <v>47</v>
      </c>
      <c r="B96" s="123" t="s">
        <v>217</v>
      </c>
      <c r="C96" s="82" t="s">
        <v>218</v>
      </c>
      <c r="D96" s="118">
        <v>3</v>
      </c>
      <c r="E96" s="118">
        <v>6</v>
      </c>
      <c r="F96" s="118">
        <v>8500</v>
      </c>
      <c r="G96" s="118">
        <f t="shared" si="16"/>
        <v>25500</v>
      </c>
      <c r="H96" s="118">
        <f t="shared" si="17"/>
        <v>51000</v>
      </c>
      <c r="I96" s="118">
        <v>8500</v>
      </c>
      <c r="J96" s="118">
        <f t="shared" si="12"/>
        <v>25500</v>
      </c>
      <c r="K96" s="98">
        <f t="shared" si="20"/>
        <v>51000</v>
      </c>
      <c r="L96" s="118">
        <v>8500</v>
      </c>
      <c r="M96" s="118">
        <f t="shared" si="21"/>
        <v>25500</v>
      </c>
      <c r="N96" s="98">
        <f t="shared" si="22"/>
        <v>51000</v>
      </c>
      <c r="O96" s="118">
        <v>8500</v>
      </c>
      <c r="P96" s="119">
        <f t="shared" si="23"/>
        <v>25500</v>
      </c>
      <c r="Q96" s="98">
        <f t="shared" si="24"/>
        <v>51000</v>
      </c>
      <c r="R96" s="118">
        <v>8500</v>
      </c>
      <c r="S96" s="119">
        <f t="shared" si="18"/>
        <v>25500</v>
      </c>
      <c r="T96" s="98">
        <f t="shared" si="19"/>
        <v>51000</v>
      </c>
      <c r="U96" s="156">
        <v>9500</v>
      </c>
      <c r="V96" s="119">
        <f t="shared" si="13"/>
        <v>28500</v>
      </c>
      <c r="W96" s="98">
        <f t="shared" si="14"/>
        <v>57000</v>
      </c>
      <c r="X96" s="120"/>
      <c r="Y96" s="119"/>
      <c r="Z96" s="103"/>
    </row>
    <row r="97" spans="1:26" ht="15.6" outlineLevel="1" x14ac:dyDescent="0.3">
      <c r="A97" s="117">
        <v>48</v>
      </c>
      <c r="B97" s="123" t="s">
        <v>219</v>
      </c>
      <c r="C97" s="82" t="s">
        <v>220</v>
      </c>
      <c r="D97" s="118">
        <v>32</v>
      </c>
      <c r="E97" s="118">
        <v>60</v>
      </c>
      <c r="F97" s="118">
        <v>750</v>
      </c>
      <c r="G97" s="118">
        <f t="shared" si="16"/>
        <v>24000</v>
      </c>
      <c r="H97" s="118">
        <f t="shared" si="17"/>
        <v>45000</v>
      </c>
      <c r="I97" s="118">
        <v>750</v>
      </c>
      <c r="J97" s="118">
        <f t="shared" si="12"/>
        <v>24000</v>
      </c>
      <c r="K97" s="98">
        <f t="shared" si="20"/>
        <v>45000</v>
      </c>
      <c r="L97" s="118">
        <v>750</v>
      </c>
      <c r="M97" s="118">
        <f t="shared" si="21"/>
        <v>24000</v>
      </c>
      <c r="N97" s="98">
        <f t="shared" si="22"/>
        <v>45000</v>
      </c>
      <c r="O97" s="118">
        <v>750</v>
      </c>
      <c r="P97" s="119">
        <f t="shared" si="23"/>
        <v>24000</v>
      </c>
      <c r="Q97" s="98">
        <f t="shared" si="24"/>
        <v>45000</v>
      </c>
      <c r="R97" s="118">
        <v>750</v>
      </c>
      <c r="S97" s="119">
        <f t="shared" si="18"/>
        <v>24000</v>
      </c>
      <c r="T97" s="98">
        <f t="shared" si="19"/>
        <v>45000</v>
      </c>
      <c r="U97" s="156">
        <v>850</v>
      </c>
      <c r="V97" s="119">
        <f t="shared" si="13"/>
        <v>27200</v>
      </c>
      <c r="W97" s="98">
        <f t="shared" si="14"/>
        <v>51000</v>
      </c>
      <c r="X97" s="120">
        <v>750</v>
      </c>
      <c r="Y97" s="119">
        <f>X97*E97</f>
        <v>45000</v>
      </c>
      <c r="Z97" s="103"/>
    </row>
    <row r="98" spans="1:26" ht="15.6" outlineLevel="1" x14ac:dyDescent="0.3">
      <c r="A98" s="117">
        <v>49</v>
      </c>
      <c r="B98" s="123" t="s">
        <v>221</v>
      </c>
      <c r="C98" s="82" t="s">
        <v>222</v>
      </c>
      <c r="D98" s="118">
        <v>25</v>
      </c>
      <c r="E98" s="118">
        <v>10</v>
      </c>
      <c r="F98" s="118">
        <v>950</v>
      </c>
      <c r="G98" s="118">
        <f t="shared" si="16"/>
        <v>23750</v>
      </c>
      <c r="H98" s="118">
        <f t="shared" si="17"/>
        <v>9500</v>
      </c>
      <c r="I98" s="118">
        <v>970</v>
      </c>
      <c r="J98" s="118">
        <f t="shared" si="12"/>
        <v>24250</v>
      </c>
      <c r="K98" s="98">
        <f t="shared" si="20"/>
        <v>9700</v>
      </c>
      <c r="L98" s="118">
        <v>950</v>
      </c>
      <c r="M98" s="118">
        <f t="shared" si="21"/>
        <v>23750</v>
      </c>
      <c r="N98" s="98">
        <f t="shared" si="22"/>
        <v>9500</v>
      </c>
      <c r="O98" s="118">
        <v>950</v>
      </c>
      <c r="P98" s="119">
        <f t="shared" si="23"/>
        <v>23750</v>
      </c>
      <c r="Q98" s="98">
        <f t="shared" si="24"/>
        <v>9500</v>
      </c>
      <c r="R98" s="118">
        <v>970</v>
      </c>
      <c r="S98" s="119">
        <f t="shared" si="18"/>
        <v>24250</v>
      </c>
      <c r="T98" s="98">
        <f t="shared" si="19"/>
        <v>9700</v>
      </c>
      <c r="U98" s="156">
        <v>970</v>
      </c>
      <c r="V98" s="119">
        <f t="shared" si="13"/>
        <v>24250</v>
      </c>
      <c r="W98" s="98">
        <f t="shared" si="14"/>
        <v>9700</v>
      </c>
      <c r="X98" s="120"/>
      <c r="Y98" s="119"/>
      <c r="Z98" s="103"/>
    </row>
    <row r="99" spans="1:26" ht="220.8" outlineLevel="1" x14ac:dyDescent="0.3">
      <c r="A99" s="117">
        <v>50</v>
      </c>
      <c r="B99" s="123" t="s">
        <v>223</v>
      </c>
      <c r="C99" s="82" t="s">
        <v>220</v>
      </c>
      <c r="D99" s="118">
        <v>10</v>
      </c>
      <c r="E99" s="118">
        <v>12</v>
      </c>
      <c r="F99" s="118">
        <v>6000</v>
      </c>
      <c r="G99" s="118">
        <f t="shared" si="16"/>
        <v>60000</v>
      </c>
      <c r="H99" s="118">
        <f t="shared" si="17"/>
        <v>72000</v>
      </c>
      <c r="I99" s="118">
        <v>6000</v>
      </c>
      <c r="J99" s="118">
        <f t="shared" si="12"/>
        <v>60000</v>
      </c>
      <c r="K99" s="98">
        <f t="shared" si="20"/>
        <v>72000</v>
      </c>
      <c r="L99" s="118">
        <v>6000</v>
      </c>
      <c r="M99" s="118">
        <f t="shared" si="21"/>
        <v>60000</v>
      </c>
      <c r="N99" s="98">
        <f t="shared" si="22"/>
        <v>72000</v>
      </c>
      <c r="O99" s="124">
        <v>6000</v>
      </c>
      <c r="P99" s="125">
        <f t="shared" si="23"/>
        <v>60000</v>
      </c>
      <c r="Q99" s="98">
        <f t="shared" si="24"/>
        <v>72000</v>
      </c>
      <c r="R99" s="124">
        <v>6000</v>
      </c>
      <c r="S99" s="125">
        <f t="shared" si="18"/>
        <v>60000</v>
      </c>
      <c r="T99" s="98">
        <f t="shared" si="19"/>
        <v>72000</v>
      </c>
      <c r="U99" s="158">
        <v>10500</v>
      </c>
      <c r="V99" s="125">
        <f t="shared" si="13"/>
        <v>105000</v>
      </c>
      <c r="W99" s="98">
        <f t="shared" si="14"/>
        <v>126000</v>
      </c>
      <c r="X99" s="120">
        <v>7000</v>
      </c>
      <c r="Y99" s="125">
        <f>X99*E99</f>
        <v>84000</v>
      </c>
      <c r="Z99" s="103"/>
    </row>
    <row r="100" spans="1:26" ht="151.80000000000001" outlineLevel="1" x14ac:dyDescent="0.3">
      <c r="A100" s="117">
        <v>51</v>
      </c>
      <c r="B100" s="123" t="s">
        <v>224</v>
      </c>
      <c r="C100" s="82" t="s">
        <v>220</v>
      </c>
      <c r="D100" s="118">
        <v>12</v>
      </c>
      <c r="E100" s="118">
        <v>10</v>
      </c>
      <c r="F100" s="118">
        <v>8200</v>
      </c>
      <c r="G100" s="118">
        <f t="shared" si="16"/>
        <v>98400</v>
      </c>
      <c r="H100" s="118">
        <f t="shared" si="17"/>
        <v>82000</v>
      </c>
      <c r="I100" s="124">
        <v>8100</v>
      </c>
      <c r="J100" s="124">
        <f t="shared" si="12"/>
        <v>97200</v>
      </c>
      <c r="K100" s="127">
        <f t="shared" si="20"/>
        <v>81000</v>
      </c>
      <c r="L100" s="118">
        <v>8200</v>
      </c>
      <c r="M100" s="118">
        <f t="shared" si="21"/>
        <v>98400</v>
      </c>
      <c r="N100" s="127">
        <f t="shared" si="22"/>
        <v>82000</v>
      </c>
      <c r="O100" s="118">
        <v>7000</v>
      </c>
      <c r="P100" s="119">
        <f t="shared" si="23"/>
        <v>84000</v>
      </c>
      <c r="Q100" s="127">
        <f t="shared" si="24"/>
        <v>70000</v>
      </c>
      <c r="R100" s="118">
        <v>8100</v>
      </c>
      <c r="S100" s="119">
        <f t="shared" si="18"/>
        <v>97200</v>
      </c>
      <c r="T100" s="127">
        <f t="shared" si="19"/>
        <v>81000</v>
      </c>
      <c r="U100" s="156">
        <v>10500</v>
      </c>
      <c r="V100" s="119">
        <f t="shared" si="13"/>
        <v>126000</v>
      </c>
      <c r="W100" s="127">
        <f t="shared" si="14"/>
        <v>105000</v>
      </c>
      <c r="X100" s="120">
        <v>7000</v>
      </c>
      <c r="Y100" s="119">
        <f>X100*E100</f>
        <v>70000</v>
      </c>
      <c r="Z100" s="103"/>
    </row>
    <row r="101" spans="1:26" ht="207" outlineLevel="1" x14ac:dyDescent="0.3">
      <c r="A101" s="117">
        <v>52</v>
      </c>
      <c r="B101" s="123" t="s">
        <v>225</v>
      </c>
      <c r="C101" s="82" t="s">
        <v>119</v>
      </c>
      <c r="D101" s="118">
        <v>270</v>
      </c>
      <c r="E101" s="118">
        <v>200</v>
      </c>
      <c r="F101" s="118">
        <v>950</v>
      </c>
      <c r="G101" s="118">
        <f t="shared" si="16"/>
        <v>256500</v>
      </c>
      <c r="H101" s="118">
        <f t="shared" si="17"/>
        <v>190000</v>
      </c>
      <c r="I101" s="118">
        <v>950</v>
      </c>
      <c r="J101" s="118">
        <f t="shared" si="12"/>
        <v>256500</v>
      </c>
      <c r="K101" s="98">
        <f t="shared" si="20"/>
        <v>190000</v>
      </c>
      <c r="L101" s="124">
        <v>1100</v>
      </c>
      <c r="M101" s="124">
        <f t="shared" si="21"/>
        <v>297000</v>
      </c>
      <c r="N101" s="98">
        <f t="shared" si="22"/>
        <v>220000</v>
      </c>
      <c r="O101" s="118">
        <v>950</v>
      </c>
      <c r="P101" s="119">
        <f t="shared" si="23"/>
        <v>256500</v>
      </c>
      <c r="Q101" s="98">
        <f t="shared" si="24"/>
        <v>190000</v>
      </c>
      <c r="R101" s="118">
        <v>950</v>
      </c>
      <c r="S101" s="119">
        <f t="shared" si="18"/>
        <v>256500</v>
      </c>
      <c r="T101" s="98">
        <f t="shared" si="19"/>
        <v>190000</v>
      </c>
      <c r="U101" s="156">
        <v>1050</v>
      </c>
      <c r="V101" s="119">
        <f t="shared" si="13"/>
        <v>283500</v>
      </c>
      <c r="W101" s="98">
        <f t="shared" si="14"/>
        <v>210000</v>
      </c>
      <c r="X101" s="120">
        <v>850</v>
      </c>
      <c r="Y101" s="119">
        <f>X101*E101</f>
        <v>170000</v>
      </c>
      <c r="Z101" s="103"/>
    </row>
    <row r="102" spans="1:26" ht="27.6" outlineLevel="1" x14ac:dyDescent="0.3">
      <c r="A102" s="117">
        <v>53</v>
      </c>
      <c r="B102" s="123" t="s">
        <v>226</v>
      </c>
      <c r="C102" s="82" t="s">
        <v>134</v>
      </c>
      <c r="D102" s="118">
        <v>2</v>
      </c>
      <c r="E102" s="118">
        <v>4</v>
      </c>
      <c r="F102" s="118">
        <v>10500</v>
      </c>
      <c r="G102" s="118">
        <f t="shared" si="16"/>
        <v>21000</v>
      </c>
      <c r="H102" s="118">
        <f t="shared" si="17"/>
        <v>42000</v>
      </c>
      <c r="I102" s="124">
        <v>10500</v>
      </c>
      <c r="J102" s="124">
        <f t="shared" si="12"/>
        <v>21000</v>
      </c>
      <c r="K102" s="127">
        <f t="shared" si="20"/>
        <v>42000</v>
      </c>
      <c r="L102" s="118">
        <v>10500</v>
      </c>
      <c r="M102" s="118">
        <f t="shared" si="21"/>
        <v>21000</v>
      </c>
      <c r="N102" s="127">
        <f t="shared" si="22"/>
        <v>42000</v>
      </c>
      <c r="O102" s="124">
        <v>10500</v>
      </c>
      <c r="P102" s="125">
        <f t="shared" si="23"/>
        <v>21000</v>
      </c>
      <c r="Q102" s="127">
        <f t="shared" si="24"/>
        <v>42000</v>
      </c>
      <c r="R102" s="124">
        <v>10500</v>
      </c>
      <c r="S102" s="125">
        <f t="shared" si="18"/>
        <v>21000</v>
      </c>
      <c r="T102" s="127">
        <f t="shared" si="19"/>
        <v>42000</v>
      </c>
      <c r="U102" s="158">
        <v>22000</v>
      </c>
      <c r="V102" s="125">
        <f t="shared" si="13"/>
        <v>44000</v>
      </c>
      <c r="W102" s="127">
        <f t="shared" si="14"/>
        <v>88000</v>
      </c>
      <c r="X102" s="120"/>
      <c r="Y102" s="125"/>
      <c r="Z102" s="103"/>
    </row>
    <row r="103" spans="1:26" ht="55.2" outlineLevel="1" x14ac:dyDescent="0.3">
      <c r="A103" s="117">
        <v>54</v>
      </c>
      <c r="B103" s="123" t="s">
        <v>227</v>
      </c>
      <c r="C103" s="82" t="s">
        <v>134</v>
      </c>
      <c r="D103" s="118">
        <v>2</v>
      </c>
      <c r="E103" s="118"/>
      <c r="F103" s="118">
        <v>4500</v>
      </c>
      <c r="G103" s="118">
        <f t="shared" si="16"/>
        <v>9000</v>
      </c>
      <c r="H103" s="118">
        <f t="shared" si="17"/>
        <v>0</v>
      </c>
      <c r="I103" s="124">
        <v>4500</v>
      </c>
      <c r="J103" s="124">
        <f t="shared" si="12"/>
        <v>9000</v>
      </c>
      <c r="K103" s="127">
        <f t="shared" si="20"/>
        <v>0</v>
      </c>
      <c r="L103" s="118">
        <v>4500</v>
      </c>
      <c r="M103" s="118">
        <f t="shared" si="21"/>
        <v>9000</v>
      </c>
      <c r="N103" s="127">
        <f t="shared" si="22"/>
        <v>0</v>
      </c>
      <c r="O103" s="124">
        <v>4500</v>
      </c>
      <c r="P103" s="125">
        <f t="shared" si="23"/>
        <v>9000</v>
      </c>
      <c r="Q103" s="127">
        <f t="shared" si="24"/>
        <v>0</v>
      </c>
      <c r="R103" s="124">
        <v>4500</v>
      </c>
      <c r="S103" s="125">
        <f t="shared" si="18"/>
        <v>9000</v>
      </c>
      <c r="T103" s="127">
        <f t="shared" si="19"/>
        <v>0</v>
      </c>
      <c r="U103" s="158">
        <v>22000</v>
      </c>
      <c r="V103" s="125">
        <f t="shared" si="13"/>
        <v>44000</v>
      </c>
      <c r="W103" s="127">
        <f t="shared" si="14"/>
        <v>0</v>
      </c>
      <c r="X103" s="120"/>
      <c r="Y103" s="125"/>
      <c r="Z103" s="103"/>
    </row>
    <row r="104" spans="1:26" ht="110.4" outlineLevel="1" x14ac:dyDescent="0.3">
      <c r="A104" s="117">
        <v>55</v>
      </c>
      <c r="B104" s="123" t="s">
        <v>228</v>
      </c>
      <c r="C104" s="82" t="s">
        <v>119</v>
      </c>
      <c r="D104" s="118">
        <v>2900</v>
      </c>
      <c r="E104" s="118">
        <v>1000</v>
      </c>
      <c r="F104" s="118">
        <v>390</v>
      </c>
      <c r="G104" s="118">
        <f t="shared" si="16"/>
        <v>1131000</v>
      </c>
      <c r="H104" s="118">
        <f t="shared" si="17"/>
        <v>390000</v>
      </c>
      <c r="I104" s="118">
        <v>390</v>
      </c>
      <c r="J104" s="118">
        <f t="shared" si="12"/>
        <v>1131000</v>
      </c>
      <c r="K104" s="98">
        <f t="shared" si="20"/>
        <v>390000</v>
      </c>
      <c r="L104" s="118">
        <v>390</v>
      </c>
      <c r="M104" s="118">
        <f t="shared" si="21"/>
        <v>1131000</v>
      </c>
      <c r="N104" s="98">
        <f t="shared" si="22"/>
        <v>390000</v>
      </c>
      <c r="O104" s="124">
        <v>390</v>
      </c>
      <c r="P104" s="125">
        <f t="shared" si="23"/>
        <v>1131000</v>
      </c>
      <c r="Q104" s="98">
        <f t="shared" si="24"/>
        <v>390000</v>
      </c>
      <c r="R104" s="124">
        <v>390</v>
      </c>
      <c r="S104" s="125">
        <f t="shared" si="18"/>
        <v>1131000</v>
      </c>
      <c r="T104" s="98">
        <f t="shared" si="19"/>
        <v>390000</v>
      </c>
      <c r="U104" s="158">
        <v>415</v>
      </c>
      <c r="V104" s="125">
        <f t="shared" si="13"/>
        <v>1203500</v>
      </c>
      <c r="W104" s="98">
        <f t="shared" si="14"/>
        <v>415000</v>
      </c>
      <c r="X104" s="120"/>
      <c r="Y104" s="125"/>
      <c r="Z104" s="103"/>
    </row>
    <row r="105" spans="1:26" ht="124.2" outlineLevel="1" x14ac:dyDescent="0.3">
      <c r="A105" s="117">
        <v>56</v>
      </c>
      <c r="B105" s="123" t="s">
        <v>229</v>
      </c>
      <c r="C105" s="82" t="s">
        <v>119</v>
      </c>
      <c r="D105" s="118">
        <v>1</v>
      </c>
      <c r="E105" s="118"/>
      <c r="F105" s="118">
        <v>510</v>
      </c>
      <c r="G105" s="118">
        <f t="shared" si="16"/>
        <v>510</v>
      </c>
      <c r="H105" s="118">
        <f t="shared" si="17"/>
        <v>0</v>
      </c>
      <c r="I105" s="118">
        <v>490</v>
      </c>
      <c r="J105" s="118">
        <f t="shared" si="12"/>
        <v>490</v>
      </c>
      <c r="K105" s="98">
        <f t="shared" si="20"/>
        <v>0</v>
      </c>
      <c r="L105" s="124">
        <v>510</v>
      </c>
      <c r="M105" s="124">
        <f t="shared" si="21"/>
        <v>510</v>
      </c>
      <c r="N105" s="98">
        <f t="shared" si="22"/>
        <v>0</v>
      </c>
      <c r="O105" s="118">
        <v>500</v>
      </c>
      <c r="P105" s="119">
        <f t="shared" si="23"/>
        <v>500</v>
      </c>
      <c r="Q105" s="98">
        <f t="shared" si="24"/>
        <v>0</v>
      </c>
      <c r="R105" s="118">
        <v>490</v>
      </c>
      <c r="S105" s="119">
        <f t="shared" si="18"/>
        <v>490</v>
      </c>
      <c r="T105" s="98">
        <f t="shared" si="19"/>
        <v>0</v>
      </c>
      <c r="U105" s="156">
        <v>510</v>
      </c>
      <c r="V105" s="119">
        <f t="shared" si="13"/>
        <v>510</v>
      </c>
      <c r="W105" s="98">
        <f t="shared" si="14"/>
        <v>0</v>
      </c>
      <c r="X105" s="120">
        <v>400</v>
      </c>
      <c r="Y105" s="119">
        <f>X105*E105</f>
        <v>0</v>
      </c>
      <c r="Z105" s="103"/>
    </row>
    <row r="106" spans="1:26" ht="124.2" outlineLevel="1" x14ac:dyDescent="0.3">
      <c r="A106" s="117">
        <v>57</v>
      </c>
      <c r="B106" s="123" t="s">
        <v>230</v>
      </c>
      <c r="C106" s="82" t="s">
        <v>119</v>
      </c>
      <c r="D106" s="118">
        <v>1</v>
      </c>
      <c r="E106" s="118"/>
      <c r="F106" s="118">
        <v>490</v>
      </c>
      <c r="G106" s="118">
        <f t="shared" si="16"/>
        <v>490</v>
      </c>
      <c r="H106" s="118">
        <f t="shared" si="17"/>
        <v>0</v>
      </c>
      <c r="I106" s="118">
        <v>470</v>
      </c>
      <c r="J106" s="118">
        <f t="shared" si="12"/>
        <v>470</v>
      </c>
      <c r="K106" s="98">
        <f t="shared" si="20"/>
        <v>0</v>
      </c>
      <c r="L106" s="124">
        <v>490</v>
      </c>
      <c r="M106" s="124">
        <f t="shared" si="21"/>
        <v>490</v>
      </c>
      <c r="N106" s="98">
        <f t="shared" si="22"/>
        <v>0</v>
      </c>
      <c r="O106" s="118">
        <v>480</v>
      </c>
      <c r="P106" s="119">
        <f t="shared" si="23"/>
        <v>480</v>
      </c>
      <c r="Q106" s="98">
        <f t="shared" si="24"/>
        <v>0</v>
      </c>
      <c r="R106" s="118">
        <v>470</v>
      </c>
      <c r="S106" s="119">
        <f t="shared" si="18"/>
        <v>470</v>
      </c>
      <c r="T106" s="98">
        <f t="shared" si="19"/>
        <v>0</v>
      </c>
      <c r="U106" s="156">
        <v>510</v>
      </c>
      <c r="V106" s="119">
        <f t="shared" si="13"/>
        <v>510</v>
      </c>
      <c r="W106" s="98">
        <f t="shared" si="14"/>
        <v>0</v>
      </c>
      <c r="X106" s="120"/>
      <c r="Y106" s="119"/>
      <c r="Z106" s="103"/>
    </row>
    <row r="107" spans="1:26" ht="69" outlineLevel="1" x14ac:dyDescent="0.3">
      <c r="A107" s="117">
        <v>58</v>
      </c>
      <c r="B107" s="123" t="s">
        <v>231</v>
      </c>
      <c r="C107" s="82" t="s">
        <v>137</v>
      </c>
      <c r="D107" s="118">
        <v>30</v>
      </c>
      <c r="E107" s="118">
        <v>200</v>
      </c>
      <c r="F107" s="118">
        <v>120</v>
      </c>
      <c r="G107" s="118">
        <f t="shared" si="16"/>
        <v>3600</v>
      </c>
      <c r="H107" s="118">
        <f t="shared" si="17"/>
        <v>24000</v>
      </c>
      <c r="I107" s="118">
        <v>120</v>
      </c>
      <c r="J107" s="118">
        <f t="shared" si="12"/>
        <v>3600</v>
      </c>
      <c r="K107" s="98">
        <f t="shared" si="20"/>
        <v>24000</v>
      </c>
      <c r="L107" s="118">
        <v>120</v>
      </c>
      <c r="M107" s="118">
        <f t="shared" si="21"/>
        <v>3600</v>
      </c>
      <c r="N107" s="98">
        <f t="shared" si="22"/>
        <v>24000</v>
      </c>
      <c r="O107" s="118">
        <v>120</v>
      </c>
      <c r="P107" s="119">
        <f t="shared" si="23"/>
        <v>3600</v>
      </c>
      <c r="Q107" s="98">
        <f t="shared" si="24"/>
        <v>24000</v>
      </c>
      <c r="R107" s="118">
        <v>120</v>
      </c>
      <c r="S107" s="119">
        <f t="shared" si="18"/>
        <v>3600</v>
      </c>
      <c r="T107" s="98">
        <f t="shared" si="19"/>
        <v>24000</v>
      </c>
      <c r="U107" s="156">
        <v>180</v>
      </c>
      <c r="V107" s="119">
        <f t="shared" si="13"/>
        <v>5400</v>
      </c>
      <c r="W107" s="98">
        <f t="shared" si="14"/>
        <v>36000</v>
      </c>
      <c r="X107" s="120">
        <v>120</v>
      </c>
      <c r="Y107" s="119">
        <f>X107*E107</f>
        <v>24000</v>
      </c>
      <c r="Z107" s="103"/>
    </row>
    <row r="108" spans="1:26" ht="138" outlineLevel="1" x14ac:dyDescent="0.3">
      <c r="A108" s="117">
        <v>59</v>
      </c>
      <c r="B108" s="123" t="s">
        <v>232</v>
      </c>
      <c r="C108" s="82" t="s">
        <v>119</v>
      </c>
      <c r="D108" s="118">
        <v>65</v>
      </c>
      <c r="E108" s="118"/>
      <c r="F108" s="118">
        <v>1150</v>
      </c>
      <c r="G108" s="118">
        <f t="shared" si="16"/>
        <v>74750</v>
      </c>
      <c r="H108" s="118">
        <f t="shared" si="17"/>
        <v>0</v>
      </c>
      <c r="I108" s="118">
        <v>1150</v>
      </c>
      <c r="J108" s="118">
        <f t="shared" si="12"/>
        <v>74750</v>
      </c>
      <c r="K108" s="98">
        <f t="shared" si="20"/>
        <v>0</v>
      </c>
      <c r="L108" s="118">
        <v>1150</v>
      </c>
      <c r="M108" s="118">
        <f t="shared" si="21"/>
        <v>74750</v>
      </c>
      <c r="N108" s="98">
        <f t="shared" si="22"/>
        <v>0</v>
      </c>
      <c r="O108" s="118">
        <v>1150</v>
      </c>
      <c r="P108" s="119">
        <f t="shared" si="23"/>
        <v>74750</v>
      </c>
      <c r="Q108" s="98">
        <f t="shared" si="24"/>
        <v>0</v>
      </c>
      <c r="R108" s="118">
        <v>1150</v>
      </c>
      <c r="S108" s="119">
        <f t="shared" si="18"/>
        <v>74750</v>
      </c>
      <c r="T108" s="98">
        <f t="shared" si="19"/>
        <v>0</v>
      </c>
      <c r="U108" s="156">
        <v>1600</v>
      </c>
      <c r="V108" s="119">
        <f t="shared" si="13"/>
        <v>104000</v>
      </c>
      <c r="W108" s="98">
        <f t="shared" si="14"/>
        <v>0</v>
      </c>
      <c r="X108" s="120">
        <v>1150</v>
      </c>
      <c r="Y108" s="119">
        <f>X108*E108</f>
        <v>0</v>
      </c>
      <c r="Z108" s="103"/>
    </row>
    <row r="109" spans="1:26" ht="151.80000000000001" outlineLevel="1" x14ac:dyDescent="0.3">
      <c r="A109" s="117">
        <v>60</v>
      </c>
      <c r="B109" s="123" t="s">
        <v>233</v>
      </c>
      <c r="C109" s="82" t="s">
        <v>119</v>
      </c>
      <c r="D109" s="118">
        <v>1</v>
      </c>
      <c r="E109" s="118"/>
      <c r="F109" s="118">
        <v>1150</v>
      </c>
      <c r="G109" s="118">
        <f t="shared" si="16"/>
        <v>1150</v>
      </c>
      <c r="H109" s="118">
        <f t="shared" si="17"/>
        <v>0</v>
      </c>
      <c r="I109" s="118">
        <v>1150</v>
      </c>
      <c r="J109" s="118">
        <f t="shared" si="12"/>
        <v>1150</v>
      </c>
      <c r="K109" s="98">
        <f t="shared" si="20"/>
        <v>0</v>
      </c>
      <c r="L109" s="118">
        <v>1150</v>
      </c>
      <c r="M109" s="118">
        <f t="shared" si="21"/>
        <v>1150</v>
      </c>
      <c r="N109" s="98">
        <f t="shared" si="22"/>
        <v>0</v>
      </c>
      <c r="O109" s="118">
        <v>1150</v>
      </c>
      <c r="P109" s="119">
        <f t="shared" si="23"/>
        <v>1150</v>
      </c>
      <c r="Q109" s="98">
        <f t="shared" si="24"/>
        <v>0</v>
      </c>
      <c r="R109" s="118">
        <v>1150</v>
      </c>
      <c r="S109" s="119">
        <f t="shared" si="18"/>
        <v>1150</v>
      </c>
      <c r="T109" s="98">
        <f t="shared" si="19"/>
        <v>0</v>
      </c>
      <c r="U109" s="156">
        <v>1600</v>
      </c>
      <c r="V109" s="119">
        <f t="shared" si="13"/>
        <v>1600</v>
      </c>
      <c r="W109" s="98">
        <f t="shared" si="14"/>
        <v>0</v>
      </c>
      <c r="X109" s="120"/>
      <c r="Y109" s="119"/>
      <c r="Z109" s="103"/>
    </row>
    <row r="110" spans="1:26" ht="110.4" outlineLevel="1" x14ac:dyDescent="0.3">
      <c r="A110" s="117">
        <v>61</v>
      </c>
      <c r="B110" s="123" t="s">
        <v>234</v>
      </c>
      <c r="C110" s="82" t="s">
        <v>119</v>
      </c>
      <c r="D110" s="118">
        <v>55</v>
      </c>
      <c r="E110" s="118">
        <v>50</v>
      </c>
      <c r="F110" s="118">
        <v>3400</v>
      </c>
      <c r="G110" s="118">
        <f t="shared" si="16"/>
        <v>187000</v>
      </c>
      <c r="H110" s="118">
        <f t="shared" si="17"/>
        <v>170000</v>
      </c>
      <c r="I110" s="118">
        <v>3400</v>
      </c>
      <c r="J110" s="118">
        <f t="shared" si="12"/>
        <v>187000</v>
      </c>
      <c r="K110" s="98">
        <f t="shared" si="20"/>
        <v>170000</v>
      </c>
      <c r="L110" s="118">
        <v>3400</v>
      </c>
      <c r="M110" s="118">
        <f t="shared" si="21"/>
        <v>187000</v>
      </c>
      <c r="N110" s="98">
        <f t="shared" si="22"/>
        <v>170000</v>
      </c>
      <c r="O110" s="118">
        <v>3400</v>
      </c>
      <c r="P110" s="119">
        <f t="shared" si="23"/>
        <v>187000</v>
      </c>
      <c r="Q110" s="98">
        <f t="shared" si="24"/>
        <v>170000</v>
      </c>
      <c r="R110" s="118">
        <v>3400</v>
      </c>
      <c r="S110" s="119">
        <f t="shared" si="18"/>
        <v>187000</v>
      </c>
      <c r="T110" s="98">
        <f t="shared" si="19"/>
        <v>170000</v>
      </c>
      <c r="U110" s="156">
        <v>3400</v>
      </c>
      <c r="V110" s="119">
        <f t="shared" si="13"/>
        <v>187000</v>
      </c>
      <c r="W110" s="98">
        <f t="shared" si="14"/>
        <v>170000</v>
      </c>
      <c r="X110" s="120">
        <v>3400</v>
      </c>
      <c r="Y110" s="119">
        <f>X110*E110</f>
        <v>170000</v>
      </c>
      <c r="Z110" s="103"/>
    </row>
    <row r="111" spans="1:26" ht="41.4" outlineLevel="1" x14ac:dyDescent="0.3">
      <c r="A111" s="117">
        <v>62</v>
      </c>
      <c r="B111" s="123" t="s">
        <v>235</v>
      </c>
      <c r="C111" s="82" t="s">
        <v>119</v>
      </c>
      <c r="D111" s="118">
        <v>30</v>
      </c>
      <c r="E111" s="118">
        <v>35</v>
      </c>
      <c r="F111" s="118">
        <v>75</v>
      </c>
      <c r="G111" s="118">
        <f t="shared" si="16"/>
        <v>2250</v>
      </c>
      <c r="H111" s="118">
        <f t="shared" si="17"/>
        <v>2625</v>
      </c>
      <c r="I111" s="118">
        <v>100</v>
      </c>
      <c r="J111" s="118">
        <f t="shared" si="12"/>
        <v>3000</v>
      </c>
      <c r="K111" s="98">
        <f t="shared" si="20"/>
        <v>3500</v>
      </c>
      <c r="L111" s="118">
        <v>75</v>
      </c>
      <c r="M111" s="118">
        <f t="shared" si="21"/>
        <v>2250</v>
      </c>
      <c r="N111" s="98">
        <f t="shared" si="22"/>
        <v>2625</v>
      </c>
      <c r="O111" s="118">
        <v>75</v>
      </c>
      <c r="P111" s="119">
        <f t="shared" si="23"/>
        <v>2250</v>
      </c>
      <c r="Q111" s="98">
        <f t="shared" si="24"/>
        <v>2625</v>
      </c>
      <c r="R111" s="118">
        <v>100</v>
      </c>
      <c r="S111" s="119">
        <f t="shared" si="18"/>
        <v>3000</v>
      </c>
      <c r="T111" s="98">
        <f t="shared" si="19"/>
        <v>3500</v>
      </c>
      <c r="U111" s="156">
        <v>125</v>
      </c>
      <c r="V111" s="119">
        <f t="shared" si="13"/>
        <v>3750</v>
      </c>
      <c r="W111" s="98">
        <f t="shared" si="14"/>
        <v>4375</v>
      </c>
      <c r="X111" s="120">
        <v>100</v>
      </c>
      <c r="Y111" s="119">
        <f>X111*E111</f>
        <v>3500</v>
      </c>
      <c r="Z111" s="103"/>
    </row>
    <row r="112" spans="1:26" ht="15.6" outlineLevel="1" x14ac:dyDescent="0.3">
      <c r="A112" s="117">
        <v>63</v>
      </c>
      <c r="B112" s="123" t="s">
        <v>236</v>
      </c>
      <c r="C112" s="82" t="s">
        <v>119</v>
      </c>
      <c r="D112" s="118">
        <v>1</v>
      </c>
      <c r="E112" s="118"/>
      <c r="F112" s="118">
        <v>175</v>
      </c>
      <c r="G112" s="118">
        <f t="shared" si="16"/>
        <v>175</v>
      </c>
      <c r="H112" s="118">
        <f t="shared" si="17"/>
        <v>0</v>
      </c>
      <c r="I112" s="118">
        <v>175</v>
      </c>
      <c r="J112" s="118">
        <f t="shared" si="12"/>
        <v>175</v>
      </c>
      <c r="K112" s="98">
        <f t="shared" si="20"/>
        <v>0</v>
      </c>
      <c r="L112" s="124">
        <v>175</v>
      </c>
      <c r="M112" s="124">
        <f t="shared" si="21"/>
        <v>175</v>
      </c>
      <c r="N112" s="98">
        <f t="shared" si="22"/>
        <v>0</v>
      </c>
      <c r="O112" s="118">
        <v>175</v>
      </c>
      <c r="P112" s="119">
        <f t="shared" si="23"/>
        <v>175</v>
      </c>
      <c r="Q112" s="98">
        <f t="shared" si="24"/>
        <v>0</v>
      </c>
      <c r="R112" s="118">
        <v>175</v>
      </c>
      <c r="S112" s="119">
        <f t="shared" si="18"/>
        <v>175</v>
      </c>
      <c r="T112" s="98">
        <f t="shared" si="19"/>
        <v>0</v>
      </c>
      <c r="U112" s="156">
        <v>185</v>
      </c>
      <c r="V112" s="119">
        <f t="shared" si="13"/>
        <v>185</v>
      </c>
      <c r="W112" s="98">
        <f t="shared" si="14"/>
        <v>0</v>
      </c>
      <c r="X112" s="120"/>
      <c r="Y112" s="119"/>
      <c r="Z112" s="103"/>
    </row>
    <row r="113" spans="1:26" ht="15.6" outlineLevel="1" x14ac:dyDescent="0.3">
      <c r="A113" s="117">
        <v>64</v>
      </c>
      <c r="B113" s="123" t="s">
        <v>237</v>
      </c>
      <c r="C113" s="82" t="s">
        <v>119</v>
      </c>
      <c r="D113" s="118">
        <v>1</v>
      </c>
      <c r="E113" s="118"/>
      <c r="F113" s="118">
        <v>125</v>
      </c>
      <c r="G113" s="118">
        <f t="shared" si="16"/>
        <v>125</v>
      </c>
      <c r="H113" s="118">
        <f t="shared" si="17"/>
        <v>0</v>
      </c>
      <c r="I113" s="118">
        <v>125</v>
      </c>
      <c r="J113" s="118">
        <f t="shared" si="12"/>
        <v>125</v>
      </c>
      <c r="K113" s="98">
        <f t="shared" si="20"/>
        <v>0</v>
      </c>
      <c r="L113" s="124">
        <v>155</v>
      </c>
      <c r="M113" s="124">
        <f t="shared" si="21"/>
        <v>155</v>
      </c>
      <c r="N113" s="98">
        <f t="shared" si="22"/>
        <v>0</v>
      </c>
      <c r="O113" s="118">
        <v>125</v>
      </c>
      <c r="P113" s="119">
        <f t="shared" si="23"/>
        <v>125</v>
      </c>
      <c r="Q113" s="98">
        <f t="shared" si="24"/>
        <v>0</v>
      </c>
      <c r="R113" s="118">
        <v>125</v>
      </c>
      <c r="S113" s="119">
        <f t="shared" si="18"/>
        <v>125</v>
      </c>
      <c r="T113" s="98">
        <f t="shared" si="19"/>
        <v>0</v>
      </c>
      <c r="U113" s="156">
        <v>140</v>
      </c>
      <c r="V113" s="119">
        <f t="shared" si="13"/>
        <v>140</v>
      </c>
      <c r="W113" s="98">
        <f t="shared" si="14"/>
        <v>0</v>
      </c>
      <c r="X113" s="120"/>
      <c r="Y113" s="119"/>
      <c r="Z113" s="103"/>
    </row>
    <row r="114" spans="1:26" ht="27.6" outlineLevel="1" x14ac:dyDescent="0.3">
      <c r="A114" s="117">
        <v>65</v>
      </c>
      <c r="B114" s="123" t="s">
        <v>238</v>
      </c>
      <c r="C114" s="82" t="s">
        <v>127</v>
      </c>
      <c r="D114" s="118">
        <v>560</v>
      </c>
      <c r="E114" s="118">
        <v>200</v>
      </c>
      <c r="F114" s="118">
        <v>85</v>
      </c>
      <c r="G114" s="118">
        <f t="shared" si="16"/>
        <v>47600</v>
      </c>
      <c r="H114" s="118">
        <f t="shared" si="17"/>
        <v>17000</v>
      </c>
      <c r="I114" s="118">
        <v>85</v>
      </c>
      <c r="J114" s="118">
        <f t="shared" ref="J114:J120" si="26">I114*$D114</f>
        <v>47600</v>
      </c>
      <c r="K114" s="98">
        <f t="shared" si="20"/>
        <v>17000</v>
      </c>
      <c r="L114" s="118">
        <v>85</v>
      </c>
      <c r="M114" s="118">
        <f t="shared" si="21"/>
        <v>47600</v>
      </c>
      <c r="N114" s="98">
        <f t="shared" si="22"/>
        <v>17000</v>
      </c>
      <c r="O114" s="118">
        <v>85</v>
      </c>
      <c r="P114" s="119">
        <f t="shared" si="23"/>
        <v>47600</v>
      </c>
      <c r="Q114" s="98">
        <f t="shared" si="24"/>
        <v>17000</v>
      </c>
      <c r="R114" s="118">
        <v>85</v>
      </c>
      <c r="S114" s="119">
        <f t="shared" si="18"/>
        <v>47600</v>
      </c>
      <c r="T114" s="98">
        <f t="shared" si="19"/>
        <v>17000</v>
      </c>
      <c r="U114" s="156">
        <v>85</v>
      </c>
      <c r="V114" s="119">
        <f t="shared" ref="V114:V120" si="27">U114*D114</f>
        <v>47600</v>
      </c>
      <c r="W114" s="98">
        <f t="shared" ref="W114:W120" si="28">U114*E114</f>
        <v>17000</v>
      </c>
      <c r="X114" s="120">
        <v>120</v>
      </c>
      <c r="Y114" s="119">
        <f t="shared" ref="Y114:Y119" si="29">X114*E114</f>
        <v>24000</v>
      </c>
      <c r="Z114" s="103"/>
    </row>
    <row r="115" spans="1:26" ht="15.6" outlineLevel="1" x14ac:dyDescent="0.3">
      <c r="A115" s="117">
        <v>66</v>
      </c>
      <c r="B115" s="123" t="s">
        <v>239</v>
      </c>
      <c r="C115" s="82" t="s">
        <v>119</v>
      </c>
      <c r="D115" s="118">
        <v>250</v>
      </c>
      <c r="E115" s="118">
        <v>150</v>
      </c>
      <c r="F115" s="118">
        <v>250</v>
      </c>
      <c r="G115" s="118">
        <f t="shared" ref="G115:G120" si="30">F115*D115</f>
        <v>62500</v>
      </c>
      <c r="H115" s="118">
        <f t="shared" ref="H115:H120" si="31">F115*E115</f>
        <v>37500</v>
      </c>
      <c r="I115" s="118">
        <v>250</v>
      </c>
      <c r="J115" s="118">
        <f t="shared" si="26"/>
        <v>62500</v>
      </c>
      <c r="K115" s="98">
        <f t="shared" si="20"/>
        <v>37500</v>
      </c>
      <c r="L115" s="118">
        <v>250</v>
      </c>
      <c r="M115" s="118">
        <f t="shared" si="21"/>
        <v>62500</v>
      </c>
      <c r="N115" s="98">
        <f t="shared" si="22"/>
        <v>37500</v>
      </c>
      <c r="O115" s="118">
        <v>250</v>
      </c>
      <c r="P115" s="119">
        <f t="shared" si="23"/>
        <v>62500</v>
      </c>
      <c r="Q115" s="98">
        <f t="shared" si="24"/>
        <v>37500</v>
      </c>
      <c r="R115" s="118">
        <v>250</v>
      </c>
      <c r="S115" s="119">
        <f t="shared" ref="S115:S120" si="32">R115*D115</f>
        <v>62500</v>
      </c>
      <c r="T115" s="98">
        <f t="shared" ref="T115:T120" si="33">R115*E115</f>
        <v>37500</v>
      </c>
      <c r="U115" s="156">
        <v>250</v>
      </c>
      <c r="V115" s="119">
        <f t="shared" si="27"/>
        <v>62500</v>
      </c>
      <c r="W115" s="98">
        <f t="shared" si="28"/>
        <v>37500</v>
      </c>
      <c r="X115" s="120">
        <v>250</v>
      </c>
      <c r="Y115" s="119">
        <f t="shared" si="29"/>
        <v>37500</v>
      </c>
      <c r="Z115" s="103"/>
    </row>
    <row r="116" spans="1:26" ht="15.6" outlineLevel="1" x14ac:dyDescent="0.3">
      <c r="A116" s="117">
        <v>67</v>
      </c>
      <c r="B116" s="123" t="s">
        <v>240</v>
      </c>
      <c r="C116" s="82" t="s">
        <v>134</v>
      </c>
      <c r="D116" s="118">
        <v>6</v>
      </c>
      <c r="E116" s="118">
        <v>0</v>
      </c>
      <c r="F116" s="118">
        <v>28000</v>
      </c>
      <c r="G116" s="118">
        <f t="shared" si="30"/>
        <v>168000</v>
      </c>
      <c r="H116" s="118">
        <f t="shared" si="31"/>
        <v>0</v>
      </c>
      <c r="I116" s="118">
        <v>27000</v>
      </c>
      <c r="J116" s="118">
        <f t="shared" si="26"/>
        <v>162000</v>
      </c>
      <c r="K116" s="98">
        <f t="shared" si="20"/>
        <v>0</v>
      </c>
      <c r="L116" s="118">
        <v>28000</v>
      </c>
      <c r="M116" s="118">
        <f t="shared" si="21"/>
        <v>168000</v>
      </c>
      <c r="N116" s="98">
        <f t="shared" si="22"/>
        <v>0</v>
      </c>
      <c r="O116" s="118">
        <v>27000</v>
      </c>
      <c r="P116" s="119">
        <f t="shared" si="23"/>
        <v>162000</v>
      </c>
      <c r="Q116" s="98">
        <f t="shared" si="24"/>
        <v>0</v>
      </c>
      <c r="R116" s="118">
        <v>27000</v>
      </c>
      <c r="S116" s="119">
        <f t="shared" si="32"/>
        <v>162000</v>
      </c>
      <c r="T116" s="98">
        <f t="shared" si="33"/>
        <v>0</v>
      </c>
      <c r="U116" s="156">
        <v>27000</v>
      </c>
      <c r="V116" s="119">
        <f t="shared" si="27"/>
        <v>162000</v>
      </c>
      <c r="W116" s="98">
        <f t="shared" si="28"/>
        <v>0</v>
      </c>
      <c r="X116" s="120">
        <v>27500</v>
      </c>
      <c r="Y116" s="119">
        <f t="shared" si="29"/>
        <v>0</v>
      </c>
      <c r="Z116" s="103"/>
    </row>
    <row r="117" spans="1:26" ht="15.6" outlineLevel="1" x14ac:dyDescent="0.3">
      <c r="A117" s="117">
        <v>68</v>
      </c>
      <c r="B117" s="123" t="s">
        <v>241</v>
      </c>
      <c r="C117" s="82" t="s">
        <v>119</v>
      </c>
      <c r="D117" s="118">
        <v>150</v>
      </c>
      <c r="E117" s="118">
        <v>100</v>
      </c>
      <c r="F117" s="118">
        <v>250</v>
      </c>
      <c r="G117" s="118">
        <f t="shared" si="30"/>
        <v>37500</v>
      </c>
      <c r="H117" s="118">
        <f t="shared" si="31"/>
        <v>25000</v>
      </c>
      <c r="I117" s="118">
        <v>320</v>
      </c>
      <c r="J117" s="118">
        <f t="shared" si="26"/>
        <v>48000</v>
      </c>
      <c r="K117" s="98">
        <f t="shared" si="20"/>
        <v>32000</v>
      </c>
      <c r="L117" s="118">
        <v>250</v>
      </c>
      <c r="M117" s="118">
        <f t="shared" si="21"/>
        <v>37500</v>
      </c>
      <c r="N117" s="98">
        <f t="shared" si="22"/>
        <v>25000</v>
      </c>
      <c r="O117" s="118">
        <v>275</v>
      </c>
      <c r="P117" s="119">
        <f t="shared" si="23"/>
        <v>41250</v>
      </c>
      <c r="Q117" s="98">
        <f t="shared" si="24"/>
        <v>27500</v>
      </c>
      <c r="R117" s="118">
        <v>320</v>
      </c>
      <c r="S117" s="119">
        <f t="shared" si="32"/>
        <v>48000</v>
      </c>
      <c r="T117" s="98">
        <f t="shared" si="33"/>
        <v>32000</v>
      </c>
      <c r="U117" s="156">
        <v>320</v>
      </c>
      <c r="V117" s="119">
        <f t="shared" si="27"/>
        <v>48000</v>
      </c>
      <c r="W117" s="98">
        <f t="shared" si="28"/>
        <v>32000</v>
      </c>
      <c r="X117" s="120">
        <v>390</v>
      </c>
      <c r="Y117" s="119">
        <f t="shared" si="29"/>
        <v>39000</v>
      </c>
      <c r="Z117" s="103"/>
    </row>
    <row r="118" spans="1:26" ht="41.4" outlineLevel="1" x14ac:dyDescent="0.3">
      <c r="A118" s="117">
        <v>69</v>
      </c>
      <c r="B118" s="123" t="s">
        <v>242</v>
      </c>
      <c r="C118" s="82" t="s">
        <v>134</v>
      </c>
      <c r="D118" s="118">
        <v>3</v>
      </c>
      <c r="E118" s="118">
        <v>4</v>
      </c>
      <c r="F118" s="118">
        <v>2500</v>
      </c>
      <c r="G118" s="118">
        <f t="shared" si="30"/>
        <v>7500</v>
      </c>
      <c r="H118" s="118">
        <f t="shared" si="31"/>
        <v>10000</v>
      </c>
      <c r="I118" s="118">
        <v>2500</v>
      </c>
      <c r="J118" s="118">
        <f t="shared" si="26"/>
        <v>7500</v>
      </c>
      <c r="K118" s="98">
        <f t="shared" si="20"/>
        <v>10000</v>
      </c>
      <c r="L118" s="118">
        <v>2500</v>
      </c>
      <c r="M118" s="118">
        <f t="shared" si="21"/>
        <v>7500</v>
      </c>
      <c r="N118" s="98">
        <f t="shared" si="22"/>
        <v>10000</v>
      </c>
      <c r="O118" s="118">
        <v>2500</v>
      </c>
      <c r="P118" s="119">
        <f t="shared" si="23"/>
        <v>7500</v>
      </c>
      <c r="Q118" s="98">
        <f t="shared" si="24"/>
        <v>10000</v>
      </c>
      <c r="R118" s="118">
        <v>2500</v>
      </c>
      <c r="S118" s="119">
        <f t="shared" si="32"/>
        <v>7500</v>
      </c>
      <c r="T118" s="98">
        <f t="shared" si="33"/>
        <v>10000</v>
      </c>
      <c r="U118" s="156">
        <v>2500</v>
      </c>
      <c r="V118" s="119">
        <f t="shared" si="27"/>
        <v>7500</v>
      </c>
      <c r="W118" s="98">
        <f t="shared" si="28"/>
        <v>10000</v>
      </c>
      <c r="X118" s="120">
        <v>4500</v>
      </c>
      <c r="Y118" s="119">
        <f t="shared" si="29"/>
        <v>18000</v>
      </c>
      <c r="Z118" s="103"/>
    </row>
    <row r="119" spans="1:26" ht="41.4" outlineLevel="1" x14ac:dyDescent="0.3">
      <c r="A119" s="117">
        <v>70</v>
      </c>
      <c r="B119" s="123" t="s">
        <v>243</v>
      </c>
      <c r="C119" s="82" t="s">
        <v>134</v>
      </c>
      <c r="D119" s="118">
        <v>3</v>
      </c>
      <c r="E119" s="118">
        <v>4</v>
      </c>
      <c r="F119" s="118">
        <v>1250</v>
      </c>
      <c r="G119" s="118">
        <f t="shared" si="30"/>
        <v>3750</v>
      </c>
      <c r="H119" s="118">
        <f t="shared" si="31"/>
        <v>5000</v>
      </c>
      <c r="I119" s="118">
        <v>1250</v>
      </c>
      <c r="J119" s="118">
        <f t="shared" si="26"/>
        <v>3750</v>
      </c>
      <c r="K119" s="98">
        <f t="shared" si="20"/>
        <v>5000</v>
      </c>
      <c r="L119" s="118">
        <v>1250</v>
      </c>
      <c r="M119" s="118">
        <f t="shared" si="21"/>
        <v>3750</v>
      </c>
      <c r="N119" s="98">
        <f t="shared" si="22"/>
        <v>5000</v>
      </c>
      <c r="O119" s="118">
        <v>1250</v>
      </c>
      <c r="P119" s="119">
        <f t="shared" si="23"/>
        <v>3750</v>
      </c>
      <c r="Q119" s="98">
        <f t="shared" si="24"/>
        <v>5000</v>
      </c>
      <c r="R119" s="118">
        <v>1250</v>
      </c>
      <c r="S119" s="119">
        <f t="shared" si="32"/>
        <v>3750</v>
      </c>
      <c r="T119" s="98">
        <f t="shared" si="33"/>
        <v>5000</v>
      </c>
      <c r="U119" s="156">
        <v>1250</v>
      </c>
      <c r="V119" s="119">
        <f t="shared" si="27"/>
        <v>3750</v>
      </c>
      <c r="W119" s="98">
        <f t="shared" si="28"/>
        <v>5000</v>
      </c>
      <c r="X119" s="120">
        <v>2250</v>
      </c>
      <c r="Y119" s="119">
        <f t="shared" si="29"/>
        <v>9000</v>
      </c>
      <c r="Z119" s="103"/>
    </row>
    <row r="120" spans="1:26" ht="15.6" outlineLevel="1" x14ac:dyDescent="0.3">
      <c r="A120" s="117">
        <v>71</v>
      </c>
      <c r="B120" s="123" t="s">
        <v>244</v>
      </c>
      <c r="C120" s="82" t="s">
        <v>134</v>
      </c>
      <c r="D120" s="118">
        <v>4</v>
      </c>
      <c r="E120" s="118"/>
      <c r="F120" s="118">
        <v>2500</v>
      </c>
      <c r="G120" s="118">
        <f t="shared" si="30"/>
        <v>10000</v>
      </c>
      <c r="H120" s="118">
        <f t="shared" si="31"/>
        <v>0</v>
      </c>
      <c r="I120" s="118">
        <v>2500</v>
      </c>
      <c r="J120" s="118">
        <f t="shared" si="26"/>
        <v>10000</v>
      </c>
      <c r="K120" s="98">
        <f t="shared" si="20"/>
        <v>0</v>
      </c>
      <c r="L120" s="118">
        <v>2500</v>
      </c>
      <c r="M120" s="118">
        <f t="shared" si="21"/>
        <v>10000</v>
      </c>
      <c r="N120" s="98">
        <f t="shared" si="22"/>
        <v>0</v>
      </c>
      <c r="O120" s="118">
        <v>2500</v>
      </c>
      <c r="P120" s="119">
        <f t="shared" si="23"/>
        <v>10000</v>
      </c>
      <c r="Q120" s="98">
        <f t="shared" si="24"/>
        <v>0</v>
      </c>
      <c r="R120" s="118">
        <v>2500</v>
      </c>
      <c r="S120" s="119">
        <f t="shared" si="32"/>
        <v>10000</v>
      </c>
      <c r="T120" s="98">
        <f t="shared" si="33"/>
        <v>0</v>
      </c>
      <c r="U120" s="156">
        <v>2500</v>
      </c>
      <c r="V120" s="119">
        <f t="shared" si="27"/>
        <v>10000</v>
      </c>
      <c r="W120" s="98">
        <f t="shared" si="28"/>
        <v>0</v>
      </c>
      <c r="X120" s="120"/>
      <c r="Y120" s="119"/>
      <c r="Z120" s="103"/>
    </row>
    <row r="121" spans="1:26" ht="15.6" x14ac:dyDescent="0.3">
      <c r="A121" s="95"/>
      <c r="B121" s="96" t="s">
        <v>245</v>
      </c>
      <c r="C121" s="97" t="s">
        <v>117</v>
      </c>
      <c r="D121" s="97" t="s">
        <v>117</v>
      </c>
      <c r="E121" s="97" t="s">
        <v>117</v>
      </c>
      <c r="F121" s="97"/>
      <c r="G121" s="97">
        <f>SUM(G122:G180)</f>
        <v>562270</v>
      </c>
      <c r="H121" s="98">
        <f>SUM(H122:H180)</f>
        <v>0</v>
      </c>
      <c r="I121" s="99"/>
      <c r="J121" s="99">
        <f>SUM(J122:J180)</f>
        <v>584790</v>
      </c>
      <c r="K121" s="98">
        <f>SUM(K122:K180)</f>
        <v>0</v>
      </c>
      <c r="L121" s="99">
        <v>0</v>
      </c>
      <c r="M121" s="99">
        <f>SUM(M122:M180)</f>
        <v>562270</v>
      </c>
      <c r="N121" s="98">
        <f>SUM(N122:N180)</f>
        <v>0</v>
      </c>
      <c r="O121" s="99"/>
      <c r="P121" s="99">
        <f>SUM(P122:P180)</f>
        <v>595070</v>
      </c>
      <c r="Q121" s="98">
        <f>SUM(Q122:Q180)</f>
        <v>0</v>
      </c>
      <c r="R121" s="99"/>
      <c r="S121" s="99">
        <f>SUM(S122:S180)</f>
        <v>610345</v>
      </c>
      <c r="T121" s="98">
        <f>SUM(T122:T180)</f>
        <v>0</v>
      </c>
      <c r="U121" s="157"/>
      <c r="V121" s="99">
        <f>SUM(V122:V180)</f>
        <v>768380</v>
      </c>
      <c r="W121" s="98">
        <f>SUM(W122:W180)</f>
        <v>0</v>
      </c>
      <c r="X121" s="120"/>
      <c r="Y121" s="102">
        <f>SUM(Y122:Y180)</f>
        <v>0</v>
      </c>
      <c r="Z121" s="103"/>
    </row>
    <row r="122" spans="1:26" ht="69" outlineLevel="1" x14ac:dyDescent="0.3">
      <c r="A122" s="105">
        <v>1</v>
      </c>
      <c r="B122" s="128" t="s">
        <v>246</v>
      </c>
      <c r="C122" s="107" t="s">
        <v>247</v>
      </c>
      <c r="D122" s="108">
        <v>1</v>
      </c>
      <c r="E122" s="108"/>
      <c r="F122" s="108">
        <v>65</v>
      </c>
      <c r="G122" s="108">
        <f>F122*D122</f>
        <v>65</v>
      </c>
      <c r="H122" s="108">
        <f>F122*E122</f>
        <v>0</v>
      </c>
      <c r="I122" s="108">
        <v>65</v>
      </c>
      <c r="J122" s="108">
        <f t="shared" ref="J122:J180" si="34">I122*$D122</f>
        <v>65</v>
      </c>
      <c r="K122" s="112">
        <f t="shared" si="20"/>
        <v>0</v>
      </c>
      <c r="L122" s="108">
        <v>65</v>
      </c>
      <c r="M122" s="108">
        <f t="shared" si="21"/>
        <v>65</v>
      </c>
      <c r="N122" s="112">
        <f t="shared" si="22"/>
        <v>0</v>
      </c>
      <c r="O122" s="129">
        <v>210</v>
      </c>
      <c r="P122" s="130">
        <f t="shared" si="23"/>
        <v>210</v>
      </c>
      <c r="Q122" s="112">
        <f t="shared" si="24"/>
        <v>0</v>
      </c>
      <c r="R122" s="129">
        <v>95</v>
      </c>
      <c r="S122" s="130">
        <f>R122*D122</f>
        <v>95</v>
      </c>
      <c r="T122" s="112">
        <f>R122*E122</f>
        <v>0</v>
      </c>
      <c r="U122" s="159">
        <v>155</v>
      </c>
      <c r="V122" s="130">
        <f t="shared" ref="V122:V180" si="35">U122*D122</f>
        <v>155</v>
      </c>
      <c r="W122" s="112">
        <f t="shared" ref="W122:W180" si="36">U122*E122</f>
        <v>0</v>
      </c>
      <c r="X122" s="120"/>
      <c r="Y122" s="130"/>
      <c r="Z122" s="103">
        <f t="shared" ref="Z122:Z180" si="37">T122-N122</f>
        <v>0</v>
      </c>
    </row>
    <row r="123" spans="1:26" ht="69" outlineLevel="1" x14ac:dyDescent="0.3">
      <c r="A123" s="117">
        <v>2</v>
      </c>
      <c r="B123" s="123" t="s">
        <v>248</v>
      </c>
      <c r="C123" s="82" t="s">
        <v>247</v>
      </c>
      <c r="D123" s="118">
        <v>222</v>
      </c>
      <c r="E123" s="118"/>
      <c r="F123" s="118">
        <v>85</v>
      </c>
      <c r="G123" s="118">
        <f t="shared" ref="G123:G180" si="38">F123*D123</f>
        <v>18870</v>
      </c>
      <c r="H123" s="118">
        <f t="shared" ref="H123:H180" si="39">F123*E123</f>
        <v>0</v>
      </c>
      <c r="I123" s="118">
        <v>85</v>
      </c>
      <c r="J123" s="118">
        <f t="shared" si="34"/>
        <v>18870</v>
      </c>
      <c r="K123" s="98">
        <f t="shared" si="20"/>
        <v>0</v>
      </c>
      <c r="L123" s="118">
        <v>85</v>
      </c>
      <c r="M123" s="118">
        <f t="shared" si="21"/>
        <v>18870</v>
      </c>
      <c r="N123" s="98">
        <f t="shared" si="22"/>
        <v>0</v>
      </c>
      <c r="O123" s="118">
        <v>40</v>
      </c>
      <c r="P123" s="119">
        <f t="shared" si="23"/>
        <v>8880</v>
      </c>
      <c r="Q123" s="98">
        <f t="shared" si="24"/>
        <v>0</v>
      </c>
      <c r="R123" s="118">
        <v>90</v>
      </c>
      <c r="S123" s="119">
        <f t="shared" ref="S123:S180" si="40">R123*D123</f>
        <v>19980</v>
      </c>
      <c r="T123" s="98">
        <f t="shared" ref="T123:T180" si="41">R123*E123</f>
        <v>0</v>
      </c>
      <c r="U123" s="156">
        <v>175</v>
      </c>
      <c r="V123" s="119">
        <f t="shared" si="35"/>
        <v>38850</v>
      </c>
      <c r="W123" s="98">
        <f t="shared" si="36"/>
        <v>0</v>
      </c>
      <c r="X123" s="120">
        <v>100</v>
      </c>
      <c r="Y123" s="119">
        <f>X123*E123</f>
        <v>0</v>
      </c>
      <c r="Z123" s="103">
        <f t="shared" si="37"/>
        <v>0</v>
      </c>
    </row>
    <row r="124" spans="1:26" ht="69" outlineLevel="1" x14ac:dyDescent="0.3">
      <c r="A124" s="117">
        <v>3</v>
      </c>
      <c r="B124" s="123" t="s">
        <v>249</v>
      </c>
      <c r="C124" s="82" t="s">
        <v>247</v>
      </c>
      <c r="D124" s="118">
        <v>88</v>
      </c>
      <c r="E124" s="118"/>
      <c r="F124" s="118">
        <v>105</v>
      </c>
      <c r="G124" s="118">
        <f t="shared" si="38"/>
        <v>9240</v>
      </c>
      <c r="H124" s="118">
        <f t="shared" si="39"/>
        <v>0</v>
      </c>
      <c r="I124" s="118">
        <v>105</v>
      </c>
      <c r="J124" s="118">
        <f t="shared" si="34"/>
        <v>9240</v>
      </c>
      <c r="K124" s="98">
        <f t="shared" si="20"/>
        <v>0</v>
      </c>
      <c r="L124" s="118">
        <v>105</v>
      </c>
      <c r="M124" s="118">
        <f t="shared" si="21"/>
        <v>9240</v>
      </c>
      <c r="N124" s="98">
        <f t="shared" si="22"/>
        <v>0</v>
      </c>
      <c r="O124" s="118">
        <v>30</v>
      </c>
      <c r="P124" s="119">
        <f t="shared" si="23"/>
        <v>2640</v>
      </c>
      <c r="Q124" s="98">
        <f t="shared" si="24"/>
        <v>0</v>
      </c>
      <c r="R124" s="118">
        <v>115</v>
      </c>
      <c r="S124" s="119">
        <f t="shared" si="40"/>
        <v>10120</v>
      </c>
      <c r="T124" s="98">
        <f t="shared" si="41"/>
        <v>0</v>
      </c>
      <c r="U124" s="156">
        <v>195</v>
      </c>
      <c r="V124" s="119">
        <f t="shared" si="35"/>
        <v>17160</v>
      </c>
      <c r="W124" s="98">
        <f t="shared" si="36"/>
        <v>0</v>
      </c>
      <c r="X124" s="120">
        <v>120</v>
      </c>
      <c r="Y124" s="119">
        <f>X124*E124</f>
        <v>0</v>
      </c>
      <c r="Z124" s="103">
        <f t="shared" si="37"/>
        <v>0</v>
      </c>
    </row>
    <row r="125" spans="1:26" ht="69" outlineLevel="1" x14ac:dyDescent="0.3">
      <c r="A125" s="117">
        <v>4</v>
      </c>
      <c r="B125" s="123" t="s">
        <v>250</v>
      </c>
      <c r="C125" s="82" t="s">
        <v>247</v>
      </c>
      <c r="D125" s="118">
        <v>15</v>
      </c>
      <c r="E125" s="118"/>
      <c r="F125" s="118">
        <v>125</v>
      </c>
      <c r="G125" s="118">
        <f t="shared" si="38"/>
        <v>1875</v>
      </c>
      <c r="H125" s="118">
        <f t="shared" si="39"/>
        <v>0</v>
      </c>
      <c r="I125" s="118">
        <v>125</v>
      </c>
      <c r="J125" s="118">
        <f t="shared" si="34"/>
        <v>1875</v>
      </c>
      <c r="K125" s="98">
        <f t="shared" si="20"/>
        <v>0</v>
      </c>
      <c r="L125" s="118">
        <v>125</v>
      </c>
      <c r="M125" s="118">
        <f t="shared" si="21"/>
        <v>1875</v>
      </c>
      <c r="N125" s="98">
        <f t="shared" si="22"/>
        <v>0</v>
      </c>
      <c r="O125" s="118">
        <v>55</v>
      </c>
      <c r="P125" s="119">
        <f t="shared" si="23"/>
        <v>825</v>
      </c>
      <c r="Q125" s="98">
        <f t="shared" si="24"/>
        <v>0</v>
      </c>
      <c r="R125" s="118">
        <v>135</v>
      </c>
      <c r="S125" s="119">
        <f t="shared" si="40"/>
        <v>2025</v>
      </c>
      <c r="T125" s="98">
        <f t="shared" si="41"/>
        <v>0</v>
      </c>
      <c r="U125" s="156">
        <v>220</v>
      </c>
      <c r="V125" s="119">
        <f t="shared" si="35"/>
        <v>3300</v>
      </c>
      <c r="W125" s="98">
        <f t="shared" si="36"/>
        <v>0</v>
      </c>
      <c r="X125" s="120">
        <v>140</v>
      </c>
      <c r="Y125" s="119">
        <f>X125*E125</f>
        <v>0</v>
      </c>
      <c r="Z125" s="103">
        <f t="shared" si="37"/>
        <v>0</v>
      </c>
    </row>
    <row r="126" spans="1:26" ht="69" outlineLevel="1" x14ac:dyDescent="0.3">
      <c r="A126" s="117">
        <v>5</v>
      </c>
      <c r="B126" s="123" t="s">
        <v>251</v>
      </c>
      <c r="C126" s="82" t="s">
        <v>247</v>
      </c>
      <c r="D126" s="118">
        <v>1</v>
      </c>
      <c r="E126" s="118"/>
      <c r="F126" s="118">
        <v>145</v>
      </c>
      <c r="G126" s="118">
        <f t="shared" si="38"/>
        <v>145</v>
      </c>
      <c r="H126" s="118">
        <f t="shared" si="39"/>
        <v>0</v>
      </c>
      <c r="I126" s="118">
        <v>145</v>
      </c>
      <c r="J126" s="118">
        <f t="shared" si="34"/>
        <v>145</v>
      </c>
      <c r="K126" s="98">
        <f t="shared" si="20"/>
        <v>0</v>
      </c>
      <c r="L126" s="118">
        <v>145</v>
      </c>
      <c r="M126" s="118">
        <f t="shared" si="21"/>
        <v>145</v>
      </c>
      <c r="N126" s="98">
        <f t="shared" si="22"/>
        <v>0</v>
      </c>
      <c r="O126" s="124">
        <v>220</v>
      </c>
      <c r="P126" s="125">
        <f t="shared" si="23"/>
        <v>220</v>
      </c>
      <c r="Q126" s="98">
        <f t="shared" si="24"/>
        <v>0</v>
      </c>
      <c r="R126" s="124">
        <v>185</v>
      </c>
      <c r="S126" s="125">
        <f t="shared" si="40"/>
        <v>185</v>
      </c>
      <c r="T126" s="98">
        <f t="shared" si="41"/>
        <v>0</v>
      </c>
      <c r="U126" s="158">
        <v>350</v>
      </c>
      <c r="V126" s="125">
        <f t="shared" si="35"/>
        <v>350</v>
      </c>
      <c r="W126" s="98">
        <f t="shared" si="36"/>
        <v>0</v>
      </c>
      <c r="X126" s="120">
        <v>142</v>
      </c>
      <c r="Y126" s="125">
        <f>X126*E126</f>
        <v>0</v>
      </c>
      <c r="Z126" s="103">
        <f t="shared" si="37"/>
        <v>0</v>
      </c>
    </row>
    <row r="127" spans="1:26" ht="69" outlineLevel="1" x14ac:dyDescent="0.3">
      <c r="A127" s="117">
        <v>6</v>
      </c>
      <c r="B127" s="123" t="s">
        <v>252</v>
      </c>
      <c r="C127" s="82" t="s">
        <v>247</v>
      </c>
      <c r="D127" s="118">
        <v>1</v>
      </c>
      <c r="E127" s="118"/>
      <c r="F127" s="118">
        <v>165</v>
      </c>
      <c r="G127" s="118">
        <f t="shared" si="38"/>
        <v>165</v>
      </c>
      <c r="H127" s="118">
        <f t="shared" si="39"/>
        <v>0</v>
      </c>
      <c r="I127" s="118">
        <v>165</v>
      </c>
      <c r="J127" s="118">
        <f t="shared" si="34"/>
        <v>165</v>
      </c>
      <c r="K127" s="98">
        <f t="shared" si="20"/>
        <v>0</v>
      </c>
      <c r="L127" s="118">
        <v>165</v>
      </c>
      <c r="M127" s="118">
        <f t="shared" si="21"/>
        <v>165</v>
      </c>
      <c r="N127" s="98">
        <f t="shared" si="22"/>
        <v>0</v>
      </c>
      <c r="O127" s="124">
        <v>220</v>
      </c>
      <c r="P127" s="125">
        <f t="shared" si="23"/>
        <v>220</v>
      </c>
      <c r="Q127" s="98">
        <f t="shared" si="24"/>
        <v>0</v>
      </c>
      <c r="R127" s="124">
        <v>200</v>
      </c>
      <c r="S127" s="125">
        <f t="shared" si="40"/>
        <v>200</v>
      </c>
      <c r="T127" s="98">
        <f t="shared" si="41"/>
        <v>0</v>
      </c>
      <c r="U127" s="158">
        <v>375</v>
      </c>
      <c r="V127" s="125">
        <f t="shared" si="35"/>
        <v>375</v>
      </c>
      <c r="W127" s="98">
        <f t="shared" si="36"/>
        <v>0</v>
      </c>
      <c r="X127" s="120"/>
      <c r="Y127" s="125"/>
      <c r="Z127" s="103">
        <f t="shared" si="37"/>
        <v>0</v>
      </c>
    </row>
    <row r="128" spans="1:26" ht="69" outlineLevel="1" x14ac:dyDescent="0.3">
      <c r="A128" s="117">
        <v>7</v>
      </c>
      <c r="B128" s="123" t="s">
        <v>253</v>
      </c>
      <c r="C128" s="82" t="s">
        <v>247</v>
      </c>
      <c r="D128" s="118">
        <v>1</v>
      </c>
      <c r="E128" s="118"/>
      <c r="F128" s="118">
        <v>75</v>
      </c>
      <c r="G128" s="118">
        <f t="shared" si="38"/>
        <v>75</v>
      </c>
      <c r="H128" s="118">
        <f t="shared" si="39"/>
        <v>0</v>
      </c>
      <c r="I128" s="118">
        <v>75</v>
      </c>
      <c r="J128" s="118">
        <f t="shared" si="34"/>
        <v>75</v>
      </c>
      <c r="K128" s="98">
        <f t="shared" si="20"/>
        <v>0</v>
      </c>
      <c r="L128" s="118">
        <v>75</v>
      </c>
      <c r="M128" s="118">
        <f t="shared" si="21"/>
        <v>75</v>
      </c>
      <c r="N128" s="98">
        <f t="shared" si="22"/>
        <v>0</v>
      </c>
      <c r="O128" s="124">
        <v>80</v>
      </c>
      <c r="P128" s="125">
        <f t="shared" si="23"/>
        <v>80</v>
      </c>
      <c r="Q128" s="98">
        <f t="shared" si="24"/>
        <v>0</v>
      </c>
      <c r="R128" s="124">
        <v>105</v>
      </c>
      <c r="S128" s="125">
        <f t="shared" si="40"/>
        <v>105</v>
      </c>
      <c r="T128" s="98">
        <f t="shared" si="41"/>
        <v>0</v>
      </c>
      <c r="U128" s="158">
        <v>155</v>
      </c>
      <c r="V128" s="125">
        <f t="shared" si="35"/>
        <v>155</v>
      </c>
      <c r="W128" s="98">
        <f t="shared" si="36"/>
        <v>0</v>
      </c>
      <c r="X128" s="120"/>
      <c r="Y128" s="125"/>
      <c r="Z128" s="103">
        <f t="shared" si="37"/>
        <v>0</v>
      </c>
    </row>
    <row r="129" spans="1:26" ht="69" outlineLevel="1" x14ac:dyDescent="0.3">
      <c r="A129" s="117">
        <v>8</v>
      </c>
      <c r="B129" s="123" t="s">
        <v>254</v>
      </c>
      <c r="C129" s="82" t="s">
        <v>247</v>
      </c>
      <c r="D129" s="118">
        <v>84</v>
      </c>
      <c r="E129" s="118"/>
      <c r="F129" s="118">
        <v>95</v>
      </c>
      <c r="G129" s="118">
        <f t="shared" si="38"/>
        <v>7980</v>
      </c>
      <c r="H129" s="118">
        <f t="shared" si="39"/>
        <v>0</v>
      </c>
      <c r="I129" s="118">
        <v>95</v>
      </c>
      <c r="J129" s="118">
        <f t="shared" si="34"/>
        <v>7980</v>
      </c>
      <c r="K129" s="98">
        <f t="shared" si="20"/>
        <v>0</v>
      </c>
      <c r="L129" s="118">
        <v>95</v>
      </c>
      <c r="M129" s="118">
        <f t="shared" si="21"/>
        <v>7980</v>
      </c>
      <c r="N129" s="98">
        <f t="shared" si="22"/>
        <v>0</v>
      </c>
      <c r="O129" s="124">
        <v>115</v>
      </c>
      <c r="P129" s="125">
        <f t="shared" si="23"/>
        <v>9660</v>
      </c>
      <c r="Q129" s="98">
        <f t="shared" si="24"/>
        <v>0</v>
      </c>
      <c r="R129" s="124">
        <v>125</v>
      </c>
      <c r="S129" s="125">
        <f t="shared" si="40"/>
        <v>10500</v>
      </c>
      <c r="T129" s="98">
        <f t="shared" si="41"/>
        <v>0</v>
      </c>
      <c r="U129" s="158">
        <v>175</v>
      </c>
      <c r="V129" s="125">
        <f t="shared" si="35"/>
        <v>14700</v>
      </c>
      <c r="W129" s="98">
        <f t="shared" si="36"/>
        <v>0</v>
      </c>
      <c r="X129" s="120">
        <v>120</v>
      </c>
      <c r="Y129" s="125">
        <f>X129*E129</f>
        <v>0</v>
      </c>
      <c r="Z129" s="103">
        <f t="shared" si="37"/>
        <v>0</v>
      </c>
    </row>
    <row r="130" spans="1:26" ht="69" outlineLevel="1" x14ac:dyDescent="0.3">
      <c r="A130" s="117">
        <v>9</v>
      </c>
      <c r="B130" s="123" t="s">
        <v>255</v>
      </c>
      <c r="C130" s="82" t="s">
        <v>247</v>
      </c>
      <c r="D130" s="118">
        <v>8</v>
      </c>
      <c r="E130" s="118"/>
      <c r="F130" s="118">
        <v>115</v>
      </c>
      <c r="G130" s="118">
        <f t="shared" si="38"/>
        <v>920</v>
      </c>
      <c r="H130" s="118">
        <f t="shared" si="39"/>
        <v>0</v>
      </c>
      <c r="I130" s="118">
        <v>115</v>
      </c>
      <c r="J130" s="118">
        <f t="shared" si="34"/>
        <v>920</v>
      </c>
      <c r="K130" s="98">
        <f t="shared" si="20"/>
        <v>0</v>
      </c>
      <c r="L130" s="118">
        <v>115</v>
      </c>
      <c r="M130" s="118">
        <f t="shared" si="21"/>
        <v>920</v>
      </c>
      <c r="N130" s="98">
        <f t="shared" si="22"/>
        <v>0</v>
      </c>
      <c r="O130" s="124">
        <v>135</v>
      </c>
      <c r="P130" s="125">
        <f t="shared" si="23"/>
        <v>1080</v>
      </c>
      <c r="Q130" s="98">
        <f t="shared" si="24"/>
        <v>0</v>
      </c>
      <c r="R130" s="124">
        <v>125</v>
      </c>
      <c r="S130" s="125">
        <f t="shared" si="40"/>
        <v>1000</v>
      </c>
      <c r="T130" s="98">
        <f t="shared" si="41"/>
        <v>0</v>
      </c>
      <c r="U130" s="158">
        <v>195</v>
      </c>
      <c r="V130" s="125">
        <f t="shared" si="35"/>
        <v>1560</v>
      </c>
      <c r="W130" s="98">
        <f t="shared" si="36"/>
        <v>0</v>
      </c>
      <c r="X130" s="120">
        <v>140</v>
      </c>
      <c r="Y130" s="125">
        <f>X130*E130</f>
        <v>0</v>
      </c>
      <c r="Z130" s="103">
        <f t="shared" si="37"/>
        <v>0</v>
      </c>
    </row>
    <row r="131" spans="1:26" ht="69" outlineLevel="1" x14ac:dyDescent="0.3">
      <c r="A131" s="117">
        <v>10</v>
      </c>
      <c r="B131" s="123" t="s">
        <v>256</v>
      </c>
      <c r="C131" s="82" t="s">
        <v>247</v>
      </c>
      <c r="D131" s="118">
        <v>84</v>
      </c>
      <c r="E131" s="118"/>
      <c r="F131" s="118">
        <v>100</v>
      </c>
      <c r="G131" s="118">
        <f t="shared" si="38"/>
        <v>8400</v>
      </c>
      <c r="H131" s="118">
        <f t="shared" si="39"/>
        <v>0</v>
      </c>
      <c r="I131" s="118">
        <v>100</v>
      </c>
      <c r="J131" s="118">
        <f t="shared" si="34"/>
        <v>8400</v>
      </c>
      <c r="K131" s="98">
        <f t="shared" si="20"/>
        <v>0</v>
      </c>
      <c r="L131" s="118">
        <v>100</v>
      </c>
      <c r="M131" s="118">
        <f t="shared" si="21"/>
        <v>8400</v>
      </c>
      <c r="N131" s="98">
        <f t="shared" si="22"/>
        <v>0</v>
      </c>
      <c r="O131" s="124">
        <v>120</v>
      </c>
      <c r="P131" s="125">
        <f t="shared" si="23"/>
        <v>10080</v>
      </c>
      <c r="Q131" s="98">
        <f t="shared" si="24"/>
        <v>0</v>
      </c>
      <c r="R131" s="124">
        <v>115</v>
      </c>
      <c r="S131" s="125">
        <f t="shared" si="40"/>
        <v>9660</v>
      </c>
      <c r="T131" s="98">
        <f t="shared" si="41"/>
        <v>0</v>
      </c>
      <c r="U131" s="158">
        <v>195</v>
      </c>
      <c r="V131" s="125">
        <f t="shared" si="35"/>
        <v>16380</v>
      </c>
      <c r="W131" s="98">
        <f t="shared" si="36"/>
        <v>0</v>
      </c>
      <c r="X131" s="120"/>
      <c r="Y131" s="125"/>
      <c r="Z131" s="103">
        <f t="shared" si="37"/>
        <v>0</v>
      </c>
    </row>
    <row r="132" spans="1:26" ht="69" outlineLevel="1" x14ac:dyDescent="0.3">
      <c r="A132" s="117">
        <v>11</v>
      </c>
      <c r="B132" s="123" t="s">
        <v>257</v>
      </c>
      <c r="C132" s="82" t="s">
        <v>247</v>
      </c>
      <c r="D132" s="118">
        <v>8</v>
      </c>
      <c r="E132" s="118"/>
      <c r="F132" s="118">
        <v>120</v>
      </c>
      <c r="G132" s="118">
        <f t="shared" si="38"/>
        <v>960</v>
      </c>
      <c r="H132" s="118">
        <f t="shared" si="39"/>
        <v>0</v>
      </c>
      <c r="I132" s="118">
        <v>120</v>
      </c>
      <c r="J132" s="118">
        <f t="shared" si="34"/>
        <v>960</v>
      </c>
      <c r="K132" s="98">
        <f t="shared" ref="K132:K187" si="42">I132*$E132</f>
        <v>0</v>
      </c>
      <c r="L132" s="118">
        <v>120</v>
      </c>
      <c r="M132" s="118">
        <f t="shared" ref="M132:M187" si="43">L132*$D132</f>
        <v>960</v>
      </c>
      <c r="N132" s="98">
        <f t="shared" ref="N132:N187" si="44">L132*$E132</f>
        <v>0</v>
      </c>
      <c r="O132" s="124">
        <v>140</v>
      </c>
      <c r="P132" s="125">
        <f t="shared" ref="P132:P187" si="45">O132*$D132</f>
        <v>1120</v>
      </c>
      <c r="Q132" s="98">
        <f t="shared" ref="Q132:Q187" si="46">O132*$E132</f>
        <v>0</v>
      </c>
      <c r="R132" s="124">
        <v>130</v>
      </c>
      <c r="S132" s="125">
        <f t="shared" si="40"/>
        <v>1040</v>
      </c>
      <c r="T132" s="98">
        <f t="shared" si="41"/>
        <v>0</v>
      </c>
      <c r="U132" s="158">
        <v>220</v>
      </c>
      <c r="V132" s="125">
        <f t="shared" si="35"/>
        <v>1760</v>
      </c>
      <c r="W132" s="98">
        <f t="shared" si="36"/>
        <v>0</v>
      </c>
      <c r="X132" s="120"/>
      <c r="Y132" s="125"/>
      <c r="Z132" s="103">
        <f t="shared" si="37"/>
        <v>0</v>
      </c>
    </row>
    <row r="133" spans="1:26" ht="55.2" outlineLevel="1" x14ac:dyDescent="0.3">
      <c r="A133" s="117">
        <v>12</v>
      </c>
      <c r="B133" s="123" t="s">
        <v>258</v>
      </c>
      <c r="C133" s="82" t="s">
        <v>259</v>
      </c>
      <c r="D133" s="118">
        <v>23</v>
      </c>
      <c r="E133" s="118"/>
      <c r="F133" s="118">
        <v>350</v>
      </c>
      <c r="G133" s="118">
        <f t="shared" si="38"/>
        <v>8050</v>
      </c>
      <c r="H133" s="118">
        <f t="shared" si="39"/>
        <v>0</v>
      </c>
      <c r="I133" s="118">
        <v>350</v>
      </c>
      <c r="J133" s="118">
        <f t="shared" si="34"/>
        <v>8050</v>
      </c>
      <c r="K133" s="98">
        <f t="shared" si="42"/>
        <v>0</v>
      </c>
      <c r="L133" s="118">
        <v>350</v>
      </c>
      <c r="M133" s="118">
        <f t="shared" si="43"/>
        <v>8050</v>
      </c>
      <c r="N133" s="98">
        <f t="shared" si="44"/>
        <v>0</v>
      </c>
      <c r="O133" s="118">
        <v>350</v>
      </c>
      <c r="P133" s="119">
        <f t="shared" si="45"/>
        <v>8050</v>
      </c>
      <c r="Q133" s="98">
        <f t="shared" si="46"/>
        <v>0</v>
      </c>
      <c r="R133" s="118">
        <v>365</v>
      </c>
      <c r="S133" s="119">
        <f t="shared" si="40"/>
        <v>8395</v>
      </c>
      <c r="T133" s="98">
        <f t="shared" si="41"/>
        <v>0</v>
      </c>
      <c r="U133" s="156">
        <v>375</v>
      </c>
      <c r="V133" s="119">
        <f t="shared" si="35"/>
        <v>8625</v>
      </c>
      <c r="W133" s="98">
        <f t="shared" si="36"/>
        <v>0</v>
      </c>
      <c r="X133" s="120">
        <v>350</v>
      </c>
      <c r="Y133" s="119">
        <f>X133*E133</f>
        <v>0</v>
      </c>
      <c r="Z133" s="103">
        <f t="shared" si="37"/>
        <v>0</v>
      </c>
    </row>
    <row r="134" spans="1:26" ht="55.2" outlineLevel="1" x14ac:dyDescent="0.3">
      <c r="A134" s="117">
        <v>13</v>
      </c>
      <c r="B134" s="123" t="s">
        <v>260</v>
      </c>
      <c r="C134" s="82" t="s">
        <v>259</v>
      </c>
      <c r="D134" s="118">
        <v>1</v>
      </c>
      <c r="E134" s="118"/>
      <c r="F134" s="118">
        <v>550</v>
      </c>
      <c r="G134" s="118">
        <f t="shared" si="38"/>
        <v>550</v>
      </c>
      <c r="H134" s="118">
        <f t="shared" si="39"/>
        <v>0</v>
      </c>
      <c r="I134" s="118">
        <v>550</v>
      </c>
      <c r="J134" s="118">
        <f t="shared" si="34"/>
        <v>550</v>
      </c>
      <c r="K134" s="98">
        <f t="shared" si="42"/>
        <v>0</v>
      </c>
      <c r="L134" s="118">
        <v>550</v>
      </c>
      <c r="M134" s="118">
        <f t="shared" si="43"/>
        <v>550</v>
      </c>
      <c r="N134" s="98">
        <f t="shared" si="44"/>
        <v>0</v>
      </c>
      <c r="O134" s="118">
        <v>550</v>
      </c>
      <c r="P134" s="119">
        <f t="shared" si="45"/>
        <v>550</v>
      </c>
      <c r="Q134" s="98">
        <f t="shared" si="46"/>
        <v>0</v>
      </c>
      <c r="R134" s="118">
        <v>565</v>
      </c>
      <c r="S134" s="119">
        <f t="shared" si="40"/>
        <v>565</v>
      </c>
      <c r="T134" s="98">
        <f t="shared" si="41"/>
        <v>0</v>
      </c>
      <c r="U134" s="156">
        <v>580</v>
      </c>
      <c r="V134" s="119">
        <f t="shared" si="35"/>
        <v>580</v>
      </c>
      <c r="W134" s="98">
        <f t="shared" si="36"/>
        <v>0</v>
      </c>
      <c r="X134" s="120">
        <v>550</v>
      </c>
      <c r="Y134" s="119">
        <f>X134*E134</f>
        <v>0</v>
      </c>
      <c r="Z134" s="103">
        <f t="shared" si="37"/>
        <v>0</v>
      </c>
    </row>
    <row r="135" spans="1:26" ht="55.2" outlineLevel="1" x14ac:dyDescent="0.3">
      <c r="A135" s="117">
        <v>14</v>
      </c>
      <c r="B135" s="123" t="s">
        <v>261</v>
      </c>
      <c r="C135" s="82" t="s">
        <v>259</v>
      </c>
      <c r="D135" s="118">
        <v>2</v>
      </c>
      <c r="E135" s="118"/>
      <c r="F135" s="118">
        <v>750</v>
      </c>
      <c r="G135" s="118">
        <f t="shared" si="38"/>
        <v>1500</v>
      </c>
      <c r="H135" s="118">
        <f t="shared" si="39"/>
        <v>0</v>
      </c>
      <c r="I135" s="118">
        <v>750</v>
      </c>
      <c r="J135" s="118">
        <f t="shared" si="34"/>
        <v>1500</v>
      </c>
      <c r="K135" s="98">
        <f t="shared" si="42"/>
        <v>0</v>
      </c>
      <c r="L135" s="118">
        <v>750</v>
      </c>
      <c r="M135" s="118">
        <f t="shared" si="43"/>
        <v>1500</v>
      </c>
      <c r="N135" s="98">
        <f t="shared" si="44"/>
        <v>0</v>
      </c>
      <c r="O135" s="118">
        <v>750</v>
      </c>
      <c r="P135" s="119">
        <f t="shared" si="45"/>
        <v>1500</v>
      </c>
      <c r="Q135" s="98">
        <f t="shared" si="46"/>
        <v>0</v>
      </c>
      <c r="R135" s="118">
        <v>1600</v>
      </c>
      <c r="S135" s="119">
        <f t="shared" si="40"/>
        <v>3200</v>
      </c>
      <c r="T135" s="98">
        <f t="shared" si="41"/>
        <v>0</v>
      </c>
      <c r="U135" s="156">
        <v>780</v>
      </c>
      <c r="V135" s="119">
        <f t="shared" si="35"/>
        <v>1560</v>
      </c>
      <c r="W135" s="98">
        <f t="shared" si="36"/>
        <v>0</v>
      </c>
      <c r="X135" s="120">
        <v>1500</v>
      </c>
      <c r="Y135" s="119">
        <f>X135*E135</f>
        <v>0</v>
      </c>
      <c r="Z135" s="103">
        <f t="shared" si="37"/>
        <v>0</v>
      </c>
    </row>
    <row r="136" spans="1:26" ht="55.2" outlineLevel="1" x14ac:dyDescent="0.3">
      <c r="A136" s="117">
        <v>15</v>
      </c>
      <c r="B136" s="123" t="s">
        <v>262</v>
      </c>
      <c r="C136" s="82" t="s">
        <v>259</v>
      </c>
      <c r="D136" s="118">
        <v>1</v>
      </c>
      <c r="E136" s="118"/>
      <c r="F136" s="118">
        <v>950</v>
      </c>
      <c r="G136" s="118">
        <f t="shared" si="38"/>
        <v>950</v>
      </c>
      <c r="H136" s="118">
        <f t="shared" si="39"/>
        <v>0</v>
      </c>
      <c r="I136" s="118">
        <v>950</v>
      </c>
      <c r="J136" s="118">
        <f t="shared" si="34"/>
        <v>950</v>
      </c>
      <c r="K136" s="98">
        <f t="shared" si="42"/>
        <v>0</v>
      </c>
      <c r="L136" s="118">
        <v>950</v>
      </c>
      <c r="M136" s="118">
        <f t="shared" si="43"/>
        <v>950</v>
      </c>
      <c r="N136" s="98">
        <f t="shared" si="44"/>
        <v>0</v>
      </c>
      <c r="O136" s="118">
        <v>950</v>
      </c>
      <c r="P136" s="119">
        <f t="shared" si="45"/>
        <v>950</v>
      </c>
      <c r="Q136" s="98">
        <f t="shared" si="46"/>
        <v>0</v>
      </c>
      <c r="R136" s="118">
        <v>1050</v>
      </c>
      <c r="S136" s="119">
        <f t="shared" si="40"/>
        <v>1050</v>
      </c>
      <c r="T136" s="98">
        <f t="shared" si="41"/>
        <v>0</v>
      </c>
      <c r="U136" s="156">
        <v>1050</v>
      </c>
      <c r="V136" s="119">
        <f t="shared" si="35"/>
        <v>1050</v>
      </c>
      <c r="W136" s="98">
        <f t="shared" si="36"/>
        <v>0</v>
      </c>
      <c r="X136" s="120">
        <v>310</v>
      </c>
      <c r="Y136" s="119"/>
      <c r="Z136" s="103">
        <f t="shared" si="37"/>
        <v>0</v>
      </c>
    </row>
    <row r="137" spans="1:26" ht="55.2" outlineLevel="1" x14ac:dyDescent="0.3">
      <c r="A137" s="117">
        <v>16</v>
      </c>
      <c r="B137" s="123" t="s">
        <v>263</v>
      </c>
      <c r="C137" s="82" t="s">
        <v>259</v>
      </c>
      <c r="D137" s="118">
        <v>1</v>
      </c>
      <c r="E137" s="118"/>
      <c r="F137" s="118">
        <v>1250</v>
      </c>
      <c r="G137" s="118">
        <f t="shared" si="38"/>
        <v>1250</v>
      </c>
      <c r="H137" s="118">
        <f t="shared" si="39"/>
        <v>0</v>
      </c>
      <c r="I137" s="118">
        <v>1250</v>
      </c>
      <c r="J137" s="118">
        <f t="shared" si="34"/>
        <v>1250</v>
      </c>
      <c r="K137" s="98">
        <f t="shared" si="42"/>
        <v>0</v>
      </c>
      <c r="L137" s="118">
        <v>1250</v>
      </c>
      <c r="M137" s="118">
        <f t="shared" si="43"/>
        <v>1250</v>
      </c>
      <c r="N137" s="98">
        <f t="shared" si="44"/>
        <v>0</v>
      </c>
      <c r="O137" s="118">
        <v>1250</v>
      </c>
      <c r="P137" s="119">
        <f t="shared" si="45"/>
        <v>1250</v>
      </c>
      <c r="Q137" s="98">
        <f t="shared" si="46"/>
        <v>0</v>
      </c>
      <c r="R137" s="118">
        <v>1350</v>
      </c>
      <c r="S137" s="119">
        <f t="shared" si="40"/>
        <v>1350</v>
      </c>
      <c r="T137" s="98">
        <f t="shared" si="41"/>
        <v>0</v>
      </c>
      <c r="U137" s="156">
        <v>1325</v>
      </c>
      <c r="V137" s="119">
        <f t="shared" si="35"/>
        <v>1325</v>
      </c>
      <c r="W137" s="98">
        <f t="shared" si="36"/>
        <v>0</v>
      </c>
      <c r="X137" s="120">
        <v>9250</v>
      </c>
      <c r="Y137" s="119"/>
      <c r="Z137" s="103">
        <f t="shared" si="37"/>
        <v>0</v>
      </c>
    </row>
    <row r="138" spans="1:26" ht="69" outlineLevel="1" x14ac:dyDescent="0.3">
      <c r="A138" s="117">
        <v>17</v>
      </c>
      <c r="B138" s="123" t="s">
        <v>264</v>
      </c>
      <c r="C138" s="82" t="s">
        <v>247</v>
      </c>
      <c r="D138" s="118">
        <v>63</v>
      </c>
      <c r="E138" s="118"/>
      <c r="F138" s="118">
        <v>350</v>
      </c>
      <c r="G138" s="118">
        <f t="shared" si="38"/>
        <v>22050</v>
      </c>
      <c r="H138" s="118">
        <f t="shared" si="39"/>
        <v>0</v>
      </c>
      <c r="I138" s="118">
        <v>350</v>
      </c>
      <c r="J138" s="118">
        <f t="shared" si="34"/>
        <v>22050</v>
      </c>
      <c r="K138" s="98">
        <f t="shared" si="42"/>
        <v>0</v>
      </c>
      <c r="L138" s="118">
        <v>350</v>
      </c>
      <c r="M138" s="118">
        <f t="shared" si="43"/>
        <v>22050</v>
      </c>
      <c r="N138" s="98">
        <f t="shared" si="44"/>
        <v>0</v>
      </c>
      <c r="O138" s="118">
        <v>350</v>
      </c>
      <c r="P138" s="119">
        <f t="shared" si="45"/>
        <v>22050</v>
      </c>
      <c r="Q138" s="98">
        <f t="shared" si="46"/>
        <v>0</v>
      </c>
      <c r="R138" s="118">
        <v>390</v>
      </c>
      <c r="S138" s="119">
        <f t="shared" si="40"/>
        <v>24570</v>
      </c>
      <c r="T138" s="98">
        <f t="shared" si="41"/>
        <v>0</v>
      </c>
      <c r="U138" s="156">
        <v>950</v>
      </c>
      <c r="V138" s="119">
        <f t="shared" si="35"/>
        <v>59850</v>
      </c>
      <c r="W138" s="98">
        <f t="shared" si="36"/>
        <v>0</v>
      </c>
      <c r="X138" s="120">
        <v>12650</v>
      </c>
      <c r="Y138" s="119"/>
      <c r="Z138" s="103">
        <f t="shared" si="37"/>
        <v>0</v>
      </c>
    </row>
    <row r="139" spans="1:26" ht="69" outlineLevel="1" x14ac:dyDescent="0.3">
      <c r="A139" s="117">
        <v>18</v>
      </c>
      <c r="B139" s="123" t="s">
        <v>265</v>
      </c>
      <c r="C139" s="82" t="s">
        <v>247</v>
      </c>
      <c r="D139" s="118">
        <v>1</v>
      </c>
      <c r="E139" s="118"/>
      <c r="F139" s="118">
        <v>310</v>
      </c>
      <c r="G139" s="118">
        <f t="shared" si="38"/>
        <v>310</v>
      </c>
      <c r="H139" s="118">
        <f t="shared" si="39"/>
        <v>0</v>
      </c>
      <c r="I139" s="118">
        <v>310</v>
      </c>
      <c r="J139" s="118">
        <f t="shared" si="34"/>
        <v>310</v>
      </c>
      <c r="K139" s="98">
        <f t="shared" si="42"/>
        <v>0</v>
      </c>
      <c r="L139" s="118">
        <v>310</v>
      </c>
      <c r="M139" s="118">
        <f t="shared" si="43"/>
        <v>310</v>
      </c>
      <c r="N139" s="98">
        <f t="shared" si="44"/>
        <v>0</v>
      </c>
      <c r="O139" s="118">
        <v>310</v>
      </c>
      <c r="P139" s="119">
        <f t="shared" si="45"/>
        <v>310</v>
      </c>
      <c r="Q139" s="98">
        <f t="shared" si="46"/>
        <v>0</v>
      </c>
      <c r="R139" s="118">
        <v>340</v>
      </c>
      <c r="S139" s="119">
        <f t="shared" si="40"/>
        <v>340</v>
      </c>
      <c r="T139" s="98">
        <f t="shared" si="41"/>
        <v>0</v>
      </c>
      <c r="U139" s="156">
        <v>850</v>
      </c>
      <c r="V139" s="119">
        <f t="shared" si="35"/>
        <v>850</v>
      </c>
      <c r="W139" s="98">
        <f t="shared" si="36"/>
        <v>0</v>
      </c>
      <c r="X139" s="120">
        <v>1575</v>
      </c>
      <c r="Y139" s="119"/>
      <c r="Z139" s="103">
        <f t="shared" si="37"/>
        <v>0</v>
      </c>
    </row>
    <row r="140" spans="1:26" ht="69" outlineLevel="1" x14ac:dyDescent="0.3">
      <c r="A140" s="117">
        <v>19</v>
      </c>
      <c r="B140" s="123" t="s">
        <v>266</v>
      </c>
      <c r="C140" s="82" t="s">
        <v>247</v>
      </c>
      <c r="D140" s="118">
        <v>1</v>
      </c>
      <c r="E140" s="118"/>
      <c r="F140" s="118">
        <v>310</v>
      </c>
      <c r="G140" s="118">
        <f t="shared" si="38"/>
        <v>310</v>
      </c>
      <c r="H140" s="118">
        <f t="shared" si="39"/>
        <v>0</v>
      </c>
      <c r="I140" s="118">
        <v>310</v>
      </c>
      <c r="J140" s="118">
        <f t="shared" si="34"/>
        <v>310</v>
      </c>
      <c r="K140" s="98">
        <f t="shared" si="42"/>
        <v>0</v>
      </c>
      <c r="L140" s="118">
        <v>310</v>
      </c>
      <c r="M140" s="118">
        <f t="shared" si="43"/>
        <v>310</v>
      </c>
      <c r="N140" s="98">
        <f t="shared" si="44"/>
        <v>0</v>
      </c>
      <c r="O140" s="118">
        <v>310</v>
      </c>
      <c r="P140" s="119">
        <f t="shared" si="45"/>
        <v>310</v>
      </c>
      <c r="Q140" s="98">
        <f t="shared" si="46"/>
        <v>0</v>
      </c>
      <c r="R140" s="118">
        <v>330</v>
      </c>
      <c r="S140" s="119">
        <f t="shared" si="40"/>
        <v>330</v>
      </c>
      <c r="T140" s="98">
        <f t="shared" si="41"/>
        <v>0</v>
      </c>
      <c r="U140" s="156">
        <v>670</v>
      </c>
      <c r="V140" s="119">
        <f t="shared" si="35"/>
        <v>670</v>
      </c>
      <c r="W140" s="98">
        <f t="shared" si="36"/>
        <v>0</v>
      </c>
      <c r="X140" s="120">
        <v>90</v>
      </c>
      <c r="Y140" s="119">
        <f>X140*E140</f>
        <v>0</v>
      </c>
      <c r="Z140" s="103">
        <f t="shared" si="37"/>
        <v>0</v>
      </c>
    </row>
    <row r="141" spans="1:26" ht="69" outlineLevel="1" x14ac:dyDescent="0.3">
      <c r="A141" s="117">
        <v>20</v>
      </c>
      <c r="B141" s="123" t="s">
        <v>267</v>
      </c>
      <c r="C141" s="82" t="s">
        <v>247</v>
      </c>
      <c r="D141" s="118">
        <v>1</v>
      </c>
      <c r="E141" s="118"/>
      <c r="F141" s="118">
        <v>280</v>
      </c>
      <c r="G141" s="118">
        <f t="shared" si="38"/>
        <v>280</v>
      </c>
      <c r="H141" s="118">
        <f t="shared" si="39"/>
        <v>0</v>
      </c>
      <c r="I141" s="118">
        <v>280</v>
      </c>
      <c r="J141" s="118">
        <f t="shared" si="34"/>
        <v>280</v>
      </c>
      <c r="K141" s="98">
        <f t="shared" si="42"/>
        <v>0</v>
      </c>
      <c r="L141" s="118">
        <v>280</v>
      </c>
      <c r="M141" s="118">
        <f t="shared" si="43"/>
        <v>280</v>
      </c>
      <c r="N141" s="98">
        <f t="shared" si="44"/>
        <v>0</v>
      </c>
      <c r="O141" s="118">
        <v>280</v>
      </c>
      <c r="P141" s="119">
        <f t="shared" si="45"/>
        <v>280</v>
      </c>
      <c r="Q141" s="98">
        <f t="shared" si="46"/>
        <v>0</v>
      </c>
      <c r="R141" s="118">
        <v>295</v>
      </c>
      <c r="S141" s="119">
        <f t="shared" si="40"/>
        <v>295</v>
      </c>
      <c r="T141" s="98">
        <f t="shared" si="41"/>
        <v>0</v>
      </c>
      <c r="U141" s="156">
        <v>670</v>
      </c>
      <c r="V141" s="119">
        <f t="shared" si="35"/>
        <v>670</v>
      </c>
      <c r="W141" s="98">
        <f t="shared" si="36"/>
        <v>0</v>
      </c>
      <c r="X141" s="120">
        <v>75</v>
      </c>
      <c r="Y141" s="119"/>
      <c r="Z141" s="103">
        <f t="shared" si="37"/>
        <v>0</v>
      </c>
    </row>
    <row r="142" spans="1:26" ht="69" outlineLevel="1" x14ac:dyDescent="0.3">
      <c r="A142" s="117">
        <v>21</v>
      </c>
      <c r="B142" s="123" t="s">
        <v>268</v>
      </c>
      <c r="C142" s="82" t="s">
        <v>247</v>
      </c>
      <c r="D142" s="118">
        <v>37</v>
      </c>
      <c r="E142" s="118"/>
      <c r="F142" s="118">
        <v>250</v>
      </c>
      <c r="G142" s="118">
        <f t="shared" si="38"/>
        <v>9250</v>
      </c>
      <c r="H142" s="118">
        <f t="shared" si="39"/>
        <v>0</v>
      </c>
      <c r="I142" s="118">
        <v>250</v>
      </c>
      <c r="J142" s="118">
        <f t="shared" si="34"/>
        <v>9250</v>
      </c>
      <c r="K142" s="98">
        <f t="shared" si="42"/>
        <v>0</v>
      </c>
      <c r="L142" s="118">
        <v>250</v>
      </c>
      <c r="M142" s="118">
        <f t="shared" si="43"/>
        <v>9250</v>
      </c>
      <c r="N142" s="98">
        <f t="shared" si="44"/>
        <v>0</v>
      </c>
      <c r="O142" s="118">
        <v>250</v>
      </c>
      <c r="P142" s="119">
        <f t="shared" si="45"/>
        <v>9250</v>
      </c>
      <c r="Q142" s="98">
        <f t="shared" si="46"/>
        <v>0</v>
      </c>
      <c r="R142" s="118">
        <v>265</v>
      </c>
      <c r="S142" s="119">
        <f t="shared" si="40"/>
        <v>9805</v>
      </c>
      <c r="T142" s="98">
        <f t="shared" si="41"/>
        <v>0</v>
      </c>
      <c r="U142" s="156">
        <v>550</v>
      </c>
      <c r="V142" s="119">
        <f t="shared" si="35"/>
        <v>20350</v>
      </c>
      <c r="W142" s="98">
        <f t="shared" si="36"/>
        <v>0</v>
      </c>
      <c r="X142" s="120">
        <v>250</v>
      </c>
      <c r="Y142" s="119">
        <f t="shared" ref="Y142:Y150" si="47">X142*E142</f>
        <v>0</v>
      </c>
      <c r="Z142" s="103">
        <f t="shared" si="37"/>
        <v>0</v>
      </c>
    </row>
    <row r="143" spans="1:26" ht="69" outlineLevel="1" x14ac:dyDescent="0.3">
      <c r="A143" s="117">
        <v>22</v>
      </c>
      <c r="B143" s="123" t="s">
        <v>269</v>
      </c>
      <c r="C143" s="82" t="s">
        <v>247</v>
      </c>
      <c r="D143" s="118">
        <v>55</v>
      </c>
      <c r="E143" s="118"/>
      <c r="F143" s="118">
        <v>230</v>
      </c>
      <c r="G143" s="118">
        <f t="shared" si="38"/>
        <v>12650</v>
      </c>
      <c r="H143" s="118">
        <f t="shared" si="39"/>
        <v>0</v>
      </c>
      <c r="I143" s="118">
        <v>230</v>
      </c>
      <c r="J143" s="118">
        <f t="shared" si="34"/>
        <v>12650</v>
      </c>
      <c r="K143" s="98">
        <f t="shared" si="42"/>
        <v>0</v>
      </c>
      <c r="L143" s="118">
        <v>230</v>
      </c>
      <c r="M143" s="118">
        <f t="shared" si="43"/>
        <v>12650</v>
      </c>
      <c r="N143" s="98">
        <f t="shared" si="44"/>
        <v>0</v>
      </c>
      <c r="O143" s="124">
        <v>245</v>
      </c>
      <c r="P143" s="125">
        <f t="shared" si="45"/>
        <v>13475</v>
      </c>
      <c r="Q143" s="98">
        <f t="shared" si="46"/>
        <v>0</v>
      </c>
      <c r="R143" s="124">
        <v>350</v>
      </c>
      <c r="S143" s="125">
        <f t="shared" si="40"/>
        <v>19250</v>
      </c>
      <c r="T143" s="98">
        <f t="shared" si="41"/>
        <v>0</v>
      </c>
      <c r="U143" s="158">
        <v>450</v>
      </c>
      <c r="V143" s="125">
        <f t="shared" si="35"/>
        <v>24750</v>
      </c>
      <c r="W143" s="98">
        <f t="shared" si="36"/>
        <v>0</v>
      </c>
      <c r="X143" s="120">
        <v>230</v>
      </c>
      <c r="Y143" s="125">
        <f t="shared" si="47"/>
        <v>0</v>
      </c>
      <c r="Z143" s="103">
        <f t="shared" si="37"/>
        <v>0</v>
      </c>
    </row>
    <row r="144" spans="1:26" ht="41.4" outlineLevel="1" x14ac:dyDescent="0.3">
      <c r="A144" s="117">
        <v>23</v>
      </c>
      <c r="B144" s="123" t="s">
        <v>270</v>
      </c>
      <c r="C144" s="82" t="s">
        <v>247</v>
      </c>
      <c r="D144" s="118">
        <v>15</v>
      </c>
      <c r="E144" s="118"/>
      <c r="F144" s="118">
        <v>105</v>
      </c>
      <c r="G144" s="118">
        <f t="shared" si="38"/>
        <v>1575</v>
      </c>
      <c r="H144" s="118">
        <f t="shared" si="39"/>
        <v>0</v>
      </c>
      <c r="I144" s="118">
        <v>105</v>
      </c>
      <c r="J144" s="118">
        <f t="shared" si="34"/>
        <v>1575</v>
      </c>
      <c r="K144" s="98">
        <f t="shared" si="42"/>
        <v>0</v>
      </c>
      <c r="L144" s="118">
        <v>105</v>
      </c>
      <c r="M144" s="118">
        <f t="shared" si="43"/>
        <v>1575</v>
      </c>
      <c r="N144" s="98">
        <f t="shared" si="44"/>
        <v>0</v>
      </c>
      <c r="O144" s="124">
        <v>125</v>
      </c>
      <c r="P144" s="125">
        <f t="shared" si="45"/>
        <v>1875</v>
      </c>
      <c r="Q144" s="98">
        <f t="shared" si="46"/>
        <v>0</v>
      </c>
      <c r="R144" s="124">
        <v>125</v>
      </c>
      <c r="S144" s="125">
        <f t="shared" si="40"/>
        <v>1875</v>
      </c>
      <c r="T144" s="98">
        <f t="shared" si="41"/>
        <v>0</v>
      </c>
      <c r="U144" s="158">
        <v>115</v>
      </c>
      <c r="V144" s="125">
        <f t="shared" si="35"/>
        <v>1725</v>
      </c>
      <c r="W144" s="98">
        <f t="shared" si="36"/>
        <v>0</v>
      </c>
      <c r="X144" s="120">
        <v>105</v>
      </c>
      <c r="Y144" s="125">
        <f t="shared" si="47"/>
        <v>0</v>
      </c>
      <c r="Z144" s="103">
        <f t="shared" si="37"/>
        <v>0</v>
      </c>
    </row>
    <row r="145" spans="1:26" ht="41.4" outlineLevel="1" x14ac:dyDescent="0.3">
      <c r="A145" s="117">
        <v>24</v>
      </c>
      <c r="B145" s="123" t="s">
        <v>271</v>
      </c>
      <c r="C145" s="82" t="s">
        <v>247</v>
      </c>
      <c r="D145" s="118">
        <v>1</v>
      </c>
      <c r="E145" s="118"/>
      <c r="F145" s="118">
        <v>90</v>
      </c>
      <c r="G145" s="118">
        <f t="shared" si="38"/>
        <v>90</v>
      </c>
      <c r="H145" s="118">
        <f t="shared" si="39"/>
        <v>0</v>
      </c>
      <c r="I145" s="118">
        <v>90</v>
      </c>
      <c r="J145" s="118">
        <f t="shared" si="34"/>
        <v>90</v>
      </c>
      <c r="K145" s="98">
        <f t="shared" si="42"/>
        <v>0</v>
      </c>
      <c r="L145" s="118">
        <v>90</v>
      </c>
      <c r="M145" s="118">
        <f t="shared" si="43"/>
        <v>90</v>
      </c>
      <c r="N145" s="98">
        <f t="shared" si="44"/>
        <v>0</v>
      </c>
      <c r="O145" s="124">
        <v>110</v>
      </c>
      <c r="P145" s="125">
        <f t="shared" si="45"/>
        <v>110</v>
      </c>
      <c r="Q145" s="98">
        <f t="shared" si="46"/>
        <v>0</v>
      </c>
      <c r="R145" s="124">
        <v>115</v>
      </c>
      <c r="S145" s="125">
        <f t="shared" si="40"/>
        <v>115</v>
      </c>
      <c r="T145" s="98">
        <f t="shared" si="41"/>
        <v>0</v>
      </c>
      <c r="U145" s="158">
        <v>125</v>
      </c>
      <c r="V145" s="125">
        <f t="shared" si="35"/>
        <v>125</v>
      </c>
      <c r="W145" s="98">
        <f t="shared" si="36"/>
        <v>0</v>
      </c>
      <c r="X145" s="120">
        <v>90</v>
      </c>
      <c r="Y145" s="125">
        <f t="shared" si="47"/>
        <v>0</v>
      </c>
      <c r="Z145" s="103">
        <f t="shared" si="37"/>
        <v>0</v>
      </c>
    </row>
    <row r="146" spans="1:26" ht="41.4" outlineLevel="1" x14ac:dyDescent="0.3">
      <c r="A146" s="117">
        <v>25</v>
      </c>
      <c r="B146" s="123" t="s">
        <v>272</v>
      </c>
      <c r="C146" s="82" t="s">
        <v>247</v>
      </c>
      <c r="D146" s="118">
        <v>1</v>
      </c>
      <c r="E146" s="118"/>
      <c r="F146" s="118">
        <v>75</v>
      </c>
      <c r="G146" s="118">
        <f t="shared" si="38"/>
        <v>75</v>
      </c>
      <c r="H146" s="118">
        <f t="shared" si="39"/>
        <v>0</v>
      </c>
      <c r="I146" s="118">
        <v>75</v>
      </c>
      <c r="J146" s="118">
        <f t="shared" si="34"/>
        <v>75</v>
      </c>
      <c r="K146" s="98">
        <f t="shared" si="42"/>
        <v>0</v>
      </c>
      <c r="L146" s="118">
        <v>75</v>
      </c>
      <c r="M146" s="118">
        <f t="shared" si="43"/>
        <v>75</v>
      </c>
      <c r="N146" s="98">
        <f t="shared" si="44"/>
        <v>0</v>
      </c>
      <c r="O146" s="124">
        <v>95</v>
      </c>
      <c r="P146" s="125">
        <f t="shared" si="45"/>
        <v>95</v>
      </c>
      <c r="Q146" s="98">
        <f t="shared" si="46"/>
        <v>0</v>
      </c>
      <c r="R146" s="124">
        <v>90</v>
      </c>
      <c r="S146" s="125">
        <f t="shared" si="40"/>
        <v>90</v>
      </c>
      <c r="T146" s="98">
        <f t="shared" si="41"/>
        <v>0</v>
      </c>
      <c r="U146" s="158">
        <v>90</v>
      </c>
      <c r="V146" s="125">
        <f t="shared" si="35"/>
        <v>90</v>
      </c>
      <c r="W146" s="98">
        <f t="shared" si="36"/>
        <v>0</v>
      </c>
      <c r="X146" s="120">
        <v>75</v>
      </c>
      <c r="Y146" s="125">
        <f t="shared" si="47"/>
        <v>0</v>
      </c>
      <c r="Z146" s="103">
        <f t="shared" si="37"/>
        <v>0</v>
      </c>
    </row>
    <row r="147" spans="1:26" ht="27.6" outlineLevel="1" x14ac:dyDescent="0.3">
      <c r="A147" s="117">
        <v>26</v>
      </c>
      <c r="B147" s="123" t="s">
        <v>273</v>
      </c>
      <c r="C147" s="82" t="s">
        <v>259</v>
      </c>
      <c r="D147" s="118">
        <v>7</v>
      </c>
      <c r="E147" s="118"/>
      <c r="F147" s="118">
        <v>1475</v>
      </c>
      <c r="G147" s="118">
        <f t="shared" si="38"/>
        <v>10325</v>
      </c>
      <c r="H147" s="118">
        <f t="shared" si="39"/>
        <v>0</v>
      </c>
      <c r="I147" s="118">
        <v>1475</v>
      </c>
      <c r="J147" s="118">
        <f t="shared" si="34"/>
        <v>10325</v>
      </c>
      <c r="K147" s="98">
        <f t="shared" si="42"/>
        <v>0</v>
      </c>
      <c r="L147" s="118">
        <v>1475</v>
      </c>
      <c r="M147" s="118">
        <f t="shared" si="43"/>
        <v>10325</v>
      </c>
      <c r="N147" s="98">
        <f t="shared" si="44"/>
        <v>0</v>
      </c>
      <c r="O147" s="118">
        <v>1550</v>
      </c>
      <c r="P147" s="119">
        <f t="shared" si="45"/>
        <v>10850</v>
      </c>
      <c r="Q147" s="98">
        <f t="shared" si="46"/>
        <v>0</v>
      </c>
      <c r="R147" s="118">
        <v>1475</v>
      </c>
      <c r="S147" s="119">
        <f t="shared" si="40"/>
        <v>10325</v>
      </c>
      <c r="T147" s="98">
        <f t="shared" si="41"/>
        <v>0</v>
      </c>
      <c r="U147" s="156">
        <v>1650</v>
      </c>
      <c r="V147" s="119">
        <f t="shared" si="35"/>
        <v>11550</v>
      </c>
      <c r="W147" s="98">
        <f t="shared" si="36"/>
        <v>0</v>
      </c>
      <c r="X147" s="120">
        <v>1475</v>
      </c>
      <c r="Y147" s="119">
        <f t="shared" si="47"/>
        <v>0</v>
      </c>
      <c r="Z147" s="103">
        <f t="shared" si="37"/>
        <v>0</v>
      </c>
    </row>
    <row r="148" spans="1:26" ht="41.4" outlineLevel="1" x14ac:dyDescent="0.3">
      <c r="A148" s="117">
        <v>27</v>
      </c>
      <c r="B148" s="123" t="s">
        <v>274</v>
      </c>
      <c r="C148" s="82" t="s">
        <v>259</v>
      </c>
      <c r="D148" s="118">
        <v>2</v>
      </c>
      <c r="E148" s="118"/>
      <c r="F148" s="118">
        <v>13500</v>
      </c>
      <c r="G148" s="118">
        <f t="shared" si="38"/>
        <v>27000</v>
      </c>
      <c r="H148" s="118">
        <f t="shared" si="39"/>
        <v>0</v>
      </c>
      <c r="I148" s="118">
        <v>13500</v>
      </c>
      <c r="J148" s="118">
        <f t="shared" si="34"/>
        <v>27000</v>
      </c>
      <c r="K148" s="98">
        <f t="shared" si="42"/>
        <v>0</v>
      </c>
      <c r="L148" s="118">
        <v>13500</v>
      </c>
      <c r="M148" s="118">
        <f t="shared" si="43"/>
        <v>27000</v>
      </c>
      <c r="N148" s="98">
        <f t="shared" si="44"/>
        <v>0</v>
      </c>
      <c r="O148" s="118">
        <v>15000</v>
      </c>
      <c r="P148" s="119">
        <f t="shared" si="45"/>
        <v>30000</v>
      </c>
      <c r="Q148" s="98">
        <f t="shared" si="46"/>
        <v>0</v>
      </c>
      <c r="R148" s="118">
        <v>13500</v>
      </c>
      <c r="S148" s="119">
        <f t="shared" si="40"/>
        <v>27000</v>
      </c>
      <c r="T148" s="98">
        <f t="shared" si="41"/>
        <v>0</v>
      </c>
      <c r="U148" s="156">
        <v>25000</v>
      </c>
      <c r="V148" s="119">
        <f t="shared" si="35"/>
        <v>50000</v>
      </c>
      <c r="W148" s="98">
        <f t="shared" si="36"/>
        <v>0</v>
      </c>
      <c r="X148" s="120">
        <v>13500</v>
      </c>
      <c r="Y148" s="119">
        <f t="shared" si="47"/>
        <v>0</v>
      </c>
      <c r="Z148" s="103">
        <f t="shared" si="37"/>
        <v>0</v>
      </c>
    </row>
    <row r="149" spans="1:26" ht="15.6" outlineLevel="1" x14ac:dyDescent="0.3">
      <c r="A149" s="117">
        <v>28</v>
      </c>
      <c r="B149" s="123" t="s">
        <v>275</v>
      </c>
      <c r="C149" s="82" t="s">
        <v>259</v>
      </c>
      <c r="D149" s="118">
        <v>3</v>
      </c>
      <c r="E149" s="118"/>
      <c r="F149" s="118">
        <v>4450</v>
      </c>
      <c r="G149" s="118">
        <f t="shared" si="38"/>
        <v>13350</v>
      </c>
      <c r="H149" s="118">
        <f t="shared" si="39"/>
        <v>0</v>
      </c>
      <c r="I149" s="118">
        <v>4450</v>
      </c>
      <c r="J149" s="118">
        <f t="shared" si="34"/>
        <v>13350</v>
      </c>
      <c r="K149" s="98">
        <f t="shared" si="42"/>
        <v>0</v>
      </c>
      <c r="L149" s="118">
        <v>4450</v>
      </c>
      <c r="M149" s="118">
        <f t="shared" si="43"/>
        <v>13350</v>
      </c>
      <c r="N149" s="98">
        <f t="shared" si="44"/>
        <v>0</v>
      </c>
      <c r="O149" s="118">
        <v>5500</v>
      </c>
      <c r="P149" s="119">
        <f t="shared" si="45"/>
        <v>16500</v>
      </c>
      <c r="Q149" s="98">
        <f t="shared" si="46"/>
        <v>0</v>
      </c>
      <c r="R149" s="118">
        <v>4450</v>
      </c>
      <c r="S149" s="119">
        <f t="shared" si="40"/>
        <v>13350</v>
      </c>
      <c r="T149" s="98">
        <f t="shared" si="41"/>
        <v>0</v>
      </c>
      <c r="U149" s="156">
        <v>4850</v>
      </c>
      <c r="V149" s="119">
        <f t="shared" si="35"/>
        <v>14550</v>
      </c>
      <c r="W149" s="98">
        <f t="shared" si="36"/>
        <v>0</v>
      </c>
      <c r="X149" s="120">
        <v>4450</v>
      </c>
      <c r="Y149" s="119">
        <f t="shared" si="47"/>
        <v>0</v>
      </c>
      <c r="Z149" s="103">
        <f t="shared" si="37"/>
        <v>0</v>
      </c>
    </row>
    <row r="150" spans="1:26" ht="15.6" outlineLevel="1" x14ac:dyDescent="0.3">
      <c r="A150" s="117">
        <v>29</v>
      </c>
      <c r="B150" s="123" t="s">
        <v>276</v>
      </c>
      <c r="C150" s="82" t="s">
        <v>259</v>
      </c>
      <c r="D150" s="118">
        <v>3</v>
      </c>
      <c r="E150" s="118"/>
      <c r="F150" s="118">
        <v>3840</v>
      </c>
      <c r="G150" s="118">
        <f t="shared" si="38"/>
        <v>11520</v>
      </c>
      <c r="H150" s="118">
        <f t="shared" si="39"/>
        <v>0</v>
      </c>
      <c r="I150" s="118">
        <v>3840</v>
      </c>
      <c r="J150" s="118">
        <f t="shared" si="34"/>
        <v>11520</v>
      </c>
      <c r="K150" s="98">
        <f t="shared" si="42"/>
        <v>0</v>
      </c>
      <c r="L150" s="118">
        <v>3840</v>
      </c>
      <c r="M150" s="118">
        <f t="shared" si="43"/>
        <v>11520</v>
      </c>
      <c r="N150" s="98">
        <f t="shared" si="44"/>
        <v>0</v>
      </c>
      <c r="O150" s="118">
        <v>4500</v>
      </c>
      <c r="P150" s="119">
        <f t="shared" si="45"/>
        <v>13500</v>
      </c>
      <c r="Q150" s="98">
        <f t="shared" si="46"/>
        <v>0</v>
      </c>
      <c r="R150" s="118">
        <v>3840</v>
      </c>
      <c r="S150" s="119">
        <f t="shared" si="40"/>
        <v>11520</v>
      </c>
      <c r="T150" s="98">
        <f t="shared" si="41"/>
        <v>0</v>
      </c>
      <c r="U150" s="156">
        <v>4200</v>
      </c>
      <c r="V150" s="119">
        <f t="shared" si="35"/>
        <v>12600</v>
      </c>
      <c r="W150" s="98">
        <f t="shared" si="36"/>
        <v>0</v>
      </c>
      <c r="X150" s="120">
        <v>3840</v>
      </c>
      <c r="Y150" s="119">
        <f t="shared" si="47"/>
        <v>0</v>
      </c>
      <c r="Z150" s="103">
        <f t="shared" si="37"/>
        <v>0</v>
      </c>
    </row>
    <row r="151" spans="1:26" ht="15.6" outlineLevel="1" x14ac:dyDescent="0.3">
      <c r="A151" s="117">
        <v>30</v>
      </c>
      <c r="B151" s="123" t="s">
        <v>277</v>
      </c>
      <c r="C151" s="82" t="s">
        <v>259</v>
      </c>
      <c r="D151" s="118">
        <v>0</v>
      </c>
      <c r="E151" s="118"/>
      <c r="F151" s="118">
        <v>5000</v>
      </c>
      <c r="G151" s="118">
        <f t="shared" si="38"/>
        <v>0</v>
      </c>
      <c r="H151" s="118">
        <f t="shared" si="39"/>
        <v>0</v>
      </c>
      <c r="I151" s="124">
        <v>25000</v>
      </c>
      <c r="J151" s="124">
        <f t="shared" si="34"/>
        <v>0</v>
      </c>
      <c r="K151" s="127">
        <f t="shared" si="42"/>
        <v>0</v>
      </c>
      <c r="L151" s="118">
        <v>5000</v>
      </c>
      <c r="M151" s="118">
        <f t="shared" si="43"/>
        <v>0</v>
      </c>
      <c r="N151" s="127">
        <f t="shared" si="44"/>
        <v>0</v>
      </c>
      <c r="O151" s="124">
        <v>25000</v>
      </c>
      <c r="P151" s="125">
        <f t="shared" si="45"/>
        <v>0</v>
      </c>
      <c r="Q151" s="127">
        <f t="shared" si="46"/>
        <v>0</v>
      </c>
      <c r="R151" s="124">
        <v>25000</v>
      </c>
      <c r="S151" s="125">
        <f t="shared" si="40"/>
        <v>0</v>
      </c>
      <c r="T151" s="127">
        <f t="shared" si="41"/>
        <v>0</v>
      </c>
      <c r="U151" s="158">
        <v>26500</v>
      </c>
      <c r="V151" s="125">
        <f t="shared" si="35"/>
        <v>0</v>
      </c>
      <c r="W151" s="127">
        <f t="shared" si="36"/>
        <v>0</v>
      </c>
      <c r="X151" s="120"/>
      <c r="Y151" s="125"/>
      <c r="Z151" s="103">
        <f t="shared" si="37"/>
        <v>0</v>
      </c>
    </row>
    <row r="152" spans="1:26" ht="27.6" outlineLevel="1" x14ac:dyDescent="0.3">
      <c r="A152" s="117">
        <v>31</v>
      </c>
      <c r="B152" s="123" t="s">
        <v>278</v>
      </c>
      <c r="C152" s="82" t="s">
        <v>259</v>
      </c>
      <c r="D152" s="118">
        <v>10</v>
      </c>
      <c r="E152" s="118"/>
      <c r="F152" s="118">
        <v>1000</v>
      </c>
      <c r="G152" s="118">
        <f t="shared" si="38"/>
        <v>10000</v>
      </c>
      <c r="H152" s="118">
        <f t="shared" si="39"/>
        <v>0</v>
      </c>
      <c r="I152" s="118">
        <v>1000</v>
      </c>
      <c r="J152" s="118">
        <f t="shared" si="34"/>
        <v>10000</v>
      </c>
      <c r="K152" s="98">
        <f t="shared" si="42"/>
        <v>0</v>
      </c>
      <c r="L152" s="118">
        <v>1000</v>
      </c>
      <c r="M152" s="118">
        <f t="shared" si="43"/>
        <v>10000</v>
      </c>
      <c r="N152" s="98">
        <f t="shared" si="44"/>
        <v>0</v>
      </c>
      <c r="O152" s="118">
        <v>1000</v>
      </c>
      <c r="P152" s="119">
        <f t="shared" si="45"/>
        <v>10000</v>
      </c>
      <c r="Q152" s="98">
        <f t="shared" si="46"/>
        <v>0</v>
      </c>
      <c r="R152" s="118">
        <v>1000</v>
      </c>
      <c r="S152" s="119">
        <f t="shared" si="40"/>
        <v>10000</v>
      </c>
      <c r="T152" s="98">
        <f t="shared" si="41"/>
        <v>0</v>
      </c>
      <c r="U152" s="156">
        <v>1000</v>
      </c>
      <c r="V152" s="119">
        <f t="shared" si="35"/>
        <v>10000</v>
      </c>
      <c r="W152" s="98">
        <f t="shared" si="36"/>
        <v>0</v>
      </c>
      <c r="X152" s="120"/>
      <c r="Y152" s="119"/>
      <c r="Z152" s="103">
        <f t="shared" si="37"/>
        <v>0</v>
      </c>
    </row>
    <row r="153" spans="1:26" ht="27.6" outlineLevel="1" x14ac:dyDescent="0.3">
      <c r="A153" s="117">
        <v>32</v>
      </c>
      <c r="B153" s="123" t="s">
        <v>279</v>
      </c>
      <c r="C153" s="82" t="s">
        <v>259</v>
      </c>
      <c r="D153" s="118">
        <v>6</v>
      </c>
      <c r="E153" s="118"/>
      <c r="F153" s="118">
        <v>2400</v>
      </c>
      <c r="G153" s="118">
        <f t="shared" si="38"/>
        <v>14400</v>
      </c>
      <c r="H153" s="118">
        <f t="shared" si="39"/>
        <v>0</v>
      </c>
      <c r="I153" s="118">
        <v>2400</v>
      </c>
      <c r="J153" s="118">
        <f t="shared" si="34"/>
        <v>14400</v>
      </c>
      <c r="K153" s="98">
        <f t="shared" si="42"/>
        <v>0</v>
      </c>
      <c r="L153" s="118">
        <v>2400</v>
      </c>
      <c r="M153" s="118">
        <f t="shared" si="43"/>
        <v>14400</v>
      </c>
      <c r="N153" s="98">
        <f t="shared" si="44"/>
        <v>0</v>
      </c>
      <c r="O153" s="118">
        <v>2400</v>
      </c>
      <c r="P153" s="119">
        <f t="shared" si="45"/>
        <v>14400</v>
      </c>
      <c r="Q153" s="98">
        <f t="shared" si="46"/>
        <v>0</v>
      </c>
      <c r="R153" s="118">
        <v>2400</v>
      </c>
      <c r="S153" s="119">
        <f t="shared" si="40"/>
        <v>14400</v>
      </c>
      <c r="T153" s="98">
        <f t="shared" si="41"/>
        <v>0</v>
      </c>
      <c r="U153" s="156">
        <v>2500</v>
      </c>
      <c r="V153" s="119">
        <f t="shared" si="35"/>
        <v>15000</v>
      </c>
      <c r="W153" s="98">
        <f t="shared" si="36"/>
        <v>0</v>
      </c>
      <c r="X153" s="120">
        <v>2400</v>
      </c>
      <c r="Y153" s="119">
        <f>X153*E153</f>
        <v>0</v>
      </c>
      <c r="Z153" s="103">
        <f t="shared" si="37"/>
        <v>0</v>
      </c>
    </row>
    <row r="154" spans="1:26" ht="41.4" outlineLevel="1" x14ac:dyDescent="0.3">
      <c r="A154" s="117">
        <v>33</v>
      </c>
      <c r="B154" s="123" t="s">
        <v>280</v>
      </c>
      <c r="C154" s="82" t="s">
        <v>259</v>
      </c>
      <c r="D154" s="118">
        <v>3</v>
      </c>
      <c r="E154" s="118"/>
      <c r="F154" s="118">
        <v>15000</v>
      </c>
      <c r="G154" s="118">
        <f t="shared" si="38"/>
        <v>45000</v>
      </c>
      <c r="H154" s="118">
        <f t="shared" si="39"/>
        <v>0</v>
      </c>
      <c r="I154" s="118">
        <v>15000</v>
      </c>
      <c r="J154" s="118">
        <f t="shared" si="34"/>
        <v>45000</v>
      </c>
      <c r="K154" s="98">
        <f t="shared" si="42"/>
        <v>0</v>
      </c>
      <c r="L154" s="118">
        <v>15000</v>
      </c>
      <c r="M154" s="118">
        <f t="shared" si="43"/>
        <v>45000</v>
      </c>
      <c r="N154" s="98">
        <f t="shared" si="44"/>
        <v>0</v>
      </c>
      <c r="O154" s="118">
        <v>18500</v>
      </c>
      <c r="P154" s="119">
        <f t="shared" si="45"/>
        <v>55500</v>
      </c>
      <c r="Q154" s="98">
        <f t="shared" si="46"/>
        <v>0</v>
      </c>
      <c r="R154" s="99">
        <v>16000</v>
      </c>
      <c r="S154" s="119">
        <f t="shared" si="40"/>
        <v>48000</v>
      </c>
      <c r="T154" s="98">
        <f t="shared" si="41"/>
        <v>0</v>
      </c>
      <c r="U154" s="156">
        <v>15000</v>
      </c>
      <c r="V154" s="119">
        <f t="shared" si="35"/>
        <v>45000</v>
      </c>
      <c r="W154" s="98">
        <f t="shared" si="36"/>
        <v>0</v>
      </c>
      <c r="X154" s="120">
        <v>18000</v>
      </c>
      <c r="Y154" s="119">
        <f>X154*E154</f>
        <v>0</v>
      </c>
      <c r="Z154" s="131">
        <f t="shared" si="37"/>
        <v>0</v>
      </c>
    </row>
    <row r="155" spans="1:26" ht="15.6" outlineLevel="1" x14ac:dyDescent="0.3">
      <c r="A155" s="117">
        <v>34</v>
      </c>
      <c r="B155" s="123" t="s">
        <v>281</v>
      </c>
      <c r="C155" s="82" t="s">
        <v>259</v>
      </c>
      <c r="D155" s="118">
        <v>2</v>
      </c>
      <c r="E155" s="118"/>
      <c r="F155" s="118">
        <v>1000</v>
      </c>
      <c r="G155" s="118">
        <f t="shared" si="38"/>
        <v>2000</v>
      </c>
      <c r="H155" s="118">
        <f t="shared" si="39"/>
        <v>0</v>
      </c>
      <c r="I155" s="118">
        <v>1000</v>
      </c>
      <c r="J155" s="118">
        <f t="shared" si="34"/>
        <v>2000</v>
      </c>
      <c r="K155" s="98">
        <f t="shared" si="42"/>
        <v>0</v>
      </c>
      <c r="L155" s="118">
        <v>1000</v>
      </c>
      <c r="M155" s="118">
        <f t="shared" si="43"/>
        <v>2000</v>
      </c>
      <c r="N155" s="98">
        <f t="shared" si="44"/>
        <v>0</v>
      </c>
      <c r="O155" s="118">
        <v>1000</v>
      </c>
      <c r="P155" s="119">
        <f t="shared" si="45"/>
        <v>2000</v>
      </c>
      <c r="Q155" s="98">
        <f t="shared" si="46"/>
        <v>0</v>
      </c>
      <c r="R155" s="118">
        <v>1000</v>
      </c>
      <c r="S155" s="119">
        <f t="shared" si="40"/>
        <v>2000</v>
      </c>
      <c r="T155" s="98">
        <f t="shared" si="41"/>
        <v>0</v>
      </c>
      <c r="U155" s="156">
        <v>1000</v>
      </c>
      <c r="V155" s="119">
        <f t="shared" si="35"/>
        <v>2000</v>
      </c>
      <c r="W155" s="98">
        <f t="shared" si="36"/>
        <v>0</v>
      </c>
      <c r="X155" s="120">
        <v>1000</v>
      </c>
      <c r="Y155" s="119">
        <f>X155*E155</f>
        <v>0</v>
      </c>
      <c r="Z155" s="103">
        <f t="shared" si="37"/>
        <v>0</v>
      </c>
    </row>
    <row r="156" spans="1:26" ht="15.6" outlineLevel="1" x14ac:dyDescent="0.3">
      <c r="A156" s="117">
        <v>35</v>
      </c>
      <c r="B156" s="123" t="s">
        <v>282</v>
      </c>
      <c r="C156" s="82" t="s">
        <v>259</v>
      </c>
      <c r="D156" s="118">
        <v>1</v>
      </c>
      <c r="E156" s="118"/>
      <c r="F156" s="118">
        <v>7000</v>
      </c>
      <c r="G156" s="118">
        <f t="shared" si="38"/>
        <v>7000</v>
      </c>
      <c r="H156" s="118">
        <f t="shared" si="39"/>
        <v>0</v>
      </c>
      <c r="I156" s="118">
        <v>7000</v>
      </c>
      <c r="J156" s="118">
        <f t="shared" si="34"/>
        <v>7000</v>
      </c>
      <c r="K156" s="98">
        <f t="shared" si="42"/>
        <v>0</v>
      </c>
      <c r="L156" s="118">
        <v>7000</v>
      </c>
      <c r="M156" s="118">
        <f t="shared" si="43"/>
        <v>7000</v>
      </c>
      <c r="N156" s="98">
        <f t="shared" si="44"/>
        <v>0</v>
      </c>
      <c r="O156" s="118">
        <v>10000</v>
      </c>
      <c r="P156" s="119">
        <f t="shared" si="45"/>
        <v>10000</v>
      </c>
      <c r="Q156" s="98">
        <f t="shared" si="46"/>
        <v>0</v>
      </c>
      <c r="R156" s="118">
        <v>7000</v>
      </c>
      <c r="S156" s="119">
        <f t="shared" si="40"/>
        <v>7000</v>
      </c>
      <c r="T156" s="98">
        <f t="shared" si="41"/>
        <v>0</v>
      </c>
      <c r="U156" s="156">
        <v>8500</v>
      </c>
      <c r="V156" s="119">
        <f t="shared" si="35"/>
        <v>8500</v>
      </c>
      <c r="W156" s="98">
        <f t="shared" si="36"/>
        <v>0</v>
      </c>
      <c r="X156" s="120">
        <v>7000</v>
      </c>
      <c r="Y156" s="119">
        <f>X156*E156</f>
        <v>0</v>
      </c>
      <c r="Z156" s="103">
        <f t="shared" si="37"/>
        <v>0</v>
      </c>
    </row>
    <row r="157" spans="1:26" ht="15.6" outlineLevel="1" x14ac:dyDescent="0.3">
      <c r="A157" s="117">
        <v>36</v>
      </c>
      <c r="B157" s="123" t="s">
        <v>283</v>
      </c>
      <c r="C157" s="82" t="s">
        <v>259</v>
      </c>
      <c r="D157" s="118">
        <v>1</v>
      </c>
      <c r="E157" s="118"/>
      <c r="F157" s="118">
        <v>10000</v>
      </c>
      <c r="G157" s="118">
        <f t="shared" si="38"/>
        <v>10000</v>
      </c>
      <c r="H157" s="118">
        <f t="shared" si="39"/>
        <v>0</v>
      </c>
      <c r="I157" s="118">
        <v>10000</v>
      </c>
      <c r="J157" s="118">
        <f t="shared" si="34"/>
        <v>10000</v>
      </c>
      <c r="K157" s="98">
        <f t="shared" si="42"/>
        <v>0</v>
      </c>
      <c r="L157" s="118">
        <v>10000</v>
      </c>
      <c r="M157" s="118">
        <f t="shared" si="43"/>
        <v>10000</v>
      </c>
      <c r="N157" s="98">
        <f t="shared" si="44"/>
        <v>0</v>
      </c>
      <c r="O157" s="118">
        <v>10000</v>
      </c>
      <c r="P157" s="119">
        <f t="shared" si="45"/>
        <v>10000</v>
      </c>
      <c r="Q157" s="98">
        <f t="shared" si="46"/>
        <v>0</v>
      </c>
      <c r="R157" s="118">
        <v>14000</v>
      </c>
      <c r="S157" s="119">
        <f t="shared" si="40"/>
        <v>14000</v>
      </c>
      <c r="T157" s="98">
        <f t="shared" si="41"/>
        <v>0</v>
      </c>
      <c r="U157" s="156">
        <v>12500</v>
      </c>
      <c r="V157" s="119">
        <f t="shared" si="35"/>
        <v>12500</v>
      </c>
      <c r="W157" s="98">
        <f t="shared" si="36"/>
        <v>0</v>
      </c>
      <c r="X157" s="120">
        <v>10000</v>
      </c>
      <c r="Y157" s="119">
        <f>X157*E157</f>
        <v>0</v>
      </c>
      <c r="Z157" s="103">
        <f t="shared" si="37"/>
        <v>0</v>
      </c>
    </row>
    <row r="158" spans="1:26" ht="27.6" outlineLevel="1" x14ac:dyDescent="0.3">
      <c r="A158" s="117">
        <v>37</v>
      </c>
      <c r="B158" s="123" t="s">
        <v>284</v>
      </c>
      <c r="C158" s="82" t="s">
        <v>259</v>
      </c>
      <c r="D158" s="118">
        <v>1</v>
      </c>
      <c r="E158" s="118"/>
      <c r="F158" s="118">
        <v>1100</v>
      </c>
      <c r="G158" s="118">
        <f t="shared" si="38"/>
        <v>1100</v>
      </c>
      <c r="H158" s="118">
        <f t="shared" si="39"/>
        <v>0</v>
      </c>
      <c r="I158" s="118">
        <v>1100</v>
      </c>
      <c r="J158" s="118">
        <f t="shared" si="34"/>
        <v>1100</v>
      </c>
      <c r="K158" s="98">
        <f t="shared" si="42"/>
        <v>0</v>
      </c>
      <c r="L158" s="118">
        <v>1100</v>
      </c>
      <c r="M158" s="118">
        <f t="shared" si="43"/>
        <v>1100</v>
      </c>
      <c r="N158" s="98">
        <f t="shared" si="44"/>
        <v>0</v>
      </c>
      <c r="O158" s="118">
        <v>1100</v>
      </c>
      <c r="P158" s="119">
        <f t="shared" si="45"/>
        <v>1100</v>
      </c>
      <c r="Q158" s="98">
        <f t="shared" si="46"/>
        <v>0</v>
      </c>
      <c r="R158" s="118">
        <v>1100</v>
      </c>
      <c r="S158" s="119">
        <f t="shared" si="40"/>
        <v>1100</v>
      </c>
      <c r="T158" s="98">
        <f t="shared" si="41"/>
        <v>0</v>
      </c>
      <c r="U158" s="156">
        <v>1800</v>
      </c>
      <c r="V158" s="119">
        <f t="shared" si="35"/>
        <v>1800</v>
      </c>
      <c r="W158" s="98">
        <f t="shared" si="36"/>
        <v>0</v>
      </c>
      <c r="X158" s="120"/>
      <c r="Y158" s="119"/>
      <c r="Z158" s="103">
        <f t="shared" si="37"/>
        <v>0</v>
      </c>
    </row>
    <row r="159" spans="1:26" ht="27.6" outlineLevel="1" x14ac:dyDescent="0.3">
      <c r="A159" s="117">
        <v>38</v>
      </c>
      <c r="B159" s="123" t="s">
        <v>285</v>
      </c>
      <c r="C159" s="82" t="s">
        <v>259</v>
      </c>
      <c r="D159" s="118">
        <v>1</v>
      </c>
      <c r="E159" s="118"/>
      <c r="F159" s="118">
        <v>23000</v>
      </c>
      <c r="G159" s="118">
        <f t="shared" si="38"/>
        <v>23000</v>
      </c>
      <c r="H159" s="118">
        <f t="shared" si="39"/>
        <v>0</v>
      </c>
      <c r="I159" s="118">
        <v>23000</v>
      </c>
      <c r="J159" s="118">
        <f t="shared" si="34"/>
        <v>23000</v>
      </c>
      <c r="K159" s="98">
        <f t="shared" si="42"/>
        <v>0</v>
      </c>
      <c r="L159" s="118">
        <v>23000</v>
      </c>
      <c r="M159" s="118">
        <f t="shared" si="43"/>
        <v>23000</v>
      </c>
      <c r="N159" s="98">
        <f t="shared" si="44"/>
        <v>0</v>
      </c>
      <c r="O159" s="118">
        <v>23000</v>
      </c>
      <c r="P159" s="119">
        <f t="shared" si="45"/>
        <v>23000</v>
      </c>
      <c r="Q159" s="98">
        <f t="shared" si="46"/>
        <v>0</v>
      </c>
      <c r="R159" s="118">
        <v>23000</v>
      </c>
      <c r="S159" s="119">
        <f t="shared" si="40"/>
        <v>23000</v>
      </c>
      <c r="T159" s="98">
        <f t="shared" si="41"/>
        <v>0</v>
      </c>
      <c r="U159" s="156">
        <v>24500</v>
      </c>
      <c r="V159" s="119">
        <f t="shared" si="35"/>
        <v>24500</v>
      </c>
      <c r="W159" s="98">
        <f t="shared" si="36"/>
        <v>0</v>
      </c>
      <c r="X159" s="120"/>
      <c r="Y159" s="119"/>
      <c r="Z159" s="103">
        <f t="shared" si="37"/>
        <v>0</v>
      </c>
    </row>
    <row r="160" spans="1:26" ht="41.4" outlineLevel="1" x14ac:dyDescent="0.3">
      <c r="A160" s="117">
        <v>39</v>
      </c>
      <c r="B160" s="123" t="s">
        <v>286</v>
      </c>
      <c r="C160" s="82" t="s">
        <v>259</v>
      </c>
      <c r="D160" s="118">
        <v>1</v>
      </c>
      <c r="E160" s="118"/>
      <c r="F160" s="118">
        <v>44000</v>
      </c>
      <c r="G160" s="118">
        <f t="shared" si="38"/>
        <v>44000</v>
      </c>
      <c r="H160" s="118">
        <f t="shared" si="39"/>
        <v>0</v>
      </c>
      <c r="I160" s="118">
        <v>44000</v>
      </c>
      <c r="J160" s="118">
        <f t="shared" si="34"/>
        <v>44000</v>
      </c>
      <c r="K160" s="98">
        <f t="shared" si="42"/>
        <v>0</v>
      </c>
      <c r="L160" s="118">
        <v>44000</v>
      </c>
      <c r="M160" s="118">
        <f t="shared" si="43"/>
        <v>44000</v>
      </c>
      <c r="N160" s="98">
        <f t="shared" si="44"/>
        <v>0</v>
      </c>
      <c r="O160" s="118">
        <v>44000</v>
      </c>
      <c r="P160" s="119">
        <f t="shared" si="45"/>
        <v>44000</v>
      </c>
      <c r="Q160" s="98">
        <f t="shared" si="46"/>
        <v>0</v>
      </c>
      <c r="R160" s="118">
        <v>44000</v>
      </c>
      <c r="S160" s="119">
        <f t="shared" si="40"/>
        <v>44000</v>
      </c>
      <c r="T160" s="98">
        <f t="shared" si="41"/>
        <v>0</v>
      </c>
      <c r="U160" s="156">
        <v>45000</v>
      </c>
      <c r="V160" s="119">
        <f t="shared" si="35"/>
        <v>45000</v>
      </c>
      <c r="W160" s="98">
        <f t="shared" si="36"/>
        <v>0</v>
      </c>
      <c r="X160" s="120"/>
      <c r="Y160" s="119"/>
      <c r="Z160" s="103">
        <f t="shared" si="37"/>
        <v>0</v>
      </c>
    </row>
    <row r="161" spans="1:26" ht="41.4" outlineLevel="1" x14ac:dyDescent="0.3">
      <c r="A161" s="117">
        <v>40</v>
      </c>
      <c r="B161" s="123" t="s">
        <v>287</v>
      </c>
      <c r="C161" s="82" t="s">
        <v>259</v>
      </c>
      <c r="D161" s="118">
        <v>1</v>
      </c>
      <c r="E161" s="118"/>
      <c r="F161" s="118">
        <v>37170</v>
      </c>
      <c r="G161" s="118">
        <f t="shared" si="38"/>
        <v>37170</v>
      </c>
      <c r="H161" s="118">
        <f t="shared" si="39"/>
        <v>0</v>
      </c>
      <c r="I161" s="118">
        <v>37170</v>
      </c>
      <c r="J161" s="118">
        <f t="shared" si="34"/>
        <v>37170</v>
      </c>
      <c r="K161" s="98">
        <f t="shared" si="42"/>
        <v>0</v>
      </c>
      <c r="L161" s="118">
        <v>37170</v>
      </c>
      <c r="M161" s="118">
        <f t="shared" si="43"/>
        <v>37170</v>
      </c>
      <c r="N161" s="98">
        <f t="shared" si="44"/>
        <v>0</v>
      </c>
      <c r="O161" s="118">
        <v>37170</v>
      </c>
      <c r="P161" s="119">
        <f t="shared" si="45"/>
        <v>37170</v>
      </c>
      <c r="Q161" s="98">
        <f t="shared" si="46"/>
        <v>0</v>
      </c>
      <c r="R161" s="118">
        <v>37170</v>
      </c>
      <c r="S161" s="119">
        <f t="shared" si="40"/>
        <v>37170</v>
      </c>
      <c r="T161" s="98">
        <f t="shared" si="41"/>
        <v>0</v>
      </c>
      <c r="U161" s="156">
        <v>38500</v>
      </c>
      <c r="V161" s="119">
        <f t="shared" si="35"/>
        <v>38500</v>
      </c>
      <c r="W161" s="98">
        <f t="shared" si="36"/>
        <v>0</v>
      </c>
      <c r="X161" s="120"/>
      <c r="Y161" s="119"/>
      <c r="Z161" s="103">
        <f t="shared" si="37"/>
        <v>0</v>
      </c>
    </row>
    <row r="162" spans="1:26" ht="55.2" outlineLevel="1" x14ac:dyDescent="0.3">
      <c r="A162" s="117">
        <v>41</v>
      </c>
      <c r="B162" s="123" t="s">
        <v>288</v>
      </c>
      <c r="C162" s="82" t="s">
        <v>259</v>
      </c>
      <c r="D162" s="118">
        <v>1</v>
      </c>
      <c r="E162" s="118"/>
      <c r="F162" s="118">
        <v>17110</v>
      </c>
      <c r="G162" s="118">
        <f t="shared" si="38"/>
        <v>17110</v>
      </c>
      <c r="H162" s="118">
        <f t="shared" si="39"/>
        <v>0</v>
      </c>
      <c r="I162" s="124">
        <v>22500</v>
      </c>
      <c r="J162" s="124">
        <f t="shared" si="34"/>
        <v>22500</v>
      </c>
      <c r="K162" s="127">
        <f t="shared" si="42"/>
        <v>0</v>
      </c>
      <c r="L162" s="118">
        <v>17110</v>
      </c>
      <c r="M162" s="118">
        <f t="shared" si="43"/>
        <v>17110</v>
      </c>
      <c r="N162" s="127">
        <f t="shared" si="44"/>
        <v>0</v>
      </c>
      <c r="O162" s="118">
        <v>22500</v>
      </c>
      <c r="P162" s="119">
        <f t="shared" si="45"/>
        <v>22500</v>
      </c>
      <c r="Q162" s="127">
        <f t="shared" si="46"/>
        <v>0</v>
      </c>
      <c r="R162" s="118">
        <v>22500</v>
      </c>
      <c r="S162" s="119">
        <f t="shared" si="40"/>
        <v>22500</v>
      </c>
      <c r="T162" s="127">
        <f t="shared" si="41"/>
        <v>0</v>
      </c>
      <c r="U162" s="156">
        <v>24500</v>
      </c>
      <c r="V162" s="119">
        <f t="shared" si="35"/>
        <v>24500</v>
      </c>
      <c r="W162" s="127">
        <f t="shared" si="36"/>
        <v>0</v>
      </c>
      <c r="X162" s="120"/>
      <c r="Y162" s="119"/>
      <c r="Z162" s="103">
        <f t="shared" si="37"/>
        <v>0</v>
      </c>
    </row>
    <row r="163" spans="1:26" ht="41.4" outlineLevel="1" x14ac:dyDescent="0.3">
      <c r="A163" s="117">
        <v>42</v>
      </c>
      <c r="B163" s="123" t="s">
        <v>289</v>
      </c>
      <c r="C163" s="82" t="s">
        <v>259</v>
      </c>
      <c r="D163" s="118">
        <v>1</v>
      </c>
      <c r="E163" s="118"/>
      <c r="F163" s="118">
        <v>3020</v>
      </c>
      <c r="G163" s="118">
        <f t="shared" si="38"/>
        <v>3020</v>
      </c>
      <c r="H163" s="118">
        <f t="shared" si="39"/>
        <v>0</v>
      </c>
      <c r="I163" s="124">
        <v>15000</v>
      </c>
      <c r="J163" s="124">
        <f t="shared" si="34"/>
        <v>15000</v>
      </c>
      <c r="K163" s="127">
        <f t="shared" si="42"/>
        <v>0</v>
      </c>
      <c r="L163" s="118">
        <v>3020</v>
      </c>
      <c r="M163" s="118">
        <f t="shared" si="43"/>
        <v>3020</v>
      </c>
      <c r="N163" s="127">
        <f t="shared" si="44"/>
        <v>0</v>
      </c>
      <c r="O163" s="124">
        <v>15000</v>
      </c>
      <c r="P163" s="125">
        <f t="shared" si="45"/>
        <v>15000</v>
      </c>
      <c r="Q163" s="127">
        <f t="shared" si="46"/>
        <v>0</v>
      </c>
      <c r="R163" s="124">
        <v>15000</v>
      </c>
      <c r="S163" s="125">
        <f t="shared" si="40"/>
        <v>15000</v>
      </c>
      <c r="T163" s="127">
        <f t="shared" si="41"/>
        <v>0</v>
      </c>
      <c r="U163" s="158">
        <v>16500</v>
      </c>
      <c r="V163" s="125">
        <f t="shared" si="35"/>
        <v>16500</v>
      </c>
      <c r="W163" s="127">
        <f t="shared" si="36"/>
        <v>0</v>
      </c>
      <c r="X163" s="120"/>
      <c r="Y163" s="125"/>
      <c r="Z163" s="103">
        <f t="shared" si="37"/>
        <v>0</v>
      </c>
    </row>
    <row r="164" spans="1:26" ht="27.6" outlineLevel="1" x14ac:dyDescent="0.3">
      <c r="A164" s="117">
        <v>43</v>
      </c>
      <c r="B164" s="123" t="s">
        <v>290</v>
      </c>
      <c r="C164" s="82" t="s">
        <v>259</v>
      </c>
      <c r="D164" s="118">
        <v>1</v>
      </c>
      <c r="E164" s="118"/>
      <c r="F164" s="118">
        <v>4510</v>
      </c>
      <c r="G164" s="118">
        <f t="shared" si="38"/>
        <v>4510</v>
      </c>
      <c r="H164" s="118">
        <f t="shared" si="39"/>
        <v>0</v>
      </c>
      <c r="I164" s="118">
        <v>4510</v>
      </c>
      <c r="J164" s="118">
        <f t="shared" si="34"/>
        <v>4510</v>
      </c>
      <c r="K164" s="98">
        <f t="shared" si="42"/>
        <v>0</v>
      </c>
      <c r="L164" s="118">
        <v>4510</v>
      </c>
      <c r="M164" s="118">
        <f t="shared" si="43"/>
        <v>4510</v>
      </c>
      <c r="N164" s="98">
        <f t="shared" si="44"/>
        <v>0</v>
      </c>
      <c r="O164" s="118">
        <v>4800</v>
      </c>
      <c r="P164" s="119">
        <f t="shared" si="45"/>
        <v>4800</v>
      </c>
      <c r="Q164" s="98">
        <f t="shared" si="46"/>
        <v>0</v>
      </c>
      <c r="R164" s="118">
        <v>4510</v>
      </c>
      <c r="S164" s="119">
        <f t="shared" si="40"/>
        <v>4510</v>
      </c>
      <c r="T164" s="98">
        <f t="shared" si="41"/>
        <v>0</v>
      </c>
      <c r="U164" s="156">
        <v>5500</v>
      </c>
      <c r="V164" s="119">
        <f t="shared" si="35"/>
        <v>5500</v>
      </c>
      <c r="W164" s="98">
        <f t="shared" si="36"/>
        <v>0</v>
      </c>
      <c r="X164" s="120"/>
      <c r="Y164" s="119"/>
      <c r="Z164" s="103">
        <f t="shared" si="37"/>
        <v>0</v>
      </c>
    </row>
    <row r="165" spans="1:26" ht="41.4" outlineLevel="1" x14ac:dyDescent="0.3">
      <c r="A165" s="117">
        <v>44</v>
      </c>
      <c r="B165" s="123" t="s">
        <v>291</v>
      </c>
      <c r="C165" s="82" t="s">
        <v>259</v>
      </c>
      <c r="D165" s="118">
        <v>1</v>
      </c>
      <c r="E165" s="118"/>
      <c r="F165" s="118">
        <v>1520</v>
      </c>
      <c r="G165" s="118">
        <f t="shared" si="38"/>
        <v>1520</v>
      </c>
      <c r="H165" s="118">
        <f t="shared" si="39"/>
        <v>0</v>
      </c>
      <c r="I165" s="118">
        <v>1520</v>
      </c>
      <c r="J165" s="118">
        <f t="shared" si="34"/>
        <v>1520</v>
      </c>
      <c r="K165" s="98">
        <f t="shared" si="42"/>
        <v>0</v>
      </c>
      <c r="L165" s="118">
        <v>1520</v>
      </c>
      <c r="M165" s="118">
        <f t="shared" si="43"/>
        <v>1520</v>
      </c>
      <c r="N165" s="98">
        <f t="shared" si="44"/>
        <v>0</v>
      </c>
      <c r="O165" s="118">
        <v>1520</v>
      </c>
      <c r="P165" s="119">
        <f t="shared" si="45"/>
        <v>1520</v>
      </c>
      <c r="Q165" s="98">
        <f t="shared" si="46"/>
        <v>0</v>
      </c>
      <c r="R165" s="118">
        <v>1520</v>
      </c>
      <c r="S165" s="119">
        <f t="shared" si="40"/>
        <v>1520</v>
      </c>
      <c r="T165" s="98">
        <f t="shared" si="41"/>
        <v>0</v>
      </c>
      <c r="U165" s="156">
        <v>1650</v>
      </c>
      <c r="V165" s="119">
        <f t="shared" si="35"/>
        <v>1650</v>
      </c>
      <c r="W165" s="98">
        <f t="shared" si="36"/>
        <v>0</v>
      </c>
      <c r="X165" s="120"/>
      <c r="Y165" s="119"/>
      <c r="Z165" s="103">
        <f t="shared" si="37"/>
        <v>0</v>
      </c>
    </row>
    <row r="166" spans="1:26" ht="27.6" outlineLevel="1" x14ac:dyDescent="0.3">
      <c r="A166" s="117">
        <v>45</v>
      </c>
      <c r="B166" s="123" t="s">
        <v>292</v>
      </c>
      <c r="C166" s="82" t="s">
        <v>259</v>
      </c>
      <c r="D166" s="118">
        <v>1</v>
      </c>
      <c r="E166" s="118"/>
      <c r="F166" s="118">
        <v>250</v>
      </c>
      <c r="G166" s="118">
        <f t="shared" si="38"/>
        <v>250</v>
      </c>
      <c r="H166" s="118">
        <f t="shared" si="39"/>
        <v>0</v>
      </c>
      <c r="I166" s="118">
        <v>250</v>
      </c>
      <c r="J166" s="118">
        <f t="shared" si="34"/>
        <v>250</v>
      </c>
      <c r="K166" s="98">
        <f t="shared" si="42"/>
        <v>0</v>
      </c>
      <c r="L166" s="118">
        <v>250</v>
      </c>
      <c r="M166" s="118">
        <f t="shared" si="43"/>
        <v>250</v>
      </c>
      <c r="N166" s="98">
        <f t="shared" si="44"/>
        <v>0</v>
      </c>
      <c r="O166" s="118">
        <v>250</v>
      </c>
      <c r="P166" s="119">
        <f t="shared" si="45"/>
        <v>250</v>
      </c>
      <c r="Q166" s="98">
        <f t="shared" si="46"/>
        <v>0</v>
      </c>
      <c r="R166" s="118">
        <v>250</v>
      </c>
      <c r="S166" s="119">
        <f t="shared" si="40"/>
        <v>250</v>
      </c>
      <c r="T166" s="98">
        <f t="shared" si="41"/>
        <v>0</v>
      </c>
      <c r="U166" s="156">
        <v>275</v>
      </c>
      <c r="V166" s="119">
        <f t="shared" si="35"/>
        <v>275</v>
      </c>
      <c r="W166" s="98">
        <f t="shared" si="36"/>
        <v>0</v>
      </c>
      <c r="X166" s="120"/>
      <c r="Y166" s="119"/>
      <c r="Z166" s="103">
        <f t="shared" si="37"/>
        <v>0</v>
      </c>
    </row>
    <row r="167" spans="1:26" ht="15.6" outlineLevel="1" x14ac:dyDescent="0.3">
      <c r="A167" s="117">
        <v>46</v>
      </c>
      <c r="B167" s="123" t="s">
        <v>293</v>
      </c>
      <c r="C167" s="82" t="s">
        <v>259</v>
      </c>
      <c r="D167" s="118">
        <v>1</v>
      </c>
      <c r="E167" s="118"/>
      <c r="F167" s="118">
        <v>1250</v>
      </c>
      <c r="G167" s="118">
        <f t="shared" si="38"/>
        <v>1250</v>
      </c>
      <c r="H167" s="118">
        <f t="shared" si="39"/>
        <v>0</v>
      </c>
      <c r="I167" s="118">
        <v>1250</v>
      </c>
      <c r="J167" s="118">
        <f t="shared" si="34"/>
        <v>1250</v>
      </c>
      <c r="K167" s="98">
        <f t="shared" si="42"/>
        <v>0</v>
      </c>
      <c r="L167" s="118">
        <v>1250</v>
      </c>
      <c r="M167" s="118">
        <f t="shared" si="43"/>
        <v>1250</v>
      </c>
      <c r="N167" s="98">
        <f t="shared" si="44"/>
        <v>0</v>
      </c>
      <c r="O167" s="118">
        <v>1250</v>
      </c>
      <c r="P167" s="119">
        <f t="shared" si="45"/>
        <v>1250</v>
      </c>
      <c r="Q167" s="98">
        <f t="shared" si="46"/>
        <v>0</v>
      </c>
      <c r="R167" s="118">
        <v>1250</v>
      </c>
      <c r="S167" s="119">
        <f t="shared" si="40"/>
        <v>1250</v>
      </c>
      <c r="T167" s="98">
        <f t="shared" si="41"/>
        <v>0</v>
      </c>
      <c r="U167" s="156">
        <v>1250</v>
      </c>
      <c r="V167" s="119">
        <f t="shared" si="35"/>
        <v>1250</v>
      </c>
      <c r="W167" s="98">
        <f t="shared" si="36"/>
        <v>0</v>
      </c>
      <c r="X167" s="120"/>
      <c r="Y167" s="119"/>
      <c r="Z167" s="103">
        <f t="shared" si="37"/>
        <v>0</v>
      </c>
    </row>
    <row r="168" spans="1:26" ht="41.4" outlineLevel="1" x14ac:dyDescent="0.3">
      <c r="A168" s="117">
        <v>47</v>
      </c>
      <c r="B168" s="123" t="s">
        <v>294</v>
      </c>
      <c r="C168" s="82" t="s">
        <v>259</v>
      </c>
      <c r="D168" s="118">
        <v>1</v>
      </c>
      <c r="E168" s="118"/>
      <c r="F168" s="118">
        <v>7400</v>
      </c>
      <c r="G168" s="118">
        <f t="shared" si="38"/>
        <v>7400</v>
      </c>
      <c r="H168" s="118">
        <f t="shared" si="39"/>
        <v>0</v>
      </c>
      <c r="I168" s="118">
        <v>7400</v>
      </c>
      <c r="J168" s="118">
        <f t="shared" si="34"/>
        <v>7400</v>
      </c>
      <c r="K168" s="98">
        <f t="shared" si="42"/>
        <v>0</v>
      </c>
      <c r="L168" s="118">
        <v>7400</v>
      </c>
      <c r="M168" s="118">
        <f t="shared" si="43"/>
        <v>7400</v>
      </c>
      <c r="N168" s="98">
        <f t="shared" si="44"/>
        <v>0</v>
      </c>
      <c r="O168" s="118">
        <v>7400</v>
      </c>
      <c r="P168" s="119">
        <f t="shared" si="45"/>
        <v>7400</v>
      </c>
      <c r="Q168" s="98">
        <f t="shared" si="46"/>
        <v>0</v>
      </c>
      <c r="R168" s="118">
        <v>7400</v>
      </c>
      <c r="S168" s="119">
        <f t="shared" si="40"/>
        <v>7400</v>
      </c>
      <c r="T168" s="98">
        <f t="shared" si="41"/>
        <v>0</v>
      </c>
      <c r="U168" s="156">
        <v>8200</v>
      </c>
      <c r="V168" s="119">
        <f t="shared" si="35"/>
        <v>8200</v>
      </c>
      <c r="W168" s="98">
        <f t="shared" si="36"/>
        <v>0</v>
      </c>
      <c r="X168" s="120"/>
      <c r="Y168" s="119"/>
      <c r="Z168" s="103">
        <f t="shared" si="37"/>
        <v>0</v>
      </c>
    </row>
    <row r="169" spans="1:26" ht="41.4" outlineLevel="1" x14ac:dyDescent="0.3">
      <c r="A169" s="117">
        <v>48</v>
      </c>
      <c r="B169" s="123" t="s">
        <v>295</v>
      </c>
      <c r="C169" s="82" t="s">
        <v>259</v>
      </c>
      <c r="D169" s="118">
        <v>1</v>
      </c>
      <c r="E169" s="118"/>
      <c r="F169" s="118">
        <v>2590</v>
      </c>
      <c r="G169" s="118">
        <f t="shared" si="38"/>
        <v>2590</v>
      </c>
      <c r="H169" s="118">
        <f t="shared" si="39"/>
        <v>0</v>
      </c>
      <c r="I169" s="118">
        <v>2590</v>
      </c>
      <c r="J169" s="118">
        <f t="shared" si="34"/>
        <v>2590</v>
      </c>
      <c r="K169" s="98">
        <f t="shared" si="42"/>
        <v>0</v>
      </c>
      <c r="L169" s="118">
        <v>2590</v>
      </c>
      <c r="M169" s="118">
        <f t="shared" si="43"/>
        <v>2590</v>
      </c>
      <c r="N169" s="98">
        <f t="shared" si="44"/>
        <v>0</v>
      </c>
      <c r="O169" s="118">
        <v>2590</v>
      </c>
      <c r="P169" s="119">
        <f t="shared" si="45"/>
        <v>2590</v>
      </c>
      <c r="Q169" s="98">
        <f t="shared" si="46"/>
        <v>0</v>
      </c>
      <c r="R169" s="118">
        <v>2590</v>
      </c>
      <c r="S169" s="119">
        <f t="shared" si="40"/>
        <v>2590</v>
      </c>
      <c r="T169" s="98">
        <f t="shared" si="41"/>
        <v>0</v>
      </c>
      <c r="U169" s="156">
        <v>2675</v>
      </c>
      <c r="V169" s="119">
        <f t="shared" si="35"/>
        <v>2675</v>
      </c>
      <c r="W169" s="98">
        <f t="shared" si="36"/>
        <v>0</v>
      </c>
      <c r="X169" s="120"/>
      <c r="Y169" s="119"/>
      <c r="Z169" s="103">
        <f t="shared" si="37"/>
        <v>0</v>
      </c>
    </row>
    <row r="170" spans="1:26" ht="27.6" outlineLevel="1" x14ac:dyDescent="0.3">
      <c r="A170" s="117">
        <v>49</v>
      </c>
      <c r="B170" s="123" t="s">
        <v>296</v>
      </c>
      <c r="C170" s="82" t="s">
        <v>259</v>
      </c>
      <c r="D170" s="118">
        <v>1</v>
      </c>
      <c r="E170" s="118"/>
      <c r="F170" s="118">
        <v>2350</v>
      </c>
      <c r="G170" s="118">
        <f t="shared" si="38"/>
        <v>2350</v>
      </c>
      <c r="H170" s="118">
        <f t="shared" si="39"/>
        <v>0</v>
      </c>
      <c r="I170" s="118">
        <v>2350</v>
      </c>
      <c r="J170" s="118">
        <f t="shared" si="34"/>
        <v>2350</v>
      </c>
      <c r="K170" s="98">
        <f t="shared" si="42"/>
        <v>0</v>
      </c>
      <c r="L170" s="118">
        <v>2350</v>
      </c>
      <c r="M170" s="118">
        <f t="shared" si="43"/>
        <v>2350</v>
      </c>
      <c r="N170" s="98">
        <f t="shared" si="44"/>
        <v>0</v>
      </c>
      <c r="O170" s="118">
        <v>2350</v>
      </c>
      <c r="P170" s="119">
        <f t="shared" si="45"/>
        <v>2350</v>
      </c>
      <c r="Q170" s="98">
        <f t="shared" si="46"/>
        <v>0</v>
      </c>
      <c r="R170" s="118">
        <v>2350</v>
      </c>
      <c r="S170" s="119">
        <f t="shared" si="40"/>
        <v>2350</v>
      </c>
      <c r="T170" s="98">
        <f t="shared" si="41"/>
        <v>0</v>
      </c>
      <c r="U170" s="156">
        <v>2680</v>
      </c>
      <c r="V170" s="119">
        <f t="shared" si="35"/>
        <v>2680</v>
      </c>
      <c r="W170" s="98">
        <f t="shared" si="36"/>
        <v>0</v>
      </c>
      <c r="X170" s="120"/>
      <c r="Y170" s="119"/>
      <c r="Z170" s="103">
        <f t="shared" si="37"/>
        <v>0</v>
      </c>
    </row>
    <row r="171" spans="1:26" ht="27.6" outlineLevel="1" x14ac:dyDescent="0.3">
      <c r="A171" s="117">
        <v>50</v>
      </c>
      <c r="B171" s="123" t="s">
        <v>297</v>
      </c>
      <c r="C171" s="82" t="s">
        <v>259</v>
      </c>
      <c r="D171" s="118">
        <v>1</v>
      </c>
      <c r="E171" s="118"/>
      <c r="F171" s="118">
        <v>4250</v>
      </c>
      <c r="G171" s="118">
        <f t="shared" si="38"/>
        <v>4250</v>
      </c>
      <c r="H171" s="118">
        <f t="shared" si="39"/>
        <v>0</v>
      </c>
      <c r="I171" s="118">
        <v>4250</v>
      </c>
      <c r="J171" s="118">
        <f t="shared" si="34"/>
        <v>4250</v>
      </c>
      <c r="K171" s="98">
        <f t="shared" si="42"/>
        <v>0</v>
      </c>
      <c r="L171" s="118">
        <v>4250</v>
      </c>
      <c r="M171" s="118">
        <f t="shared" si="43"/>
        <v>4250</v>
      </c>
      <c r="N171" s="98">
        <f t="shared" si="44"/>
        <v>0</v>
      </c>
      <c r="O171" s="118">
        <v>4500</v>
      </c>
      <c r="P171" s="119">
        <f t="shared" si="45"/>
        <v>4500</v>
      </c>
      <c r="Q171" s="98">
        <f t="shared" si="46"/>
        <v>0</v>
      </c>
      <c r="R171" s="118">
        <v>4250</v>
      </c>
      <c r="S171" s="119">
        <f t="shared" si="40"/>
        <v>4250</v>
      </c>
      <c r="T171" s="98">
        <f t="shared" si="41"/>
        <v>0</v>
      </c>
      <c r="U171" s="156">
        <v>4825</v>
      </c>
      <c r="V171" s="119">
        <f t="shared" si="35"/>
        <v>4825</v>
      </c>
      <c r="W171" s="98">
        <f t="shared" si="36"/>
        <v>0</v>
      </c>
      <c r="X171" s="120"/>
      <c r="Y171" s="119"/>
      <c r="Z171" s="103">
        <f t="shared" si="37"/>
        <v>0</v>
      </c>
    </row>
    <row r="172" spans="1:26" ht="27.6" outlineLevel="1" x14ac:dyDescent="0.3">
      <c r="A172" s="117">
        <v>51</v>
      </c>
      <c r="B172" s="123" t="s">
        <v>298</v>
      </c>
      <c r="C172" s="82" t="s">
        <v>259</v>
      </c>
      <c r="D172" s="118">
        <v>1</v>
      </c>
      <c r="E172" s="118"/>
      <c r="F172" s="118">
        <v>1900</v>
      </c>
      <c r="G172" s="118">
        <f t="shared" si="38"/>
        <v>1900</v>
      </c>
      <c r="H172" s="118">
        <f t="shared" si="39"/>
        <v>0</v>
      </c>
      <c r="I172" s="118">
        <v>1900</v>
      </c>
      <c r="J172" s="118">
        <f t="shared" si="34"/>
        <v>1900</v>
      </c>
      <c r="K172" s="98">
        <f t="shared" si="42"/>
        <v>0</v>
      </c>
      <c r="L172" s="118">
        <v>1900</v>
      </c>
      <c r="M172" s="118">
        <f t="shared" si="43"/>
        <v>1900</v>
      </c>
      <c r="N172" s="98">
        <f t="shared" si="44"/>
        <v>0</v>
      </c>
      <c r="O172" s="118">
        <v>2000</v>
      </c>
      <c r="P172" s="119">
        <f t="shared" si="45"/>
        <v>2000</v>
      </c>
      <c r="Q172" s="98">
        <f t="shared" si="46"/>
        <v>0</v>
      </c>
      <c r="R172" s="118">
        <v>1900</v>
      </c>
      <c r="S172" s="119">
        <f t="shared" si="40"/>
        <v>1900</v>
      </c>
      <c r="T172" s="98">
        <f t="shared" si="41"/>
        <v>0</v>
      </c>
      <c r="U172" s="156">
        <v>2100</v>
      </c>
      <c r="V172" s="119">
        <f t="shared" si="35"/>
        <v>2100</v>
      </c>
      <c r="W172" s="98">
        <f t="shared" si="36"/>
        <v>0</v>
      </c>
      <c r="X172" s="120"/>
      <c r="Y172" s="119"/>
      <c r="Z172" s="103">
        <f t="shared" si="37"/>
        <v>0</v>
      </c>
    </row>
    <row r="173" spans="1:26" ht="27.6" outlineLevel="1" x14ac:dyDescent="0.3">
      <c r="A173" s="117">
        <v>52</v>
      </c>
      <c r="B173" s="123" t="s">
        <v>299</v>
      </c>
      <c r="C173" s="82" t="s">
        <v>259</v>
      </c>
      <c r="D173" s="118">
        <v>1</v>
      </c>
      <c r="E173" s="118"/>
      <c r="F173" s="118">
        <v>16870</v>
      </c>
      <c r="G173" s="118">
        <f t="shared" si="38"/>
        <v>16870</v>
      </c>
      <c r="H173" s="118">
        <f t="shared" si="39"/>
        <v>0</v>
      </c>
      <c r="I173" s="118">
        <v>16870</v>
      </c>
      <c r="J173" s="118">
        <f t="shared" si="34"/>
        <v>16870</v>
      </c>
      <c r="K173" s="98">
        <f t="shared" si="42"/>
        <v>0</v>
      </c>
      <c r="L173" s="118">
        <v>16870</v>
      </c>
      <c r="M173" s="118">
        <f t="shared" si="43"/>
        <v>16870</v>
      </c>
      <c r="N173" s="98">
        <f t="shared" si="44"/>
        <v>0</v>
      </c>
      <c r="O173" s="118">
        <v>16870</v>
      </c>
      <c r="P173" s="119">
        <f t="shared" si="45"/>
        <v>16870</v>
      </c>
      <c r="Q173" s="98">
        <f t="shared" si="46"/>
        <v>0</v>
      </c>
      <c r="R173" s="118">
        <v>16870</v>
      </c>
      <c r="S173" s="119">
        <f t="shared" si="40"/>
        <v>16870</v>
      </c>
      <c r="T173" s="98">
        <f t="shared" si="41"/>
        <v>0</v>
      </c>
      <c r="U173" s="156">
        <v>17458</v>
      </c>
      <c r="V173" s="119">
        <f t="shared" si="35"/>
        <v>17458</v>
      </c>
      <c r="W173" s="98">
        <f t="shared" si="36"/>
        <v>0</v>
      </c>
      <c r="X173" s="120"/>
      <c r="Y173" s="119"/>
      <c r="Z173" s="103">
        <f t="shared" si="37"/>
        <v>0</v>
      </c>
    </row>
    <row r="174" spans="1:26" ht="15.6" outlineLevel="1" x14ac:dyDescent="0.3">
      <c r="A174" s="117">
        <v>53</v>
      </c>
      <c r="B174" s="123" t="s">
        <v>300</v>
      </c>
      <c r="C174" s="82" t="s">
        <v>259</v>
      </c>
      <c r="D174" s="118">
        <v>1</v>
      </c>
      <c r="E174" s="118"/>
      <c r="F174" s="118">
        <v>1100</v>
      </c>
      <c r="G174" s="118">
        <f t="shared" si="38"/>
        <v>1100</v>
      </c>
      <c r="H174" s="118">
        <f t="shared" si="39"/>
        <v>0</v>
      </c>
      <c r="I174" s="118">
        <v>1100</v>
      </c>
      <c r="J174" s="118">
        <f t="shared" si="34"/>
        <v>1100</v>
      </c>
      <c r="K174" s="98">
        <f t="shared" si="42"/>
        <v>0</v>
      </c>
      <c r="L174" s="118">
        <v>1100</v>
      </c>
      <c r="M174" s="118">
        <f t="shared" si="43"/>
        <v>1100</v>
      </c>
      <c r="N174" s="98">
        <f t="shared" si="44"/>
        <v>0</v>
      </c>
      <c r="O174" s="118">
        <v>1100</v>
      </c>
      <c r="P174" s="119">
        <f t="shared" si="45"/>
        <v>1100</v>
      </c>
      <c r="Q174" s="98">
        <f t="shared" si="46"/>
        <v>0</v>
      </c>
      <c r="R174" s="118">
        <v>1100</v>
      </c>
      <c r="S174" s="119">
        <f t="shared" si="40"/>
        <v>1100</v>
      </c>
      <c r="T174" s="98">
        <f t="shared" si="41"/>
        <v>0</v>
      </c>
      <c r="U174" s="156">
        <v>1200</v>
      </c>
      <c r="V174" s="119">
        <f t="shared" si="35"/>
        <v>1200</v>
      </c>
      <c r="W174" s="98">
        <f t="shared" si="36"/>
        <v>0</v>
      </c>
      <c r="X174" s="120"/>
      <c r="Y174" s="119"/>
      <c r="Z174" s="103">
        <f t="shared" si="37"/>
        <v>0</v>
      </c>
    </row>
    <row r="175" spans="1:26" ht="41.4" outlineLevel="1" x14ac:dyDescent="0.3">
      <c r="A175" s="117">
        <v>54</v>
      </c>
      <c r="B175" s="123" t="s">
        <v>301</v>
      </c>
      <c r="C175" s="82" t="s">
        <v>259</v>
      </c>
      <c r="D175" s="118">
        <v>1</v>
      </c>
      <c r="E175" s="118"/>
      <c r="F175" s="118">
        <v>26650</v>
      </c>
      <c r="G175" s="118">
        <f t="shared" si="38"/>
        <v>26650</v>
      </c>
      <c r="H175" s="118">
        <f t="shared" si="39"/>
        <v>0</v>
      </c>
      <c r="I175" s="118">
        <v>26650</v>
      </c>
      <c r="J175" s="118">
        <f t="shared" si="34"/>
        <v>26650</v>
      </c>
      <c r="K175" s="98">
        <f t="shared" si="42"/>
        <v>0</v>
      </c>
      <c r="L175" s="118">
        <v>26650</v>
      </c>
      <c r="M175" s="118">
        <f t="shared" si="43"/>
        <v>26650</v>
      </c>
      <c r="N175" s="98">
        <f t="shared" si="44"/>
        <v>0</v>
      </c>
      <c r="O175" s="118">
        <v>26650</v>
      </c>
      <c r="P175" s="119">
        <f t="shared" si="45"/>
        <v>26650</v>
      </c>
      <c r="Q175" s="98">
        <f t="shared" si="46"/>
        <v>0</v>
      </c>
      <c r="R175" s="118">
        <v>26650</v>
      </c>
      <c r="S175" s="119">
        <f t="shared" si="40"/>
        <v>26650</v>
      </c>
      <c r="T175" s="98">
        <f t="shared" si="41"/>
        <v>0</v>
      </c>
      <c r="U175" s="156">
        <v>28350</v>
      </c>
      <c r="V175" s="119">
        <f t="shared" si="35"/>
        <v>28350</v>
      </c>
      <c r="W175" s="98">
        <f t="shared" si="36"/>
        <v>0</v>
      </c>
      <c r="X175" s="120"/>
      <c r="Y175" s="119"/>
      <c r="Z175" s="103">
        <f t="shared" si="37"/>
        <v>0</v>
      </c>
    </row>
    <row r="176" spans="1:26" ht="41.4" outlineLevel="1" x14ac:dyDescent="0.3">
      <c r="A176" s="117">
        <v>55</v>
      </c>
      <c r="B176" s="123" t="s">
        <v>301</v>
      </c>
      <c r="C176" s="82" t="s">
        <v>259</v>
      </c>
      <c r="D176" s="118">
        <v>1</v>
      </c>
      <c r="E176" s="118"/>
      <c r="F176" s="118">
        <v>21500</v>
      </c>
      <c r="G176" s="118">
        <f t="shared" si="38"/>
        <v>21500</v>
      </c>
      <c r="H176" s="118">
        <f t="shared" si="39"/>
        <v>0</v>
      </c>
      <c r="I176" s="124">
        <v>26650</v>
      </c>
      <c r="J176" s="124">
        <f t="shared" si="34"/>
        <v>26650</v>
      </c>
      <c r="K176" s="127">
        <f t="shared" si="42"/>
        <v>0</v>
      </c>
      <c r="L176" s="118">
        <v>21500</v>
      </c>
      <c r="M176" s="118">
        <f t="shared" si="43"/>
        <v>21500</v>
      </c>
      <c r="N176" s="127">
        <f t="shared" si="44"/>
        <v>0</v>
      </c>
      <c r="O176" s="118">
        <v>26650</v>
      </c>
      <c r="P176" s="119">
        <f t="shared" si="45"/>
        <v>26650</v>
      </c>
      <c r="Q176" s="127">
        <f t="shared" si="46"/>
        <v>0</v>
      </c>
      <c r="R176" s="118">
        <v>26650</v>
      </c>
      <c r="S176" s="119">
        <f t="shared" si="40"/>
        <v>26650</v>
      </c>
      <c r="T176" s="127">
        <f t="shared" si="41"/>
        <v>0</v>
      </c>
      <c r="U176" s="156">
        <v>28350</v>
      </c>
      <c r="V176" s="119">
        <f t="shared" si="35"/>
        <v>28350</v>
      </c>
      <c r="W176" s="127">
        <f t="shared" si="36"/>
        <v>0</v>
      </c>
      <c r="X176" s="120"/>
      <c r="Y176" s="119"/>
      <c r="Z176" s="103">
        <f t="shared" si="37"/>
        <v>0</v>
      </c>
    </row>
    <row r="177" spans="1:26" ht="27.6" outlineLevel="1" x14ac:dyDescent="0.3">
      <c r="A177" s="117">
        <v>56</v>
      </c>
      <c r="B177" s="123" t="s">
        <v>302</v>
      </c>
      <c r="C177" s="82" t="s">
        <v>259</v>
      </c>
      <c r="D177" s="118">
        <v>1</v>
      </c>
      <c r="E177" s="118"/>
      <c r="F177" s="118">
        <v>36220</v>
      </c>
      <c r="G177" s="118">
        <f t="shared" si="38"/>
        <v>36220</v>
      </c>
      <c r="H177" s="118">
        <f t="shared" si="39"/>
        <v>0</v>
      </c>
      <c r="I177" s="118">
        <v>36220</v>
      </c>
      <c r="J177" s="118">
        <f t="shared" si="34"/>
        <v>36220</v>
      </c>
      <c r="K177" s="98">
        <f t="shared" si="42"/>
        <v>0</v>
      </c>
      <c r="L177" s="118">
        <v>36220</v>
      </c>
      <c r="M177" s="118">
        <f t="shared" si="43"/>
        <v>36220</v>
      </c>
      <c r="N177" s="98">
        <f t="shared" si="44"/>
        <v>0</v>
      </c>
      <c r="O177" s="118">
        <v>36220</v>
      </c>
      <c r="P177" s="119">
        <f t="shared" si="45"/>
        <v>36220</v>
      </c>
      <c r="Q177" s="98">
        <f t="shared" si="46"/>
        <v>0</v>
      </c>
      <c r="R177" s="118">
        <v>36220</v>
      </c>
      <c r="S177" s="119">
        <f t="shared" si="40"/>
        <v>36220</v>
      </c>
      <c r="T177" s="98">
        <f t="shared" si="41"/>
        <v>0</v>
      </c>
      <c r="U177" s="156">
        <v>39568</v>
      </c>
      <c r="V177" s="119">
        <f t="shared" si="35"/>
        <v>39568</v>
      </c>
      <c r="W177" s="98">
        <f t="shared" si="36"/>
        <v>0</v>
      </c>
      <c r="X177" s="120"/>
      <c r="Y177" s="119"/>
      <c r="Z177" s="103">
        <f t="shared" si="37"/>
        <v>0</v>
      </c>
    </row>
    <row r="178" spans="1:26" ht="41.4" outlineLevel="1" x14ac:dyDescent="0.3">
      <c r="A178" s="117">
        <v>57</v>
      </c>
      <c r="B178" s="123" t="s">
        <v>303</v>
      </c>
      <c r="C178" s="82" t="s">
        <v>259</v>
      </c>
      <c r="D178" s="118">
        <v>1</v>
      </c>
      <c r="E178" s="118"/>
      <c r="F178" s="118">
        <v>19280</v>
      </c>
      <c r="G178" s="118">
        <f t="shared" si="38"/>
        <v>19280</v>
      </c>
      <c r="H178" s="118">
        <f t="shared" si="39"/>
        <v>0</v>
      </c>
      <c r="I178" s="118">
        <v>19280</v>
      </c>
      <c r="J178" s="118">
        <f t="shared" si="34"/>
        <v>19280</v>
      </c>
      <c r="K178" s="98">
        <f t="shared" si="42"/>
        <v>0</v>
      </c>
      <c r="L178" s="118">
        <v>19280</v>
      </c>
      <c r="M178" s="118">
        <f t="shared" si="43"/>
        <v>19280</v>
      </c>
      <c r="N178" s="98">
        <f t="shared" si="44"/>
        <v>0</v>
      </c>
      <c r="O178" s="118">
        <v>19280</v>
      </c>
      <c r="P178" s="119">
        <f t="shared" si="45"/>
        <v>19280</v>
      </c>
      <c r="Q178" s="98">
        <f t="shared" si="46"/>
        <v>0</v>
      </c>
      <c r="R178" s="118">
        <v>19280</v>
      </c>
      <c r="S178" s="119">
        <f t="shared" si="40"/>
        <v>19280</v>
      </c>
      <c r="T178" s="98">
        <f t="shared" si="41"/>
        <v>0</v>
      </c>
      <c r="U178" s="156">
        <v>20584</v>
      </c>
      <c r="V178" s="119">
        <f t="shared" si="35"/>
        <v>20584</v>
      </c>
      <c r="W178" s="98">
        <f t="shared" si="36"/>
        <v>0</v>
      </c>
      <c r="X178" s="120"/>
      <c r="Y178" s="119"/>
      <c r="Z178" s="103">
        <f t="shared" si="37"/>
        <v>0</v>
      </c>
    </row>
    <row r="179" spans="1:26" ht="27.6" outlineLevel="1" x14ac:dyDescent="0.3">
      <c r="A179" s="117">
        <v>58</v>
      </c>
      <c r="B179" s="123" t="s">
        <v>304</v>
      </c>
      <c r="C179" s="82" t="s">
        <v>259</v>
      </c>
      <c r="D179" s="118">
        <v>1</v>
      </c>
      <c r="E179" s="118"/>
      <c r="F179" s="118">
        <v>4050</v>
      </c>
      <c r="G179" s="118">
        <f t="shared" si="38"/>
        <v>4050</v>
      </c>
      <c r="H179" s="118">
        <f t="shared" si="39"/>
        <v>0</v>
      </c>
      <c r="I179" s="118">
        <v>4050</v>
      </c>
      <c r="J179" s="118">
        <f t="shared" si="34"/>
        <v>4050</v>
      </c>
      <c r="K179" s="98">
        <f t="shared" si="42"/>
        <v>0</v>
      </c>
      <c r="L179" s="118">
        <v>4050</v>
      </c>
      <c r="M179" s="118">
        <f t="shared" si="43"/>
        <v>4050</v>
      </c>
      <c r="N179" s="98">
        <f t="shared" si="44"/>
        <v>0</v>
      </c>
      <c r="O179" s="118">
        <v>4050</v>
      </c>
      <c r="P179" s="119">
        <f t="shared" si="45"/>
        <v>4050</v>
      </c>
      <c r="Q179" s="98">
        <f t="shared" si="46"/>
        <v>0</v>
      </c>
      <c r="R179" s="118">
        <v>4050</v>
      </c>
      <c r="S179" s="119">
        <f t="shared" si="40"/>
        <v>4050</v>
      </c>
      <c r="T179" s="98">
        <f t="shared" si="41"/>
        <v>0</v>
      </c>
      <c r="U179" s="156">
        <v>4250</v>
      </c>
      <c r="V179" s="119">
        <f t="shared" si="35"/>
        <v>4250</v>
      </c>
      <c r="W179" s="98">
        <f t="shared" si="36"/>
        <v>0</v>
      </c>
      <c r="X179" s="120"/>
      <c r="Y179" s="119"/>
      <c r="Z179" s="103">
        <f t="shared" si="37"/>
        <v>0</v>
      </c>
    </row>
    <row r="180" spans="1:26" ht="27.6" outlineLevel="1" x14ac:dyDescent="0.3">
      <c r="A180" s="117">
        <v>59</v>
      </c>
      <c r="B180" s="123" t="s">
        <v>305</v>
      </c>
      <c r="C180" s="82" t="s">
        <v>259</v>
      </c>
      <c r="D180" s="118">
        <v>2</v>
      </c>
      <c r="E180" s="118"/>
      <c r="F180" s="118">
        <v>13500</v>
      </c>
      <c r="G180" s="118">
        <f t="shared" si="38"/>
        <v>27000</v>
      </c>
      <c r="H180" s="118">
        <f t="shared" si="39"/>
        <v>0</v>
      </c>
      <c r="I180" s="118">
        <v>13500</v>
      </c>
      <c r="J180" s="118">
        <f t="shared" si="34"/>
        <v>27000</v>
      </c>
      <c r="K180" s="98">
        <f t="shared" si="42"/>
        <v>0</v>
      </c>
      <c r="L180" s="118">
        <v>13500</v>
      </c>
      <c r="M180" s="118">
        <f t="shared" si="43"/>
        <v>27000</v>
      </c>
      <c r="N180" s="98">
        <f t="shared" si="44"/>
        <v>0</v>
      </c>
      <c r="O180" s="118">
        <v>13500</v>
      </c>
      <c r="P180" s="119">
        <f t="shared" si="45"/>
        <v>27000</v>
      </c>
      <c r="Q180" s="98">
        <f t="shared" si="46"/>
        <v>0</v>
      </c>
      <c r="R180" s="118">
        <v>13500</v>
      </c>
      <c r="S180" s="119">
        <f t="shared" si="40"/>
        <v>27000</v>
      </c>
      <c r="T180" s="98">
        <f t="shared" si="41"/>
        <v>0</v>
      </c>
      <c r="U180" s="156">
        <v>25000</v>
      </c>
      <c r="V180" s="119">
        <f t="shared" si="35"/>
        <v>50000</v>
      </c>
      <c r="W180" s="98">
        <f t="shared" si="36"/>
        <v>0</v>
      </c>
      <c r="X180" s="120"/>
      <c r="Y180" s="119"/>
      <c r="Z180" s="103">
        <f t="shared" si="37"/>
        <v>0</v>
      </c>
    </row>
    <row r="181" spans="1:26" s="122" customFormat="1" ht="15.6" x14ac:dyDescent="0.3">
      <c r="A181" s="95"/>
      <c r="B181" s="96" t="s">
        <v>306</v>
      </c>
      <c r="C181" s="97" t="s">
        <v>117</v>
      </c>
      <c r="D181" s="97" t="s">
        <v>117</v>
      </c>
      <c r="E181" s="97" t="s">
        <v>117</v>
      </c>
      <c r="F181" s="97"/>
      <c r="G181" s="97">
        <f>SUM(G182:G185)</f>
        <v>157555</v>
      </c>
      <c r="H181" s="98">
        <f>SUM(H182:H185)</f>
        <v>314000</v>
      </c>
      <c r="I181" s="132"/>
      <c r="J181" s="132">
        <f>SUM(J182:J185)</f>
        <v>157555</v>
      </c>
      <c r="K181" s="133">
        <f>SUM(K182:K185)</f>
        <v>314000</v>
      </c>
      <c r="L181" s="99">
        <v>0</v>
      </c>
      <c r="M181" s="132">
        <f>SUM(M182:M185)</f>
        <v>157555</v>
      </c>
      <c r="N181" s="133">
        <f>SUM(N182:N185)</f>
        <v>314000</v>
      </c>
      <c r="O181" s="132"/>
      <c r="P181" s="132">
        <f>SUM(P182:P185)</f>
        <v>157555</v>
      </c>
      <c r="Q181" s="133">
        <f>SUM(Q182:Q185)</f>
        <v>314000</v>
      </c>
      <c r="R181" s="132"/>
      <c r="S181" s="132">
        <f>SUM(S182:S185)</f>
        <v>157555</v>
      </c>
      <c r="T181" s="133">
        <f>SUM(T182:T185)</f>
        <v>314000</v>
      </c>
      <c r="U181" s="157"/>
      <c r="V181" s="132">
        <f>SUM(V182:V185)</f>
        <v>190565</v>
      </c>
      <c r="W181" s="133">
        <f>SUM(W182:W185)</f>
        <v>387500</v>
      </c>
      <c r="X181" s="120"/>
      <c r="Y181" s="134"/>
      <c r="Z181" s="103"/>
    </row>
    <row r="182" spans="1:26" ht="55.2" outlineLevel="1" x14ac:dyDescent="0.3">
      <c r="A182" s="117">
        <v>1</v>
      </c>
      <c r="B182" s="123" t="s">
        <v>307</v>
      </c>
      <c r="C182" s="117" t="s">
        <v>119</v>
      </c>
      <c r="D182" s="135">
        <v>550</v>
      </c>
      <c r="E182" s="135">
        <v>1000</v>
      </c>
      <c r="F182" s="135">
        <v>210</v>
      </c>
      <c r="G182" s="135">
        <f t="shared" ref="G182:G187" si="48">F182*D182</f>
        <v>115500</v>
      </c>
      <c r="H182" s="135">
        <f t="shared" ref="H182:H187" si="49">F182*E182</f>
        <v>210000</v>
      </c>
      <c r="I182" s="135">
        <v>210</v>
      </c>
      <c r="J182" s="118">
        <f t="shared" ref="J182:J187" si="50">I182*$D182</f>
        <v>115500</v>
      </c>
      <c r="K182" s="98">
        <f t="shared" si="42"/>
        <v>210000</v>
      </c>
      <c r="L182" s="118">
        <v>210</v>
      </c>
      <c r="M182" s="135">
        <f t="shared" si="43"/>
        <v>115500</v>
      </c>
      <c r="N182" s="98">
        <f t="shared" si="44"/>
        <v>210000</v>
      </c>
      <c r="O182" s="135">
        <v>210</v>
      </c>
      <c r="P182" s="136">
        <f t="shared" si="45"/>
        <v>115500</v>
      </c>
      <c r="Q182" s="98">
        <f t="shared" si="46"/>
        <v>210000</v>
      </c>
      <c r="R182" s="135">
        <v>210</v>
      </c>
      <c r="S182" s="136">
        <f t="shared" ref="S182:S187" si="51">R182*D182</f>
        <v>115500</v>
      </c>
      <c r="T182" s="98">
        <f t="shared" ref="T182:T187" si="52">R182*E182</f>
        <v>210000</v>
      </c>
      <c r="U182" s="160">
        <v>240</v>
      </c>
      <c r="V182" s="136">
        <f t="shared" ref="V182:V187" si="53">U182*D182</f>
        <v>132000</v>
      </c>
      <c r="W182" s="98">
        <f t="shared" ref="W182:W187" si="54">U182*E182</f>
        <v>240000</v>
      </c>
      <c r="X182" s="120">
        <v>210</v>
      </c>
      <c r="Y182" s="136">
        <f>X182*E182</f>
        <v>210000</v>
      </c>
      <c r="Z182" s="137"/>
    </row>
    <row r="183" spans="1:26" ht="55.2" outlineLevel="1" x14ac:dyDescent="0.3">
      <c r="A183" s="117">
        <v>2</v>
      </c>
      <c r="B183" s="123" t="s">
        <v>308</v>
      </c>
      <c r="C183" s="117" t="s">
        <v>119</v>
      </c>
      <c r="D183" s="135">
        <v>900</v>
      </c>
      <c r="E183" s="135">
        <v>1700</v>
      </c>
      <c r="F183" s="135">
        <v>40</v>
      </c>
      <c r="G183" s="135">
        <f t="shared" si="48"/>
        <v>36000</v>
      </c>
      <c r="H183" s="135">
        <f t="shared" si="49"/>
        <v>68000</v>
      </c>
      <c r="I183" s="135">
        <v>40</v>
      </c>
      <c r="J183" s="118">
        <f t="shared" si="50"/>
        <v>36000</v>
      </c>
      <c r="K183" s="98">
        <f t="shared" si="42"/>
        <v>68000</v>
      </c>
      <c r="L183" s="118">
        <v>40</v>
      </c>
      <c r="M183" s="135">
        <f t="shared" si="43"/>
        <v>36000</v>
      </c>
      <c r="N183" s="98">
        <f t="shared" si="44"/>
        <v>68000</v>
      </c>
      <c r="O183" s="135">
        <v>40</v>
      </c>
      <c r="P183" s="136">
        <f t="shared" si="45"/>
        <v>36000</v>
      </c>
      <c r="Q183" s="98">
        <f t="shared" si="46"/>
        <v>68000</v>
      </c>
      <c r="R183" s="135">
        <v>40</v>
      </c>
      <c r="S183" s="136">
        <f t="shared" si="51"/>
        <v>36000</v>
      </c>
      <c r="T183" s="98">
        <f t="shared" si="52"/>
        <v>68000</v>
      </c>
      <c r="U183" s="160">
        <v>55</v>
      </c>
      <c r="V183" s="136">
        <f t="shared" si="53"/>
        <v>49500</v>
      </c>
      <c r="W183" s="98">
        <f t="shared" si="54"/>
        <v>93500</v>
      </c>
      <c r="X183" s="120">
        <v>40</v>
      </c>
      <c r="Y183" s="136">
        <f>X183*E183</f>
        <v>68000</v>
      </c>
      <c r="Z183" s="137"/>
    </row>
    <row r="184" spans="1:26" ht="55.2" outlineLevel="1" x14ac:dyDescent="0.3">
      <c r="A184" s="117">
        <v>3</v>
      </c>
      <c r="B184" s="123" t="s">
        <v>309</v>
      </c>
      <c r="C184" s="117" t="s">
        <v>119</v>
      </c>
      <c r="D184" s="135">
        <v>200</v>
      </c>
      <c r="E184" s="135">
        <v>1200</v>
      </c>
      <c r="F184" s="135">
        <v>30</v>
      </c>
      <c r="G184" s="135">
        <f t="shared" si="48"/>
        <v>6000</v>
      </c>
      <c r="H184" s="135">
        <f t="shared" si="49"/>
        <v>36000</v>
      </c>
      <c r="I184" s="135">
        <v>30</v>
      </c>
      <c r="J184" s="118">
        <f t="shared" si="50"/>
        <v>6000</v>
      </c>
      <c r="K184" s="98">
        <f t="shared" si="42"/>
        <v>36000</v>
      </c>
      <c r="L184" s="118">
        <v>30</v>
      </c>
      <c r="M184" s="135">
        <f t="shared" si="43"/>
        <v>6000</v>
      </c>
      <c r="N184" s="98">
        <f t="shared" si="44"/>
        <v>36000</v>
      </c>
      <c r="O184" s="135">
        <v>30</v>
      </c>
      <c r="P184" s="136">
        <f t="shared" si="45"/>
        <v>6000</v>
      </c>
      <c r="Q184" s="98">
        <f t="shared" si="46"/>
        <v>36000</v>
      </c>
      <c r="R184" s="135">
        <v>30</v>
      </c>
      <c r="S184" s="136">
        <f t="shared" si="51"/>
        <v>6000</v>
      </c>
      <c r="T184" s="98">
        <f t="shared" si="52"/>
        <v>36000</v>
      </c>
      <c r="U184" s="160">
        <v>45</v>
      </c>
      <c r="V184" s="136">
        <f t="shared" si="53"/>
        <v>9000</v>
      </c>
      <c r="W184" s="98">
        <f t="shared" si="54"/>
        <v>54000</v>
      </c>
      <c r="X184" s="120">
        <v>30</v>
      </c>
      <c r="Y184" s="136">
        <f>X184*E184</f>
        <v>36000</v>
      </c>
      <c r="Z184" s="137"/>
    </row>
    <row r="185" spans="1:26" ht="55.2" outlineLevel="1" x14ac:dyDescent="0.3">
      <c r="A185" s="117">
        <v>4</v>
      </c>
      <c r="B185" s="123" t="s">
        <v>310</v>
      </c>
      <c r="C185" s="117" t="s">
        <v>119</v>
      </c>
      <c r="D185" s="135">
        <v>1</v>
      </c>
      <c r="E185" s="135"/>
      <c r="F185" s="135">
        <v>55</v>
      </c>
      <c r="G185" s="135">
        <f t="shared" si="48"/>
        <v>55</v>
      </c>
      <c r="H185" s="135">
        <f t="shared" si="49"/>
        <v>0</v>
      </c>
      <c r="I185" s="135">
        <v>55</v>
      </c>
      <c r="J185" s="118">
        <f t="shared" si="50"/>
        <v>55</v>
      </c>
      <c r="K185" s="98">
        <f t="shared" si="42"/>
        <v>0</v>
      </c>
      <c r="L185" s="118">
        <v>55</v>
      </c>
      <c r="M185" s="135">
        <f t="shared" si="43"/>
        <v>55</v>
      </c>
      <c r="N185" s="98">
        <f t="shared" si="44"/>
        <v>0</v>
      </c>
      <c r="O185" s="135">
        <v>55</v>
      </c>
      <c r="P185" s="136">
        <f t="shared" si="45"/>
        <v>55</v>
      </c>
      <c r="Q185" s="98">
        <f t="shared" si="46"/>
        <v>0</v>
      </c>
      <c r="R185" s="135">
        <v>55</v>
      </c>
      <c r="S185" s="136">
        <f t="shared" si="51"/>
        <v>55</v>
      </c>
      <c r="T185" s="98">
        <f t="shared" si="52"/>
        <v>0</v>
      </c>
      <c r="U185" s="160">
        <v>65</v>
      </c>
      <c r="V185" s="136">
        <f t="shared" si="53"/>
        <v>65</v>
      </c>
      <c r="W185" s="98">
        <f t="shared" si="54"/>
        <v>0</v>
      </c>
      <c r="X185" s="135"/>
      <c r="Y185" s="136"/>
      <c r="Z185" s="137"/>
    </row>
    <row r="186" spans="1:26" ht="69" outlineLevel="1" x14ac:dyDescent="0.3">
      <c r="A186" s="117">
        <v>5</v>
      </c>
      <c r="B186" s="123" t="s">
        <v>311</v>
      </c>
      <c r="C186" s="117" t="s">
        <v>119</v>
      </c>
      <c r="D186" s="135">
        <v>1</v>
      </c>
      <c r="E186" s="135">
        <v>250</v>
      </c>
      <c r="F186" s="135">
        <v>160</v>
      </c>
      <c r="G186" s="135">
        <f t="shared" si="48"/>
        <v>160</v>
      </c>
      <c r="H186" s="135">
        <f t="shared" si="49"/>
        <v>40000</v>
      </c>
      <c r="I186" s="135">
        <v>160</v>
      </c>
      <c r="J186" s="118">
        <f t="shared" si="50"/>
        <v>160</v>
      </c>
      <c r="K186" s="98">
        <f t="shared" si="42"/>
        <v>40000</v>
      </c>
      <c r="L186" s="118">
        <v>160</v>
      </c>
      <c r="M186" s="135">
        <f t="shared" si="43"/>
        <v>160</v>
      </c>
      <c r="N186" s="98">
        <f t="shared" si="44"/>
        <v>40000</v>
      </c>
      <c r="O186" s="135">
        <v>220</v>
      </c>
      <c r="P186" s="136">
        <f t="shared" si="45"/>
        <v>220</v>
      </c>
      <c r="Q186" s="98">
        <f t="shared" si="46"/>
        <v>55000</v>
      </c>
      <c r="R186" s="135">
        <v>160</v>
      </c>
      <c r="S186" s="136">
        <f t="shared" si="51"/>
        <v>160</v>
      </c>
      <c r="T186" s="98">
        <f t="shared" si="52"/>
        <v>40000</v>
      </c>
      <c r="U186" s="160">
        <v>250</v>
      </c>
      <c r="V186" s="136">
        <f t="shared" si="53"/>
        <v>250</v>
      </c>
      <c r="W186" s="98">
        <f t="shared" si="54"/>
        <v>62500</v>
      </c>
      <c r="X186" s="135"/>
      <c r="Y186" s="136"/>
      <c r="Z186" s="137"/>
    </row>
    <row r="187" spans="1:26" ht="124.2" outlineLevel="1" x14ac:dyDescent="0.3">
      <c r="A187" s="117">
        <v>6</v>
      </c>
      <c r="B187" s="123" t="s">
        <v>312</v>
      </c>
      <c r="C187" s="117" t="s">
        <v>119</v>
      </c>
      <c r="D187" s="135">
        <v>1</v>
      </c>
      <c r="E187" s="135">
        <v>550</v>
      </c>
      <c r="F187" s="135">
        <v>180</v>
      </c>
      <c r="G187" s="135">
        <f t="shared" si="48"/>
        <v>180</v>
      </c>
      <c r="H187" s="135">
        <f t="shared" si="49"/>
        <v>99000</v>
      </c>
      <c r="I187" s="135">
        <v>180</v>
      </c>
      <c r="J187" s="118">
        <f t="shared" si="50"/>
        <v>180</v>
      </c>
      <c r="K187" s="98">
        <f t="shared" si="42"/>
        <v>99000</v>
      </c>
      <c r="L187" s="118">
        <v>180</v>
      </c>
      <c r="M187" s="135">
        <f t="shared" si="43"/>
        <v>180</v>
      </c>
      <c r="N187" s="98">
        <f t="shared" si="44"/>
        <v>99000</v>
      </c>
      <c r="O187" s="135">
        <v>220</v>
      </c>
      <c r="P187" s="136">
        <f t="shared" si="45"/>
        <v>220</v>
      </c>
      <c r="Q187" s="98">
        <f t="shared" si="46"/>
        <v>121000</v>
      </c>
      <c r="R187" s="135">
        <v>180</v>
      </c>
      <c r="S187" s="136">
        <f t="shared" si="51"/>
        <v>180</v>
      </c>
      <c r="T187" s="98">
        <f t="shared" si="52"/>
        <v>99000</v>
      </c>
      <c r="U187" s="160">
        <v>240</v>
      </c>
      <c r="V187" s="136">
        <f t="shared" si="53"/>
        <v>240</v>
      </c>
      <c r="W187" s="98">
        <f t="shared" si="54"/>
        <v>132000</v>
      </c>
      <c r="X187" s="135"/>
      <c r="Y187" s="136"/>
      <c r="Z187" s="137"/>
    </row>
    <row r="188" spans="1:26" s="122" customFormat="1" ht="18" x14ac:dyDescent="0.3">
      <c r="A188" s="138"/>
      <c r="B188" s="96" t="s">
        <v>313</v>
      </c>
      <c r="C188" s="97" t="s">
        <v>117</v>
      </c>
      <c r="D188" s="97" t="s">
        <v>117</v>
      </c>
      <c r="E188" s="97" t="s">
        <v>117</v>
      </c>
      <c r="F188" s="97"/>
      <c r="G188" s="97">
        <f>SUM(G3+G49+G121+G181)</f>
        <v>7469735</v>
      </c>
      <c r="H188" s="139">
        <f>SUM(H3+H49+H121+H181)</f>
        <v>4395225</v>
      </c>
      <c r="I188" s="132"/>
      <c r="J188" s="132">
        <f>SUM(J3+J49+J121+J181)</f>
        <v>7502340</v>
      </c>
      <c r="K188" s="140">
        <f>SUM(K3+K49+K121+K181)</f>
        <v>4368100</v>
      </c>
      <c r="L188" s="132"/>
      <c r="M188" s="132">
        <f>SUM(M3+M49+M121+M181)</f>
        <v>7536133</v>
      </c>
      <c r="N188" s="140">
        <f>SUM(N3+N49+N121+N181)</f>
        <v>4436425</v>
      </c>
      <c r="O188" s="132"/>
      <c r="P188" s="132">
        <f>SUM(P3+P49+P121+P181)</f>
        <v>7463050</v>
      </c>
      <c r="Q188" s="140">
        <f>SUM(Q3+Q49+Q121+Q181)</f>
        <v>4382475</v>
      </c>
      <c r="R188" s="132"/>
      <c r="S188" s="132">
        <f>SUM(S3+S49+S121+S181)</f>
        <v>7657451</v>
      </c>
      <c r="T188" s="140">
        <f>SUM(T3+T49+T121+T181)</f>
        <v>4390700</v>
      </c>
      <c r="U188" s="154"/>
      <c r="V188" s="132">
        <f>SUM(V3+V49+V121+V181)</f>
        <v>8335940</v>
      </c>
      <c r="W188" s="140">
        <f>SUM(W3+W49+W121+W181)</f>
        <v>4844615</v>
      </c>
      <c r="X188" s="141"/>
      <c r="Y188" s="134" t="e">
        <f>SUM(Y3+Y49+Y121)</f>
        <v>#DIV/0!</v>
      </c>
      <c r="Z188" s="103">
        <v>6467115</v>
      </c>
    </row>
    <row r="189" spans="1:26" s="122" customFormat="1" ht="18" x14ac:dyDescent="0.3">
      <c r="A189" s="138"/>
      <c r="B189" s="142" t="s">
        <v>314</v>
      </c>
      <c r="C189" s="97"/>
      <c r="D189" s="97"/>
      <c r="E189" s="97"/>
      <c r="F189" s="97"/>
      <c r="G189" s="97"/>
      <c r="H189" s="97">
        <f>H188/2600</f>
        <v>1690.4711538461538</v>
      </c>
      <c r="I189" s="132"/>
      <c r="J189" s="132"/>
      <c r="K189" s="140">
        <f>K188/2600</f>
        <v>1680.0384615384614</v>
      </c>
      <c r="L189" s="132"/>
      <c r="M189" s="132"/>
      <c r="N189" s="140">
        <f>N188/$E$1</f>
        <v>1706.3173076923076</v>
      </c>
      <c r="O189" s="132"/>
      <c r="P189" s="132"/>
      <c r="Q189" s="140">
        <f>Q188/$E$1</f>
        <v>1685.5673076923076</v>
      </c>
      <c r="R189" s="132"/>
      <c r="S189" s="132"/>
      <c r="T189" s="140">
        <f>T188/$E$1</f>
        <v>1688.7307692307693</v>
      </c>
      <c r="U189" s="152"/>
      <c r="V189" s="132"/>
      <c r="W189" s="140">
        <f>W188/$E$1</f>
        <v>1863.3134615384615</v>
      </c>
      <c r="X189" s="141"/>
      <c r="Y189" s="134"/>
      <c r="Z189" s="103">
        <f>Z188/2100</f>
        <v>3079.5785714285716</v>
      </c>
    </row>
    <row r="190" spans="1:26" x14ac:dyDescent="0.3">
      <c r="K190" s="145"/>
      <c r="N190" s="147"/>
      <c r="Q190" s="147"/>
      <c r="T190" s="147"/>
      <c r="W190" s="147"/>
      <c r="Y190" s="149" t="s">
        <v>315</v>
      </c>
      <c r="Z190" s="150">
        <f>(Z189-Q189)/Z189</f>
        <v>0.45266299638187263</v>
      </c>
    </row>
  </sheetData>
  <mergeCells count="7">
    <mergeCell ref="X1:Y1"/>
    <mergeCell ref="F1:H1"/>
    <mergeCell ref="I1:K1"/>
    <mergeCell ref="L1:N1"/>
    <mergeCell ref="O1:Q1"/>
    <mergeCell ref="R1:T1"/>
    <mergeCell ref="U1:W1"/>
  </mergeCells>
  <conditionalFormatting sqref="I121">
    <cfRule type="cellIs" dxfId="13" priority="1" operator="greaterThan">
      <formula>99</formula>
    </cfRule>
    <cfRule type="cellIs" dxfId="12" priority="2" operator="greaterThan">
      <formula>1000</formula>
    </cfRule>
  </conditionalFormatting>
  <conditionalFormatting sqref="L49">
    <cfRule type="cellIs" dxfId="11" priority="3" operator="greaterThan">
      <formula>99</formula>
    </cfRule>
    <cfRule type="cellIs" dxfId="10" priority="4" operator="greaterThan">
      <formula>1000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sheetPr>
  <dimension ref="A1:AC343"/>
  <sheetViews>
    <sheetView showGridLines="0" topLeftCell="B1" zoomScale="80" zoomScaleNormal="80" workbookViewId="0">
      <pane ySplit="2" topLeftCell="A173" activePane="bottomLeft" state="frozen"/>
      <selection pane="bottomLeft" activeCell="G346" sqref="G346"/>
    </sheetView>
  </sheetViews>
  <sheetFormatPr defaultColWidth="3.88671875" defaultRowHeight="13.8" outlineLevelCol="1" x14ac:dyDescent="0.3"/>
  <cols>
    <col min="1" max="1" width="11.88671875" style="6" hidden="1" customWidth="1" outlineLevel="1"/>
    <col min="2" max="2" width="14.88671875" style="6" customWidth="1" collapsed="1"/>
    <col min="3" max="3" width="55" style="7" customWidth="1"/>
    <col min="4" max="4" width="11.6640625" style="176" customWidth="1"/>
    <col min="5" max="5" width="13.33203125" style="307" customWidth="1"/>
    <col min="6" max="6" width="8.21875" style="307" customWidth="1" outlineLevel="1"/>
    <col min="7" max="7" width="6.77734375" style="307" customWidth="1" outlineLevel="1"/>
    <col min="8" max="8" width="11.6640625" style="307" customWidth="1"/>
    <col min="9" max="9" width="11.6640625" style="177" customWidth="1" outlineLevel="1"/>
    <col min="10" max="10" width="11.6640625" style="177" customWidth="1"/>
    <col min="11" max="11" width="11.6640625" style="177" customWidth="1" outlineLevel="1"/>
    <col min="12" max="13" width="11.6640625" style="177" customWidth="1"/>
    <col min="14" max="14" width="11.6640625" style="177" customWidth="1" outlineLevel="1"/>
    <col min="15" max="16" width="11.6640625" style="177" customWidth="1"/>
    <col min="17" max="17" width="11.6640625" style="177" customWidth="1" outlineLevel="1"/>
    <col min="18" max="19" width="11.6640625" style="177" customWidth="1"/>
    <col min="20" max="20" width="11.6640625" style="177" customWidth="1" outlineLevel="1"/>
    <col min="21" max="21" width="11.6640625" style="177" customWidth="1"/>
    <col min="22" max="22" width="11.6640625" style="437" customWidth="1"/>
    <col min="23" max="23" width="11.6640625" style="176" customWidth="1" outlineLevel="1"/>
    <col min="24" max="24" width="11.6640625" style="176" customWidth="1"/>
    <col min="25" max="25" width="8.6640625" style="176" customWidth="1" outlineLevel="1"/>
    <col min="26" max="26" width="14.88671875" style="176" bestFit="1" customWidth="1"/>
    <col min="27" max="27" width="13.33203125" style="176" customWidth="1"/>
    <col min="28" max="29" width="9.33203125" style="6" customWidth="1"/>
    <col min="30" max="16384" width="3.88671875" style="6"/>
  </cols>
  <sheetData>
    <row r="1" spans="1:29" s="116" customFormat="1" ht="27.6" x14ac:dyDescent="0.3">
      <c r="A1" s="284"/>
      <c r="B1" s="438"/>
      <c r="C1" s="439" t="s">
        <v>316</v>
      </c>
      <c r="D1" s="440"/>
      <c r="E1" s="441" t="s">
        <v>960</v>
      </c>
      <c r="F1" s="510" t="s">
        <v>1018</v>
      </c>
      <c r="G1" s="510"/>
      <c r="H1" s="511"/>
      <c r="I1" s="509" t="s">
        <v>318</v>
      </c>
      <c r="J1" s="509"/>
      <c r="K1" s="509"/>
      <c r="L1" s="509"/>
      <c r="M1" s="421" t="s">
        <v>1010</v>
      </c>
      <c r="N1" s="512" t="s">
        <v>7</v>
      </c>
      <c r="O1" s="512"/>
      <c r="P1" s="421" t="s">
        <v>1012</v>
      </c>
      <c r="Q1" s="513" t="s">
        <v>319</v>
      </c>
      <c r="R1" s="509"/>
      <c r="S1" s="421" t="s">
        <v>1014</v>
      </c>
      <c r="T1" s="509" t="s">
        <v>320</v>
      </c>
      <c r="U1" s="509"/>
      <c r="V1" s="421" t="s">
        <v>1015</v>
      </c>
      <c r="W1" s="509" t="s">
        <v>321</v>
      </c>
      <c r="X1" s="509"/>
      <c r="Y1" s="509"/>
      <c r="Z1" s="509"/>
      <c r="AA1" s="421" t="s">
        <v>1016</v>
      </c>
      <c r="AB1" s="507" t="s">
        <v>875</v>
      </c>
      <c r="AC1" s="508"/>
    </row>
    <row r="2" spans="1:29" s="174" customFormat="1" x14ac:dyDescent="0.3">
      <c r="A2" s="286" t="s">
        <v>322</v>
      </c>
      <c r="B2" s="286" t="s">
        <v>323</v>
      </c>
      <c r="C2" s="304" t="s">
        <v>324</v>
      </c>
      <c r="D2" s="287" t="s">
        <v>110</v>
      </c>
      <c r="E2" s="305" t="s">
        <v>325</v>
      </c>
      <c r="F2" s="305" t="s">
        <v>112</v>
      </c>
      <c r="G2" s="445" t="s">
        <v>1017</v>
      </c>
      <c r="H2" s="305" t="s">
        <v>77</v>
      </c>
      <c r="I2" s="288" t="s">
        <v>112</v>
      </c>
      <c r="J2" s="288" t="s">
        <v>77</v>
      </c>
      <c r="K2" s="288" t="s">
        <v>326</v>
      </c>
      <c r="L2" s="288" t="s">
        <v>77</v>
      </c>
      <c r="M2" s="422" t="s">
        <v>1011</v>
      </c>
      <c r="N2" s="288" t="s">
        <v>112</v>
      </c>
      <c r="O2" s="288" t="s">
        <v>77</v>
      </c>
      <c r="P2" s="288" t="s">
        <v>1013</v>
      </c>
      <c r="Q2" s="424" t="s">
        <v>112</v>
      </c>
      <c r="R2" s="288" t="s">
        <v>77</v>
      </c>
      <c r="S2" s="288" t="s">
        <v>1013</v>
      </c>
      <c r="T2" s="288" t="s">
        <v>112</v>
      </c>
      <c r="U2" s="288" t="s">
        <v>77</v>
      </c>
      <c r="V2" s="288" t="s">
        <v>1013</v>
      </c>
      <c r="W2" s="288" t="s">
        <v>112</v>
      </c>
      <c r="X2" s="288" t="s">
        <v>77</v>
      </c>
      <c r="Y2" s="288" t="s">
        <v>326</v>
      </c>
      <c r="Z2" s="288" t="s">
        <v>77</v>
      </c>
      <c r="AA2" s="288" t="s">
        <v>1013</v>
      </c>
      <c r="AB2" s="288" t="s">
        <v>326</v>
      </c>
      <c r="AC2" s="288" t="s">
        <v>77</v>
      </c>
    </row>
    <row r="3" spans="1:29" hidden="1" x14ac:dyDescent="0.3">
      <c r="A3" s="284"/>
      <c r="B3" s="284"/>
      <c r="C3" s="299" t="s">
        <v>327</v>
      </c>
      <c r="D3" s="289"/>
      <c r="E3" s="306"/>
      <c r="F3" s="306"/>
      <c r="G3" s="306"/>
      <c r="H3" s="306"/>
      <c r="I3" s="290"/>
      <c r="J3" s="290"/>
      <c r="K3" s="290"/>
      <c r="L3" s="290"/>
      <c r="M3" s="290"/>
      <c r="N3" s="428"/>
      <c r="O3" s="428"/>
      <c r="P3" s="428"/>
      <c r="Q3" s="290"/>
      <c r="R3" s="290"/>
      <c r="S3" s="290"/>
      <c r="T3" s="290"/>
      <c r="U3" s="290"/>
      <c r="V3" s="290"/>
      <c r="W3" s="289"/>
      <c r="X3" s="289"/>
      <c r="Y3" s="300"/>
      <c r="Z3" s="300"/>
      <c r="AA3" s="300"/>
      <c r="AB3" s="284"/>
      <c r="AC3" s="284"/>
    </row>
    <row r="4" spans="1:29" ht="69" hidden="1" x14ac:dyDescent="0.3">
      <c r="A4" s="284"/>
      <c r="B4" s="284"/>
      <c r="C4" s="285" t="s">
        <v>328</v>
      </c>
      <c r="D4" s="289" t="s">
        <v>329</v>
      </c>
      <c r="E4" s="306">
        <v>0</v>
      </c>
      <c r="F4" s="306">
        <f t="shared" ref="F4:F35" si="0">MIN(I4,N4,Q4,T4,W4)</f>
        <v>20</v>
      </c>
      <c r="G4" s="306"/>
      <c r="H4" s="306">
        <f t="shared" ref="H4:H11" si="1">F4*E4</f>
        <v>0</v>
      </c>
      <c r="I4" s="290">
        <v>42</v>
      </c>
      <c r="J4" s="290">
        <f t="shared" ref="J4:J11" si="2">I4*$E4</f>
        <v>0</v>
      </c>
      <c r="K4" s="290">
        <v>27</v>
      </c>
      <c r="L4" s="290">
        <f>K4*E4</f>
        <v>0</v>
      </c>
      <c r="M4" s="290"/>
      <c r="N4" s="290">
        <v>22</v>
      </c>
      <c r="O4" s="290">
        <f t="shared" ref="O4:O11" si="3">N4*$E4</f>
        <v>0</v>
      </c>
      <c r="P4" s="290"/>
      <c r="Q4" s="289">
        <v>20</v>
      </c>
      <c r="R4" s="290">
        <f t="shared" ref="R4:R11" si="4">Q4*$E4</f>
        <v>0</v>
      </c>
      <c r="S4" s="290"/>
      <c r="T4" s="289">
        <v>69</v>
      </c>
      <c r="U4" s="290">
        <f t="shared" ref="U4:U11" si="5">T4*$E4</f>
        <v>0</v>
      </c>
      <c r="V4" s="290"/>
      <c r="W4" s="291">
        <v>32</v>
      </c>
      <c r="X4" s="290">
        <f t="shared" ref="X4:X67" si="6">W4*$E4</f>
        <v>0</v>
      </c>
      <c r="Y4" s="301">
        <v>24</v>
      </c>
      <c r="Z4" s="302">
        <f t="shared" ref="Z4:Z11" si="7">Y4*E4</f>
        <v>0</v>
      </c>
      <c r="AA4" s="302"/>
      <c r="AB4" s="284"/>
      <c r="AC4" s="284"/>
    </row>
    <row r="5" spans="1:29" ht="69" hidden="1" x14ac:dyDescent="0.3">
      <c r="A5" s="284"/>
      <c r="B5" s="284"/>
      <c r="C5" s="285" t="s">
        <v>330</v>
      </c>
      <c r="D5" s="289" t="s">
        <v>329</v>
      </c>
      <c r="E5" s="306">
        <v>0</v>
      </c>
      <c r="F5" s="306">
        <f t="shared" si="0"/>
        <v>15</v>
      </c>
      <c r="G5" s="306"/>
      <c r="H5" s="306">
        <f t="shared" si="1"/>
        <v>0</v>
      </c>
      <c r="I5" s="290">
        <v>34</v>
      </c>
      <c r="J5" s="290">
        <f t="shared" si="2"/>
        <v>0</v>
      </c>
      <c r="K5" s="290">
        <v>21</v>
      </c>
      <c r="L5" s="290">
        <f t="shared" ref="L5:L68" si="8">K5*E5</f>
        <v>0</v>
      </c>
      <c r="M5" s="290"/>
      <c r="N5" s="290">
        <v>18</v>
      </c>
      <c r="O5" s="290">
        <f t="shared" si="3"/>
        <v>0</v>
      </c>
      <c r="P5" s="290"/>
      <c r="Q5" s="289">
        <v>15</v>
      </c>
      <c r="R5" s="290">
        <f t="shared" si="4"/>
        <v>0</v>
      </c>
      <c r="S5" s="290"/>
      <c r="T5" s="289">
        <v>58</v>
      </c>
      <c r="U5" s="290">
        <f>T5*$E5</f>
        <v>0</v>
      </c>
      <c r="V5" s="290"/>
      <c r="W5" s="291">
        <v>28</v>
      </c>
      <c r="X5" s="290">
        <f t="shared" si="6"/>
        <v>0</v>
      </c>
      <c r="Y5" s="301">
        <v>20</v>
      </c>
      <c r="Z5" s="302">
        <f t="shared" si="7"/>
        <v>0</v>
      </c>
      <c r="AA5" s="302"/>
      <c r="AB5" s="284"/>
      <c r="AC5" s="284"/>
    </row>
    <row r="6" spans="1:29" ht="69" hidden="1" x14ac:dyDescent="0.3">
      <c r="A6" s="284"/>
      <c r="B6" s="284"/>
      <c r="C6" s="285" t="s">
        <v>331</v>
      </c>
      <c r="D6" s="289" t="s">
        <v>329</v>
      </c>
      <c r="E6" s="306">
        <v>0</v>
      </c>
      <c r="F6" s="306">
        <f t="shared" si="0"/>
        <v>9</v>
      </c>
      <c r="G6" s="306"/>
      <c r="H6" s="306">
        <f t="shared" si="1"/>
        <v>0</v>
      </c>
      <c r="I6" s="290">
        <v>9</v>
      </c>
      <c r="J6" s="290">
        <f t="shared" si="2"/>
        <v>0</v>
      </c>
      <c r="K6" s="290">
        <v>9</v>
      </c>
      <c r="L6" s="290">
        <f t="shared" si="8"/>
        <v>0</v>
      </c>
      <c r="M6" s="290"/>
      <c r="N6" s="290">
        <v>11</v>
      </c>
      <c r="O6" s="290">
        <f t="shared" si="3"/>
        <v>0</v>
      </c>
      <c r="P6" s="290"/>
      <c r="Q6" s="289">
        <v>11</v>
      </c>
      <c r="R6" s="290">
        <f t="shared" si="4"/>
        <v>0</v>
      </c>
      <c r="S6" s="290"/>
      <c r="T6" s="289">
        <v>46</v>
      </c>
      <c r="U6" s="290">
        <f t="shared" si="5"/>
        <v>0</v>
      </c>
      <c r="V6" s="290"/>
      <c r="W6" s="291">
        <v>18</v>
      </c>
      <c r="X6" s="290">
        <f t="shared" si="6"/>
        <v>0</v>
      </c>
      <c r="Y6" s="301">
        <v>12</v>
      </c>
      <c r="Z6" s="302">
        <f t="shared" si="7"/>
        <v>0</v>
      </c>
      <c r="AA6" s="302"/>
      <c r="AB6" s="284"/>
      <c r="AC6" s="284"/>
    </row>
    <row r="7" spans="1:29" ht="69" hidden="1" x14ac:dyDescent="0.3">
      <c r="A7" s="284"/>
      <c r="B7" s="284"/>
      <c r="C7" s="285" t="s">
        <v>332</v>
      </c>
      <c r="D7" s="289" t="s">
        <v>329</v>
      </c>
      <c r="E7" s="306">
        <v>0</v>
      </c>
      <c r="F7" s="306">
        <f t="shared" si="0"/>
        <v>7</v>
      </c>
      <c r="G7" s="306"/>
      <c r="H7" s="306">
        <f t="shared" si="1"/>
        <v>0</v>
      </c>
      <c r="I7" s="290">
        <v>7</v>
      </c>
      <c r="J7" s="290">
        <f t="shared" si="2"/>
        <v>0</v>
      </c>
      <c r="K7" s="290">
        <v>7</v>
      </c>
      <c r="L7" s="290">
        <f t="shared" si="8"/>
        <v>0</v>
      </c>
      <c r="M7" s="290"/>
      <c r="N7" s="426">
        <v>8</v>
      </c>
      <c r="O7" s="426">
        <f t="shared" si="3"/>
        <v>0</v>
      </c>
      <c r="P7" s="426"/>
      <c r="Q7" s="289">
        <v>7</v>
      </c>
      <c r="R7" s="290">
        <f t="shared" si="4"/>
        <v>0</v>
      </c>
      <c r="S7" s="290"/>
      <c r="T7" s="289">
        <v>24</v>
      </c>
      <c r="U7" s="290">
        <f t="shared" si="5"/>
        <v>0</v>
      </c>
      <c r="V7" s="290"/>
      <c r="W7" s="291">
        <v>16</v>
      </c>
      <c r="X7" s="290">
        <f t="shared" si="6"/>
        <v>0</v>
      </c>
      <c r="Y7" s="301">
        <v>12</v>
      </c>
      <c r="Z7" s="302">
        <f t="shared" si="7"/>
        <v>0</v>
      </c>
      <c r="AA7" s="302"/>
      <c r="AB7" s="284"/>
      <c r="AC7" s="284"/>
    </row>
    <row r="8" spans="1:29" ht="69" hidden="1" x14ac:dyDescent="0.3">
      <c r="A8" s="284"/>
      <c r="B8" s="284"/>
      <c r="C8" s="285" t="s">
        <v>333</v>
      </c>
      <c r="D8" s="289" t="s">
        <v>329</v>
      </c>
      <c r="E8" s="306">
        <v>70</v>
      </c>
      <c r="F8" s="306">
        <f t="shared" si="0"/>
        <v>13</v>
      </c>
      <c r="G8" s="446">
        <f>+MEDIAN(K8,Q8,T8,Y8,N8)</f>
        <v>16</v>
      </c>
      <c r="H8" s="306">
        <f t="shared" si="1"/>
        <v>910</v>
      </c>
      <c r="I8" s="290">
        <v>15</v>
      </c>
      <c r="J8" s="290">
        <f t="shared" si="2"/>
        <v>1050</v>
      </c>
      <c r="K8" s="290">
        <v>13</v>
      </c>
      <c r="L8" s="290">
        <f t="shared" si="8"/>
        <v>910</v>
      </c>
      <c r="M8" s="423">
        <f>L8-H8</f>
        <v>0</v>
      </c>
      <c r="N8" s="290">
        <v>13</v>
      </c>
      <c r="O8" s="290">
        <f t="shared" si="3"/>
        <v>910</v>
      </c>
      <c r="P8" s="290">
        <f t="shared" ref="P8:P11" si="9">O8-H8</f>
        <v>0</v>
      </c>
      <c r="Q8" s="425">
        <v>16</v>
      </c>
      <c r="R8" s="290">
        <f t="shared" si="4"/>
        <v>1120</v>
      </c>
      <c r="S8" s="290">
        <f t="shared" ref="S8:S11" si="10">R8-H8</f>
        <v>210</v>
      </c>
      <c r="T8" s="289">
        <v>49</v>
      </c>
      <c r="U8" s="290">
        <f t="shared" si="5"/>
        <v>3430</v>
      </c>
      <c r="V8" s="293">
        <f t="shared" ref="V8:V11" si="11">U8-H8</f>
        <v>2520</v>
      </c>
      <c r="W8" s="291">
        <v>32</v>
      </c>
      <c r="X8" s="290">
        <f t="shared" si="6"/>
        <v>2240</v>
      </c>
      <c r="Y8" s="301">
        <v>25</v>
      </c>
      <c r="Z8" s="302">
        <f t="shared" si="7"/>
        <v>1750</v>
      </c>
      <c r="AA8" s="302">
        <f t="shared" ref="AA8:AA11" si="12">H8</f>
        <v>910</v>
      </c>
      <c r="AB8" s="284"/>
      <c r="AC8" s="284"/>
    </row>
    <row r="9" spans="1:29" ht="69" hidden="1" x14ac:dyDescent="0.3">
      <c r="A9" s="284"/>
      <c r="B9" s="284"/>
      <c r="C9" s="285" t="s">
        <v>334</v>
      </c>
      <c r="D9" s="289" t="s">
        <v>329</v>
      </c>
      <c r="E9" s="306">
        <v>210</v>
      </c>
      <c r="F9" s="306">
        <f t="shared" si="0"/>
        <v>16</v>
      </c>
      <c r="G9" s="446">
        <f t="shared" ref="G9:G72" si="13">+MEDIAN(K9,Q9,T9,Y9,N9)</f>
        <v>19</v>
      </c>
      <c r="H9" s="306">
        <f t="shared" si="1"/>
        <v>3360</v>
      </c>
      <c r="I9" s="290">
        <v>18</v>
      </c>
      <c r="J9" s="290">
        <f t="shared" si="2"/>
        <v>3780</v>
      </c>
      <c r="K9" s="290">
        <v>16</v>
      </c>
      <c r="L9" s="290">
        <f t="shared" si="8"/>
        <v>3360</v>
      </c>
      <c r="M9" s="423">
        <f>L9-H9</f>
        <v>0</v>
      </c>
      <c r="N9" s="290">
        <v>16</v>
      </c>
      <c r="O9" s="290">
        <f t="shared" si="3"/>
        <v>3360</v>
      </c>
      <c r="P9" s="290">
        <f t="shared" si="9"/>
        <v>0</v>
      </c>
      <c r="Q9" s="425">
        <v>19</v>
      </c>
      <c r="R9" s="290">
        <f t="shared" si="4"/>
        <v>3990</v>
      </c>
      <c r="S9" s="290">
        <f t="shared" si="10"/>
        <v>630</v>
      </c>
      <c r="T9" s="289">
        <v>58</v>
      </c>
      <c r="U9" s="290">
        <f t="shared" si="5"/>
        <v>12180</v>
      </c>
      <c r="V9" s="293">
        <f t="shared" si="11"/>
        <v>8820</v>
      </c>
      <c r="W9" s="291">
        <v>38</v>
      </c>
      <c r="X9" s="290">
        <f t="shared" si="6"/>
        <v>7980</v>
      </c>
      <c r="Y9" s="301">
        <v>25</v>
      </c>
      <c r="Z9" s="302">
        <f t="shared" si="7"/>
        <v>5250</v>
      </c>
      <c r="AA9" s="302">
        <f t="shared" si="12"/>
        <v>3360</v>
      </c>
      <c r="AB9" s="284"/>
      <c r="AC9" s="284"/>
    </row>
    <row r="10" spans="1:29" ht="69" x14ac:dyDescent="0.3">
      <c r="A10" s="284"/>
      <c r="B10" s="284"/>
      <c r="C10" s="443" t="s">
        <v>335</v>
      </c>
      <c r="D10" s="289" t="s">
        <v>329</v>
      </c>
      <c r="E10" s="306">
        <v>2100</v>
      </c>
      <c r="F10" s="306">
        <v>50</v>
      </c>
      <c r="G10" s="446">
        <f>+MEDIAN(K10,Q10,T10,Y10,N10)</f>
        <v>55</v>
      </c>
      <c r="H10" s="306">
        <f t="shared" si="1"/>
        <v>105000</v>
      </c>
      <c r="I10" s="290">
        <v>55</v>
      </c>
      <c r="J10" s="290">
        <f t="shared" si="2"/>
        <v>115500</v>
      </c>
      <c r="K10" s="290">
        <v>53</v>
      </c>
      <c r="L10" s="290">
        <f t="shared" si="8"/>
        <v>111300</v>
      </c>
      <c r="M10" s="423">
        <f>L10-H10</f>
        <v>6300</v>
      </c>
      <c r="N10" s="290">
        <v>55</v>
      </c>
      <c r="O10" s="290">
        <f t="shared" si="3"/>
        <v>115500</v>
      </c>
      <c r="P10" s="290">
        <f t="shared" si="9"/>
        <v>10500</v>
      </c>
      <c r="Q10" s="425">
        <v>70</v>
      </c>
      <c r="R10" s="290">
        <f t="shared" si="4"/>
        <v>147000</v>
      </c>
      <c r="S10" s="290">
        <f t="shared" si="10"/>
        <v>42000</v>
      </c>
      <c r="T10" s="289">
        <v>182</v>
      </c>
      <c r="U10" s="290">
        <f t="shared" si="5"/>
        <v>382200</v>
      </c>
      <c r="V10" s="293">
        <f t="shared" si="11"/>
        <v>277200</v>
      </c>
      <c r="W10" s="291">
        <v>28</v>
      </c>
      <c r="X10" s="290">
        <f t="shared" si="6"/>
        <v>58800</v>
      </c>
      <c r="Y10" s="301">
        <v>48</v>
      </c>
      <c r="Z10" s="302">
        <f t="shared" si="7"/>
        <v>100800</v>
      </c>
      <c r="AA10" s="302">
        <f t="shared" si="12"/>
        <v>105000</v>
      </c>
      <c r="AB10" s="284"/>
      <c r="AC10" s="284"/>
    </row>
    <row r="11" spans="1:29" ht="69" x14ac:dyDescent="0.3">
      <c r="A11" s="284"/>
      <c r="B11" s="284"/>
      <c r="C11" s="443" t="s">
        <v>336</v>
      </c>
      <c r="D11" s="289" t="s">
        <v>329</v>
      </c>
      <c r="E11" s="306">
        <v>1500</v>
      </c>
      <c r="F11" s="306">
        <v>60</v>
      </c>
      <c r="G11" s="446">
        <f t="shared" si="13"/>
        <v>68</v>
      </c>
      <c r="H11" s="306">
        <f t="shared" si="1"/>
        <v>90000</v>
      </c>
      <c r="I11" s="290">
        <v>63</v>
      </c>
      <c r="J11" s="290">
        <f t="shared" si="2"/>
        <v>94500</v>
      </c>
      <c r="K11" s="290">
        <v>61</v>
      </c>
      <c r="L11" s="290">
        <f t="shared" si="8"/>
        <v>91500</v>
      </c>
      <c r="M11" s="423">
        <f>L11-H11</f>
        <v>1500</v>
      </c>
      <c r="N11" s="290">
        <v>68</v>
      </c>
      <c r="O11" s="290">
        <f t="shared" si="3"/>
        <v>102000</v>
      </c>
      <c r="P11" s="290">
        <f t="shared" si="9"/>
        <v>12000</v>
      </c>
      <c r="Q11" s="425">
        <v>83</v>
      </c>
      <c r="R11" s="290">
        <f t="shared" si="4"/>
        <v>124500</v>
      </c>
      <c r="S11" s="290">
        <f t="shared" si="10"/>
        <v>34500</v>
      </c>
      <c r="T11" s="289">
        <v>205</v>
      </c>
      <c r="U11" s="290">
        <f t="shared" si="5"/>
        <v>307500</v>
      </c>
      <c r="V11" s="293">
        <f t="shared" si="11"/>
        <v>217500</v>
      </c>
      <c r="W11" s="291">
        <v>37</v>
      </c>
      <c r="X11" s="290">
        <f t="shared" si="6"/>
        <v>55500</v>
      </c>
      <c r="Y11" s="301">
        <v>57</v>
      </c>
      <c r="Z11" s="302">
        <f t="shared" si="7"/>
        <v>85500</v>
      </c>
      <c r="AA11" s="302">
        <f t="shared" si="12"/>
        <v>90000</v>
      </c>
      <c r="AB11" s="284"/>
      <c r="AC11" s="284"/>
    </row>
    <row r="12" spans="1:29" hidden="1" x14ac:dyDescent="0.3">
      <c r="A12" s="284"/>
      <c r="B12" s="284"/>
      <c r="C12" s="285" t="s">
        <v>337</v>
      </c>
      <c r="D12" s="289"/>
      <c r="E12" s="306"/>
      <c r="F12" s="306">
        <f t="shared" si="0"/>
        <v>0</v>
      </c>
      <c r="G12" s="306" t="e">
        <f t="shared" si="13"/>
        <v>#NUM!</v>
      </c>
      <c r="H12" s="306"/>
      <c r="I12" s="290"/>
      <c r="J12" s="290"/>
      <c r="K12" s="290" t="s">
        <v>338</v>
      </c>
      <c r="L12" s="290"/>
      <c r="M12" s="290"/>
      <c r="N12" s="429"/>
      <c r="O12" s="429"/>
      <c r="P12" s="429"/>
      <c r="Q12" s="289"/>
      <c r="R12" s="290"/>
      <c r="S12" s="290"/>
      <c r="T12" s="289"/>
      <c r="U12" s="290"/>
      <c r="V12" s="290"/>
      <c r="W12" s="292"/>
      <c r="X12" s="293"/>
      <c r="Y12" s="301" t="s">
        <v>338</v>
      </c>
      <c r="Z12" s="302"/>
      <c r="AA12" s="302"/>
      <c r="AB12" s="284"/>
      <c r="AC12" s="284"/>
    </row>
    <row r="13" spans="1:29" ht="55.2" hidden="1" x14ac:dyDescent="0.3">
      <c r="A13" s="284"/>
      <c r="B13" s="284"/>
      <c r="C13" s="448" t="s">
        <v>339</v>
      </c>
      <c r="D13" s="289" t="s">
        <v>329</v>
      </c>
      <c r="E13" s="306">
        <v>2700</v>
      </c>
      <c r="F13" s="306">
        <f t="shared" si="0"/>
        <v>32</v>
      </c>
      <c r="G13" s="446">
        <f t="shared" si="13"/>
        <v>40</v>
      </c>
      <c r="H13" s="306">
        <f t="shared" ref="H13:H31" si="14">F13*E13</f>
        <v>86400</v>
      </c>
      <c r="I13" s="290">
        <v>51</v>
      </c>
      <c r="J13" s="290">
        <f t="shared" ref="J13:J31" si="15">I13*$E13</f>
        <v>137700</v>
      </c>
      <c r="K13" s="290">
        <v>42.5</v>
      </c>
      <c r="L13" s="290">
        <f t="shared" si="8"/>
        <v>114750</v>
      </c>
      <c r="M13" s="423">
        <f>L13-H13</f>
        <v>28350</v>
      </c>
      <c r="N13" s="290">
        <v>40</v>
      </c>
      <c r="O13" s="290">
        <f t="shared" ref="O13:O31" si="16">N13*$E13</f>
        <v>108000</v>
      </c>
      <c r="P13" s="290">
        <f t="shared" ref="P13:P15" si="17">O13-H13</f>
        <v>21600</v>
      </c>
      <c r="Q13" s="425">
        <v>32</v>
      </c>
      <c r="R13" s="290">
        <f t="shared" ref="R13:R31" si="18">Q13*$E13</f>
        <v>86400</v>
      </c>
      <c r="S13" s="290">
        <f t="shared" ref="S13:S15" si="19">R13-H13</f>
        <v>0</v>
      </c>
      <c r="T13" s="289">
        <v>109</v>
      </c>
      <c r="U13" s="290">
        <f t="shared" ref="U13:U31" si="20">T13*$E13</f>
        <v>294300</v>
      </c>
      <c r="V13" s="293">
        <f t="shared" ref="V13:V15" si="21">U13-H13</f>
        <v>207900</v>
      </c>
      <c r="W13" s="291">
        <v>39</v>
      </c>
      <c r="X13" s="290">
        <f t="shared" si="6"/>
        <v>105300</v>
      </c>
      <c r="Y13" s="301">
        <v>35</v>
      </c>
      <c r="Z13" s="302">
        <f t="shared" ref="Z13:Z31" si="22">Y13*E13</f>
        <v>94500</v>
      </c>
      <c r="AA13" s="302">
        <f t="shared" ref="AA13:AA15" si="23">H13</f>
        <v>86400</v>
      </c>
      <c r="AB13" s="284"/>
      <c r="AC13" s="284"/>
    </row>
    <row r="14" spans="1:29" ht="55.2" hidden="1" x14ac:dyDescent="0.3">
      <c r="A14" s="284"/>
      <c r="B14" s="284"/>
      <c r="C14" s="285" t="s">
        <v>340</v>
      </c>
      <c r="D14" s="289" t="s">
        <v>329</v>
      </c>
      <c r="E14" s="306">
        <v>225</v>
      </c>
      <c r="F14" s="306">
        <f t="shared" si="0"/>
        <v>52</v>
      </c>
      <c r="G14" s="446">
        <f t="shared" si="13"/>
        <v>54</v>
      </c>
      <c r="H14" s="306">
        <f t="shared" si="14"/>
        <v>11700</v>
      </c>
      <c r="I14" s="290">
        <v>63</v>
      </c>
      <c r="J14" s="290">
        <f t="shared" si="15"/>
        <v>14175</v>
      </c>
      <c r="K14" s="290">
        <v>54.7</v>
      </c>
      <c r="L14" s="290">
        <f t="shared" si="8"/>
        <v>12307.5</v>
      </c>
      <c r="M14" s="423">
        <f>L14-H14</f>
        <v>607.5</v>
      </c>
      <c r="N14" s="290">
        <v>52</v>
      </c>
      <c r="O14" s="290">
        <f t="shared" si="16"/>
        <v>11700</v>
      </c>
      <c r="P14" s="290">
        <f t="shared" si="17"/>
        <v>0</v>
      </c>
      <c r="Q14" s="425">
        <v>53</v>
      </c>
      <c r="R14" s="290">
        <f t="shared" si="18"/>
        <v>11925</v>
      </c>
      <c r="S14" s="290">
        <f t="shared" si="19"/>
        <v>225</v>
      </c>
      <c r="T14" s="289">
        <v>152</v>
      </c>
      <c r="U14" s="290">
        <f t="shared" si="20"/>
        <v>34200</v>
      </c>
      <c r="V14" s="293">
        <f t="shared" si="21"/>
        <v>22500</v>
      </c>
      <c r="W14" s="291">
        <v>56</v>
      </c>
      <c r="X14" s="290">
        <f t="shared" si="6"/>
        <v>12600</v>
      </c>
      <c r="Y14" s="301">
        <v>54</v>
      </c>
      <c r="Z14" s="302">
        <f t="shared" si="22"/>
        <v>12150</v>
      </c>
      <c r="AA14" s="302">
        <f t="shared" si="23"/>
        <v>11700</v>
      </c>
      <c r="AB14" s="284"/>
      <c r="AC14" s="284"/>
    </row>
    <row r="15" spans="1:29" ht="55.2" hidden="1" x14ac:dyDescent="0.3">
      <c r="A15" s="284"/>
      <c r="B15" s="284"/>
      <c r="C15" s="448" t="s">
        <v>341</v>
      </c>
      <c r="D15" s="289" t="s">
        <v>329</v>
      </c>
      <c r="E15" s="306">
        <v>1780</v>
      </c>
      <c r="F15" s="306">
        <f t="shared" si="0"/>
        <v>23</v>
      </c>
      <c r="G15" s="446">
        <f t="shared" si="13"/>
        <v>30</v>
      </c>
      <c r="H15" s="306">
        <f t="shared" si="14"/>
        <v>40940</v>
      </c>
      <c r="I15" s="290">
        <v>34</v>
      </c>
      <c r="J15" s="290">
        <f t="shared" si="15"/>
        <v>60520</v>
      </c>
      <c r="K15" s="290">
        <v>25.5</v>
      </c>
      <c r="L15" s="290">
        <f t="shared" si="8"/>
        <v>45390</v>
      </c>
      <c r="M15" s="423">
        <f>L15-H15</f>
        <v>4450</v>
      </c>
      <c r="N15" s="290">
        <v>23</v>
      </c>
      <c r="O15" s="290">
        <f t="shared" si="16"/>
        <v>40940</v>
      </c>
      <c r="P15" s="290">
        <f t="shared" si="17"/>
        <v>0</v>
      </c>
      <c r="Q15" s="425">
        <v>30</v>
      </c>
      <c r="R15" s="290">
        <f t="shared" si="18"/>
        <v>53400</v>
      </c>
      <c r="S15" s="290">
        <f t="shared" si="19"/>
        <v>12460</v>
      </c>
      <c r="T15" s="289">
        <v>85</v>
      </c>
      <c r="U15" s="290">
        <f t="shared" si="20"/>
        <v>151300</v>
      </c>
      <c r="V15" s="293">
        <f t="shared" si="21"/>
        <v>110360</v>
      </c>
      <c r="W15" s="291">
        <v>35</v>
      </c>
      <c r="X15" s="290">
        <f t="shared" si="6"/>
        <v>62300</v>
      </c>
      <c r="Y15" s="301">
        <v>30</v>
      </c>
      <c r="Z15" s="302">
        <f t="shared" si="22"/>
        <v>53400</v>
      </c>
      <c r="AA15" s="302">
        <f t="shared" si="23"/>
        <v>40940</v>
      </c>
      <c r="AB15" s="284"/>
      <c r="AC15" s="284"/>
    </row>
    <row r="16" spans="1:29" ht="55.2" hidden="1" x14ac:dyDescent="0.3">
      <c r="A16" s="284"/>
      <c r="B16" s="284"/>
      <c r="C16" s="285" t="s">
        <v>342</v>
      </c>
      <c r="D16" s="289" t="s">
        <v>329</v>
      </c>
      <c r="E16" s="306">
        <v>0</v>
      </c>
      <c r="F16" s="306">
        <f t="shared" si="0"/>
        <v>15</v>
      </c>
      <c r="G16" s="306">
        <f t="shared" si="13"/>
        <v>20</v>
      </c>
      <c r="H16" s="306">
        <f t="shared" si="14"/>
        <v>0</v>
      </c>
      <c r="I16" s="290">
        <v>28</v>
      </c>
      <c r="J16" s="290">
        <f t="shared" si="15"/>
        <v>0</v>
      </c>
      <c r="K16" s="290">
        <v>17</v>
      </c>
      <c r="L16" s="290">
        <f t="shared" si="8"/>
        <v>0</v>
      </c>
      <c r="M16" s="290"/>
      <c r="N16" s="428">
        <v>15</v>
      </c>
      <c r="O16" s="428">
        <f t="shared" si="16"/>
        <v>0</v>
      </c>
      <c r="P16" s="428"/>
      <c r="Q16" s="289">
        <v>20</v>
      </c>
      <c r="R16" s="290">
        <f t="shared" si="18"/>
        <v>0</v>
      </c>
      <c r="S16" s="290"/>
      <c r="T16" s="289">
        <v>53</v>
      </c>
      <c r="U16" s="290">
        <f t="shared" si="20"/>
        <v>0</v>
      </c>
      <c r="V16" s="290"/>
      <c r="W16" s="291">
        <v>29</v>
      </c>
      <c r="X16" s="290">
        <f t="shared" si="6"/>
        <v>0</v>
      </c>
      <c r="Y16" s="301">
        <v>23</v>
      </c>
      <c r="Z16" s="302">
        <f t="shared" si="22"/>
        <v>0</v>
      </c>
      <c r="AA16" s="302"/>
      <c r="AB16" s="284"/>
      <c r="AC16" s="284"/>
    </row>
    <row r="17" spans="1:29" hidden="1" x14ac:dyDescent="0.3">
      <c r="A17" s="284"/>
      <c r="B17" s="284"/>
      <c r="C17" s="294" t="s">
        <v>343</v>
      </c>
      <c r="D17" s="289" t="s">
        <v>329</v>
      </c>
      <c r="E17" s="306">
        <v>0</v>
      </c>
      <c r="F17" s="306">
        <f t="shared" si="0"/>
        <v>13</v>
      </c>
      <c r="G17" s="306">
        <f t="shared" si="13"/>
        <v>17</v>
      </c>
      <c r="H17" s="306">
        <f t="shared" si="14"/>
        <v>0</v>
      </c>
      <c r="I17" s="290">
        <v>26</v>
      </c>
      <c r="J17" s="290">
        <f t="shared" si="15"/>
        <v>0</v>
      </c>
      <c r="K17" s="290">
        <v>14</v>
      </c>
      <c r="L17" s="290">
        <f t="shared" si="8"/>
        <v>0</v>
      </c>
      <c r="M17" s="290"/>
      <c r="N17" s="290"/>
      <c r="O17" s="295">
        <f t="shared" si="16"/>
        <v>0</v>
      </c>
      <c r="P17" s="290"/>
      <c r="Q17" s="289">
        <v>13</v>
      </c>
      <c r="R17" s="290">
        <f t="shared" si="18"/>
        <v>0</v>
      </c>
      <c r="S17" s="290"/>
      <c r="T17" s="289">
        <v>54</v>
      </c>
      <c r="U17" s="290">
        <f t="shared" si="20"/>
        <v>0</v>
      </c>
      <c r="V17" s="290"/>
      <c r="W17" s="291">
        <v>24</v>
      </c>
      <c r="X17" s="290">
        <f t="shared" si="6"/>
        <v>0</v>
      </c>
      <c r="Y17" s="301">
        <v>20</v>
      </c>
      <c r="Z17" s="302">
        <f t="shared" si="22"/>
        <v>0</v>
      </c>
      <c r="AA17" s="302"/>
      <c r="AB17" s="284"/>
      <c r="AC17" s="284"/>
    </row>
    <row r="18" spans="1:29" hidden="1" x14ac:dyDescent="0.3">
      <c r="A18" s="284"/>
      <c r="B18" s="284"/>
      <c r="C18" s="294" t="s">
        <v>344</v>
      </c>
      <c r="D18" s="289" t="s">
        <v>329</v>
      </c>
      <c r="E18" s="306">
        <v>0</v>
      </c>
      <c r="F18" s="306">
        <f t="shared" si="0"/>
        <v>15</v>
      </c>
      <c r="G18" s="306">
        <f t="shared" si="13"/>
        <v>28</v>
      </c>
      <c r="H18" s="306">
        <f t="shared" si="14"/>
        <v>0</v>
      </c>
      <c r="I18" s="290">
        <v>34</v>
      </c>
      <c r="J18" s="290">
        <f t="shared" si="15"/>
        <v>0</v>
      </c>
      <c r="K18" s="290">
        <v>17</v>
      </c>
      <c r="L18" s="290">
        <f t="shared" si="8"/>
        <v>0</v>
      </c>
      <c r="M18" s="290"/>
      <c r="N18" s="290">
        <v>45</v>
      </c>
      <c r="O18" s="290">
        <f t="shared" si="16"/>
        <v>0</v>
      </c>
      <c r="P18" s="290"/>
      <c r="Q18" s="289">
        <v>15</v>
      </c>
      <c r="R18" s="290">
        <f t="shared" si="18"/>
        <v>0</v>
      </c>
      <c r="S18" s="290"/>
      <c r="T18" s="289">
        <v>59</v>
      </c>
      <c r="U18" s="290">
        <f t="shared" si="20"/>
        <v>0</v>
      </c>
      <c r="V18" s="290"/>
      <c r="W18" s="291">
        <v>30</v>
      </c>
      <c r="X18" s="290">
        <f t="shared" si="6"/>
        <v>0</v>
      </c>
      <c r="Y18" s="301">
        <v>28</v>
      </c>
      <c r="Z18" s="302">
        <f t="shared" si="22"/>
        <v>0</v>
      </c>
      <c r="AA18" s="302"/>
      <c r="AB18" s="284"/>
      <c r="AC18" s="284"/>
    </row>
    <row r="19" spans="1:29" hidden="1" x14ac:dyDescent="0.3">
      <c r="A19" s="284"/>
      <c r="B19" s="284"/>
      <c r="C19" s="294" t="s">
        <v>345</v>
      </c>
      <c r="D19" s="289" t="s">
        <v>329</v>
      </c>
      <c r="E19" s="306">
        <v>0</v>
      </c>
      <c r="F19" s="306">
        <f t="shared" si="0"/>
        <v>35</v>
      </c>
      <c r="G19" s="306">
        <f t="shared" si="13"/>
        <v>36</v>
      </c>
      <c r="H19" s="306">
        <f t="shared" si="14"/>
        <v>0</v>
      </c>
      <c r="I19" s="290">
        <v>46</v>
      </c>
      <c r="J19" s="290">
        <f t="shared" si="15"/>
        <v>0</v>
      </c>
      <c r="K19" s="290">
        <v>35</v>
      </c>
      <c r="L19" s="290">
        <f t="shared" si="8"/>
        <v>0</v>
      </c>
      <c r="M19" s="290"/>
      <c r="N19" s="290"/>
      <c r="O19" s="295">
        <f t="shared" si="16"/>
        <v>0</v>
      </c>
      <c r="P19" s="290"/>
      <c r="Q19" s="289">
        <v>35</v>
      </c>
      <c r="R19" s="290">
        <f t="shared" si="18"/>
        <v>0</v>
      </c>
      <c r="S19" s="290"/>
      <c r="T19" s="289">
        <v>89</v>
      </c>
      <c r="U19" s="290">
        <f t="shared" si="20"/>
        <v>0</v>
      </c>
      <c r="V19" s="290"/>
      <c r="W19" s="291">
        <v>39</v>
      </c>
      <c r="X19" s="290">
        <f t="shared" si="6"/>
        <v>0</v>
      </c>
      <c r="Y19" s="301">
        <v>37</v>
      </c>
      <c r="Z19" s="302">
        <f t="shared" si="22"/>
        <v>0</v>
      </c>
      <c r="AA19" s="302"/>
      <c r="AB19" s="284"/>
      <c r="AC19" s="284"/>
    </row>
    <row r="20" spans="1:29" hidden="1" x14ac:dyDescent="0.3">
      <c r="A20" s="284"/>
      <c r="B20" s="284"/>
      <c r="C20" s="294" t="s">
        <v>346</v>
      </c>
      <c r="D20" s="289" t="s">
        <v>329</v>
      </c>
      <c r="E20" s="306">
        <v>0</v>
      </c>
      <c r="F20" s="306">
        <f t="shared" si="0"/>
        <v>23</v>
      </c>
      <c r="G20" s="306">
        <f t="shared" si="13"/>
        <v>33.5</v>
      </c>
      <c r="H20" s="306">
        <f t="shared" si="14"/>
        <v>0</v>
      </c>
      <c r="I20" s="290">
        <v>39</v>
      </c>
      <c r="J20" s="290">
        <f t="shared" si="15"/>
        <v>0</v>
      </c>
      <c r="K20" s="290">
        <v>28</v>
      </c>
      <c r="L20" s="290">
        <f t="shared" si="8"/>
        <v>0</v>
      </c>
      <c r="M20" s="290"/>
      <c r="N20" s="290"/>
      <c r="O20" s="295">
        <f t="shared" si="16"/>
        <v>0</v>
      </c>
      <c r="P20" s="290"/>
      <c r="Q20" s="289">
        <v>23</v>
      </c>
      <c r="R20" s="290">
        <f t="shared" si="18"/>
        <v>0</v>
      </c>
      <c r="S20" s="290"/>
      <c r="T20" s="289">
        <v>110</v>
      </c>
      <c r="U20" s="290">
        <f t="shared" si="20"/>
        <v>0</v>
      </c>
      <c r="V20" s="290"/>
      <c r="W20" s="291">
        <v>42</v>
      </c>
      <c r="X20" s="290">
        <f t="shared" si="6"/>
        <v>0</v>
      </c>
      <c r="Y20" s="301">
        <v>39</v>
      </c>
      <c r="Z20" s="302">
        <f t="shared" si="22"/>
        <v>0</v>
      </c>
      <c r="AA20" s="302"/>
      <c r="AB20" s="284"/>
      <c r="AC20" s="284"/>
    </row>
    <row r="21" spans="1:29" hidden="1" x14ac:dyDescent="0.3">
      <c r="A21" s="284"/>
      <c r="B21" s="284"/>
      <c r="C21" s="294" t="s">
        <v>347</v>
      </c>
      <c r="D21" s="289" t="s">
        <v>329</v>
      </c>
      <c r="E21" s="306">
        <v>0</v>
      </c>
      <c r="F21" s="306">
        <f t="shared" si="0"/>
        <v>30</v>
      </c>
      <c r="G21" s="306">
        <f t="shared" si="13"/>
        <v>43</v>
      </c>
      <c r="H21" s="306">
        <f t="shared" si="14"/>
        <v>0</v>
      </c>
      <c r="I21" s="290">
        <v>52</v>
      </c>
      <c r="J21" s="290">
        <f t="shared" si="15"/>
        <v>0</v>
      </c>
      <c r="K21" s="290">
        <v>38</v>
      </c>
      <c r="L21" s="290">
        <f t="shared" si="8"/>
        <v>0</v>
      </c>
      <c r="M21" s="290"/>
      <c r="N21" s="290">
        <v>30</v>
      </c>
      <c r="O21" s="290">
        <f t="shared" si="16"/>
        <v>0</v>
      </c>
      <c r="P21" s="290"/>
      <c r="Q21" s="289">
        <v>45</v>
      </c>
      <c r="R21" s="290">
        <f t="shared" si="18"/>
        <v>0</v>
      </c>
      <c r="S21" s="290"/>
      <c r="T21" s="289">
        <v>140</v>
      </c>
      <c r="U21" s="290">
        <f t="shared" si="20"/>
        <v>0</v>
      </c>
      <c r="V21" s="290"/>
      <c r="W21" s="291">
        <v>51</v>
      </c>
      <c r="X21" s="290">
        <f t="shared" si="6"/>
        <v>0</v>
      </c>
      <c r="Y21" s="301">
        <v>43</v>
      </c>
      <c r="Z21" s="302">
        <f t="shared" si="22"/>
        <v>0</v>
      </c>
      <c r="AA21" s="302"/>
      <c r="AB21" s="284"/>
      <c r="AC21" s="284"/>
    </row>
    <row r="22" spans="1:29" hidden="1" x14ac:dyDescent="0.3">
      <c r="A22" s="284"/>
      <c r="B22" s="284"/>
      <c r="C22" s="294" t="s">
        <v>348</v>
      </c>
      <c r="D22" s="289" t="s">
        <v>329</v>
      </c>
      <c r="E22" s="306">
        <v>0</v>
      </c>
      <c r="F22" s="306">
        <f t="shared" si="0"/>
        <v>45</v>
      </c>
      <c r="G22" s="306">
        <f t="shared" si="13"/>
        <v>54</v>
      </c>
      <c r="H22" s="306">
        <f t="shared" si="14"/>
        <v>0</v>
      </c>
      <c r="I22" s="290">
        <v>63</v>
      </c>
      <c r="J22" s="290">
        <f t="shared" si="15"/>
        <v>0</v>
      </c>
      <c r="K22" s="290">
        <v>48</v>
      </c>
      <c r="L22" s="290">
        <f t="shared" si="8"/>
        <v>0</v>
      </c>
      <c r="M22" s="290"/>
      <c r="N22" s="290">
        <v>45</v>
      </c>
      <c r="O22" s="290">
        <f t="shared" si="16"/>
        <v>0</v>
      </c>
      <c r="P22" s="290"/>
      <c r="Q22" s="289">
        <v>65</v>
      </c>
      <c r="R22" s="290">
        <f t="shared" si="18"/>
        <v>0</v>
      </c>
      <c r="S22" s="290"/>
      <c r="T22" s="289">
        <v>215</v>
      </c>
      <c r="U22" s="290">
        <f t="shared" si="20"/>
        <v>0</v>
      </c>
      <c r="V22" s="290"/>
      <c r="W22" s="291">
        <v>74</v>
      </c>
      <c r="X22" s="290">
        <f t="shared" si="6"/>
        <v>0</v>
      </c>
      <c r="Y22" s="301">
        <v>54</v>
      </c>
      <c r="Z22" s="302">
        <f t="shared" si="22"/>
        <v>0</v>
      </c>
      <c r="AA22" s="302"/>
      <c r="AB22" s="284"/>
      <c r="AC22" s="284"/>
    </row>
    <row r="23" spans="1:29" ht="55.2" hidden="1" x14ac:dyDescent="0.3">
      <c r="A23" s="284"/>
      <c r="B23" s="284"/>
      <c r="C23" s="294" t="s">
        <v>349</v>
      </c>
      <c r="D23" s="289" t="s">
        <v>329</v>
      </c>
      <c r="E23" s="306">
        <v>0</v>
      </c>
      <c r="F23" s="306">
        <f t="shared" si="0"/>
        <v>30</v>
      </c>
      <c r="G23" s="306">
        <f t="shared" si="13"/>
        <v>38</v>
      </c>
      <c r="H23" s="306">
        <f t="shared" si="14"/>
        <v>0</v>
      </c>
      <c r="I23" s="290">
        <v>64</v>
      </c>
      <c r="J23" s="290">
        <f t="shared" si="15"/>
        <v>0</v>
      </c>
      <c r="K23" s="290">
        <v>38</v>
      </c>
      <c r="L23" s="290">
        <f t="shared" si="8"/>
        <v>0</v>
      </c>
      <c r="M23" s="290"/>
      <c r="N23" s="290">
        <v>30</v>
      </c>
      <c r="O23" s="290">
        <f t="shared" si="16"/>
        <v>0</v>
      </c>
      <c r="P23" s="290"/>
      <c r="Q23" s="289">
        <v>45</v>
      </c>
      <c r="R23" s="290">
        <f t="shared" si="18"/>
        <v>0</v>
      </c>
      <c r="S23" s="290"/>
      <c r="T23" s="289">
        <v>115</v>
      </c>
      <c r="U23" s="290">
        <f t="shared" si="20"/>
        <v>0</v>
      </c>
      <c r="V23" s="290"/>
      <c r="W23" s="291">
        <v>49</v>
      </c>
      <c r="X23" s="290">
        <f t="shared" si="6"/>
        <v>0</v>
      </c>
      <c r="Y23" s="301">
        <v>32</v>
      </c>
      <c r="Z23" s="302">
        <f t="shared" si="22"/>
        <v>0</v>
      </c>
      <c r="AA23" s="302"/>
      <c r="AB23" s="284"/>
      <c r="AC23" s="284"/>
    </row>
    <row r="24" spans="1:29" ht="55.2" hidden="1" x14ac:dyDescent="0.3">
      <c r="A24" s="284"/>
      <c r="B24" s="284"/>
      <c r="C24" s="294" t="s">
        <v>350</v>
      </c>
      <c r="D24" s="289" t="s">
        <v>329</v>
      </c>
      <c r="E24" s="306">
        <v>0</v>
      </c>
      <c r="F24" s="306">
        <f t="shared" si="0"/>
        <v>45</v>
      </c>
      <c r="G24" s="306">
        <f t="shared" si="13"/>
        <v>62</v>
      </c>
      <c r="H24" s="306">
        <f t="shared" si="14"/>
        <v>0</v>
      </c>
      <c r="I24" s="290">
        <v>74</v>
      </c>
      <c r="J24" s="290">
        <f t="shared" si="15"/>
        <v>0</v>
      </c>
      <c r="K24" s="290">
        <v>48</v>
      </c>
      <c r="L24" s="290">
        <f t="shared" si="8"/>
        <v>0</v>
      </c>
      <c r="M24" s="290"/>
      <c r="N24" s="290">
        <v>45</v>
      </c>
      <c r="O24" s="290">
        <f t="shared" si="16"/>
        <v>0</v>
      </c>
      <c r="P24" s="290"/>
      <c r="Q24" s="289">
        <v>65</v>
      </c>
      <c r="R24" s="290">
        <f t="shared" si="18"/>
        <v>0</v>
      </c>
      <c r="S24" s="290"/>
      <c r="T24" s="289">
        <v>165</v>
      </c>
      <c r="U24" s="290">
        <f t="shared" si="20"/>
        <v>0</v>
      </c>
      <c r="V24" s="290"/>
      <c r="W24" s="291">
        <v>71</v>
      </c>
      <c r="X24" s="290">
        <f t="shared" si="6"/>
        <v>0</v>
      </c>
      <c r="Y24" s="301">
        <v>62</v>
      </c>
      <c r="Z24" s="302">
        <f t="shared" si="22"/>
        <v>0</v>
      </c>
      <c r="AA24" s="302"/>
      <c r="AB24" s="284"/>
      <c r="AC24" s="284"/>
    </row>
    <row r="25" spans="1:29" ht="55.2" hidden="1" x14ac:dyDescent="0.3">
      <c r="A25" s="284"/>
      <c r="B25" s="284"/>
      <c r="C25" s="294" t="s">
        <v>351</v>
      </c>
      <c r="D25" s="289" t="s">
        <v>329</v>
      </c>
      <c r="E25" s="306">
        <v>0</v>
      </c>
      <c r="F25" s="306">
        <f t="shared" si="0"/>
        <v>70</v>
      </c>
      <c r="G25" s="306">
        <f t="shared" si="13"/>
        <v>79</v>
      </c>
      <c r="H25" s="306">
        <f t="shared" si="14"/>
        <v>0</v>
      </c>
      <c r="I25" s="290">
        <v>122</v>
      </c>
      <c r="J25" s="290">
        <f t="shared" si="15"/>
        <v>0</v>
      </c>
      <c r="K25" s="290">
        <v>79</v>
      </c>
      <c r="L25" s="290">
        <f t="shared" si="8"/>
        <v>0</v>
      </c>
      <c r="M25" s="290"/>
      <c r="N25" s="290">
        <v>70</v>
      </c>
      <c r="O25" s="290">
        <f t="shared" si="16"/>
        <v>0</v>
      </c>
      <c r="P25" s="290"/>
      <c r="Q25" s="289">
        <v>85</v>
      </c>
      <c r="R25" s="290">
        <f t="shared" si="18"/>
        <v>0</v>
      </c>
      <c r="S25" s="290"/>
      <c r="T25" s="289">
        <v>208</v>
      </c>
      <c r="U25" s="290">
        <f t="shared" si="20"/>
        <v>0</v>
      </c>
      <c r="V25" s="290"/>
      <c r="W25" s="291">
        <v>83</v>
      </c>
      <c r="X25" s="290">
        <f t="shared" si="6"/>
        <v>0</v>
      </c>
      <c r="Y25" s="301">
        <v>75</v>
      </c>
      <c r="Z25" s="302">
        <f t="shared" si="22"/>
        <v>0</v>
      </c>
      <c r="AA25" s="302"/>
      <c r="AB25" s="284"/>
      <c r="AC25" s="284"/>
    </row>
    <row r="26" spans="1:29" ht="55.2" hidden="1" x14ac:dyDescent="0.3">
      <c r="A26" s="284"/>
      <c r="B26" s="284"/>
      <c r="C26" s="294" t="s">
        <v>352</v>
      </c>
      <c r="D26" s="289" t="s">
        <v>329</v>
      </c>
      <c r="E26" s="306">
        <v>0</v>
      </c>
      <c r="F26" s="306">
        <f t="shared" si="0"/>
        <v>95</v>
      </c>
      <c r="G26" s="306">
        <f t="shared" si="13"/>
        <v>119.5</v>
      </c>
      <c r="H26" s="306">
        <f t="shared" si="14"/>
        <v>0</v>
      </c>
      <c r="I26" s="290">
        <v>145</v>
      </c>
      <c r="J26" s="290">
        <f t="shared" si="15"/>
        <v>0</v>
      </c>
      <c r="K26" s="290">
        <v>119.5</v>
      </c>
      <c r="L26" s="290">
        <f t="shared" si="8"/>
        <v>0</v>
      </c>
      <c r="M26" s="290"/>
      <c r="N26" s="290">
        <v>95</v>
      </c>
      <c r="O26" s="290">
        <f t="shared" si="16"/>
        <v>0</v>
      </c>
      <c r="P26" s="290"/>
      <c r="Q26" s="289">
        <v>120</v>
      </c>
      <c r="R26" s="290">
        <f t="shared" si="18"/>
        <v>0</v>
      </c>
      <c r="S26" s="290"/>
      <c r="T26" s="289">
        <v>295</v>
      </c>
      <c r="U26" s="290">
        <f t="shared" si="20"/>
        <v>0</v>
      </c>
      <c r="V26" s="290"/>
      <c r="W26" s="291">
        <v>98</v>
      </c>
      <c r="X26" s="290">
        <f t="shared" si="6"/>
        <v>0</v>
      </c>
      <c r="Y26" s="301">
        <v>95</v>
      </c>
      <c r="Z26" s="302">
        <f t="shared" si="22"/>
        <v>0</v>
      </c>
      <c r="AA26" s="302"/>
      <c r="AB26" s="284"/>
      <c r="AC26" s="284"/>
    </row>
    <row r="27" spans="1:29" ht="55.2" hidden="1" x14ac:dyDescent="0.3">
      <c r="A27" s="284"/>
      <c r="B27" s="284"/>
      <c r="C27" s="294" t="s">
        <v>353</v>
      </c>
      <c r="D27" s="289" t="s">
        <v>329</v>
      </c>
      <c r="E27" s="306">
        <v>0</v>
      </c>
      <c r="F27" s="306">
        <f t="shared" si="0"/>
        <v>21</v>
      </c>
      <c r="G27" s="306">
        <f t="shared" si="13"/>
        <v>32</v>
      </c>
      <c r="H27" s="306">
        <f t="shared" si="14"/>
        <v>0</v>
      </c>
      <c r="I27" s="290">
        <v>46</v>
      </c>
      <c r="J27" s="290">
        <f t="shared" si="15"/>
        <v>0</v>
      </c>
      <c r="K27" s="290">
        <v>33</v>
      </c>
      <c r="L27" s="290">
        <f t="shared" si="8"/>
        <v>0</v>
      </c>
      <c r="M27" s="290"/>
      <c r="N27" s="290">
        <v>21</v>
      </c>
      <c r="O27" s="290">
        <f t="shared" si="16"/>
        <v>0</v>
      </c>
      <c r="P27" s="290"/>
      <c r="Q27" s="289">
        <v>32</v>
      </c>
      <c r="R27" s="290">
        <f t="shared" si="18"/>
        <v>0</v>
      </c>
      <c r="S27" s="290"/>
      <c r="T27" s="289">
        <v>90</v>
      </c>
      <c r="U27" s="290">
        <f t="shared" si="20"/>
        <v>0</v>
      </c>
      <c r="V27" s="290"/>
      <c r="W27" s="291">
        <v>32</v>
      </c>
      <c r="X27" s="290">
        <f t="shared" si="6"/>
        <v>0</v>
      </c>
      <c r="Y27" s="301">
        <v>28</v>
      </c>
      <c r="Z27" s="302">
        <f t="shared" si="22"/>
        <v>0</v>
      </c>
      <c r="AA27" s="302"/>
      <c r="AB27" s="284"/>
      <c r="AC27" s="284"/>
    </row>
    <row r="28" spans="1:29" hidden="1" x14ac:dyDescent="0.3">
      <c r="A28" s="284"/>
      <c r="B28" s="284"/>
      <c r="C28" s="294" t="s">
        <v>354</v>
      </c>
      <c r="D28" s="289" t="s">
        <v>329</v>
      </c>
      <c r="E28" s="306">
        <v>0</v>
      </c>
      <c r="F28" s="306">
        <f t="shared" si="0"/>
        <v>16</v>
      </c>
      <c r="G28" s="306">
        <f t="shared" si="13"/>
        <v>16</v>
      </c>
      <c r="H28" s="306">
        <f t="shared" si="14"/>
        <v>0</v>
      </c>
      <c r="I28" s="290">
        <v>22</v>
      </c>
      <c r="J28" s="290">
        <f t="shared" si="15"/>
        <v>0</v>
      </c>
      <c r="K28" s="290">
        <v>16</v>
      </c>
      <c r="L28" s="290">
        <f t="shared" si="8"/>
        <v>0</v>
      </c>
      <c r="M28" s="290"/>
      <c r="N28" s="290">
        <v>18</v>
      </c>
      <c r="O28" s="290">
        <f t="shared" si="16"/>
        <v>0</v>
      </c>
      <c r="P28" s="290"/>
      <c r="Q28" s="289">
        <v>16</v>
      </c>
      <c r="R28" s="290">
        <f t="shared" si="18"/>
        <v>0</v>
      </c>
      <c r="S28" s="290"/>
      <c r="T28" s="289">
        <v>37</v>
      </c>
      <c r="U28" s="290">
        <f t="shared" si="20"/>
        <v>0</v>
      </c>
      <c r="V28" s="290"/>
      <c r="W28" s="291">
        <v>17</v>
      </c>
      <c r="X28" s="290">
        <f t="shared" si="6"/>
        <v>0</v>
      </c>
      <c r="Y28" s="301">
        <v>16</v>
      </c>
      <c r="Z28" s="302">
        <f t="shared" si="22"/>
        <v>0</v>
      </c>
      <c r="AA28" s="302"/>
      <c r="AB28" s="284"/>
      <c r="AC28" s="284"/>
    </row>
    <row r="29" spans="1:29" hidden="1" x14ac:dyDescent="0.3">
      <c r="A29" s="284"/>
      <c r="B29" s="284"/>
      <c r="C29" s="294" t="s">
        <v>355</v>
      </c>
      <c r="D29" s="289" t="s">
        <v>329</v>
      </c>
      <c r="E29" s="306">
        <v>0</v>
      </c>
      <c r="F29" s="306">
        <f t="shared" si="0"/>
        <v>20</v>
      </c>
      <c r="G29" s="306">
        <f t="shared" si="13"/>
        <v>22</v>
      </c>
      <c r="H29" s="306">
        <f t="shared" si="14"/>
        <v>0</v>
      </c>
      <c r="I29" s="290">
        <v>28</v>
      </c>
      <c r="J29" s="290">
        <f t="shared" si="15"/>
        <v>0</v>
      </c>
      <c r="K29" s="290">
        <v>20</v>
      </c>
      <c r="L29" s="290">
        <f t="shared" si="8"/>
        <v>0</v>
      </c>
      <c r="M29" s="290"/>
      <c r="N29" s="290">
        <v>22</v>
      </c>
      <c r="O29" s="290">
        <f t="shared" si="16"/>
        <v>0</v>
      </c>
      <c r="P29" s="290"/>
      <c r="Q29" s="289">
        <v>20</v>
      </c>
      <c r="R29" s="290">
        <f t="shared" si="18"/>
        <v>0</v>
      </c>
      <c r="S29" s="290"/>
      <c r="T29" s="289">
        <v>54</v>
      </c>
      <c r="U29" s="290">
        <f t="shared" si="20"/>
        <v>0</v>
      </c>
      <c r="V29" s="290"/>
      <c r="W29" s="291">
        <v>23</v>
      </c>
      <c r="X29" s="290">
        <f t="shared" si="6"/>
        <v>0</v>
      </c>
      <c r="Y29" s="301">
        <v>22</v>
      </c>
      <c r="Z29" s="302">
        <f t="shared" si="22"/>
        <v>0</v>
      </c>
      <c r="AA29" s="302"/>
      <c r="AB29" s="284"/>
      <c r="AC29" s="284"/>
    </row>
    <row r="30" spans="1:29" hidden="1" x14ac:dyDescent="0.3">
      <c r="A30" s="284"/>
      <c r="B30" s="284"/>
      <c r="C30" s="296" t="s">
        <v>356</v>
      </c>
      <c r="D30" s="289" t="s">
        <v>329</v>
      </c>
      <c r="E30" s="306">
        <v>0</v>
      </c>
      <c r="F30" s="306">
        <f t="shared" si="0"/>
        <v>26</v>
      </c>
      <c r="G30" s="306">
        <f t="shared" si="13"/>
        <v>30</v>
      </c>
      <c r="H30" s="306">
        <f t="shared" si="14"/>
        <v>0</v>
      </c>
      <c r="I30" s="290">
        <v>33</v>
      </c>
      <c r="J30" s="290">
        <f t="shared" si="15"/>
        <v>0</v>
      </c>
      <c r="K30" s="290">
        <v>27</v>
      </c>
      <c r="L30" s="290">
        <f t="shared" si="8"/>
        <v>0</v>
      </c>
      <c r="M30" s="290"/>
      <c r="N30" s="290">
        <v>26</v>
      </c>
      <c r="O30" s="290">
        <f t="shared" si="16"/>
        <v>0</v>
      </c>
      <c r="P30" s="290"/>
      <c r="Q30" s="289">
        <v>30</v>
      </c>
      <c r="R30" s="290">
        <f t="shared" si="18"/>
        <v>0</v>
      </c>
      <c r="S30" s="290"/>
      <c r="T30" s="289">
        <v>76</v>
      </c>
      <c r="U30" s="290">
        <f t="shared" si="20"/>
        <v>0</v>
      </c>
      <c r="V30" s="290"/>
      <c r="W30" s="291">
        <v>36</v>
      </c>
      <c r="X30" s="290">
        <f t="shared" si="6"/>
        <v>0</v>
      </c>
      <c r="Y30" s="301">
        <v>32</v>
      </c>
      <c r="Z30" s="302">
        <f t="shared" si="22"/>
        <v>0</v>
      </c>
      <c r="AA30" s="302"/>
      <c r="AB30" s="284"/>
      <c r="AC30" s="284"/>
    </row>
    <row r="31" spans="1:29" hidden="1" x14ac:dyDescent="0.3">
      <c r="A31" s="284"/>
      <c r="B31" s="284"/>
      <c r="C31" s="296" t="s">
        <v>357</v>
      </c>
      <c r="D31" s="289" t="s">
        <v>329</v>
      </c>
      <c r="E31" s="306">
        <v>0</v>
      </c>
      <c r="F31" s="306">
        <f t="shared" si="0"/>
        <v>33</v>
      </c>
      <c r="G31" s="306">
        <f t="shared" si="13"/>
        <v>40</v>
      </c>
      <c r="H31" s="306">
        <f t="shared" si="14"/>
        <v>0</v>
      </c>
      <c r="I31" s="290">
        <v>39</v>
      </c>
      <c r="J31" s="290">
        <f t="shared" si="15"/>
        <v>0</v>
      </c>
      <c r="K31" s="290">
        <v>37</v>
      </c>
      <c r="L31" s="290">
        <f t="shared" si="8"/>
        <v>0</v>
      </c>
      <c r="M31" s="290"/>
      <c r="N31" s="290">
        <v>33</v>
      </c>
      <c r="O31" s="290">
        <f t="shared" si="16"/>
        <v>0</v>
      </c>
      <c r="P31" s="290"/>
      <c r="Q31" s="289">
        <v>45</v>
      </c>
      <c r="R31" s="290">
        <f t="shared" si="18"/>
        <v>0</v>
      </c>
      <c r="S31" s="290"/>
      <c r="T31" s="289">
        <v>115</v>
      </c>
      <c r="U31" s="290">
        <f t="shared" si="20"/>
        <v>0</v>
      </c>
      <c r="V31" s="290"/>
      <c r="W31" s="291">
        <v>46</v>
      </c>
      <c r="X31" s="290">
        <f t="shared" si="6"/>
        <v>0</v>
      </c>
      <c r="Y31" s="301">
        <v>40</v>
      </c>
      <c r="Z31" s="302">
        <f t="shared" si="22"/>
        <v>0</v>
      </c>
      <c r="AA31" s="302"/>
      <c r="AB31" s="284"/>
      <c r="AC31" s="284"/>
    </row>
    <row r="32" spans="1:29" hidden="1" x14ac:dyDescent="0.3">
      <c r="A32" s="284"/>
      <c r="B32" s="284"/>
      <c r="C32" s="285" t="s">
        <v>358</v>
      </c>
      <c r="D32" s="289"/>
      <c r="E32" s="306"/>
      <c r="F32" s="306">
        <f t="shared" si="0"/>
        <v>0</v>
      </c>
      <c r="G32" s="306" t="e">
        <f t="shared" si="13"/>
        <v>#NUM!</v>
      </c>
      <c r="H32" s="306"/>
      <c r="I32" s="290"/>
      <c r="J32" s="290"/>
      <c r="K32" s="290" t="s">
        <v>338</v>
      </c>
      <c r="L32" s="290"/>
      <c r="M32" s="290"/>
      <c r="N32" s="426"/>
      <c r="O32" s="426"/>
      <c r="P32" s="426"/>
      <c r="Q32" s="289"/>
      <c r="R32" s="290"/>
      <c r="S32" s="290"/>
      <c r="T32" s="289"/>
      <c r="U32" s="290"/>
      <c r="V32" s="290"/>
      <c r="W32" s="292"/>
      <c r="X32" s="293"/>
      <c r="Y32" s="301" t="s">
        <v>338</v>
      </c>
      <c r="Z32" s="302"/>
      <c r="AA32" s="302"/>
      <c r="AB32" s="284"/>
      <c r="AC32" s="284"/>
    </row>
    <row r="33" spans="1:29" ht="27.6" hidden="1" x14ac:dyDescent="0.3">
      <c r="A33" s="284"/>
      <c r="B33" s="284"/>
      <c r="C33" s="285" t="s">
        <v>359</v>
      </c>
      <c r="D33" s="289" t="s">
        <v>329</v>
      </c>
      <c r="E33" s="306">
        <v>295</v>
      </c>
      <c r="F33" s="306">
        <f t="shared" si="0"/>
        <v>43</v>
      </c>
      <c r="G33" s="446">
        <f t="shared" si="13"/>
        <v>55</v>
      </c>
      <c r="H33" s="306">
        <f t="shared" ref="H33:H42" si="24">F33*E33</f>
        <v>12685</v>
      </c>
      <c r="I33" s="290">
        <v>83</v>
      </c>
      <c r="J33" s="290">
        <f t="shared" ref="J33:J42" si="25">I33*$E33</f>
        <v>24485</v>
      </c>
      <c r="K33" s="290">
        <v>61</v>
      </c>
      <c r="L33" s="290">
        <f t="shared" si="8"/>
        <v>17995</v>
      </c>
      <c r="M33" s="423">
        <f>L33-H33</f>
        <v>5310</v>
      </c>
      <c r="N33" s="290">
        <v>45</v>
      </c>
      <c r="O33" s="290">
        <f t="shared" ref="O33:O42" si="26">N33*$E33</f>
        <v>13275</v>
      </c>
      <c r="P33" s="290">
        <f>O33-H33</f>
        <v>590</v>
      </c>
      <c r="Q33" s="425">
        <v>55</v>
      </c>
      <c r="R33" s="290">
        <f t="shared" ref="R33:R42" si="27">Q33*$E33</f>
        <v>16225</v>
      </c>
      <c r="S33" s="290">
        <f>R33-H33</f>
        <v>3540</v>
      </c>
      <c r="T33" s="289">
        <v>145</v>
      </c>
      <c r="U33" s="290">
        <f t="shared" ref="U33:U42" si="28">T33*$E33</f>
        <v>42775</v>
      </c>
      <c r="V33" s="293">
        <f>U33-H33</f>
        <v>30090</v>
      </c>
      <c r="W33" s="291">
        <v>43</v>
      </c>
      <c r="X33" s="290">
        <f t="shared" si="6"/>
        <v>12685</v>
      </c>
      <c r="Y33" s="301">
        <v>43</v>
      </c>
      <c r="Z33" s="302">
        <f t="shared" ref="Z33:Z42" si="29">Y33*E33</f>
        <v>12685</v>
      </c>
      <c r="AA33" s="302">
        <f>H33</f>
        <v>12685</v>
      </c>
      <c r="AB33" s="284"/>
      <c r="AC33" s="284"/>
    </row>
    <row r="34" spans="1:29" ht="27.6" hidden="1" x14ac:dyDescent="0.3">
      <c r="A34" s="284"/>
      <c r="B34" s="284"/>
      <c r="C34" s="285" t="s">
        <v>360</v>
      </c>
      <c r="D34" s="289" t="s">
        <v>329</v>
      </c>
      <c r="E34" s="306">
        <v>0</v>
      </c>
      <c r="F34" s="306">
        <f t="shared" si="0"/>
        <v>39</v>
      </c>
      <c r="G34" s="306">
        <f t="shared" si="13"/>
        <v>40</v>
      </c>
      <c r="H34" s="306">
        <f t="shared" si="24"/>
        <v>0</v>
      </c>
      <c r="I34" s="290">
        <v>62</v>
      </c>
      <c r="J34" s="290">
        <f t="shared" si="25"/>
        <v>0</v>
      </c>
      <c r="K34" s="290">
        <v>46</v>
      </c>
      <c r="L34" s="290">
        <f t="shared" si="8"/>
        <v>0</v>
      </c>
      <c r="M34" s="290"/>
      <c r="N34" s="428">
        <v>40</v>
      </c>
      <c r="O34" s="428">
        <f t="shared" si="26"/>
        <v>0</v>
      </c>
      <c r="P34" s="428"/>
      <c r="Q34" s="289">
        <v>40</v>
      </c>
      <c r="R34" s="290">
        <f t="shared" si="27"/>
        <v>0</v>
      </c>
      <c r="S34" s="290"/>
      <c r="T34" s="289">
        <v>120</v>
      </c>
      <c r="U34" s="290">
        <f t="shared" si="28"/>
        <v>0</v>
      </c>
      <c r="V34" s="290"/>
      <c r="W34" s="291">
        <v>39</v>
      </c>
      <c r="X34" s="290">
        <f t="shared" si="6"/>
        <v>0</v>
      </c>
      <c r="Y34" s="301">
        <v>39</v>
      </c>
      <c r="Z34" s="302">
        <f t="shared" si="29"/>
        <v>0</v>
      </c>
      <c r="AA34" s="302"/>
      <c r="AB34" s="284"/>
      <c r="AC34" s="284"/>
    </row>
    <row r="35" spans="1:29" ht="27.6" hidden="1" x14ac:dyDescent="0.3">
      <c r="A35" s="284"/>
      <c r="B35" s="284"/>
      <c r="C35" s="285" t="s">
        <v>361</v>
      </c>
      <c r="D35" s="289" t="s">
        <v>329</v>
      </c>
      <c r="E35" s="306">
        <v>0</v>
      </c>
      <c r="F35" s="306">
        <f t="shared" si="0"/>
        <v>33</v>
      </c>
      <c r="G35" s="306">
        <f t="shared" si="13"/>
        <v>50</v>
      </c>
      <c r="H35" s="306">
        <f t="shared" si="24"/>
        <v>0</v>
      </c>
      <c r="I35" s="290">
        <v>33</v>
      </c>
      <c r="J35" s="290">
        <f t="shared" si="25"/>
        <v>0</v>
      </c>
      <c r="K35" s="290">
        <v>33</v>
      </c>
      <c r="L35" s="290">
        <f t="shared" si="8"/>
        <v>0</v>
      </c>
      <c r="M35" s="290"/>
      <c r="N35" s="290">
        <v>50</v>
      </c>
      <c r="O35" s="290">
        <f t="shared" si="26"/>
        <v>0</v>
      </c>
      <c r="P35" s="290"/>
      <c r="Q35" s="289">
        <v>95</v>
      </c>
      <c r="R35" s="290">
        <f t="shared" si="27"/>
        <v>0</v>
      </c>
      <c r="S35" s="290"/>
      <c r="T35" s="289">
        <v>152</v>
      </c>
      <c r="U35" s="290">
        <f t="shared" si="28"/>
        <v>0</v>
      </c>
      <c r="V35" s="290"/>
      <c r="W35" s="291">
        <v>36</v>
      </c>
      <c r="X35" s="290">
        <f t="shared" si="6"/>
        <v>0</v>
      </c>
      <c r="Y35" s="301">
        <v>33</v>
      </c>
      <c r="Z35" s="302">
        <f t="shared" si="29"/>
        <v>0</v>
      </c>
      <c r="AA35" s="302"/>
      <c r="AB35" s="284"/>
      <c r="AC35" s="284"/>
    </row>
    <row r="36" spans="1:29" ht="27.6" hidden="1" x14ac:dyDescent="0.3">
      <c r="A36" s="284"/>
      <c r="B36" s="284"/>
      <c r="C36" s="285" t="s">
        <v>362</v>
      </c>
      <c r="D36" s="289" t="s">
        <v>329</v>
      </c>
      <c r="E36" s="306">
        <v>0</v>
      </c>
      <c r="F36" s="306">
        <f t="shared" ref="F36:F67" si="30">MIN(I36,N36,Q36,T36,W36)</f>
        <v>42</v>
      </c>
      <c r="G36" s="306">
        <f t="shared" si="13"/>
        <v>44</v>
      </c>
      <c r="H36" s="306">
        <f t="shared" si="24"/>
        <v>0</v>
      </c>
      <c r="I36" s="290">
        <v>42</v>
      </c>
      <c r="J36" s="290">
        <f t="shared" si="25"/>
        <v>0</v>
      </c>
      <c r="K36" s="290">
        <v>42</v>
      </c>
      <c r="L36" s="290">
        <f t="shared" si="8"/>
        <v>0</v>
      </c>
      <c r="M36" s="290"/>
      <c r="N36" s="290">
        <v>44</v>
      </c>
      <c r="O36" s="290">
        <f t="shared" si="26"/>
        <v>0</v>
      </c>
      <c r="P36" s="290"/>
      <c r="Q36" s="289">
        <v>70</v>
      </c>
      <c r="R36" s="290">
        <f t="shared" si="27"/>
        <v>0</v>
      </c>
      <c r="S36" s="290"/>
      <c r="T36" s="289">
        <v>130</v>
      </c>
      <c r="U36" s="290">
        <f t="shared" si="28"/>
        <v>0</v>
      </c>
      <c r="V36" s="290"/>
      <c r="W36" s="291">
        <v>44</v>
      </c>
      <c r="X36" s="290">
        <f t="shared" si="6"/>
        <v>0</v>
      </c>
      <c r="Y36" s="301">
        <v>42</v>
      </c>
      <c r="Z36" s="302">
        <f t="shared" si="29"/>
        <v>0</v>
      </c>
      <c r="AA36" s="302"/>
      <c r="AB36" s="284"/>
      <c r="AC36" s="284"/>
    </row>
    <row r="37" spans="1:29" ht="27.6" hidden="1" x14ac:dyDescent="0.3">
      <c r="A37" s="284"/>
      <c r="B37" s="284"/>
      <c r="C37" s="285" t="s">
        <v>363</v>
      </c>
      <c r="D37" s="289" t="s">
        <v>329</v>
      </c>
      <c r="E37" s="306">
        <v>0</v>
      </c>
      <c r="F37" s="306">
        <f t="shared" si="30"/>
        <v>38</v>
      </c>
      <c r="G37" s="306">
        <f t="shared" si="13"/>
        <v>39</v>
      </c>
      <c r="H37" s="306">
        <f t="shared" si="24"/>
        <v>0</v>
      </c>
      <c r="I37" s="290">
        <v>38</v>
      </c>
      <c r="J37" s="290">
        <f t="shared" si="25"/>
        <v>0</v>
      </c>
      <c r="K37" s="290">
        <v>38</v>
      </c>
      <c r="L37" s="290">
        <f t="shared" si="8"/>
        <v>0</v>
      </c>
      <c r="M37" s="290"/>
      <c r="N37" s="290">
        <v>39</v>
      </c>
      <c r="O37" s="290">
        <f t="shared" si="26"/>
        <v>0</v>
      </c>
      <c r="P37" s="290"/>
      <c r="Q37" s="289">
        <v>55</v>
      </c>
      <c r="R37" s="290">
        <f t="shared" si="27"/>
        <v>0</v>
      </c>
      <c r="S37" s="290"/>
      <c r="T37" s="289">
        <v>110</v>
      </c>
      <c r="U37" s="290">
        <f t="shared" si="28"/>
        <v>0</v>
      </c>
      <c r="V37" s="290"/>
      <c r="W37" s="291">
        <v>40</v>
      </c>
      <c r="X37" s="290">
        <f t="shared" si="6"/>
        <v>0</v>
      </c>
      <c r="Y37" s="301">
        <v>38</v>
      </c>
      <c r="Z37" s="302">
        <f t="shared" si="29"/>
        <v>0</v>
      </c>
      <c r="AA37" s="302"/>
      <c r="AB37" s="284"/>
      <c r="AC37" s="284"/>
    </row>
    <row r="38" spans="1:29" ht="27.6" hidden="1" x14ac:dyDescent="0.3">
      <c r="A38" s="284"/>
      <c r="B38" s="284"/>
      <c r="C38" s="285" t="s">
        <v>364</v>
      </c>
      <c r="D38" s="289" t="s">
        <v>329</v>
      </c>
      <c r="E38" s="306">
        <v>0</v>
      </c>
      <c r="F38" s="306">
        <f t="shared" si="30"/>
        <v>35</v>
      </c>
      <c r="G38" s="306">
        <f t="shared" si="13"/>
        <v>37</v>
      </c>
      <c r="H38" s="306">
        <f t="shared" si="24"/>
        <v>0</v>
      </c>
      <c r="I38" s="290">
        <v>35</v>
      </c>
      <c r="J38" s="290">
        <f t="shared" si="25"/>
        <v>0</v>
      </c>
      <c r="K38" s="290">
        <v>35</v>
      </c>
      <c r="L38" s="290">
        <f t="shared" si="8"/>
        <v>0</v>
      </c>
      <c r="M38" s="290"/>
      <c r="N38" s="290">
        <v>37</v>
      </c>
      <c r="O38" s="290">
        <f t="shared" si="26"/>
        <v>0</v>
      </c>
      <c r="P38" s="290"/>
      <c r="Q38" s="289">
        <v>45</v>
      </c>
      <c r="R38" s="290">
        <f t="shared" si="27"/>
        <v>0</v>
      </c>
      <c r="S38" s="290"/>
      <c r="T38" s="289">
        <v>95</v>
      </c>
      <c r="U38" s="290">
        <f t="shared" si="28"/>
        <v>0</v>
      </c>
      <c r="V38" s="290"/>
      <c r="W38" s="291">
        <v>36</v>
      </c>
      <c r="X38" s="290">
        <f t="shared" si="6"/>
        <v>0</v>
      </c>
      <c r="Y38" s="301">
        <v>35</v>
      </c>
      <c r="Z38" s="302">
        <f t="shared" si="29"/>
        <v>0</v>
      </c>
      <c r="AA38" s="302"/>
      <c r="AB38" s="284"/>
      <c r="AC38" s="284"/>
    </row>
    <row r="39" spans="1:29" ht="27.6" hidden="1" x14ac:dyDescent="0.3">
      <c r="A39" s="284"/>
      <c r="B39" s="284"/>
      <c r="C39" s="285" t="s">
        <v>365</v>
      </c>
      <c r="D39" s="289" t="s">
        <v>329</v>
      </c>
      <c r="E39" s="306">
        <v>0</v>
      </c>
      <c r="F39" s="306">
        <f t="shared" si="30"/>
        <v>31</v>
      </c>
      <c r="G39" s="306">
        <f t="shared" si="13"/>
        <v>31</v>
      </c>
      <c r="H39" s="306">
        <f t="shared" si="24"/>
        <v>0</v>
      </c>
      <c r="I39" s="290">
        <v>33</v>
      </c>
      <c r="J39" s="290">
        <f t="shared" si="25"/>
        <v>0</v>
      </c>
      <c r="K39" s="290">
        <v>31</v>
      </c>
      <c r="L39" s="290">
        <f t="shared" si="8"/>
        <v>0</v>
      </c>
      <c r="M39" s="290"/>
      <c r="N39" s="290">
        <v>31</v>
      </c>
      <c r="O39" s="290">
        <f t="shared" si="26"/>
        <v>0</v>
      </c>
      <c r="P39" s="290"/>
      <c r="Q39" s="289">
        <v>35</v>
      </c>
      <c r="R39" s="290">
        <f t="shared" si="27"/>
        <v>0</v>
      </c>
      <c r="S39" s="290"/>
      <c r="T39" s="289">
        <v>75</v>
      </c>
      <c r="U39" s="290">
        <f t="shared" si="28"/>
        <v>0</v>
      </c>
      <c r="V39" s="290"/>
      <c r="W39" s="291">
        <v>32</v>
      </c>
      <c r="X39" s="290">
        <f t="shared" si="6"/>
        <v>0</v>
      </c>
      <c r="Y39" s="301">
        <v>31</v>
      </c>
      <c r="Z39" s="302">
        <f t="shared" si="29"/>
        <v>0</v>
      </c>
      <c r="AA39" s="302"/>
      <c r="AB39" s="284"/>
      <c r="AC39" s="284"/>
    </row>
    <row r="40" spans="1:29" ht="27.6" hidden="1" x14ac:dyDescent="0.3">
      <c r="A40" s="284"/>
      <c r="B40" s="284"/>
      <c r="C40" s="285" t="s">
        <v>366</v>
      </c>
      <c r="D40" s="289" t="s">
        <v>127</v>
      </c>
      <c r="E40" s="306">
        <v>0</v>
      </c>
      <c r="F40" s="306">
        <f t="shared" si="30"/>
        <v>34</v>
      </c>
      <c r="G40" s="306">
        <f t="shared" si="13"/>
        <v>34</v>
      </c>
      <c r="H40" s="306">
        <f t="shared" si="24"/>
        <v>0</v>
      </c>
      <c r="I40" s="290">
        <v>112</v>
      </c>
      <c r="J40" s="290">
        <f t="shared" si="25"/>
        <v>0</v>
      </c>
      <c r="K40" s="290">
        <v>34</v>
      </c>
      <c r="L40" s="290">
        <f t="shared" si="8"/>
        <v>0</v>
      </c>
      <c r="M40" s="290"/>
      <c r="N40" s="290">
        <v>34</v>
      </c>
      <c r="O40" s="290">
        <f t="shared" si="26"/>
        <v>0</v>
      </c>
      <c r="P40" s="290"/>
      <c r="Q40" s="289">
        <v>75</v>
      </c>
      <c r="R40" s="290">
        <f t="shared" si="27"/>
        <v>0</v>
      </c>
      <c r="S40" s="290"/>
      <c r="T40" s="289">
        <v>105</v>
      </c>
      <c r="U40" s="290">
        <f t="shared" si="28"/>
        <v>0</v>
      </c>
      <c r="V40" s="290"/>
      <c r="W40" s="291">
        <v>123</v>
      </c>
      <c r="X40" s="290">
        <f t="shared" si="6"/>
        <v>0</v>
      </c>
      <c r="Y40" s="301">
        <v>34</v>
      </c>
      <c r="Z40" s="302">
        <f t="shared" si="29"/>
        <v>0</v>
      </c>
      <c r="AA40" s="302"/>
      <c r="AB40" s="284"/>
      <c r="AC40" s="284"/>
    </row>
    <row r="41" spans="1:29" ht="69" hidden="1" x14ac:dyDescent="0.3">
      <c r="A41" s="284"/>
      <c r="B41" s="284"/>
      <c r="C41" s="285" t="s">
        <v>367</v>
      </c>
      <c r="D41" s="289" t="s">
        <v>127</v>
      </c>
      <c r="E41" s="306">
        <v>0</v>
      </c>
      <c r="F41" s="306">
        <f t="shared" si="30"/>
        <v>12500</v>
      </c>
      <c r="G41" s="306">
        <f t="shared" si="13"/>
        <v>18900</v>
      </c>
      <c r="H41" s="306">
        <f t="shared" si="24"/>
        <v>0</v>
      </c>
      <c r="I41" s="290">
        <v>28000</v>
      </c>
      <c r="J41" s="290">
        <f t="shared" si="25"/>
        <v>0</v>
      </c>
      <c r="K41" s="290">
        <v>20000</v>
      </c>
      <c r="L41" s="290">
        <f t="shared" si="8"/>
        <v>0</v>
      </c>
      <c r="M41" s="290"/>
      <c r="N41" s="290">
        <v>16000</v>
      </c>
      <c r="O41" s="290">
        <f t="shared" si="26"/>
        <v>0</v>
      </c>
      <c r="P41" s="290"/>
      <c r="Q41" s="289">
        <v>12500</v>
      </c>
      <c r="R41" s="290">
        <f t="shared" si="27"/>
        <v>0</v>
      </c>
      <c r="S41" s="290"/>
      <c r="T41" s="289">
        <v>19500</v>
      </c>
      <c r="U41" s="290">
        <f t="shared" si="28"/>
        <v>0</v>
      </c>
      <c r="V41" s="290"/>
      <c r="W41" s="291">
        <v>23789</v>
      </c>
      <c r="X41" s="290">
        <f t="shared" si="6"/>
        <v>0</v>
      </c>
      <c r="Y41" s="303">
        <v>18900</v>
      </c>
      <c r="Z41" s="302">
        <f t="shared" si="29"/>
        <v>0</v>
      </c>
      <c r="AA41" s="302"/>
      <c r="AB41" s="284"/>
      <c r="AC41" s="284"/>
    </row>
    <row r="42" spans="1:29" ht="69" hidden="1" x14ac:dyDescent="0.3">
      <c r="A42" s="284"/>
      <c r="B42" s="284"/>
      <c r="C42" s="285" t="s">
        <v>368</v>
      </c>
      <c r="D42" s="289" t="s">
        <v>127</v>
      </c>
      <c r="E42" s="306">
        <v>0</v>
      </c>
      <c r="F42" s="306">
        <f t="shared" si="30"/>
        <v>16000</v>
      </c>
      <c r="G42" s="306">
        <f t="shared" si="13"/>
        <v>21350</v>
      </c>
      <c r="H42" s="306">
        <f t="shared" si="24"/>
        <v>0</v>
      </c>
      <c r="I42" s="290">
        <v>32000</v>
      </c>
      <c r="J42" s="290">
        <f t="shared" si="25"/>
        <v>0</v>
      </c>
      <c r="K42" s="290">
        <v>25000</v>
      </c>
      <c r="L42" s="290">
        <f t="shared" si="8"/>
        <v>0</v>
      </c>
      <c r="M42" s="290"/>
      <c r="N42" s="290">
        <v>20000</v>
      </c>
      <c r="O42" s="290">
        <f t="shared" si="26"/>
        <v>0</v>
      </c>
      <c r="P42" s="290"/>
      <c r="Q42" s="289">
        <v>16000</v>
      </c>
      <c r="R42" s="290">
        <f t="shared" si="27"/>
        <v>0</v>
      </c>
      <c r="S42" s="290"/>
      <c r="T42" s="289">
        <v>22500</v>
      </c>
      <c r="U42" s="290">
        <f t="shared" si="28"/>
        <v>0</v>
      </c>
      <c r="V42" s="290"/>
      <c r="W42" s="291">
        <v>26576</v>
      </c>
      <c r="X42" s="290">
        <f t="shared" si="6"/>
        <v>0</v>
      </c>
      <c r="Y42" s="303">
        <v>21350</v>
      </c>
      <c r="Z42" s="302">
        <f t="shared" si="29"/>
        <v>0</v>
      </c>
      <c r="AA42" s="302"/>
      <c r="AB42" s="284"/>
      <c r="AC42" s="284"/>
    </row>
    <row r="43" spans="1:29" hidden="1" x14ac:dyDescent="0.3">
      <c r="A43" s="284"/>
      <c r="B43" s="284"/>
      <c r="C43" s="285" t="s">
        <v>369</v>
      </c>
      <c r="D43" s="289"/>
      <c r="E43" s="306"/>
      <c r="F43" s="306">
        <f t="shared" si="30"/>
        <v>0</v>
      </c>
      <c r="G43" s="306" t="e">
        <f t="shared" si="13"/>
        <v>#NUM!</v>
      </c>
      <c r="H43" s="306"/>
      <c r="I43" s="290"/>
      <c r="J43" s="290"/>
      <c r="K43" s="290" t="s">
        <v>338</v>
      </c>
      <c r="L43" s="290"/>
      <c r="M43" s="290"/>
      <c r="N43" s="426"/>
      <c r="O43" s="426"/>
      <c r="P43" s="426"/>
      <c r="Q43" s="289"/>
      <c r="R43" s="290"/>
      <c r="S43" s="290"/>
      <c r="T43" s="289"/>
      <c r="U43" s="290"/>
      <c r="V43" s="290"/>
      <c r="W43" s="292"/>
      <c r="X43" s="293"/>
      <c r="Y43" s="301" t="s">
        <v>338</v>
      </c>
      <c r="Z43" s="302"/>
      <c r="AA43" s="302"/>
      <c r="AB43" s="284"/>
      <c r="AC43" s="284"/>
    </row>
    <row r="44" spans="1:29" ht="41.4" hidden="1" x14ac:dyDescent="0.3">
      <c r="A44" s="284"/>
      <c r="B44" s="284"/>
      <c r="C44" s="285" t="s">
        <v>370</v>
      </c>
      <c r="D44" s="289" t="s">
        <v>329</v>
      </c>
      <c r="E44" s="306">
        <v>315</v>
      </c>
      <c r="F44" s="306">
        <f t="shared" si="30"/>
        <v>41</v>
      </c>
      <c r="G44" s="446">
        <f t="shared" si="13"/>
        <v>45</v>
      </c>
      <c r="H44" s="306">
        <f>F44*E44</f>
        <v>12915</v>
      </c>
      <c r="I44" s="290">
        <v>41</v>
      </c>
      <c r="J44" s="290">
        <f>I44*$E44</f>
        <v>12915</v>
      </c>
      <c r="K44" s="290">
        <v>41</v>
      </c>
      <c r="L44" s="290">
        <f t="shared" si="8"/>
        <v>12915</v>
      </c>
      <c r="M44" s="423">
        <f>L44-H44</f>
        <v>0</v>
      </c>
      <c r="N44" s="290">
        <v>45</v>
      </c>
      <c r="O44" s="290">
        <f>N44*$E44</f>
        <v>14175</v>
      </c>
      <c r="P44" s="290">
        <f>O44-H44</f>
        <v>1260</v>
      </c>
      <c r="Q44" s="425">
        <v>45</v>
      </c>
      <c r="R44" s="290">
        <f>Q44*$E44</f>
        <v>14175</v>
      </c>
      <c r="S44" s="290">
        <f>R44-H44</f>
        <v>1260</v>
      </c>
      <c r="T44" s="289">
        <v>120</v>
      </c>
      <c r="U44" s="290">
        <f>T44*$E44</f>
        <v>37800</v>
      </c>
      <c r="V44" s="293">
        <f>U44-H44</f>
        <v>24885</v>
      </c>
      <c r="W44" s="291">
        <v>127</v>
      </c>
      <c r="X44" s="290">
        <f t="shared" si="6"/>
        <v>40005</v>
      </c>
      <c r="Y44" s="301">
        <v>55</v>
      </c>
      <c r="Z44" s="302">
        <f>Y44*E44</f>
        <v>17325</v>
      </c>
      <c r="AA44" s="302">
        <f>H44</f>
        <v>12915</v>
      </c>
      <c r="AB44" s="284"/>
      <c r="AC44" s="284"/>
    </row>
    <row r="45" spans="1:29" hidden="1" x14ac:dyDescent="0.3">
      <c r="A45" s="284"/>
      <c r="B45" s="284"/>
      <c r="C45" s="285" t="s">
        <v>371</v>
      </c>
      <c r="D45" s="289"/>
      <c r="E45" s="306"/>
      <c r="F45" s="306">
        <f t="shared" si="30"/>
        <v>0</v>
      </c>
      <c r="G45" s="306" t="e">
        <f t="shared" si="13"/>
        <v>#NUM!</v>
      </c>
      <c r="H45" s="306"/>
      <c r="I45" s="290"/>
      <c r="J45" s="290"/>
      <c r="K45" s="290" t="s">
        <v>338</v>
      </c>
      <c r="L45" s="290"/>
      <c r="M45" s="290"/>
      <c r="N45" s="428"/>
      <c r="O45" s="428"/>
      <c r="P45" s="428"/>
      <c r="Q45" s="289"/>
      <c r="R45" s="290"/>
      <c r="S45" s="290"/>
      <c r="T45" s="289"/>
      <c r="U45" s="290"/>
      <c r="V45" s="290"/>
      <c r="W45" s="292"/>
      <c r="X45" s="293"/>
      <c r="Y45" s="301" t="s">
        <v>338</v>
      </c>
      <c r="Z45" s="302"/>
      <c r="AA45" s="302"/>
      <c r="AB45" s="284"/>
      <c r="AC45" s="284"/>
    </row>
    <row r="46" spans="1:29" ht="96.6" hidden="1" x14ac:dyDescent="0.3">
      <c r="A46" s="284"/>
      <c r="B46" s="284"/>
      <c r="C46" s="285" t="s">
        <v>372</v>
      </c>
      <c r="D46" s="289"/>
      <c r="E46" s="306"/>
      <c r="F46" s="306">
        <f t="shared" si="30"/>
        <v>0</v>
      </c>
      <c r="G46" s="306" t="e">
        <f t="shared" si="13"/>
        <v>#NUM!</v>
      </c>
      <c r="H46" s="306"/>
      <c r="I46" s="290"/>
      <c r="J46" s="290"/>
      <c r="K46" s="290" t="s">
        <v>338</v>
      </c>
      <c r="L46" s="290"/>
      <c r="M46" s="290"/>
      <c r="N46" s="290"/>
      <c r="O46" s="290"/>
      <c r="P46" s="290"/>
      <c r="Q46" s="289"/>
      <c r="R46" s="290"/>
      <c r="S46" s="290"/>
      <c r="T46" s="289"/>
      <c r="U46" s="290"/>
      <c r="V46" s="290"/>
      <c r="W46" s="292"/>
      <c r="X46" s="293"/>
      <c r="Y46" s="301" t="s">
        <v>338</v>
      </c>
      <c r="Z46" s="302"/>
      <c r="AA46" s="302"/>
      <c r="AB46" s="284"/>
      <c r="AC46" s="284"/>
    </row>
    <row r="47" spans="1:29" hidden="1" x14ac:dyDescent="0.3">
      <c r="A47" s="284"/>
      <c r="B47" s="284"/>
      <c r="C47" s="285" t="s">
        <v>373</v>
      </c>
      <c r="D47" s="289" t="s">
        <v>329</v>
      </c>
      <c r="E47" s="306">
        <v>0</v>
      </c>
      <c r="F47" s="306">
        <f t="shared" si="30"/>
        <v>32</v>
      </c>
      <c r="G47" s="306">
        <f t="shared" si="13"/>
        <v>43</v>
      </c>
      <c r="H47" s="306">
        <f t="shared" ref="H47:H78" si="31">F47*E47</f>
        <v>0</v>
      </c>
      <c r="I47" s="290">
        <v>55</v>
      </c>
      <c r="J47" s="290">
        <f t="shared" ref="J47:J78" si="32">I47*$E47</f>
        <v>0</v>
      </c>
      <c r="K47" s="290">
        <v>39</v>
      </c>
      <c r="L47" s="290">
        <f t="shared" si="8"/>
        <v>0</v>
      </c>
      <c r="M47" s="290"/>
      <c r="N47" s="290">
        <v>32</v>
      </c>
      <c r="O47" s="290">
        <f t="shared" ref="O47:O78" si="33">N47*$E47</f>
        <v>0</v>
      </c>
      <c r="P47" s="290"/>
      <c r="Q47" s="289">
        <v>45</v>
      </c>
      <c r="R47" s="290">
        <f t="shared" ref="R47:R102" si="34">Q47*$E47</f>
        <v>0</v>
      </c>
      <c r="S47" s="290"/>
      <c r="T47" s="289">
        <v>198</v>
      </c>
      <c r="U47" s="290">
        <f t="shared" ref="U47:U102" si="35">T47*$E47</f>
        <v>0</v>
      </c>
      <c r="V47" s="290"/>
      <c r="W47" s="291">
        <v>57</v>
      </c>
      <c r="X47" s="290">
        <f t="shared" si="6"/>
        <v>0</v>
      </c>
      <c r="Y47" s="301">
        <v>43</v>
      </c>
      <c r="Z47" s="302">
        <f t="shared" ref="Z47:Z78" si="36">Y47*E47</f>
        <v>0</v>
      </c>
      <c r="AA47" s="302"/>
      <c r="AB47" s="284"/>
      <c r="AC47" s="284"/>
    </row>
    <row r="48" spans="1:29" hidden="1" x14ac:dyDescent="0.3">
      <c r="A48" s="284"/>
      <c r="B48" s="284"/>
      <c r="C48" s="297" t="s">
        <v>374</v>
      </c>
      <c r="D48" s="289" t="s">
        <v>329</v>
      </c>
      <c r="E48" s="306">
        <v>0</v>
      </c>
      <c r="F48" s="306">
        <f t="shared" si="30"/>
        <v>62</v>
      </c>
      <c r="G48" s="306">
        <f t="shared" si="13"/>
        <v>63.5</v>
      </c>
      <c r="H48" s="306">
        <f t="shared" si="31"/>
        <v>0</v>
      </c>
      <c r="I48" s="290">
        <v>66</v>
      </c>
      <c r="J48" s="290">
        <f t="shared" si="32"/>
        <v>0</v>
      </c>
      <c r="K48" s="290">
        <v>62</v>
      </c>
      <c r="L48" s="290">
        <f t="shared" si="8"/>
        <v>0</v>
      </c>
      <c r="M48" s="290"/>
      <c r="N48" s="290"/>
      <c r="O48" s="295">
        <f t="shared" si="33"/>
        <v>0</v>
      </c>
      <c r="P48" s="290"/>
      <c r="Q48" s="289">
        <v>65</v>
      </c>
      <c r="R48" s="290">
        <f t="shared" si="34"/>
        <v>0</v>
      </c>
      <c r="S48" s="290"/>
      <c r="T48" s="289">
        <v>248</v>
      </c>
      <c r="U48" s="290">
        <f t="shared" si="35"/>
        <v>0</v>
      </c>
      <c r="V48" s="290"/>
      <c r="W48" s="291">
        <v>62</v>
      </c>
      <c r="X48" s="290">
        <f t="shared" si="6"/>
        <v>0</v>
      </c>
      <c r="Y48" s="301">
        <v>62</v>
      </c>
      <c r="Z48" s="302">
        <f t="shared" si="36"/>
        <v>0</v>
      </c>
      <c r="AA48" s="302"/>
      <c r="AB48" s="284"/>
      <c r="AC48" s="284"/>
    </row>
    <row r="49" spans="1:29" hidden="1" x14ac:dyDescent="0.3">
      <c r="A49" s="284"/>
      <c r="B49" s="284"/>
      <c r="C49" s="297" t="s">
        <v>375</v>
      </c>
      <c r="D49" s="289" t="s">
        <v>329</v>
      </c>
      <c r="E49" s="306">
        <v>0</v>
      </c>
      <c r="F49" s="306">
        <f t="shared" si="30"/>
        <v>73</v>
      </c>
      <c r="G49" s="306">
        <f t="shared" si="13"/>
        <v>87</v>
      </c>
      <c r="H49" s="306">
        <f t="shared" si="31"/>
        <v>0</v>
      </c>
      <c r="I49" s="290">
        <v>73</v>
      </c>
      <c r="J49" s="290">
        <f t="shared" si="32"/>
        <v>0</v>
      </c>
      <c r="K49" s="290">
        <v>73</v>
      </c>
      <c r="L49" s="290">
        <f t="shared" si="8"/>
        <v>0</v>
      </c>
      <c r="M49" s="290"/>
      <c r="N49" s="290"/>
      <c r="O49" s="295">
        <f t="shared" si="33"/>
        <v>0</v>
      </c>
      <c r="P49" s="290"/>
      <c r="Q49" s="289">
        <v>85</v>
      </c>
      <c r="R49" s="290">
        <f t="shared" si="34"/>
        <v>0</v>
      </c>
      <c r="S49" s="290"/>
      <c r="T49" s="289">
        <v>287</v>
      </c>
      <c r="U49" s="290">
        <f t="shared" si="35"/>
        <v>0</v>
      </c>
      <c r="V49" s="290"/>
      <c r="W49" s="291">
        <v>106</v>
      </c>
      <c r="X49" s="290">
        <f t="shared" si="6"/>
        <v>0</v>
      </c>
      <c r="Y49" s="301">
        <v>89</v>
      </c>
      <c r="Z49" s="302">
        <f t="shared" si="36"/>
        <v>0</v>
      </c>
      <c r="AA49" s="302"/>
      <c r="AB49" s="284"/>
      <c r="AC49" s="284"/>
    </row>
    <row r="50" spans="1:29" hidden="1" x14ac:dyDescent="0.3">
      <c r="A50" s="284"/>
      <c r="B50" s="284"/>
      <c r="C50" s="297" t="s">
        <v>376</v>
      </c>
      <c r="D50" s="289" t="s">
        <v>329</v>
      </c>
      <c r="E50" s="306">
        <v>0</v>
      </c>
      <c r="F50" s="306">
        <f t="shared" si="30"/>
        <v>88</v>
      </c>
      <c r="G50" s="306">
        <f t="shared" si="13"/>
        <v>110.5</v>
      </c>
      <c r="H50" s="306">
        <f t="shared" si="31"/>
        <v>0</v>
      </c>
      <c r="I50" s="290">
        <v>88</v>
      </c>
      <c r="J50" s="290">
        <f t="shared" si="32"/>
        <v>0</v>
      </c>
      <c r="K50" s="290">
        <v>88</v>
      </c>
      <c r="L50" s="290">
        <f t="shared" si="8"/>
        <v>0</v>
      </c>
      <c r="M50" s="290"/>
      <c r="N50" s="290"/>
      <c r="O50" s="295">
        <f t="shared" si="33"/>
        <v>0</v>
      </c>
      <c r="P50" s="290"/>
      <c r="Q50" s="289">
        <v>125</v>
      </c>
      <c r="R50" s="290">
        <f t="shared" si="34"/>
        <v>0</v>
      </c>
      <c r="S50" s="290"/>
      <c r="T50" s="289">
        <v>389</v>
      </c>
      <c r="U50" s="290">
        <f t="shared" si="35"/>
        <v>0</v>
      </c>
      <c r="V50" s="290"/>
      <c r="W50" s="291">
        <v>117</v>
      </c>
      <c r="X50" s="290">
        <f t="shared" si="6"/>
        <v>0</v>
      </c>
      <c r="Y50" s="301">
        <v>96</v>
      </c>
      <c r="Z50" s="302">
        <f t="shared" si="36"/>
        <v>0</v>
      </c>
      <c r="AA50" s="302"/>
      <c r="AB50" s="284"/>
      <c r="AC50" s="284"/>
    </row>
    <row r="51" spans="1:29" hidden="1" x14ac:dyDescent="0.3">
      <c r="A51" s="284"/>
      <c r="B51" s="284"/>
      <c r="C51" s="297" t="s">
        <v>377</v>
      </c>
      <c r="D51" s="289" t="s">
        <v>329</v>
      </c>
      <c r="E51" s="306">
        <v>0</v>
      </c>
      <c r="F51" s="306">
        <f t="shared" si="30"/>
        <v>123</v>
      </c>
      <c r="G51" s="306">
        <f t="shared" si="13"/>
        <v>156.5</v>
      </c>
      <c r="H51" s="306">
        <f t="shared" si="31"/>
        <v>0</v>
      </c>
      <c r="I51" s="290">
        <v>123</v>
      </c>
      <c r="J51" s="290">
        <f t="shared" si="32"/>
        <v>0</v>
      </c>
      <c r="K51" s="290">
        <v>123</v>
      </c>
      <c r="L51" s="290">
        <f t="shared" si="8"/>
        <v>0</v>
      </c>
      <c r="M51" s="290"/>
      <c r="N51" s="290"/>
      <c r="O51" s="295">
        <f t="shared" si="33"/>
        <v>0</v>
      </c>
      <c r="P51" s="290"/>
      <c r="Q51" s="289">
        <v>190</v>
      </c>
      <c r="R51" s="290">
        <f t="shared" si="34"/>
        <v>0</v>
      </c>
      <c r="S51" s="290"/>
      <c r="T51" s="289">
        <v>555</v>
      </c>
      <c r="U51" s="290">
        <f t="shared" si="35"/>
        <v>0</v>
      </c>
      <c r="V51" s="290"/>
      <c r="W51" s="291">
        <v>136</v>
      </c>
      <c r="X51" s="290">
        <f t="shared" si="6"/>
        <v>0</v>
      </c>
      <c r="Y51" s="301">
        <v>123</v>
      </c>
      <c r="Z51" s="302">
        <f t="shared" si="36"/>
        <v>0</v>
      </c>
      <c r="AA51" s="302"/>
      <c r="AB51" s="284"/>
      <c r="AC51" s="284"/>
    </row>
    <row r="52" spans="1:29" hidden="1" x14ac:dyDescent="0.3">
      <c r="A52" s="284"/>
      <c r="B52" s="284"/>
      <c r="C52" s="297" t="s">
        <v>378</v>
      </c>
      <c r="D52" s="289" t="s">
        <v>329</v>
      </c>
      <c r="E52" s="306">
        <v>0</v>
      </c>
      <c r="F52" s="306">
        <f t="shared" si="30"/>
        <v>60</v>
      </c>
      <c r="G52" s="306">
        <f t="shared" si="13"/>
        <v>70</v>
      </c>
      <c r="H52" s="306">
        <f t="shared" si="31"/>
        <v>0</v>
      </c>
      <c r="I52" s="290">
        <v>65</v>
      </c>
      <c r="J52" s="290">
        <f t="shared" si="32"/>
        <v>0</v>
      </c>
      <c r="K52" s="290">
        <v>65</v>
      </c>
      <c r="L52" s="290">
        <f t="shared" si="8"/>
        <v>0</v>
      </c>
      <c r="M52" s="290"/>
      <c r="N52" s="290">
        <v>94</v>
      </c>
      <c r="O52" s="290">
        <f t="shared" si="33"/>
        <v>0</v>
      </c>
      <c r="P52" s="290"/>
      <c r="Q52" s="289">
        <v>60</v>
      </c>
      <c r="R52" s="290">
        <f t="shared" si="34"/>
        <v>0</v>
      </c>
      <c r="S52" s="290"/>
      <c r="T52" s="289">
        <v>233</v>
      </c>
      <c r="U52" s="290">
        <f t="shared" si="35"/>
        <v>0</v>
      </c>
      <c r="V52" s="290"/>
      <c r="W52" s="291">
        <v>73</v>
      </c>
      <c r="X52" s="290">
        <f t="shared" si="6"/>
        <v>0</v>
      </c>
      <c r="Y52" s="301">
        <v>70</v>
      </c>
      <c r="Z52" s="302">
        <f t="shared" si="36"/>
        <v>0</v>
      </c>
      <c r="AA52" s="302"/>
      <c r="AB52" s="284"/>
      <c r="AC52" s="284"/>
    </row>
    <row r="53" spans="1:29" hidden="1" x14ac:dyDescent="0.3">
      <c r="A53" s="284"/>
      <c r="B53" s="284"/>
      <c r="C53" s="297" t="s">
        <v>379</v>
      </c>
      <c r="D53" s="289" t="s">
        <v>329</v>
      </c>
      <c r="E53" s="306">
        <v>0</v>
      </c>
      <c r="F53" s="306">
        <f t="shared" si="30"/>
        <v>64</v>
      </c>
      <c r="G53" s="306">
        <f t="shared" si="13"/>
        <v>87</v>
      </c>
      <c r="H53" s="306">
        <f t="shared" si="31"/>
        <v>0</v>
      </c>
      <c r="I53" s="290">
        <v>76</v>
      </c>
      <c r="J53" s="290">
        <f t="shared" si="32"/>
        <v>0</v>
      </c>
      <c r="K53" s="290">
        <v>72</v>
      </c>
      <c r="L53" s="290">
        <f t="shared" si="8"/>
        <v>0</v>
      </c>
      <c r="M53" s="290"/>
      <c r="N53" s="290">
        <v>64</v>
      </c>
      <c r="O53" s="290">
        <f t="shared" si="33"/>
        <v>0</v>
      </c>
      <c r="P53" s="290"/>
      <c r="Q53" s="289">
        <v>90</v>
      </c>
      <c r="R53" s="290">
        <f t="shared" si="34"/>
        <v>0</v>
      </c>
      <c r="S53" s="290"/>
      <c r="T53" s="289">
        <v>311</v>
      </c>
      <c r="U53" s="290">
        <f t="shared" si="35"/>
        <v>0</v>
      </c>
      <c r="V53" s="290"/>
      <c r="W53" s="291">
        <v>99</v>
      </c>
      <c r="X53" s="290">
        <f t="shared" si="6"/>
        <v>0</v>
      </c>
      <c r="Y53" s="301">
        <v>87</v>
      </c>
      <c r="Z53" s="302">
        <f t="shared" si="36"/>
        <v>0</v>
      </c>
      <c r="AA53" s="302"/>
      <c r="AB53" s="284"/>
      <c r="AC53" s="284"/>
    </row>
    <row r="54" spans="1:29" hidden="1" x14ac:dyDescent="0.3">
      <c r="A54" s="284"/>
      <c r="B54" s="284"/>
      <c r="C54" s="297" t="s">
        <v>380</v>
      </c>
      <c r="D54" s="289" t="s">
        <v>329</v>
      </c>
      <c r="E54" s="306">
        <v>0</v>
      </c>
      <c r="F54" s="306">
        <f t="shared" si="30"/>
        <v>84</v>
      </c>
      <c r="G54" s="306">
        <f t="shared" si="13"/>
        <v>110</v>
      </c>
      <c r="H54" s="306">
        <f t="shared" si="31"/>
        <v>0</v>
      </c>
      <c r="I54" s="290">
        <v>84</v>
      </c>
      <c r="J54" s="290">
        <f t="shared" si="32"/>
        <v>0</v>
      </c>
      <c r="K54" s="290">
        <v>84</v>
      </c>
      <c r="L54" s="290">
        <f t="shared" si="8"/>
        <v>0</v>
      </c>
      <c r="M54" s="290"/>
      <c r="N54" s="290">
        <v>96</v>
      </c>
      <c r="O54" s="290">
        <f t="shared" si="33"/>
        <v>0</v>
      </c>
      <c r="P54" s="290"/>
      <c r="Q54" s="289">
        <v>110</v>
      </c>
      <c r="R54" s="290">
        <f t="shared" si="34"/>
        <v>0</v>
      </c>
      <c r="S54" s="290"/>
      <c r="T54" s="289">
        <v>298</v>
      </c>
      <c r="U54" s="290">
        <f t="shared" si="35"/>
        <v>0</v>
      </c>
      <c r="V54" s="290"/>
      <c r="W54" s="291">
        <v>148</v>
      </c>
      <c r="X54" s="290">
        <f t="shared" si="6"/>
        <v>0</v>
      </c>
      <c r="Y54" s="301">
        <v>112</v>
      </c>
      <c r="Z54" s="302">
        <f t="shared" si="36"/>
        <v>0</v>
      </c>
      <c r="AA54" s="302"/>
      <c r="AB54" s="284"/>
      <c r="AC54" s="284"/>
    </row>
    <row r="55" spans="1:29" hidden="1" x14ac:dyDescent="0.3">
      <c r="A55" s="284"/>
      <c r="B55" s="284"/>
      <c r="C55" s="297" t="s">
        <v>381</v>
      </c>
      <c r="D55" s="289" t="s">
        <v>329</v>
      </c>
      <c r="E55" s="306">
        <v>0</v>
      </c>
      <c r="F55" s="306">
        <f t="shared" si="30"/>
        <v>92</v>
      </c>
      <c r="G55" s="306">
        <f t="shared" si="13"/>
        <v>148</v>
      </c>
      <c r="H55" s="306">
        <f t="shared" si="31"/>
        <v>0</v>
      </c>
      <c r="I55" s="290">
        <v>92</v>
      </c>
      <c r="J55" s="290">
        <f t="shared" si="32"/>
        <v>0</v>
      </c>
      <c r="K55" s="290">
        <v>92</v>
      </c>
      <c r="L55" s="290">
        <f t="shared" si="8"/>
        <v>0</v>
      </c>
      <c r="M55" s="290"/>
      <c r="N55" s="290"/>
      <c r="O55" s="295">
        <f t="shared" si="33"/>
        <v>0</v>
      </c>
      <c r="P55" s="290"/>
      <c r="Q55" s="289">
        <v>140</v>
      </c>
      <c r="R55" s="290">
        <f t="shared" si="34"/>
        <v>0</v>
      </c>
      <c r="S55" s="290"/>
      <c r="T55" s="289">
        <v>573</v>
      </c>
      <c r="U55" s="290">
        <f t="shared" si="35"/>
        <v>0</v>
      </c>
      <c r="V55" s="290"/>
      <c r="W55" s="291">
        <v>197</v>
      </c>
      <c r="X55" s="290">
        <f t="shared" si="6"/>
        <v>0</v>
      </c>
      <c r="Y55" s="301">
        <v>156</v>
      </c>
      <c r="Z55" s="302">
        <f t="shared" si="36"/>
        <v>0</v>
      </c>
      <c r="AA55" s="302"/>
      <c r="AB55" s="284"/>
      <c r="AC55" s="284"/>
    </row>
    <row r="56" spans="1:29" hidden="1" x14ac:dyDescent="0.3">
      <c r="A56" s="284"/>
      <c r="B56" s="284"/>
      <c r="C56" s="297" t="s">
        <v>382</v>
      </c>
      <c r="D56" s="289" t="s">
        <v>329</v>
      </c>
      <c r="E56" s="306">
        <v>0</v>
      </c>
      <c r="F56" s="306">
        <f t="shared" si="30"/>
        <v>132</v>
      </c>
      <c r="G56" s="306">
        <f t="shared" si="13"/>
        <v>221</v>
      </c>
      <c r="H56" s="306">
        <f t="shared" si="31"/>
        <v>0</v>
      </c>
      <c r="I56" s="290">
        <v>132</v>
      </c>
      <c r="J56" s="290">
        <f t="shared" si="32"/>
        <v>0</v>
      </c>
      <c r="K56" s="290">
        <v>132</v>
      </c>
      <c r="L56" s="290">
        <f t="shared" si="8"/>
        <v>0</v>
      </c>
      <c r="M56" s="290"/>
      <c r="N56" s="290"/>
      <c r="O56" s="295">
        <f t="shared" si="33"/>
        <v>0</v>
      </c>
      <c r="P56" s="290"/>
      <c r="Q56" s="289">
        <v>230</v>
      </c>
      <c r="R56" s="290">
        <f t="shared" si="34"/>
        <v>0</v>
      </c>
      <c r="S56" s="290"/>
      <c r="T56" s="289">
        <v>777</v>
      </c>
      <c r="U56" s="290">
        <f t="shared" si="35"/>
        <v>0</v>
      </c>
      <c r="V56" s="290"/>
      <c r="W56" s="291">
        <v>256</v>
      </c>
      <c r="X56" s="290">
        <f t="shared" si="6"/>
        <v>0</v>
      </c>
      <c r="Y56" s="301">
        <v>212</v>
      </c>
      <c r="Z56" s="302">
        <f t="shared" si="36"/>
        <v>0</v>
      </c>
      <c r="AA56" s="302"/>
      <c r="AB56" s="284"/>
      <c r="AC56" s="284"/>
    </row>
    <row r="57" spans="1:29" hidden="1" x14ac:dyDescent="0.3">
      <c r="A57" s="284"/>
      <c r="B57" s="284"/>
      <c r="C57" s="297" t="s">
        <v>383</v>
      </c>
      <c r="D57" s="289" t="s">
        <v>329</v>
      </c>
      <c r="E57" s="306">
        <v>0</v>
      </c>
      <c r="F57" s="306">
        <f t="shared" si="30"/>
        <v>270</v>
      </c>
      <c r="G57" s="306">
        <f t="shared" si="13"/>
        <v>537.5</v>
      </c>
      <c r="H57" s="306">
        <f t="shared" si="31"/>
        <v>0</v>
      </c>
      <c r="I57" s="290">
        <v>270</v>
      </c>
      <c r="J57" s="290">
        <f t="shared" si="32"/>
        <v>0</v>
      </c>
      <c r="K57" s="290">
        <v>270</v>
      </c>
      <c r="L57" s="290">
        <f t="shared" si="8"/>
        <v>0</v>
      </c>
      <c r="M57" s="290"/>
      <c r="N57" s="290"/>
      <c r="O57" s="295">
        <f t="shared" si="33"/>
        <v>0</v>
      </c>
      <c r="P57" s="290"/>
      <c r="Q57" s="289">
        <v>765</v>
      </c>
      <c r="R57" s="290">
        <f t="shared" si="34"/>
        <v>0</v>
      </c>
      <c r="S57" s="290"/>
      <c r="T57" s="289">
        <v>1139</v>
      </c>
      <c r="U57" s="290">
        <f t="shared" si="35"/>
        <v>0</v>
      </c>
      <c r="V57" s="290"/>
      <c r="W57" s="291">
        <v>390</v>
      </c>
      <c r="X57" s="290">
        <f t="shared" si="6"/>
        <v>0</v>
      </c>
      <c r="Y57" s="301">
        <v>310</v>
      </c>
      <c r="Z57" s="302">
        <f t="shared" si="36"/>
        <v>0</v>
      </c>
      <c r="AA57" s="302"/>
      <c r="AB57" s="284"/>
      <c r="AC57" s="284"/>
    </row>
    <row r="58" spans="1:29" hidden="1" x14ac:dyDescent="0.3">
      <c r="A58" s="284"/>
      <c r="B58" s="284"/>
      <c r="C58" s="297" t="s">
        <v>384</v>
      </c>
      <c r="D58" s="289" t="s">
        <v>329</v>
      </c>
      <c r="E58" s="306">
        <v>0</v>
      </c>
      <c r="F58" s="306">
        <f t="shared" si="30"/>
        <v>376</v>
      </c>
      <c r="G58" s="306">
        <f t="shared" si="13"/>
        <v>736.5</v>
      </c>
      <c r="H58" s="306">
        <f t="shared" si="31"/>
        <v>0</v>
      </c>
      <c r="I58" s="290">
        <v>376</v>
      </c>
      <c r="J58" s="290">
        <f t="shared" si="32"/>
        <v>0</v>
      </c>
      <c r="K58" s="290">
        <v>376</v>
      </c>
      <c r="L58" s="290">
        <f t="shared" si="8"/>
        <v>0</v>
      </c>
      <c r="M58" s="290"/>
      <c r="N58" s="290"/>
      <c r="O58" s="295">
        <f t="shared" si="33"/>
        <v>0</v>
      </c>
      <c r="P58" s="290"/>
      <c r="Q58" s="289">
        <v>1050</v>
      </c>
      <c r="R58" s="290">
        <f t="shared" si="34"/>
        <v>0</v>
      </c>
      <c r="S58" s="290"/>
      <c r="T58" s="289">
        <v>1395</v>
      </c>
      <c r="U58" s="290">
        <f t="shared" si="35"/>
        <v>0</v>
      </c>
      <c r="V58" s="290"/>
      <c r="W58" s="291">
        <v>487</v>
      </c>
      <c r="X58" s="290">
        <f t="shared" si="6"/>
        <v>0</v>
      </c>
      <c r="Y58" s="301">
        <v>423</v>
      </c>
      <c r="Z58" s="302">
        <f t="shared" si="36"/>
        <v>0</v>
      </c>
      <c r="AA58" s="302"/>
      <c r="AB58" s="284"/>
      <c r="AC58" s="284"/>
    </row>
    <row r="59" spans="1:29" hidden="1" x14ac:dyDescent="0.3">
      <c r="A59" s="284"/>
      <c r="B59" s="284"/>
      <c r="C59" s="297" t="s">
        <v>385</v>
      </c>
      <c r="D59" s="289" t="s">
        <v>329</v>
      </c>
      <c r="E59" s="306">
        <v>0</v>
      </c>
      <c r="F59" s="306">
        <f t="shared" si="30"/>
        <v>60</v>
      </c>
      <c r="G59" s="306">
        <f t="shared" si="13"/>
        <v>86</v>
      </c>
      <c r="H59" s="306">
        <f t="shared" si="31"/>
        <v>0</v>
      </c>
      <c r="I59" s="290">
        <v>85</v>
      </c>
      <c r="J59" s="290">
        <f t="shared" si="32"/>
        <v>0</v>
      </c>
      <c r="K59" s="290">
        <v>81</v>
      </c>
      <c r="L59" s="290">
        <f t="shared" si="8"/>
        <v>0</v>
      </c>
      <c r="M59" s="290"/>
      <c r="N59" s="426">
        <v>60</v>
      </c>
      <c r="O59" s="426">
        <f t="shared" si="33"/>
        <v>0</v>
      </c>
      <c r="P59" s="426"/>
      <c r="Q59" s="289">
        <v>850</v>
      </c>
      <c r="R59" s="290">
        <f t="shared" si="34"/>
        <v>0</v>
      </c>
      <c r="S59" s="290"/>
      <c r="T59" s="289">
        <v>285</v>
      </c>
      <c r="U59" s="290">
        <f t="shared" si="35"/>
        <v>0</v>
      </c>
      <c r="V59" s="290"/>
      <c r="W59" s="291">
        <v>120</v>
      </c>
      <c r="X59" s="290">
        <f t="shared" si="6"/>
        <v>0</v>
      </c>
      <c r="Y59" s="301">
        <v>86</v>
      </c>
      <c r="Z59" s="302">
        <f t="shared" si="36"/>
        <v>0</v>
      </c>
      <c r="AA59" s="302"/>
      <c r="AB59" s="284"/>
      <c r="AC59" s="284"/>
    </row>
    <row r="60" spans="1:29" hidden="1" x14ac:dyDescent="0.3">
      <c r="A60" s="284"/>
      <c r="B60" s="284"/>
      <c r="C60" s="297" t="s">
        <v>386</v>
      </c>
      <c r="D60" s="289" t="s">
        <v>329</v>
      </c>
      <c r="E60" s="306">
        <v>150</v>
      </c>
      <c r="F60" s="306">
        <f t="shared" si="30"/>
        <v>91</v>
      </c>
      <c r="G60" s="446">
        <f t="shared" si="13"/>
        <v>115</v>
      </c>
      <c r="H60" s="306">
        <f t="shared" si="31"/>
        <v>13650</v>
      </c>
      <c r="I60" s="290">
        <v>91</v>
      </c>
      <c r="J60" s="290">
        <f t="shared" si="32"/>
        <v>13650</v>
      </c>
      <c r="K60" s="290">
        <v>91</v>
      </c>
      <c r="L60" s="290">
        <f t="shared" si="8"/>
        <v>13650</v>
      </c>
      <c r="M60" s="423">
        <f>L60-H60</f>
        <v>0</v>
      </c>
      <c r="N60" s="290">
        <v>112</v>
      </c>
      <c r="O60" s="290">
        <f t="shared" si="33"/>
        <v>16800</v>
      </c>
      <c r="P60" s="290">
        <f t="shared" ref="P60:P63" si="37">O60-H60</f>
        <v>3150</v>
      </c>
      <c r="Q60" s="425">
        <v>115</v>
      </c>
      <c r="R60" s="290">
        <f t="shared" si="34"/>
        <v>17250</v>
      </c>
      <c r="S60" s="290">
        <f t="shared" ref="S60:S63" si="38">R60-H60</f>
        <v>3600</v>
      </c>
      <c r="T60" s="289">
        <v>340</v>
      </c>
      <c r="U60" s="290">
        <f t="shared" si="35"/>
        <v>51000</v>
      </c>
      <c r="V60" s="293">
        <f t="shared" ref="V60:V63" si="39">U60-H60</f>
        <v>37350</v>
      </c>
      <c r="W60" s="291">
        <v>140</v>
      </c>
      <c r="X60" s="290">
        <f t="shared" si="6"/>
        <v>21000</v>
      </c>
      <c r="Y60" s="301">
        <v>121</v>
      </c>
      <c r="Z60" s="302">
        <f t="shared" si="36"/>
        <v>18150</v>
      </c>
      <c r="AA60" s="302">
        <f t="shared" ref="AA60:AA63" si="40">H60</f>
        <v>13650</v>
      </c>
      <c r="AB60" s="284"/>
      <c r="AC60" s="284"/>
    </row>
    <row r="61" spans="1:29" hidden="1" x14ac:dyDescent="0.3">
      <c r="A61" s="284"/>
      <c r="B61" s="284"/>
      <c r="C61" s="297" t="s">
        <v>387</v>
      </c>
      <c r="D61" s="289" t="s">
        <v>329</v>
      </c>
      <c r="E61" s="306">
        <v>480</v>
      </c>
      <c r="F61" s="306">
        <f t="shared" si="30"/>
        <v>116</v>
      </c>
      <c r="G61" s="446">
        <f t="shared" si="13"/>
        <v>145</v>
      </c>
      <c r="H61" s="306">
        <f t="shared" si="31"/>
        <v>55680</v>
      </c>
      <c r="I61" s="290">
        <v>116</v>
      </c>
      <c r="J61" s="290">
        <f t="shared" si="32"/>
        <v>55680</v>
      </c>
      <c r="K61" s="290">
        <v>134</v>
      </c>
      <c r="L61" s="290">
        <f t="shared" si="8"/>
        <v>64320</v>
      </c>
      <c r="M61" s="423">
        <f>L61-H61</f>
        <v>8640</v>
      </c>
      <c r="N61" s="290">
        <v>147</v>
      </c>
      <c r="O61" s="290">
        <f t="shared" si="33"/>
        <v>70560</v>
      </c>
      <c r="P61" s="290">
        <f t="shared" si="37"/>
        <v>14880</v>
      </c>
      <c r="Q61" s="425">
        <v>145</v>
      </c>
      <c r="R61" s="290">
        <f t="shared" si="34"/>
        <v>69600</v>
      </c>
      <c r="S61" s="290">
        <f t="shared" si="38"/>
        <v>13920</v>
      </c>
      <c r="T61" s="289">
        <v>465</v>
      </c>
      <c r="U61" s="290">
        <f t="shared" si="35"/>
        <v>223200</v>
      </c>
      <c r="V61" s="293">
        <f t="shared" si="39"/>
        <v>167520</v>
      </c>
      <c r="W61" s="291">
        <v>190</v>
      </c>
      <c r="X61" s="290">
        <f t="shared" si="6"/>
        <v>91200</v>
      </c>
      <c r="Y61" s="301">
        <v>135</v>
      </c>
      <c r="Z61" s="302">
        <f t="shared" si="36"/>
        <v>64800</v>
      </c>
      <c r="AA61" s="302">
        <f t="shared" si="40"/>
        <v>55680</v>
      </c>
      <c r="AB61" s="284"/>
      <c r="AC61" s="284"/>
    </row>
    <row r="62" spans="1:29" x14ac:dyDescent="0.3">
      <c r="A62" s="284"/>
      <c r="B62" s="284"/>
      <c r="C62" s="444" t="s">
        <v>388</v>
      </c>
      <c r="D62" s="289" t="s">
        <v>329</v>
      </c>
      <c r="E62" s="306">
        <v>105</v>
      </c>
      <c r="F62" s="306">
        <v>230</v>
      </c>
      <c r="G62" s="446">
        <f t="shared" si="13"/>
        <v>229</v>
      </c>
      <c r="H62" s="306">
        <f t="shared" si="31"/>
        <v>24150</v>
      </c>
      <c r="I62" s="290">
        <v>138</v>
      </c>
      <c r="J62" s="290">
        <f t="shared" si="32"/>
        <v>14490</v>
      </c>
      <c r="K62" s="290">
        <v>229</v>
      </c>
      <c r="L62" s="290">
        <f t="shared" si="8"/>
        <v>24045</v>
      </c>
      <c r="M62" s="423">
        <f>L62-H62</f>
        <v>-105</v>
      </c>
      <c r="N62" s="290">
        <v>245</v>
      </c>
      <c r="O62" s="290">
        <f t="shared" si="33"/>
        <v>25725</v>
      </c>
      <c r="P62" s="290">
        <f t="shared" si="37"/>
        <v>1575</v>
      </c>
      <c r="Q62" s="425">
        <v>175</v>
      </c>
      <c r="R62" s="290">
        <f t="shared" si="34"/>
        <v>18375</v>
      </c>
      <c r="S62" s="290">
        <f t="shared" si="38"/>
        <v>-5775</v>
      </c>
      <c r="T62" s="289">
        <v>754</v>
      </c>
      <c r="U62" s="290">
        <f t="shared" si="35"/>
        <v>79170</v>
      </c>
      <c r="V62" s="293">
        <f t="shared" si="39"/>
        <v>55020</v>
      </c>
      <c r="W62" s="291">
        <v>254</v>
      </c>
      <c r="X62" s="290">
        <f t="shared" si="6"/>
        <v>26670</v>
      </c>
      <c r="Y62" s="301">
        <v>189</v>
      </c>
      <c r="Z62" s="302">
        <f t="shared" si="36"/>
        <v>19845</v>
      </c>
      <c r="AA62" s="302">
        <f t="shared" si="40"/>
        <v>24150</v>
      </c>
      <c r="AB62" s="284"/>
      <c r="AC62" s="284"/>
    </row>
    <row r="63" spans="1:29" hidden="1" x14ac:dyDescent="0.3">
      <c r="A63" s="284"/>
      <c r="B63" s="284"/>
      <c r="C63" s="297" t="s">
        <v>389</v>
      </c>
      <c r="D63" s="289" t="s">
        <v>329</v>
      </c>
      <c r="E63" s="306">
        <v>105</v>
      </c>
      <c r="F63" s="306">
        <f t="shared" si="30"/>
        <v>266</v>
      </c>
      <c r="G63" s="446">
        <f t="shared" si="13"/>
        <v>308</v>
      </c>
      <c r="H63" s="306">
        <f t="shared" si="31"/>
        <v>27930</v>
      </c>
      <c r="I63" s="290">
        <v>266</v>
      </c>
      <c r="J63" s="290">
        <f t="shared" si="32"/>
        <v>27930</v>
      </c>
      <c r="K63" s="290">
        <v>308</v>
      </c>
      <c r="L63" s="290">
        <f t="shared" si="8"/>
        <v>32340</v>
      </c>
      <c r="M63" s="423">
        <f>L63-H63</f>
        <v>4410</v>
      </c>
      <c r="N63" s="290">
        <v>310</v>
      </c>
      <c r="O63" s="290">
        <f t="shared" si="33"/>
        <v>32550</v>
      </c>
      <c r="P63" s="290">
        <f t="shared" si="37"/>
        <v>4620</v>
      </c>
      <c r="Q63" s="425">
        <v>280</v>
      </c>
      <c r="R63" s="290">
        <f t="shared" si="34"/>
        <v>29400</v>
      </c>
      <c r="S63" s="290">
        <f t="shared" si="38"/>
        <v>1470</v>
      </c>
      <c r="T63" s="289">
        <v>1150</v>
      </c>
      <c r="U63" s="290">
        <f t="shared" si="35"/>
        <v>120750</v>
      </c>
      <c r="V63" s="293">
        <f t="shared" si="39"/>
        <v>92820</v>
      </c>
      <c r="W63" s="291">
        <v>287</v>
      </c>
      <c r="X63" s="290">
        <f t="shared" si="6"/>
        <v>30135</v>
      </c>
      <c r="Y63" s="301">
        <v>266</v>
      </c>
      <c r="Z63" s="302">
        <f t="shared" si="36"/>
        <v>27930</v>
      </c>
      <c r="AA63" s="302">
        <f t="shared" si="40"/>
        <v>27930</v>
      </c>
      <c r="AB63" s="284"/>
      <c r="AC63" s="284"/>
    </row>
    <row r="64" spans="1:29" hidden="1" x14ac:dyDescent="0.3">
      <c r="A64" s="284"/>
      <c r="B64" s="284"/>
      <c r="C64" s="297" t="s">
        <v>390</v>
      </c>
      <c r="D64" s="289" t="s">
        <v>329</v>
      </c>
      <c r="E64" s="306">
        <v>0</v>
      </c>
      <c r="F64" s="306">
        <f t="shared" si="30"/>
        <v>321</v>
      </c>
      <c r="G64" s="306">
        <f t="shared" si="13"/>
        <v>498</v>
      </c>
      <c r="H64" s="306">
        <f t="shared" si="31"/>
        <v>0</v>
      </c>
      <c r="I64" s="290">
        <v>321</v>
      </c>
      <c r="J64" s="290">
        <f t="shared" si="32"/>
        <v>0</v>
      </c>
      <c r="K64" s="290">
        <v>495</v>
      </c>
      <c r="L64" s="290">
        <f t="shared" si="8"/>
        <v>0</v>
      </c>
      <c r="M64" s="290"/>
      <c r="N64" s="428">
        <v>498</v>
      </c>
      <c r="O64" s="428">
        <f t="shared" si="33"/>
        <v>0</v>
      </c>
      <c r="P64" s="428"/>
      <c r="Q64" s="289">
        <v>880</v>
      </c>
      <c r="R64" s="290">
        <f t="shared" si="34"/>
        <v>0</v>
      </c>
      <c r="S64" s="290"/>
      <c r="T64" s="289">
        <v>1659</v>
      </c>
      <c r="U64" s="290">
        <f t="shared" si="35"/>
        <v>0</v>
      </c>
      <c r="V64" s="290"/>
      <c r="W64" s="291">
        <v>690</v>
      </c>
      <c r="X64" s="290">
        <f t="shared" si="6"/>
        <v>0</v>
      </c>
      <c r="Y64" s="301">
        <v>378</v>
      </c>
      <c r="Z64" s="302">
        <f t="shared" si="36"/>
        <v>0</v>
      </c>
      <c r="AA64" s="302"/>
      <c r="AB64" s="284"/>
      <c r="AC64" s="284"/>
    </row>
    <row r="65" spans="1:29" hidden="1" x14ac:dyDescent="0.3">
      <c r="A65" s="284"/>
      <c r="B65" s="284"/>
      <c r="C65" s="297" t="s">
        <v>391</v>
      </c>
      <c r="D65" s="289" t="s">
        <v>329</v>
      </c>
      <c r="E65" s="306">
        <v>0</v>
      </c>
      <c r="F65" s="306">
        <f t="shared" si="30"/>
        <v>34</v>
      </c>
      <c r="G65" s="306">
        <f t="shared" si="13"/>
        <v>59.5</v>
      </c>
      <c r="H65" s="306">
        <f t="shared" si="31"/>
        <v>0</v>
      </c>
      <c r="I65" s="290">
        <v>34</v>
      </c>
      <c r="J65" s="290">
        <f t="shared" si="32"/>
        <v>0</v>
      </c>
      <c r="K65" s="290">
        <v>34</v>
      </c>
      <c r="L65" s="290">
        <f t="shared" si="8"/>
        <v>0</v>
      </c>
      <c r="M65" s="290"/>
      <c r="N65" s="290"/>
      <c r="O65" s="295">
        <f t="shared" si="33"/>
        <v>0</v>
      </c>
      <c r="P65" s="290"/>
      <c r="Q65" s="289">
        <v>75</v>
      </c>
      <c r="R65" s="290">
        <f t="shared" si="34"/>
        <v>0</v>
      </c>
      <c r="S65" s="290"/>
      <c r="T65" s="289">
        <v>145</v>
      </c>
      <c r="U65" s="290">
        <f t="shared" si="35"/>
        <v>0</v>
      </c>
      <c r="V65" s="290"/>
      <c r="W65" s="291">
        <v>83</v>
      </c>
      <c r="X65" s="290">
        <f t="shared" si="6"/>
        <v>0</v>
      </c>
      <c r="Y65" s="301">
        <v>44</v>
      </c>
      <c r="Z65" s="302">
        <f t="shared" si="36"/>
        <v>0</v>
      </c>
      <c r="AA65" s="302"/>
      <c r="AB65" s="284"/>
      <c r="AC65" s="284"/>
    </row>
    <row r="66" spans="1:29" hidden="1" x14ac:dyDescent="0.3">
      <c r="A66" s="284"/>
      <c r="B66" s="284"/>
      <c r="C66" s="297" t="s">
        <v>392</v>
      </c>
      <c r="D66" s="289" t="s">
        <v>329</v>
      </c>
      <c r="E66" s="306">
        <v>0</v>
      </c>
      <c r="F66" s="306">
        <f t="shared" si="30"/>
        <v>46</v>
      </c>
      <c r="G66" s="306">
        <f t="shared" si="13"/>
        <v>70.5</v>
      </c>
      <c r="H66" s="306">
        <f t="shared" si="31"/>
        <v>0</v>
      </c>
      <c r="I66" s="290">
        <v>46</v>
      </c>
      <c r="J66" s="290">
        <f t="shared" si="32"/>
        <v>0</v>
      </c>
      <c r="K66" s="290">
        <v>46</v>
      </c>
      <c r="L66" s="290">
        <f t="shared" si="8"/>
        <v>0</v>
      </c>
      <c r="M66" s="290"/>
      <c r="N66" s="290"/>
      <c r="O66" s="295">
        <f t="shared" si="33"/>
        <v>0</v>
      </c>
      <c r="P66" s="290"/>
      <c r="Q66" s="289">
        <v>85</v>
      </c>
      <c r="R66" s="290">
        <f t="shared" si="34"/>
        <v>0</v>
      </c>
      <c r="S66" s="290"/>
      <c r="T66" s="289">
        <v>155</v>
      </c>
      <c r="U66" s="290">
        <f t="shared" si="35"/>
        <v>0</v>
      </c>
      <c r="V66" s="290"/>
      <c r="W66" s="291">
        <v>100</v>
      </c>
      <c r="X66" s="290">
        <f t="shared" si="6"/>
        <v>0</v>
      </c>
      <c r="Y66" s="301">
        <v>56</v>
      </c>
      <c r="Z66" s="302">
        <f t="shared" si="36"/>
        <v>0</v>
      </c>
      <c r="AA66" s="302"/>
      <c r="AB66" s="284"/>
      <c r="AC66" s="284"/>
    </row>
    <row r="67" spans="1:29" hidden="1" x14ac:dyDescent="0.3">
      <c r="A67" s="284"/>
      <c r="B67" s="284"/>
      <c r="C67" s="297" t="s">
        <v>393</v>
      </c>
      <c r="D67" s="289" t="s">
        <v>329</v>
      </c>
      <c r="E67" s="306">
        <v>0</v>
      </c>
      <c r="F67" s="306">
        <f t="shared" si="30"/>
        <v>79</v>
      </c>
      <c r="G67" s="306">
        <f t="shared" si="13"/>
        <v>93.5</v>
      </c>
      <c r="H67" s="306">
        <f t="shared" si="31"/>
        <v>0</v>
      </c>
      <c r="I67" s="290">
        <v>79</v>
      </c>
      <c r="J67" s="290">
        <f t="shared" si="32"/>
        <v>0</v>
      </c>
      <c r="K67" s="290">
        <v>79</v>
      </c>
      <c r="L67" s="290">
        <f t="shared" si="8"/>
        <v>0</v>
      </c>
      <c r="M67" s="290"/>
      <c r="N67" s="290"/>
      <c r="O67" s="295">
        <f t="shared" si="33"/>
        <v>0</v>
      </c>
      <c r="P67" s="290"/>
      <c r="Q67" s="289">
        <v>95</v>
      </c>
      <c r="R67" s="290">
        <f t="shared" si="34"/>
        <v>0</v>
      </c>
      <c r="S67" s="290"/>
      <c r="T67" s="289">
        <v>168</v>
      </c>
      <c r="U67" s="290">
        <f t="shared" si="35"/>
        <v>0</v>
      </c>
      <c r="V67" s="290"/>
      <c r="W67" s="291">
        <v>127</v>
      </c>
      <c r="X67" s="290">
        <f t="shared" si="6"/>
        <v>0</v>
      </c>
      <c r="Y67" s="301">
        <v>92</v>
      </c>
      <c r="Z67" s="302">
        <f t="shared" si="36"/>
        <v>0</v>
      </c>
      <c r="AA67" s="302"/>
      <c r="AB67" s="284"/>
      <c r="AC67" s="284"/>
    </row>
    <row r="68" spans="1:29" hidden="1" x14ac:dyDescent="0.3">
      <c r="A68" s="284"/>
      <c r="B68" s="284"/>
      <c r="C68" s="297" t="s">
        <v>394</v>
      </c>
      <c r="D68" s="289" t="s">
        <v>329</v>
      </c>
      <c r="E68" s="306">
        <v>0</v>
      </c>
      <c r="F68" s="306">
        <f t="shared" ref="F68:F99" si="41">MIN(I68,N68,Q68,T68,W68)</f>
        <v>82</v>
      </c>
      <c r="G68" s="306">
        <f t="shared" si="13"/>
        <v>109</v>
      </c>
      <c r="H68" s="306">
        <f t="shared" si="31"/>
        <v>0</v>
      </c>
      <c r="I68" s="290">
        <v>82</v>
      </c>
      <c r="J68" s="290">
        <f t="shared" si="32"/>
        <v>0</v>
      </c>
      <c r="K68" s="290">
        <v>82</v>
      </c>
      <c r="L68" s="290">
        <f t="shared" si="8"/>
        <v>0</v>
      </c>
      <c r="M68" s="290"/>
      <c r="N68" s="290"/>
      <c r="O68" s="295">
        <f t="shared" si="33"/>
        <v>0</v>
      </c>
      <c r="P68" s="290"/>
      <c r="Q68" s="289">
        <v>115</v>
      </c>
      <c r="R68" s="290">
        <f t="shared" si="34"/>
        <v>0</v>
      </c>
      <c r="S68" s="290"/>
      <c r="T68" s="289">
        <v>185</v>
      </c>
      <c r="U68" s="290">
        <f t="shared" si="35"/>
        <v>0</v>
      </c>
      <c r="V68" s="290"/>
      <c r="W68" s="291">
        <v>148</v>
      </c>
      <c r="X68" s="290">
        <f t="shared" ref="X68:X131" si="42">W68*$E68</f>
        <v>0</v>
      </c>
      <c r="Y68" s="301">
        <v>103</v>
      </c>
      <c r="Z68" s="302">
        <f t="shared" si="36"/>
        <v>0</v>
      </c>
      <c r="AA68" s="302"/>
      <c r="AB68" s="284"/>
      <c r="AC68" s="284"/>
    </row>
    <row r="69" spans="1:29" hidden="1" x14ac:dyDescent="0.3">
      <c r="A69" s="284"/>
      <c r="B69" s="284"/>
      <c r="C69" s="297" t="s">
        <v>395</v>
      </c>
      <c r="D69" s="289" t="s">
        <v>329</v>
      </c>
      <c r="E69" s="306">
        <v>0</v>
      </c>
      <c r="F69" s="306">
        <f t="shared" si="41"/>
        <v>112</v>
      </c>
      <c r="G69" s="306">
        <f t="shared" si="13"/>
        <v>128.5</v>
      </c>
      <c r="H69" s="306">
        <f t="shared" si="31"/>
        <v>0</v>
      </c>
      <c r="I69" s="290">
        <v>112</v>
      </c>
      <c r="J69" s="290">
        <f t="shared" si="32"/>
        <v>0</v>
      </c>
      <c r="K69" s="290">
        <v>112</v>
      </c>
      <c r="L69" s="290">
        <f t="shared" ref="L69:L132" si="43">K69*E69</f>
        <v>0</v>
      </c>
      <c r="M69" s="290"/>
      <c r="N69" s="290"/>
      <c r="O69" s="295">
        <f t="shared" si="33"/>
        <v>0</v>
      </c>
      <c r="P69" s="290"/>
      <c r="Q69" s="289">
        <v>145</v>
      </c>
      <c r="R69" s="290">
        <f t="shared" si="34"/>
        <v>0</v>
      </c>
      <c r="S69" s="290"/>
      <c r="T69" s="289">
        <v>230</v>
      </c>
      <c r="U69" s="290">
        <f t="shared" si="35"/>
        <v>0</v>
      </c>
      <c r="V69" s="290"/>
      <c r="W69" s="291">
        <v>190</v>
      </c>
      <c r="X69" s="290">
        <f t="shared" si="42"/>
        <v>0</v>
      </c>
      <c r="Y69" s="301">
        <v>112</v>
      </c>
      <c r="Z69" s="302">
        <f t="shared" si="36"/>
        <v>0</v>
      </c>
      <c r="AA69" s="302"/>
      <c r="AB69" s="284"/>
      <c r="AC69" s="284"/>
    </row>
    <row r="70" spans="1:29" hidden="1" x14ac:dyDescent="0.3">
      <c r="A70" s="284"/>
      <c r="B70" s="284"/>
      <c r="C70" s="297" t="s">
        <v>396</v>
      </c>
      <c r="D70" s="289" t="s">
        <v>329</v>
      </c>
      <c r="E70" s="306">
        <v>0</v>
      </c>
      <c r="F70" s="306">
        <f t="shared" si="41"/>
        <v>114</v>
      </c>
      <c r="G70" s="306">
        <f t="shared" si="13"/>
        <v>135</v>
      </c>
      <c r="H70" s="306">
        <f t="shared" si="31"/>
        <v>0</v>
      </c>
      <c r="I70" s="290">
        <v>124</v>
      </c>
      <c r="J70" s="290">
        <f t="shared" si="32"/>
        <v>0</v>
      </c>
      <c r="K70" s="290">
        <v>124</v>
      </c>
      <c r="L70" s="290">
        <f t="shared" si="43"/>
        <v>0</v>
      </c>
      <c r="M70" s="290"/>
      <c r="N70" s="290">
        <v>114</v>
      </c>
      <c r="O70" s="290">
        <f t="shared" si="33"/>
        <v>0</v>
      </c>
      <c r="P70" s="290"/>
      <c r="Q70" s="289">
        <v>165</v>
      </c>
      <c r="R70" s="290">
        <f t="shared" si="34"/>
        <v>0</v>
      </c>
      <c r="S70" s="290"/>
      <c r="T70" s="289">
        <v>285</v>
      </c>
      <c r="U70" s="290">
        <f t="shared" si="35"/>
        <v>0</v>
      </c>
      <c r="V70" s="290"/>
      <c r="W70" s="291">
        <v>223</v>
      </c>
      <c r="X70" s="290">
        <f t="shared" si="42"/>
        <v>0</v>
      </c>
      <c r="Y70" s="301">
        <v>135</v>
      </c>
      <c r="Z70" s="302">
        <f t="shared" si="36"/>
        <v>0</v>
      </c>
      <c r="AA70" s="302"/>
      <c r="AB70" s="284"/>
      <c r="AC70" s="284"/>
    </row>
    <row r="71" spans="1:29" hidden="1" x14ac:dyDescent="0.3">
      <c r="A71" s="284"/>
      <c r="B71" s="284"/>
      <c r="C71" s="297" t="s">
        <v>397</v>
      </c>
      <c r="D71" s="289" t="s">
        <v>329</v>
      </c>
      <c r="E71" s="306">
        <v>0</v>
      </c>
      <c r="F71" s="306">
        <f t="shared" si="41"/>
        <v>145</v>
      </c>
      <c r="G71" s="306">
        <f t="shared" si="13"/>
        <v>153</v>
      </c>
      <c r="H71" s="306">
        <f t="shared" si="31"/>
        <v>0</v>
      </c>
      <c r="I71" s="290">
        <v>192</v>
      </c>
      <c r="J71" s="290">
        <f t="shared" si="32"/>
        <v>0</v>
      </c>
      <c r="K71" s="290">
        <v>161</v>
      </c>
      <c r="L71" s="290">
        <f t="shared" si="43"/>
        <v>0</v>
      </c>
      <c r="M71" s="290"/>
      <c r="N71" s="290"/>
      <c r="O71" s="295">
        <f t="shared" si="33"/>
        <v>0</v>
      </c>
      <c r="P71" s="290"/>
      <c r="Q71" s="289">
        <v>145</v>
      </c>
      <c r="R71" s="290">
        <f t="shared" si="34"/>
        <v>0</v>
      </c>
      <c r="S71" s="290"/>
      <c r="T71" s="289">
        <v>385</v>
      </c>
      <c r="U71" s="290">
        <f t="shared" si="35"/>
        <v>0</v>
      </c>
      <c r="V71" s="290"/>
      <c r="W71" s="291">
        <v>246</v>
      </c>
      <c r="X71" s="290">
        <f t="shared" si="42"/>
        <v>0</v>
      </c>
      <c r="Y71" s="301">
        <v>145</v>
      </c>
      <c r="Z71" s="302">
        <f t="shared" si="36"/>
        <v>0</v>
      </c>
      <c r="AA71" s="302"/>
      <c r="AB71" s="284"/>
      <c r="AC71" s="284"/>
    </row>
    <row r="72" spans="1:29" hidden="1" x14ac:dyDescent="0.3">
      <c r="A72" s="284"/>
      <c r="B72" s="284"/>
      <c r="C72" s="297" t="s">
        <v>398</v>
      </c>
      <c r="D72" s="289" t="s">
        <v>329</v>
      </c>
      <c r="E72" s="306">
        <v>0</v>
      </c>
      <c r="F72" s="306">
        <f t="shared" si="41"/>
        <v>176</v>
      </c>
      <c r="G72" s="306">
        <f t="shared" si="13"/>
        <v>176</v>
      </c>
      <c r="H72" s="306">
        <f t="shared" si="31"/>
        <v>0</v>
      </c>
      <c r="I72" s="290">
        <v>234</v>
      </c>
      <c r="J72" s="290">
        <f t="shared" si="32"/>
        <v>0</v>
      </c>
      <c r="K72" s="290">
        <v>176</v>
      </c>
      <c r="L72" s="290">
        <f t="shared" si="43"/>
        <v>0</v>
      </c>
      <c r="M72" s="290"/>
      <c r="N72" s="290">
        <v>176</v>
      </c>
      <c r="O72" s="290">
        <f t="shared" si="33"/>
        <v>0</v>
      </c>
      <c r="P72" s="290"/>
      <c r="Q72" s="289">
        <v>185</v>
      </c>
      <c r="R72" s="290">
        <f t="shared" si="34"/>
        <v>0</v>
      </c>
      <c r="S72" s="290"/>
      <c r="T72" s="289">
        <v>405</v>
      </c>
      <c r="U72" s="290">
        <f t="shared" si="35"/>
        <v>0</v>
      </c>
      <c r="V72" s="290"/>
      <c r="W72" s="291">
        <v>294</v>
      </c>
      <c r="X72" s="290">
        <f t="shared" si="42"/>
        <v>0</v>
      </c>
      <c r="Y72" s="301">
        <v>176</v>
      </c>
      <c r="Z72" s="302">
        <f t="shared" si="36"/>
        <v>0</v>
      </c>
      <c r="AA72" s="302"/>
      <c r="AB72" s="284"/>
      <c r="AC72" s="284"/>
    </row>
    <row r="73" spans="1:29" hidden="1" x14ac:dyDescent="0.3">
      <c r="A73" s="284"/>
      <c r="B73" s="284"/>
      <c r="C73" s="297" t="s">
        <v>399</v>
      </c>
      <c r="D73" s="289" t="s">
        <v>329</v>
      </c>
      <c r="E73" s="306">
        <v>0</v>
      </c>
      <c r="F73" s="306">
        <f t="shared" si="41"/>
        <v>215</v>
      </c>
      <c r="G73" s="306">
        <f t="shared" ref="G73:G136" si="44">+MEDIAN(K73,Q73,T73,Y73,N73)</f>
        <v>215</v>
      </c>
      <c r="H73" s="306">
        <f t="shared" si="31"/>
        <v>0</v>
      </c>
      <c r="I73" s="290">
        <v>255</v>
      </c>
      <c r="J73" s="290">
        <f t="shared" si="32"/>
        <v>0</v>
      </c>
      <c r="K73" s="290">
        <v>215</v>
      </c>
      <c r="L73" s="290">
        <f t="shared" si="43"/>
        <v>0</v>
      </c>
      <c r="M73" s="290"/>
      <c r="N73" s="290">
        <v>236</v>
      </c>
      <c r="O73" s="290">
        <f t="shared" si="33"/>
        <v>0</v>
      </c>
      <c r="P73" s="290"/>
      <c r="Q73" s="289">
        <v>215</v>
      </c>
      <c r="R73" s="290">
        <f t="shared" si="34"/>
        <v>0</v>
      </c>
      <c r="S73" s="290"/>
      <c r="T73" s="289">
        <v>446</v>
      </c>
      <c r="U73" s="290">
        <f t="shared" si="35"/>
        <v>0</v>
      </c>
      <c r="V73" s="290"/>
      <c r="W73" s="291">
        <v>349</v>
      </c>
      <c r="X73" s="290">
        <f t="shared" si="42"/>
        <v>0</v>
      </c>
      <c r="Y73" s="301">
        <v>215</v>
      </c>
      <c r="Z73" s="302">
        <f t="shared" si="36"/>
        <v>0</v>
      </c>
      <c r="AA73" s="302"/>
      <c r="AB73" s="284"/>
      <c r="AC73" s="284"/>
    </row>
    <row r="74" spans="1:29" hidden="1" x14ac:dyDescent="0.3">
      <c r="A74" s="284"/>
      <c r="B74" s="284"/>
      <c r="C74" s="297" t="s">
        <v>400</v>
      </c>
      <c r="D74" s="289" t="s">
        <v>329</v>
      </c>
      <c r="E74" s="306">
        <v>0</v>
      </c>
      <c r="F74" s="306">
        <f t="shared" si="41"/>
        <v>269</v>
      </c>
      <c r="G74" s="306">
        <f t="shared" si="44"/>
        <v>288</v>
      </c>
      <c r="H74" s="306">
        <f t="shared" si="31"/>
        <v>0</v>
      </c>
      <c r="I74" s="290">
        <v>269</v>
      </c>
      <c r="J74" s="290">
        <f t="shared" si="32"/>
        <v>0</v>
      </c>
      <c r="K74" s="290">
        <v>269</v>
      </c>
      <c r="L74" s="290">
        <f t="shared" si="43"/>
        <v>0</v>
      </c>
      <c r="M74" s="290"/>
      <c r="N74" s="290">
        <v>288</v>
      </c>
      <c r="O74" s="290">
        <f t="shared" si="33"/>
        <v>0</v>
      </c>
      <c r="P74" s="290"/>
      <c r="Q74" s="289">
        <v>385</v>
      </c>
      <c r="R74" s="290">
        <f t="shared" si="34"/>
        <v>0</v>
      </c>
      <c r="S74" s="290"/>
      <c r="T74" s="289">
        <v>526</v>
      </c>
      <c r="U74" s="290">
        <f t="shared" si="35"/>
        <v>0</v>
      </c>
      <c r="V74" s="290"/>
      <c r="W74" s="291">
        <v>396</v>
      </c>
      <c r="X74" s="290">
        <f t="shared" si="42"/>
        <v>0</v>
      </c>
      <c r="Y74" s="301">
        <v>269</v>
      </c>
      <c r="Z74" s="302">
        <f t="shared" si="36"/>
        <v>0</v>
      </c>
      <c r="AA74" s="302"/>
      <c r="AB74" s="284"/>
      <c r="AC74" s="284"/>
    </row>
    <row r="75" spans="1:29" hidden="1" x14ac:dyDescent="0.3">
      <c r="A75" s="284"/>
      <c r="B75" s="284"/>
      <c r="C75" s="297" t="s">
        <v>401</v>
      </c>
      <c r="D75" s="289" t="s">
        <v>329</v>
      </c>
      <c r="E75" s="306">
        <v>0</v>
      </c>
      <c r="F75" s="306">
        <f t="shared" si="41"/>
        <v>294</v>
      </c>
      <c r="G75" s="306">
        <f t="shared" si="44"/>
        <v>360</v>
      </c>
      <c r="H75" s="306">
        <f t="shared" si="31"/>
        <v>0</v>
      </c>
      <c r="I75" s="290">
        <v>294</v>
      </c>
      <c r="J75" s="290">
        <f t="shared" si="32"/>
        <v>0</v>
      </c>
      <c r="K75" s="290">
        <v>294</v>
      </c>
      <c r="L75" s="290">
        <f t="shared" si="43"/>
        <v>0</v>
      </c>
      <c r="M75" s="290"/>
      <c r="N75" s="290">
        <v>360</v>
      </c>
      <c r="O75" s="290">
        <f t="shared" si="33"/>
        <v>0</v>
      </c>
      <c r="P75" s="290"/>
      <c r="Q75" s="289">
        <v>550</v>
      </c>
      <c r="R75" s="290">
        <f t="shared" si="34"/>
        <v>0</v>
      </c>
      <c r="S75" s="290"/>
      <c r="T75" s="289">
        <v>635</v>
      </c>
      <c r="U75" s="290">
        <f t="shared" si="35"/>
        <v>0</v>
      </c>
      <c r="V75" s="290"/>
      <c r="W75" s="291">
        <v>567</v>
      </c>
      <c r="X75" s="290">
        <f t="shared" si="42"/>
        <v>0</v>
      </c>
      <c r="Y75" s="301">
        <v>294</v>
      </c>
      <c r="Z75" s="302">
        <f t="shared" si="36"/>
        <v>0</v>
      </c>
      <c r="AA75" s="302"/>
      <c r="AB75" s="284"/>
      <c r="AC75" s="284"/>
    </row>
    <row r="76" spans="1:29" hidden="1" x14ac:dyDescent="0.3">
      <c r="A76" s="284"/>
      <c r="B76" s="284"/>
      <c r="C76" s="297" t="s">
        <v>402</v>
      </c>
      <c r="D76" s="289" t="s">
        <v>329</v>
      </c>
      <c r="E76" s="306">
        <v>0</v>
      </c>
      <c r="F76" s="306">
        <f t="shared" si="41"/>
        <v>355</v>
      </c>
      <c r="G76" s="306">
        <f t="shared" si="44"/>
        <v>420</v>
      </c>
      <c r="H76" s="306">
        <f t="shared" si="31"/>
        <v>0</v>
      </c>
      <c r="I76" s="290">
        <v>355</v>
      </c>
      <c r="J76" s="290">
        <f t="shared" si="32"/>
        <v>0</v>
      </c>
      <c r="K76" s="290">
        <v>355</v>
      </c>
      <c r="L76" s="290">
        <f t="shared" si="43"/>
        <v>0</v>
      </c>
      <c r="M76" s="290"/>
      <c r="N76" s="290">
        <v>420</v>
      </c>
      <c r="O76" s="290">
        <f t="shared" si="33"/>
        <v>0</v>
      </c>
      <c r="P76" s="290"/>
      <c r="Q76" s="289">
        <v>650</v>
      </c>
      <c r="R76" s="290">
        <f t="shared" si="34"/>
        <v>0</v>
      </c>
      <c r="S76" s="290"/>
      <c r="T76" s="289">
        <v>799</v>
      </c>
      <c r="U76" s="290">
        <f t="shared" si="35"/>
        <v>0</v>
      </c>
      <c r="V76" s="290"/>
      <c r="W76" s="291">
        <v>621</v>
      </c>
      <c r="X76" s="290">
        <f t="shared" si="42"/>
        <v>0</v>
      </c>
      <c r="Y76" s="301">
        <v>355</v>
      </c>
      <c r="Z76" s="302">
        <f t="shared" si="36"/>
        <v>0</v>
      </c>
      <c r="AA76" s="302"/>
      <c r="AB76" s="284"/>
      <c r="AC76" s="284"/>
    </row>
    <row r="77" spans="1:29" hidden="1" x14ac:dyDescent="0.3">
      <c r="A77" s="284"/>
      <c r="B77" s="284"/>
      <c r="C77" s="297" t="s">
        <v>403</v>
      </c>
      <c r="D77" s="289" t="s">
        <v>329</v>
      </c>
      <c r="E77" s="306">
        <v>0</v>
      </c>
      <c r="F77" s="306">
        <f t="shared" si="41"/>
        <v>45</v>
      </c>
      <c r="G77" s="306">
        <f t="shared" si="44"/>
        <v>50</v>
      </c>
      <c r="H77" s="306">
        <f t="shared" si="31"/>
        <v>0</v>
      </c>
      <c r="I77" s="290">
        <v>45</v>
      </c>
      <c r="J77" s="290">
        <f t="shared" si="32"/>
        <v>0</v>
      </c>
      <c r="K77" s="290">
        <v>45</v>
      </c>
      <c r="L77" s="290">
        <f t="shared" si="43"/>
        <v>0</v>
      </c>
      <c r="M77" s="290"/>
      <c r="N77" s="290"/>
      <c r="O77" s="295">
        <f t="shared" si="33"/>
        <v>0</v>
      </c>
      <c r="P77" s="290"/>
      <c r="Q77" s="289"/>
      <c r="R77" s="295">
        <f t="shared" si="34"/>
        <v>0</v>
      </c>
      <c r="S77" s="295"/>
      <c r="T77" s="289"/>
      <c r="U77" s="295">
        <f t="shared" si="35"/>
        <v>0</v>
      </c>
      <c r="V77" s="295"/>
      <c r="W77" s="291">
        <v>83</v>
      </c>
      <c r="X77" s="290">
        <f t="shared" si="42"/>
        <v>0</v>
      </c>
      <c r="Y77" s="301">
        <v>55</v>
      </c>
      <c r="Z77" s="302">
        <f t="shared" si="36"/>
        <v>0</v>
      </c>
      <c r="AA77" s="302"/>
      <c r="AB77" s="284"/>
      <c r="AC77" s="284"/>
    </row>
    <row r="78" spans="1:29" hidden="1" x14ac:dyDescent="0.3">
      <c r="A78" s="284"/>
      <c r="B78" s="284"/>
      <c r="C78" s="297" t="s">
        <v>404</v>
      </c>
      <c r="D78" s="289" t="s">
        <v>329</v>
      </c>
      <c r="E78" s="306">
        <v>0</v>
      </c>
      <c r="F78" s="306">
        <f t="shared" si="41"/>
        <v>55</v>
      </c>
      <c r="G78" s="306">
        <f t="shared" si="44"/>
        <v>64</v>
      </c>
      <c r="H78" s="306">
        <f t="shared" si="31"/>
        <v>0</v>
      </c>
      <c r="I78" s="290">
        <v>55</v>
      </c>
      <c r="J78" s="290">
        <f t="shared" si="32"/>
        <v>0</v>
      </c>
      <c r="K78" s="290">
        <v>55</v>
      </c>
      <c r="L78" s="290">
        <f t="shared" si="43"/>
        <v>0</v>
      </c>
      <c r="M78" s="290"/>
      <c r="N78" s="290"/>
      <c r="O78" s="295">
        <f t="shared" si="33"/>
        <v>0</v>
      </c>
      <c r="P78" s="290"/>
      <c r="Q78" s="289"/>
      <c r="R78" s="295">
        <f t="shared" si="34"/>
        <v>0</v>
      </c>
      <c r="S78" s="295"/>
      <c r="T78" s="289"/>
      <c r="U78" s="295">
        <f t="shared" si="35"/>
        <v>0</v>
      </c>
      <c r="V78" s="295"/>
      <c r="W78" s="291">
        <v>105</v>
      </c>
      <c r="X78" s="290">
        <f t="shared" si="42"/>
        <v>0</v>
      </c>
      <c r="Y78" s="301">
        <v>73</v>
      </c>
      <c r="Z78" s="302">
        <f t="shared" si="36"/>
        <v>0</v>
      </c>
      <c r="AA78" s="302"/>
      <c r="AB78" s="284"/>
      <c r="AC78" s="284"/>
    </row>
    <row r="79" spans="1:29" hidden="1" x14ac:dyDescent="0.3">
      <c r="A79" s="284"/>
      <c r="B79" s="284"/>
      <c r="C79" s="297" t="s">
        <v>405</v>
      </c>
      <c r="D79" s="289" t="s">
        <v>329</v>
      </c>
      <c r="E79" s="306">
        <v>0</v>
      </c>
      <c r="F79" s="306">
        <f t="shared" si="41"/>
        <v>85</v>
      </c>
      <c r="G79" s="306">
        <f t="shared" si="44"/>
        <v>97.5</v>
      </c>
      <c r="H79" s="306">
        <f t="shared" ref="H79:H102" si="45">F79*E79</f>
        <v>0</v>
      </c>
      <c r="I79" s="290">
        <v>85</v>
      </c>
      <c r="J79" s="290">
        <f t="shared" ref="J79:J102" si="46">I79*$E79</f>
        <v>0</v>
      </c>
      <c r="K79" s="290">
        <v>85</v>
      </c>
      <c r="L79" s="290">
        <f t="shared" si="43"/>
        <v>0</v>
      </c>
      <c r="M79" s="290"/>
      <c r="N79" s="290"/>
      <c r="O79" s="295">
        <f t="shared" ref="O79:O102" si="47">N79*$E79</f>
        <v>0</v>
      </c>
      <c r="P79" s="290"/>
      <c r="Q79" s="289"/>
      <c r="R79" s="295">
        <f t="shared" si="34"/>
        <v>0</v>
      </c>
      <c r="S79" s="295"/>
      <c r="T79" s="289"/>
      <c r="U79" s="295">
        <f t="shared" si="35"/>
        <v>0</v>
      </c>
      <c r="V79" s="295"/>
      <c r="W79" s="291">
        <v>140</v>
      </c>
      <c r="X79" s="290">
        <f t="shared" si="42"/>
        <v>0</v>
      </c>
      <c r="Y79" s="301">
        <v>110</v>
      </c>
      <c r="Z79" s="302">
        <f t="shared" ref="Z79:Z102" si="48">Y79*E79</f>
        <v>0</v>
      </c>
      <c r="AA79" s="302"/>
      <c r="AB79" s="284"/>
      <c r="AC79" s="284"/>
    </row>
    <row r="80" spans="1:29" hidden="1" x14ac:dyDescent="0.3">
      <c r="A80" s="284"/>
      <c r="B80" s="284"/>
      <c r="C80" s="297" t="s">
        <v>406</v>
      </c>
      <c r="D80" s="289" t="s">
        <v>329</v>
      </c>
      <c r="E80" s="306">
        <v>0</v>
      </c>
      <c r="F80" s="306">
        <f t="shared" si="41"/>
        <v>92</v>
      </c>
      <c r="G80" s="306">
        <f t="shared" si="44"/>
        <v>107.5</v>
      </c>
      <c r="H80" s="306">
        <f t="shared" si="45"/>
        <v>0</v>
      </c>
      <c r="I80" s="290">
        <v>92</v>
      </c>
      <c r="J80" s="290">
        <f t="shared" si="46"/>
        <v>0</v>
      </c>
      <c r="K80" s="290">
        <v>92</v>
      </c>
      <c r="L80" s="290">
        <f t="shared" si="43"/>
        <v>0</v>
      </c>
      <c r="M80" s="290"/>
      <c r="N80" s="290"/>
      <c r="O80" s="295">
        <f t="shared" si="47"/>
        <v>0</v>
      </c>
      <c r="P80" s="290"/>
      <c r="Q80" s="289"/>
      <c r="R80" s="295">
        <f t="shared" si="34"/>
        <v>0</v>
      </c>
      <c r="S80" s="295"/>
      <c r="T80" s="289"/>
      <c r="U80" s="295">
        <f t="shared" si="35"/>
        <v>0</v>
      </c>
      <c r="V80" s="295"/>
      <c r="W80" s="291">
        <v>160</v>
      </c>
      <c r="X80" s="290">
        <f t="shared" si="42"/>
        <v>0</v>
      </c>
      <c r="Y80" s="301">
        <v>123</v>
      </c>
      <c r="Z80" s="302">
        <f t="shared" si="48"/>
        <v>0</v>
      </c>
      <c r="AA80" s="302"/>
      <c r="AB80" s="284"/>
      <c r="AC80" s="284"/>
    </row>
    <row r="81" spans="1:29" hidden="1" x14ac:dyDescent="0.3">
      <c r="A81" s="284"/>
      <c r="B81" s="284"/>
      <c r="C81" s="297" t="s">
        <v>407</v>
      </c>
      <c r="D81" s="289" t="s">
        <v>329</v>
      </c>
      <c r="E81" s="306">
        <v>0</v>
      </c>
      <c r="F81" s="306">
        <f t="shared" si="41"/>
        <v>117</v>
      </c>
      <c r="G81" s="306">
        <f t="shared" si="44"/>
        <v>124.5</v>
      </c>
      <c r="H81" s="306">
        <f t="shared" si="45"/>
        <v>0</v>
      </c>
      <c r="I81" s="290">
        <v>117</v>
      </c>
      <c r="J81" s="290">
        <f t="shared" si="46"/>
        <v>0</v>
      </c>
      <c r="K81" s="290">
        <v>117</v>
      </c>
      <c r="L81" s="290">
        <f t="shared" si="43"/>
        <v>0</v>
      </c>
      <c r="M81" s="290"/>
      <c r="N81" s="290"/>
      <c r="O81" s="295">
        <f t="shared" si="47"/>
        <v>0</v>
      </c>
      <c r="P81" s="290"/>
      <c r="Q81" s="289"/>
      <c r="R81" s="295">
        <f t="shared" si="34"/>
        <v>0</v>
      </c>
      <c r="S81" s="295"/>
      <c r="T81" s="289"/>
      <c r="U81" s="295">
        <f t="shared" si="35"/>
        <v>0</v>
      </c>
      <c r="V81" s="295"/>
      <c r="W81" s="291">
        <v>205</v>
      </c>
      <c r="X81" s="290">
        <f t="shared" si="42"/>
        <v>0</v>
      </c>
      <c r="Y81" s="301">
        <v>132</v>
      </c>
      <c r="Z81" s="302">
        <f t="shared" si="48"/>
        <v>0</v>
      </c>
      <c r="AA81" s="302"/>
      <c r="AB81" s="284"/>
      <c r="AC81" s="284"/>
    </row>
    <row r="82" spans="1:29" hidden="1" x14ac:dyDescent="0.3">
      <c r="A82" s="284"/>
      <c r="B82" s="284"/>
      <c r="C82" s="297" t="s">
        <v>408</v>
      </c>
      <c r="D82" s="289" t="s">
        <v>329</v>
      </c>
      <c r="E82" s="306">
        <v>0</v>
      </c>
      <c r="F82" s="306">
        <f t="shared" si="41"/>
        <v>131</v>
      </c>
      <c r="G82" s="306">
        <f t="shared" si="44"/>
        <v>145</v>
      </c>
      <c r="H82" s="306">
        <f t="shared" si="45"/>
        <v>0</v>
      </c>
      <c r="I82" s="290">
        <v>131</v>
      </c>
      <c r="J82" s="290">
        <f t="shared" si="46"/>
        <v>0</v>
      </c>
      <c r="K82" s="290">
        <v>131</v>
      </c>
      <c r="L82" s="290">
        <f t="shared" si="43"/>
        <v>0</v>
      </c>
      <c r="M82" s="290"/>
      <c r="N82" s="290"/>
      <c r="O82" s="295">
        <f t="shared" si="47"/>
        <v>0</v>
      </c>
      <c r="Q82" s="289"/>
      <c r="R82" s="295">
        <f t="shared" si="34"/>
        <v>0</v>
      </c>
      <c r="S82" s="295"/>
      <c r="T82" s="289">
        <v>275</v>
      </c>
      <c r="U82" s="290">
        <f t="shared" si="35"/>
        <v>0</v>
      </c>
      <c r="V82" s="290"/>
      <c r="W82" s="291">
        <v>255</v>
      </c>
      <c r="X82" s="290">
        <f t="shared" si="42"/>
        <v>0</v>
      </c>
      <c r="Y82" s="301">
        <v>145</v>
      </c>
      <c r="Z82" s="302">
        <f t="shared" si="48"/>
        <v>0</v>
      </c>
      <c r="AA82" s="302"/>
      <c r="AB82" s="284"/>
      <c r="AC82" s="284"/>
    </row>
    <row r="83" spans="1:29" hidden="1" x14ac:dyDescent="0.3">
      <c r="A83" s="284"/>
      <c r="B83" s="284"/>
      <c r="C83" s="297" t="s">
        <v>409</v>
      </c>
      <c r="D83" s="289" t="s">
        <v>329</v>
      </c>
      <c r="E83" s="306">
        <v>0</v>
      </c>
      <c r="F83" s="306">
        <f t="shared" si="41"/>
        <v>210</v>
      </c>
      <c r="G83" s="306">
        <f t="shared" si="44"/>
        <v>238</v>
      </c>
      <c r="H83" s="306">
        <f t="shared" si="45"/>
        <v>0</v>
      </c>
      <c r="I83" s="290">
        <v>210</v>
      </c>
      <c r="J83" s="290">
        <f t="shared" si="46"/>
        <v>0</v>
      </c>
      <c r="K83" s="290">
        <v>210</v>
      </c>
      <c r="L83" s="290">
        <f t="shared" si="43"/>
        <v>0</v>
      </c>
      <c r="M83" s="290"/>
      <c r="N83" s="426"/>
      <c r="O83" s="427">
        <f t="shared" si="47"/>
        <v>0</v>
      </c>
      <c r="Q83" s="289"/>
      <c r="R83" s="295">
        <f t="shared" si="34"/>
        <v>0</v>
      </c>
      <c r="S83" s="295"/>
      <c r="T83" s="289">
        <v>324</v>
      </c>
      <c r="U83" s="290">
        <f t="shared" si="35"/>
        <v>0</v>
      </c>
      <c r="V83" s="290"/>
      <c r="W83" s="291">
        <v>285</v>
      </c>
      <c r="X83" s="290">
        <f t="shared" si="42"/>
        <v>0</v>
      </c>
      <c r="Y83" s="301">
        <v>238</v>
      </c>
      <c r="Z83" s="302">
        <f t="shared" si="48"/>
        <v>0</v>
      </c>
      <c r="AA83" s="302"/>
      <c r="AB83" s="284"/>
      <c r="AC83" s="284"/>
    </row>
    <row r="84" spans="1:29" x14ac:dyDescent="0.3">
      <c r="A84" s="284"/>
      <c r="B84" s="284"/>
      <c r="C84" s="444" t="s">
        <v>410</v>
      </c>
      <c r="D84" s="289" t="s">
        <v>329</v>
      </c>
      <c r="E84" s="306">
        <v>30</v>
      </c>
      <c r="F84" s="306">
        <v>225</v>
      </c>
      <c r="G84" s="446">
        <f t="shared" si="44"/>
        <v>246.5</v>
      </c>
      <c r="H84" s="306">
        <f t="shared" si="45"/>
        <v>6750</v>
      </c>
      <c r="I84" s="290">
        <v>242</v>
      </c>
      <c r="J84" s="290">
        <f t="shared" si="46"/>
        <v>7260</v>
      </c>
      <c r="K84" s="290">
        <v>217</v>
      </c>
      <c r="L84" s="290">
        <f t="shared" si="43"/>
        <v>6510</v>
      </c>
      <c r="M84" s="423">
        <f>L84-H84</f>
        <v>-240</v>
      </c>
      <c r="N84" s="290">
        <v>197</v>
      </c>
      <c r="O84" s="290">
        <f t="shared" si="47"/>
        <v>5910</v>
      </c>
      <c r="P84" s="290">
        <f>O84-H84</f>
        <v>-840</v>
      </c>
      <c r="Q84" s="442"/>
      <c r="R84" s="293">
        <f t="shared" si="34"/>
        <v>0</v>
      </c>
      <c r="S84" s="293"/>
      <c r="T84" s="289">
        <v>387</v>
      </c>
      <c r="U84" s="290">
        <f t="shared" si="35"/>
        <v>11610</v>
      </c>
      <c r="V84" s="293">
        <f>U84-H84</f>
        <v>4860</v>
      </c>
      <c r="W84" s="291">
        <v>316</v>
      </c>
      <c r="X84" s="290">
        <f t="shared" si="42"/>
        <v>9480</v>
      </c>
      <c r="Y84" s="301">
        <v>276</v>
      </c>
      <c r="Z84" s="302">
        <f t="shared" si="48"/>
        <v>8280</v>
      </c>
      <c r="AA84" s="302">
        <f>H84</f>
        <v>6750</v>
      </c>
      <c r="AB84" s="284"/>
      <c r="AC84" s="284"/>
    </row>
    <row r="85" spans="1:29" hidden="1" x14ac:dyDescent="0.3">
      <c r="A85" s="284"/>
      <c r="B85" s="284"/>
      <c r="C85" s="297" t="s">
        <v>411</v>
      </c>
      <c r="D85" s="289" t="s">
        <v>329</v>
      </c>
      <c r="E85" s="306">
        <v>0</v>
      </c>
      <c r="F85" s="306">
        <f t="shared" si="41"/>
        <v>256</v>
      </c>
      <c r="G85" s="306">
        <f t="shared" si="44"/>
        <v>276</v>
      </c>
      <c r="H85" s="306">
        <f t="shared" si="45"/>
        <v>0</v>
      </c>
      <c r="I85" s="290">
        <v>263</v>
      </c>
      <c r="J85" s="290">
        <f t="shared" si="46"/>
        <v>0</v>
      </c>
      <c r="K85" s="290">
        <v>256</v>
      </c>
      <c r="L85" s="290">
        <f t="shared" si="43"/>
        <v>0</v>
      </c>
      <c r="M85" s="290"/>
      <c r="N85" s="428">
        <v>262</v>
      </c>
      <c r="O85" s="428">
        <f t="shared" si="47"/>
        <v>0</v>
      </c>
      <c r="Q85" s="289"/>
      <c r="R85" s="295">
        <f t="shared" si="34"/>
        <v>0</v>
      </c>
      <c r="S85" s="295"/>
      <c r="T85" s="289">
        <v>496</v>
      </c>
      <c r="U85" s="290">
        <f t="shared" si="35"/>
        <v>0</v>
      </c>
      <c r="V85" s="290"/>
      <c r="W85" s="291">
        <v>256</v>
      </c>
      <c r="X85" s="290">
        <f t="shared" si="42"/>
        <v>0</v>
      </c>
      <c r="Y85" s="301">
        <v>290</v>
      </c>
      <c r="Z85" s="302">
        <f t="shared" si="48"/>
        <v>0</v>
      </c>
      <c r="AA85" s="302"/>
      <c r="AB85" s="284"/>
      <c r="AC85" s="284"/>
    </row>
    <row r="86" spans="1:29" hidden="1" x14ac:dyDescent="0.3">
      <c r="A86" s="284"/>
      <c r="B86" s="284"/>
      <c r="C86" s="297" t="s">
        <v>412</v>
      </c>
      <c r="D86" s="289" t="s">
        <v>329</v>
      </c>
      <c r="E86" s="306">
        <v>0</v>
      </c>
      <c r="F86" s="306">
        <f t="shared" si="41"/>
        <v>278</v>
      </c>
      <c r="G86" s="306">
        <f t="shared" si="44"/>
        <v>316.5</v>
      </c>
      <c r="H86" s="306">
        <f t="shared" si="45"/>
        <v>0</v>
      </c>
      <c r="I86" s="290">
        <v>278</v>
      </c>
      <c r="J86" s="290">
        <f t="shared" si="46"/>
        <v>0</v>
      </c>
      <c r="K86" s="290">
        <v>278</v>
      </c>
      <c r="L86" s="290">
        <f t="shared" si="43"/>
        <v>0</v>
      </c>
      <c r="M86" s="290"/>
      <c r="N86" s="290">
        <v>321</v>
      </c>
      <c r="O86" s="290">
        <f t="shared" si="47"/>
        <v>0</v>
      </c>
      <c r="Q86" s="289"/>
      <c r="R86" s="295">
        <f t="shared" si="34"/>
        <v>0</v>
      </c>
      <c r="S86" s="295"/>
      <c r="T86" s="289">
        <v>595</v>
      </c>
      <c r="U86" s="290">
        <f t="shared" si="35"/>
        <v>0</v>
      </c>
      <c r="V86" s="290"/>
      <c r="W86" s="291">
        <v>465</v>
      </c>
      <c r="X86" s="290">
        <f t="shared" si="42"/>
        <v>0</v>
      </c>
      <c r="Y86" s="301">
        <v>312</v>
      </c>
      <c r="Z86" s="302">
        <f t="shared" si="48"/>
        <v>0</v>
      </c>
      <c r="AA86" s="302"/>
      <c r="AB86" s="284"/>
      <c r="AC86" s="284"/>
    </row>
    <row r="87" spans="1:29" hidden="1" x14ac:dyDescent="0.3">
      <c r="A87" s="284"/>
      <c r="B87" s="284"/>
      <c r="C87" s="297" t="s">
        <v>413</v>
      </c>
      <c r="D87" s="289" t="s">
        <v>329</v>
      </c>
      <c r="E87" s="306">
        <v>0</v>
      </c>
      <c r="F87" s="306">
        <f t="shared" si="41"/>
        <v>302</v>
      </c>
      <c r="G87" s="306">
        <f t="shared" si="44"/>
        <v>382.5</v>
      </c>
      <c r="H87" s="306">
        <f t="shared" si="45"/>
        <v>0</v>
      </c>
      <c r="I87" s="290">
        <v>302</v>
      </c>
      <c r="J87" s="290">
        <f t="shared" si="46"/>
        <v>0</v>
      </c>
      <c r="K87" s="290">
        <v>302</v>
      </c>
      <c r="L87" s="290">
        <f t="shared" si="43"/>
        <v>0</v>
      </c>
      <c r="M87" s="290"/>
      <c r="N87" s="290">
        <v>398</v>
      </c>
      <c r="O87" s="290">
        <f t="shared" si="47"/>
        <v>0</v>
      </c>
      <c r="Q87" s="289"/>
      <c r="R87" s="295">
        <f t="shared" si="34"/>
        <v>0</v>
      </c>
      <c r="S87" s="295"/>
      <c r="T87" s="289">
        <v>710</v>
      </c>
      <c r="U87" s="290">
        <f t="shared" si="35"/>
        <v>0</v>
      </c>
      <c r="V87" s="290"/>
      <c r="W87" s="291">
        <v>654</v>
      </c>
      <c r="X87" s="290">
        <f t="shared" si="42"/>
        <v>0</v>
      </c>
      <c r="Y87" s="301">
        <v>367</v>
      </c>
      <c r="Z87" s="302">
        <f t="shared" si="48"/>
        <v>0</v>
      </c>
      <c r="AA87" s="302"/>
      <c r="AB87" s="284"/>
      <c r="AC87" s="284"/>
    </row>
    <row r="88" spans="1:29" hidden="1" x14ac:dyDescent="0.3">
      <c r="A88" s="284"/>
      <c r="B88" s="284"/>
      <c r="C88" s="297" t="s">
        <v>414</v>
      </c>
      <c r="D88" s="289" t="s">
        <v>329</v>
      </c>
      <c r="E88" s="306">
        <v>0</v>
      </c>
      <c r="F88" s="306">
        <f t="shared" si="41"/>
        <v>375</v>
      </c>
      <c r="G88" s="306">
        <f t="shared" si="44"/>
        <v>400.5</v>
      </c>
      <c r="H88" s="306">
        <f t="shared" si="45"/>
        <v>0</v>
      </c>
      <c r="I88" s="290">
        <v>375</v>
      </c>
      <c r="J88" s="290">
        <f t="shared" si="46"/>
        <v>0</v>
      </c>
      <c r="K88" s="290">
        <v>375</v>
      </c>
      <c r="L88" s="290">
        <f t="shared" si="43"/>
        <v>0</v>
      </c>
      <c r="M88" s="290"/>
      <c r="N88" s="290">
        <v>388</v>
      </c>
      <c r="O88" s="290">
        <f t="shared" si="47"/>
        <v>0</v>
      </c>
      <c r="Q88" s="289"/>
      <c r="R88" s="295">
        <f t="shared" si="34"/>
        <v>0</v>
      </c>
      <c r="S88" s="295"/>
      <c r="T88" s="289">
        <v>812</v>
      </c>
      <c r="U88" s="290">
        <f t="shared" si="35"/>
        <v>0</v>
      </c>
      <c r="V88" s="290"/>
      <c r="W88" s="291">
        <v>684</v>
      </c>
      <c r="X88" s="290">
        <f t="shared" si="42"/>
        <v>0</v>
      </c>
      <c r="Y88" s="301">
        <v>413</v>
      </c>
      <c r="Z88" s="302">
        <f t="shared" si="48"/>
        <v>0</v>
      </c>
      <c r="AA88" s="302"/>
      <c r="AB88" s="284"/>
      <c r="AC88" s="284"/>
    </row>
    <row r="89" spans="1:29" hidden="1" x14ac:dyDescent="0.3">
      <c r="A89" s="284"/>
      <c r="B89" s="284"/>
      <c r="C89" s="297" t="s">
        <v>415</v>
      </c>
      <c r="D89" s="289" t="s">
        <v>329</v>
      </c>
      <c r="E89" s="306">
        <v>0</v>
      </c>
      <c r="F89" s="306">
        <f t="shared" si="41"/>
        <v>395</v>
      </c>
      <c r="G89" s="306">
        <f t="shared" si="44"/>
        <v>507</v>
      </c>
      <c r="H89" s="306">
        <f t="shared" si="45"/>
        <v>0</v>
      </c>
      <c r="I89" s="290">
        <v>395</v>
      </c>
      <c r="J89" s="290">
        <f t="shared" si="46"/>
        <v>0</v>
      </c>
      <c r="K89" s="290">
        <v>395</v>
      </c>
      <c r="L89" s="290">
        <f t="shared" si="43"/>
        <v>0</v>
      </c>
      <c r="M89" s="290"/>
      <c r="N89" s="290">
        <v>580</v>
      </c>
      <c r="O89" s="290">
        <f t="shared" si="47"/>
        <v>0</v>
      </c>
      <c r="Q89" s="289"/>
      <c r="R89" s="295">
        <f t="shared" si="34"/>
        <v>0</v>
      </c>
      <c r="S89" s="295"/>
      <c r="T89" s="289">
        <v>1150</v>
      </c>
      <c r="U89" s="290">
        <f t="shared" si="35"/>
        <v>0</v>
      </c>
      <c r="V89" s="290"/>
      <c r="W89" s="291">
        <v>699</v>
      </c>
      <c r="X89" s="290">
        <f t="shared" si="42"/>
        <v>0</v>
      </c>
      <c r="Y89" s="301">
        <v>434</v>
      </c>
      <c r="Z89" s="302">
        <f t="shared" si="48"/>
        <v>0</v>
      </c>
      <c r="AA89" s="302"/>
      <c r="AB89" s="284"/>
      <c r="AC89" s="284"/>
    </row>
    <row r="90" spans="1:29" hidden="1" x14ac:dyDescent="0.3">
      <c r="A90" s="284"/>
      <c r="B90" s="284"/>
      <c r="C90" s="297" t="s">
        <v>416</v>
      </c>
      <c r="D90" s="289" t="s">
        <v>329</v>
      </c>
      <c r="E90" s="306">
        <v>0</v>
      </c>
      <c r="F90" s="306">
        <f t="shared" si="41"/>
        <v>431</v>
      </c>
      <c r="G90" s="306">
        <f t="shared" si="44"/>
        <v>607.5</v>
      </c>
      <c r="H90" s="306">
        <f t="shared" si="45"/>
        <v>0</v>
      </c>
      <c r="I90" s="290">
        <v>431</v>
      </c>
      <c r="J90" s="290">
        <f t="shared" si="46"/>
        <v>0</v>
      </c>
      <c r="K90" s="290">
        <v>431</v>
      </c>
      <c r="L90" s="290">
        <f t="shared" si="43"/>
        <v>0</v>
      </c>
      <c r="M90" s="290"/>
      <c r="N90" s="290">
        <v>742</v>
      </c>
      <c r="O90" s="290">
        <f t="shared" si="47"/>
        <v>0</v>
      </c>
      <c r="Q90" s="289"/>
      <c r="R90" s="295">
        <f t="shared" si="34"/>
        <v>0</v>
      </c>
      <c r="S90" s="295"/>
      <c r="T90" s="289">
        <v>1295</v>
      </c>
      <c r="U90" s="290">
        <f t="shared" si="35"/>
        <v>0</v>
      </c>
      <c r="V90" s="290"/>
      <c r="W90" s="291">
        <v>723</v>
      </c>
      <c r="X90" s="290">
        <f t="shared" si="42"/>
        <v>0</v>
      </c>
      <c r="Y90" s="301">
        <v>473</v>
      </c>
      <c r="Z90" s="302">
        <f t="shared" si="48"/>
        <v>0</v>
      </c>
      <c r="AA90" s="302"/>
      <c r="AB90" s="284"/>
      <c r="AC90" s="284"/>
    </row>
    <row r="91" spans="1:29" hidden="1" x14ac:dyDescent="0.3">
      <c r="A91" s="284"/>
      <c r="B91" s="284"/>
      <c r="C91" s="297" t="s">
        <v>417</v>
      </c>
      <c r="D91" s="289" t="s">
        <v>329</v>
      </c>
      <c r="E91" s="306">
        <v>0</v>
      </c>
      <c r="F91" s="306">
        <f t="shared" si="41"/>
        <v>52</v>
      </c>
      <c r="G91" s="306">
        <f t="shared" si="44"/>
        <v>69</v>
      </c>
      <c r="H91" s="306">
        <f t="shared" si="45"/>
        <v>0</v>
      </c>
      <c r="I91" s="290">
        <v>52</v>
      </c>
      <c r="J91" s="290">
        <f t="shared" si="46"/>
        <v>0</v>
      </c>
      <c r="K91" s="290">
        <v>52</v>
      </c>
      <c r="L91" s="290">
        <f t="shared" si="43"/>
        <v>0</v>
      </c>
      <c r="M91" s="290"/>
      <c r="N91" s="290"/>
      <c r="O91" s="295">
        <f t="shared" si="47"/>
        <v>0</v>
      </c>
      <c r="Q91" s="289"/>
      <c r="R91" s="295">
        <f t="shared" si="34"/>
        <v>0</v>
      </c>
      <c r="S91" s="295"/>
      <c r="T91" s="289">
        <v>130</v>
      </c>
      <c r="U91" s="290">
        <f t="shared" si="35"/>
        <v>0</v>
      </c>
      <c r="V91" s="290"/>
      <c r="W91" s="291">
        <v>120</v>
      </c>
      <c r="X91" s="290">
        <f t="shared" si="42"/>
        <v>0</v>
      </c>
      <c r="Y91" s="301">
        <v>69</v>
      </c>
      <c r="Z91" s="302">
        <f t="shared" si="48"/>
        <v>0</v>
      </c>
      <c r="AA91" s="302"/>
      <c r="AB91" s="284"/>
      <c r="AC91" s="284"/>
    </row>
    <row r="92" spans="1:29" hidden="1" x14ac:dyDescent="0.3">
      <c r="A92" s="284"/>
      <c r="B92" s="284"/>
      <c r="C92" s="297" t="s">
        <v>418</v>
      </c>
      <c r="D92" s="289" t="s">
        <v>329</v>
      </c>
      <c r="E92" s="306">
        <v>0</v>
      </c>
      <c r="F92" s="306">
        <f t="shared" si="41"/>
        <v>56</v>
      </c>
      <c r="G92" s="306">
        <f t="shared" si="44"/>
        <v>78</v>
      </c>
      <c r="H92" s="306">
        <f t="shared" si="45"/>
        <v>0</v>
      </c>
      <c r="I92" s="290">
        <v>56</v>
      </c>
      <c r="J92" s="290">
        <f t="shared" si="46"/>
        <v>0</v>
      </c>
      <c r="K92" s="290">
        <v>56</v>
      </c>
      <c r="L92" s="290">
        <f t="shared" si="43"/>
        <v>0</v>
      </c>
      <c r="M92" s="290"/>
      <c r="N92" s="290"/>
      <c r="O92" s="295">
        <f t="shared" si="47"/>
        <v>0</v>
      </c>
      <c r="Q92" s="289"/>
      <c r="R92" s="295">
        <f t="shared" si="34"/>
        <v>0</v>
      </c>
      <c r="S92" s="295"/>
      <c r="T92" s="289">
        <v>142</v>
      </c>
      <c r="U92" s="290">
        <f t="shared" si="35"/>
        <v>0</v>
      </c>
      <c r="V92" s="290"/>
      <c r="W92" s="291">
        <v>145</v>
      </c>
      <c r="X92" s="290">
        <f t="shared" si="42"/>
        <v>0</v>
      </c>
      <c r="Y92" s="301">
        <v>78</v>
      </c>
      <c r="Z92" s="302">
        <f t="shared" si="48"/>
        <v>0</v>
      </c>
      <c r="AA92" s="302"/>
      <c r="AB92" s="284"/>
      <c r="AC92" s="284"/>
    </row>
    <row r="93" spans="1:29" hidden="1" x14ac:dyDescent="0.3">
      <c r="A93" s="284"/>
      <c r="B93" s="284"/>
      <c r="C93" s="297" t="s">
        <v>419</v>
      </c>
      <c r="D93" s="289" t="s">
        <v>329</v>
      </c>
      <c r="E93" s="306">
        <v>0</v>
      </c>
      <c r="F93" s="306">
        <f t="shared" si="41"/>
        <v>91</v>
      </c>
      <c r="G93" s="306">
        <f t="shared" si="44"/>
        <v>98</v>
      </c>
      <c r="H93" s="306">
        <f t="shared" si="45"/>
        <v>0</v>
      </c>
      <c r="I93" s="290">
        <v>91</v>
      </c>
      <c r="J93" s="290">
        <f t="shared" si="46"/>
        <v>0</v>
      </c>
      <c r="K93" s="290">
        <v>91</v>
      </c>
      <c r="L93" s="290">
        <f t="shared" si="43"/>
        <v>0</v>
      </c>
      <c r="M93" s="290"/>
      <c r="N93" s="290"/>
      <c r="O93" s="295">
        <f t="shared" si="47"/>
        <v>0</v>
      </c>
      <c r="Q93" s="289"/>
      <c r="R93" s="295">
        <f t="shared" si="34"/>
        <v>0</v>
      </c>
      <c r="S93" s="295"/>
      <c r="T93" s="289">
        <v>155</v>
      </c>
      <c r="U93" s="290">
        <f t="shared" si="35"/>
        <v>0</v>
      </c>
      <c r="V93" s="290"/>
      <c r="W93" s="291">
        <v>153</v>
      </c>
      <c r="X93" s="290">
        <f t="shared" si="42"/>
        <v>0</v>
      </c>
      <c r="Y93" s="301">
        <v>98</v>
      </c>
      <c r="Z93" s="302">
        <f t="shared" si="48"/>
        <v>0</v>
      </c>
      <c r="AA93" s="302"/>
      <c r="AB93" s="284"/>
      <c r="AC93" s="284"/>
    </row>
    <row r="94" spans="1:29" hidden="1" x14ac:dyDescent="0.3">
      <c r="A94" s="284"/>
      <c r="B94" s="284"/>
      <c r="C94" s="297" t="s">
        <v>420</v>
      </c>
      <c r="D94" s="289" t="s">
        <v>329</v>
      </c>
      <c r="E94" s="306">
        <v>0</v>
      </c>
      <c r="F94" s="306">
        <f t="shared" si="41"/>
        <v>97</v>
      </c>
      <c r="G94" s="306">
        <f t="shared" si="44"/>
        <v>123</v>
      </c>
      <c r="H94" s="306">
        <f t="shared" si="45"/>
        <v>0</v>
      </c>
      <c r="I94" s="290">
        <v>97</v>
      </c>
      <c r="J94" s="290">
        <f t="shared" si="46"/>
        <v>0</v>
      </c>
      <c r="K94" s="290">
        <v>97</v>
      </c>
      <c r="L94" s="290">
        <f t="shared" si="43"/>
        <v>0</v>
      </c>
      <c r="M94" s="290"/>
      <c r="N94" s="290"/>
      <c r="O94" s="295">
        <f t="shared" si="47"/>
        <v>0</v>
      </c>
      <c r="Q94" s="289"/>
      <c r="R94" s="295">
        <f t="shared" si="34"/>
        <v>0</v>
      </c>
      <c r="S94" s="295"/>
      <c r="T94" s="289">
        <v>195</v>
      </c>
      <c r="U94" s="290">
        <f t="shared" si="35"/>
        <v>0</v>
      </c>
      <c r="V94" s="290"/>
      <c r="W94" s="291">
        <v>167</v>
      </c>
      <c r="X94" s="290">
        <f t="shared" si="42"/>
        <v>0</v>
      </c>
      <c r="Y94" s="301">
        <v>123</v>
      </c>
      <c r="Z94" s="302">
        <f t="shared" si="48"/>
        <v>0</v>
      </c>
      <c r="AA94" s="302"/>
      <c r="AB94" s="284"/>
      <c r="AC94" s="284"/>
    </row>
    <row r="95" spans="1:29" hidden="1" x14ac:dyDescent="0.3">
      <c r="A95" s="284"/>
      <c r="B95" s="284"/>
      <c r="C95" s="297" t="s">
        <v>421</v>
      </c>
      <c r="D95" s="289" t="s">
        <v>329</v>
      </c>
      <c r="E95" s="306">
        <v>0</v>
      </c>
      <c r="F95" s="306">
        <f t="shared" si="41"/>
        <v>124</v>
      </c>
      <c r="G95" s="306">
        <f t="shared" si="44"/>
        <v>146</v>
      </c>
      <c r="H95" s="306">
        <f t="shared" si="45"/>
        <v>0</v>
      </c>
      <c r="I95" s="290">
        <v>124</v>
      </c>
      <c r="J95" s="290">
        <f t="shared" si="46"/>
        <v>0</v>
      </c>
      <c r="K95" s="290">
        <v>124</v>
      </c>
      <c r="L95" s="290">
        <f t="shared" si="43"/>
        <v>0</v>
      </c>
      <c r="M95" s="290"/>
      <c r="N95" s="290"/>
      <c r="O95" s="295">
        <f t="shared" si="47"/>
        <v>0</v>
      </c>
      <c r="Q95" s="289"/>
      <c r="R95" s="295">
        <f t="shared" si="34"/>
        <v>0</v>
      </c>
      <c r="S95" s="295"/>
      <c r="T95" s="289">
        <v>207</v>
      </c>
      <c r="U95" s="290">
        <f t="shared" si="35"/>
        <v>0</v>
      </c>
      <c r="V95" s="290"/>
      <c r="W95" s="291">
        <v>219</v>
      </c>
      <c r="X95" s="290">
        <f t="shared" si="42"/>
        <v>0</v>
      </c>
      <c r="Y95" s="301">
        <v>146</v>
      </c>
      <c r="Z95" s="302">
        <f t="shared" si="48"/>
        <v>0</v>
      </c>
      <c r="AA95" s="302"/>
      <c r="AB95" s="284"/>
      <c r="AC95" s="284"/>
    </row>
    <row r="96" spans="1:29" hidden="1" x14ac:dyDescent="0.3">
      <c r="A96" s="284"/>
      <c r="B96" s="284"/>
      <c r="C96" s="297" t="s">
        <v>422</v>
      </c>
      <c r="D96" s="289" t="s">
        <v>329</v>
      </c>
      <c r="E96" s="306">
        <v>0</v>
      </c>
      <c r="F96" s="306">
        <f t="shared" si="41"/>
        <v>137</v>
      </c>
      <c r="G96" s="306">
        <f t="shared" si="44"/>
        <v>210</v>
      </c>
      <c r="H96" s="306">
        <f t="shared" si="45"/>
        <v>0</v>
      </c>
      <c r="I96" s="290">
        <v>137</v>
      </c>
      <c r="J96" s="290">
        <f t="shared" si="46"/>
        <v>0</v>
      </c>
      <c r="K96" s="290">
        <v>137</v>
      </c>
      <c r="L96" s="290">
        <f t="shared" si="43"/>
        <v>0</v>
      </c>
      <c r="M96" s="290"/>
      <c r="N96" s="290"/>
      <c r="O96" s="295">
        <f t="shared" si="47"/>
        <v>0</v>
      </c>
      <c r="Q96" s="289"/>
      <c r="R96" s="295">
        <f t="shared" si="34"/>
        <v>0</v>
      </c>
      <c r="S96" s="295"/>
      <c r="T96" s="289">
        <v>258</v>
      </c>
      <c r="U96" s="290">
        <f t="shared" si="35"/>
        <v>0</v>
      </c>
      <c r="V96" s="290"/>
      <c r="W96" s="291">
        <v>240</v>
      </c>
      <c r="X96" s="290">
        <f t="shared" si="42"/>
        <v>0</v>
      </c>
      <c r="Y96" s="301">
        <v>210</v>
      </c>
      <c r="Z96" s="302">
        <f t="shared" si="48"/>
        <v>0</v>
      </c>
      <c r="AA96" s="302"/>
      <c r="AB96" s="284"/>
      <c r="AC96" s="284"/>
    </row>
    <row r="97" spans="1:29" hidden="1" x14ac:dyDescent="0.3">
      <c r="A97" s="284"/>
      <c r="B97" s="284"/>
      <c r="C97" s="297" t="s">
        <v>423</v>
      </c>
      <c r="D97" s="289" t="s">
        <v>329</v>
      </c>
      <c r="E97" s="306">
        <v>0</v>
      </c>
      <c r="F97" s="306">
        <f t="shared" si="41"/>
        <v>219</v>
      </c>
      <c r="G97" s="306">
        <f t="shared" si="44"/>
        <v>219</v>
      </c>
      <c r="H97" s="306">
        <f t="shared" si="45"/>
        <v>0</v>
      </c>
      <c r="I97" s="290">
        <v>219</v>
      </c>
      <c r="J97" s="290">
        <f t="shared" si="46"/>
        <v>0</v>
      </c>
      <c r="K97" s="290">
        <v>219</v>
      </c>
      <c r="L97" s="290">
        <f t="shared" si="43"/>
        <v>0</v>
      </c>
      <c r="M97" s="290"/>
      <c r="N97" s="290"/>
      <c r="O97" s="295">
        <f t="shared" si="47"/>
        <v>0</v>
      </c>
      <c r="Q97" s="289"/>
      <c r="R97" s="295">
        <f t="shared" si="34"/>
        <v>0</v>
      </c>
      <c r="S97" s="295"/>
      <c r="T97" s="289">
        <v>318</v>
      </c>
      <c r="U97" s="290">
        <f t="shared" si="35"/>
        <v>0</v>
      </c>
      <c r="V97" s="290"/>
      <c r="W97" s="291">
        <v>245</v>
      </c>
      <c r="X97" s="290">
        <f t="shared" si="42"/>
        <v>0</v>
      </c>
      <c r="Y97" s="301">
        <v>219</v>
      </c>
      <c r="Z97" s="302">
        <f t="shared" si="48"/>
        <v>0</v>
      </c>
      <c r="AA97" s="302"/>
      <c r="AB97" s="284"/>
      <c r="AC97" s="284"/>
    </row>
    <row r="98" spans="1:29" hidden="1" x14ac:dyDescent="0.3">
      <c r="A98" s="284"/>
      <c r="B98" s="284"/>
      <c r="C98" s="297" t="s">
        <v>424</v>
      </c>
      <c r="D98" s="289" t="s">
        <v>329</v>
      </c>
      <c r="E98" s="306">
        <v>0</v>
      </c>
      <c r="F98" s="306">
        <f t="shared" si="41"/>
        <v>249</v>
      </c>
      <c r="G98" s="306">
        <f t="shared" si="44"/>
        <v>278</v>
      </c>
      <c r="H98" s="306">
        <f t="shared" si="45"/>
        <v>0</v>
      </c>
      <c r="I98" s="290">
        <v>249</v>
      </c>
      <c r="J98" s="290">
        <f t="shared" si="46"/>
        <v>0</v>
      </c>
      <c r="K98" s="290">
        <v>278</v>
      </c>
      <c r="L98" s="290">
        <f t="shared" si="43"/>
        <v>0</v>
      </c>
      <c r="M98" s="290"/>
      <c r="N98" s="290"/>
      <c r="O98" s="295">
        <f t="shared" si="47"/>
        <v>0</v>
      </c>
      <c r="Q98" s="289"/>
      <c r="R98" s="295">
        <f t="shared" si="34"/>
        <v>0</v>
      </c>
      <c r="S98" s="295"/>
      <c r="T98" s="289">
        <v>610</v>
      </c>
      <c r="U98" s="290">
        <f t="shared" si="35"/>
        <v>0</v>
      </c>
      <c r="V98" s="290"/>
      <c r="W98" s="291">
        <v>375</v>
      </c>
      <c r="X98" s="290">
        <f t="shared" si="42"/>
        <v>0</v>
      </c>
      <c r="Y98" s="301">
        <v>249</v>
      </c>
      <c r="Z98" s="302">
        <f t="shared" si="48"/>
        <v>0</v>
      </c>
      <c r="AA98" s="302"/>
      <c r="AB98" s="284"/>
      <c r="AC98" s="284"/>
    </row>
    <row r="99" spans="1:29" hidden="1" x14ac:dyDescent="0.3">
      <c r="A99" s="284"/>
      <c r="B99" s="284"/>
      <c r="C99" s="297" t="s">
        <v>425</v>
      </c>
      <c r="D99" s="289" t="s">
        <v>329</v>
      </c>
      <c r="E99" s="306">
        <v>0</v>
      </c>
      <c r="F99" s="306">
        <f t="shared" si="41"/>
        <v>272</v>
      </c>
      <c r="G99" s="306">
        <f t="shared" si="44"/>
        <v>315</v>
      </c>
      <c r="H99" s="306">
        <f t="shared" si="45"/>
        <v>0</v>
      </c>
      <c r="I99" s="290">
        <v>272</v>
      </c>
      <c r="J99" s="290">
        <f t="shared" si="46"/>
        <v>0</v>
      </c>
      <c r="K99" s="290">
        <v>315</v>
      </c>
      <c r="L99" s="290">
        <f t="shared" si="43"/>
        <v>0</v>
      </c>
      <c r="M99" s="290"/>
      <c r="N99" s="290"/>
      <c r="O99" s="295">
        <f t="shared" si="47"/>
        <v>0</v>
      </c>
      <c r="Q99" s="289"/>
      <c r="R99" s="295">
        <f t="shared" si="34"/>
        <v>0</v>
      </c>
      <c r="S99" s="295"/>
      <c r="T99" s="289">
        <v>736</v>
      </c>
      <c r="U99" s="290">
        <f t="shared" si="35"/>
        <v>0</v>
      </c>
      <c r="V99" s="290"/>
      <c r="W99" s="291">
        <v>472</v>
      </c>
      <c r="X99" s="290">
        <f t="shared" si="42"/>
        <v>0</v>
      </c>
      <c r="Y99" s="301">
        <v>272</v>
      </c>
      <c r="Z99" s="302">
        <f t="shared" si="48"/>
        <v>0</v>
      </c>
      <c r="AA99" s="302"/>
      <c r="AB99" s="284"/>
      <c r="AC99" s="284"/>
    </row>
    <row r="100" spans="1:29" hidden="1" x14ac:dyDescent="0.3">
      <c r="A100" s="284"/>
      <c r="B100" s="284"/>
      <c r="C100" s="297" t="s">
        <v>426</v>
      </c>
      <c r="D100" s="289" t="s">
        <v>329</v>
      </c>
      <c r="E100" s="306">
        <v>0</v>
      </c>
      <c r="F100" s="306">
        <f t="shared" ref="F100:F131" si="49">MIN(I100,N100,Q100,T100,W100)</f>
        <v>289</v>
      </c>
      <c r="G100" s="306">
        <f t="shared" si="44"/>
        <v>398</v>
      </c>
      <c r="H100" s="306">
        <f t="shared" si="45"/>
        <v>0</v>
      </c>
      <c r="I100" s="290">
        <v>289</v>
      </c>
      <c r="J100" s="290">
        <f t="shared" si="46"/>
        <v>0</v>
      </c>
      <c r="K100" s="290">
        <v>398</v>
      </c>
      <c r="L100" s="290">
        <f t="shared" si="43"/>
        <v>0</v>
      </c>
      <c r="M100" s="290"/>
      <c r="N100" s="290"/>
      <c r="O100" s="295">
        <f t="shared" si="47"/>
        <v>0</v>
      </c>
      <c r="Q100" s="289"/>
      <c r="R100" s="295">
        <f t="shared" si="34"/>
        <v>0</v>
      </c>
      <c r="S100" s="295"/>
      <c r="T100" s="289">
        <v>915</v>
      </c>
      <c r="U100" s="290">
        <f t="shared" si="35"/>
        <v>0</v>
      </c>
      <c r="V100" s="290"/>
      <c r="W100" s="291">
        <v>500</v>
      </c>
      <c r="X100" s="290">
        <f t="shared" si="42"/>
        <v>0</v>
      </c>
      <c r="Y100" s="301">
        <v>289</v>
      </c>
      <c r="Z100" s="302">
        <f t="shared" si="48"/>
        <v>0</v>
      </c>
      <c r="AA100" s="302"/>
      <c r="AB100" s="284"/>
      <c r="AC100" s="284"/>
    </row>
    <row r="101" spans="1:29" hidden="1" x14ac:dyDescent="0.3">
      <c r="A101" s="284"/>
      <c r="B101" s="284"/>
      <c r="C101" s="297" t="s">
        <v>427</v>
      </c>
      <c r="D101" s="289" t="s">
        <v>329</v>
      </c>
      <c r="E101" s="306">
        <v>0</v>
      </c>
      <c r="F101" s="306">
        <f t="shared" si="49"/>
        <v>312</v>
      </c>
      <c r="G101" s="306">
        <f t="shared" si="44"/>
        <v>410</v>
      </c>
      <c r="H101" s="306">
        <f t="shared" si="45"/>
        <v>0</v>
      </c>
      <c r="I101" s="290">
        <v>312</v>
      </c>
      <c r="J101" s="290">
        <f t="shared" si="46"/>
        <v>0</v>
      </c>
      <c r="K101" s="290">
        <v>410</v>
      </c>
      <c r="L101" s="290">
        <f t="shared" si="43"/>
        <v>0</v>
      </c>
      <c r="M101" s="290"/>
      <c r="N101" s="290"/>
      <c r="O101" s="295">
        <f t="shared" si="47"/>
        <v>0</v>
      </c>
      <c r="Q101" s="289"/>
      <c r="R101" s="295">
        <f t="shared" si="34"/>
        <v>0</v>
      </c>
      <c r="S101" s="295"/>
      <c r="T101" s="289">
        <v>1150</v>
      </c>
      <c r="U101" s="290">
        <f t="shared" si="35"/>
        <v>0</v>
      </c>
      <c r="V101" s="290"/>
      <c r="W101" s="291">
        <v>535</v>
      </c>
      <c r="X101" s="290">
        <f t="shared" si="42"/>
        <v>0</v>
      </c>
      <c r="Y101" s="301">
        <v>312</v>
      </c>
      <c r="Z101" s="302">
        <f t="shared" si="48"/>
        <v>0</v>
      </c>
      <c r="AA101" s="302"/>
      <c r="AB101" s="284"/>
      <c r="AC101" s="284"/>
    </row>
    <row r="102" spans="1:29" hidden="1" x14ac:dyDescent="0.3">
      <c r="A102" s="284"/>
      <c r="B102" s="284"/>
      <c r="C102" s="297" t="s">
        <v>428</v>
      </c>
      <c r="D102" s="289" t="s">
        <v>329</v>
      </c>
      <c r="E102" s="306">
        <v>0</v>
      </c>
      <c r="F102" s="306">
        <f t="shared" si="49"/>
        <v>392</v>
      </c>
      <c r="G102" s="306">
        <f t="shared" si="44"/>
        <v>488</v>
      </c>
      <c r="H102" s="306">
        <f t="shared" si="45"/>
        <v>0</v>
      </c>
      <c r="I102" s="290">
        <v>392</v>
      </c>
      <c r="J102" s="290">
        <f t="shared" si="46"/>
        <v>0</v>
      </c>
      <c r="K102" s="290">
        <v>488</v>
      </c>
      <c r="L102" s="290">
        <f t="shared" si="43"/>
        <v>0</v>
      </c>
      <c r="M102" s="290"/>
      <c r="N102" s="290"/>
      <c r="O102" s="295">
        <f t="shared" si="47"/>
        <v>0</v>
      </c>
      <c r="Q102" s="289"/>
      <c r="R102" s="295">
        <f t="shared" si="34"/>
        <v>0</v>
      </c>
      <c r="S102" s="295"/>
      <c r="T102" s="289">
        <v>1560</v>
      </c>
      <c r="U102" s="290">
        <f t="shared" si="35"/>
        <v>0</v>
      </c>
      <c r="V102" s="290"/>
      <c r="W102" s="291">
        <v>575</v>
      </c>
      <c r="X102" s="290">
        <f t="shared" si="42"/>
        <v>0</v>
      </c>
      <c r="Y102" s="301">
        <v>392</v>
      </c>
      <c r="Z102" s="302">
        <f t="shared" si="48"/>
        <v>0</v>
      </c>
      <c r="AA102" s="302"/>
      <c r="AB102" s="284"/>
      <c r="AC102" s="284"/>
    </row>
    <row r="103" spans="1:29" hidden="1" x14ac:dyDescent="0.3">
      <c r="A103" s="284"/>
      <c r="B103" s="284"/>
      <c r="C103" s="297" t="s">
        <v>429</v>
      </c>
      <c r="D103" s="289"/>
      <c r="E103" s="306"/>
      <c r="F103" s="306">
        <f t="shared" si="49"/>
        <v>0</v>
      </c>
      <c r="G103" s="306" t="e">
        <f t="shared" si="44"/>
        <v>#NUM!</v>
      </c>
      <c r="H103" s="306"/>
      <c r="I103" s="290"/>
      <c r="J103" s="290"/>
      <c r="K103" s="290" t="s">
        <v>338</v>
      </c>
      <c r="L103" s="290"/>
      <c r="M103" s="290"/>
      <c r="N103" s="290"/>
      <c r="O103" s="290"/>
      <c r="Q103" s="289"/>
      <c r="R103" s="290"/>
      <c r="S103" s="290"/>
      <c r="T103" s="289"/>
      <c r="U103" s="290"/>
      <c r="V103" s="290"/>
      <c r="W103" s="292"/>
      <c r="X103" s="293"/>
      <c r="Y103" s="301" t="s">
        <v>338</v>
      </c>
      <c r="Z103" s="302"/>
      <c r="AA103" s="302"/>
      <c r="AB103" s="284"/>
      <c r="AC103" s="284"/>
    </row>
    <row r="104" spans="1:29" ht="27.6" hidden="1" x14ac:dyDescent="0.3">
      <c r="A104" s="284"/>
      <c r="B104" s="284"/>
      <c r="C104" s="297" t="s">
        <v>430</v>
      </c>
      <c r="D104" s="289"/>
      <c r="E104" s="306"/>
      <c r="F104" s="306">
        <f t="shared" si="49"/>
        <v>0</v>
      </c>
      <c r="G104" s="306" t="e">
        <f t="shared" si="44"/>
        <v>#NUM!</v>
      </c>
      <c r="H104" s="306"/>
      <c r="I104" s="290"/>
      <c r="J104" s="290"/>
      <c r="K104" s="290" t="s">
        <v>338</v>
      </c>
      <c r="L104" s="290"/>
      <c r="M104" s="290"/>
      <c r="N104" s="290"/>
      <c r="O104" s="290"/>
      <c r="Q104" s="289"/>
      <c r="R104" s="290"/>
      <c r="S104" s="290"/>
      <c r="T104" s="289"/>
      <c r="U104" s="290"/>
      <c r="V104" s="290"/>
      <c r="W104" s="292"/>
      <c r="X104" s="293"/>
      <c r="Y104" s="301" t="s">
        <v>338</v>
      </c>
      <c r="Z104" s="302"/>
      <c r="AA104" s="302"/>
      <c r="AB104" s="284"/>
      <c r="AC104" s="284"/>
    </row>
    <row r="105" spans="1:29" hidden="1" x14ac:dyDescent="0.3">
      <c r="A105" s="284"/>
      <c r="B105" s="284"/>
      <c r="C105" s="297" t="s">
        <v>431</v>
      </c>
      <c r="D105" s="289" t="s">
        <v>127</v>
      </c>
      <c r="E105" s="306">
        <v>0</v>
      </c>
      <c r="F105" s="306">
        <f t="shared" si="49"/>
        <v>2500</v>
      </c>
      <c r="G105" s="306">
        <f t="shared" si="44"/>
        <v>2850</v>
      </c>
      <c r="H105" s="306">
        <f t="shared" ref="H105:H136" si="50">F105*E105</f>
        <v>0</v>
      </c>
      <c r="I105" s="290">
        <v>2500</v>
      </c>
      <c r="J105" s="290">
        <f t="shared" ref="J105:J136" si="51">I105*$E105</f>
        <v>0</v>
      </c>
      <c r="K105" s="290">
        <v>2500</v>
      </c>
      <c r="L105" s="290">
        <f t="shared" si="43"/>
        <v>0</v>
      </c>
      <c r="M105" s="290"/>
      <c r="N105" s="290">
        <v>3550</v>
      </c>
      <c r="O105" s="290">
        <f t="shared" ref="O105:O136" si="52">N105*$E105</f>
        <v>0</v>
      </c>
      <c r="Q105" s="289">
        <v>3500</v>
      </c>
      <c r="R105" s="290">
        <f t="shared" ref="R105:R167" si="53">Q105*$E105</f>
        <v>0</v>
      </c>
      <c r="S105" s="290"/>
      <c r="T105" s="289">
        <v>2850</v>
      </c>
      <c r="U105" s="290">
        <f t="shared" ref="U105:U167" si="54">T105*$E105</f>
        <v>0</v>
      </c>
      <c r="V105" s="290"/>
      <c r="W105" s="291">
        <v>3123</v>
      </c>
      <c r="X105" s="290">
        <f t="shared" si="42"/>
        <v>0</v>
      </c>
      <c r="Y105" s="303">
        <v>2780</v>
      </c>
      <c r="Z105" s="302">
        <f t="shared" ref="Z105:Z136" si="55">Y105*E105</f>
        <v>0</v>
      </c>
      <c r="AA105" s="302"/>
      <c r="AB105" s="284"/>
      <c r="AC105" s="284"/>
    </row>
    <row r="106" spans="1:29" hidden="1" x14ac:dyDescent="0.3">
      <c r="A106" s="284"/>
      <c r="B106" s="284"/>
      <c r="C106" s="297" t="s">
        <v>432</v>
      </c>
      <c r="D106" s="289" t="s">
        <v>127</v>
      </c>
      <c r="E106" s="306">
        <v>0</v>
      </c>
      <c r="F106" s="306">
        <f t="shared" si="49"/>
        <v>2500</v>
      </c>
      <c r="G106" s="306">
        <f t="shared" si="44"/>
        <v>2850</v>
      </c>
      <c r="H106" s="306">
        <f t="shared" si="50"/>
        <v>0</v>
      </c>
      <c r="I106" s="290">
        <v>2500</v>
      </c>
      <c r="J106" s="290">
        <f t="shared" si="51"/>
        <v>0</v>
      </c>
      <c r="K106" s="290">
        <v>2500</v>
      </c>
      <c r="L106" s="290">
        <f t="shared" si="43"/>
        <v>0</v>
      </c>
      <c r="M106" s="290"/>
      <c r="N106" s="290">
        <v>3350</v>
      </c>
      <c r="O106" s="290">
        <f t="shared" si="52"/>
        <v>0</v>
      </c>
      <c r="Q106" s="289">
        <v>3500</v>
      </c>
      <c r="R106" s="290">
        <f t="shared" si="53"/>
        <v>0</v>
      </c>
      <c r="S106" s="290"/>
      <c r="T106" s="289">
        <v>2850</v>
      </c>
      <c r="U106" s="290">
        <f t="shared" si="54"/>
        <v>0</v>
      </c>
      <c r="V106" s="290"/>
      <c r="W106" s="291">
        <v>2980</v>
      </c>
      <c r="X106" s="290">
        <f t="shared" si="42"/>
        <v>0</v>
      </c>
      <c r="Y106" s="303">
        <v>2500</v>
      </c>
      <c r="Z106" s="302">
        <f t="shared" si="55"/>
        <v>0</v>
      </c>
      <c r="AA106" s="302"/>
      <c r="AB106" s="284"/>
      <c r="AC106" s="284"/>
    </row>
    <row r="107" spans="1:29" hidden="1" x14ac:dyDescent="0.3">
      <c r="A107" s="284"/>
      <c r="B107" s="284"/>
      <c r="C107" s="297" t="s">
        <v>433</v>
      </c>
      <c r="D107" s="289" t="s">
        <v>127</v>
      </c>
      <c r="E107" s="306">
        <v>0</v>
      </c>
      <c r="F107" s="306">
        <f t="shared" si="49"/>
        <v>2800</v>
      </c>
      <c r="G107" s="306">
        <f t="shared" si="44"/>
        <v>3200</v>
      </c>
      <c r="H107" s="306">
        <f t="shared" si="50"/>
        <v>0</v>
      </c>
      <c r="I107" s="290">
        <v>2800</v>
      </c>
      <c r="J107" s="290">
        <f t="shared" si="51"/>
        <v>0</v>
      </c>
      <c r="K107" s="290">
        <v>2800</v>
      </c>
      <c r="L107" s="290">
        <f t="shared" si="43"/>
        <v>0</v>
      </c>
      <c r="M107" s="290"/>
      <c r="N107" s="290">
        <v>4150</v>
      </c>
      <c r="O107" s="290">
        <f t="shared" si="52"/>
        <v>0</v>
      </c>
      <c r="Q107" s="289">
        <v>4500</v>
      </c>
      <c r="R107" s="290">
        <f t="shared" si="53"/>
        <v>0</v>
      </c>
      <c r="S107" s="290"/>
      <c r="T107" s="289">
        <v>3200</v>
      </c>
      <c r="U107" s="290">
        <f t="shared" si="54"/>
        <v>0</v>
      </c>
      <c r="V107" s="290"/>
      <c r="W107" s="291">
        <v>4652</v>
      </c>
      <c r="X107" s="290">
        <f t="shared" si="42"/>
        <v>0</v>
      </c>
      <c r="Y107" s="303">
        <v>2800</v>
      </c>
      <c r="Z107" s="302">
        <f t="shared" si="55"/>
        <v>0</v>
      </c>
      <c r="AA107" s="302"/>
      <c r="AB107" s="284"/>
      <c r="AC107" s="284"/>
    </row>
    <row r="108" spans="1:29" hidden="1" x14ac:dyDescent="0.3">
      <c r="A108" s="284"/>
      <c r="B108" s="284"/>
      <c r="C108" s="297" t="s">
        <v>434</v>
      </c>
      <c r="D108" s="289" t="s">
        <v>127</v>
      </c>
      <c r="E108" s="306">
        <v>0</v>
      </c>
      <c r="F108" s="306">
        <f t="shared" si="49"/>
        <v>1324</v>
      </c>
      <c r="G108" s="306">
        <f t="shared" si="44"/>
        <v>1400</v>
      </c>
      <c r="H108" s="306">
        <f t="shared" si="50"/>
        <v>0</v>
      </c>
      <c r="I108" s="290">
        <v>3500</v>
      </c>
      <c r="J108" s="290">
        <f t="shared" si="51"/>
        <v>0</v>
      </c>
      <c r="K108" s="290">
        <v>1400</v>
      </c>
      <c r="L108" s="290">
        <f t="shared" si="43"/>
        <v>0</v>
      </c>
      <c r="M108" s="290"/>
      <c r="N108" s="290">
        <v>1500</v>
      </c>
      <c r="O108" s="290">
        <f t="shared" si="52"/>
        <v>0</v>
      </c>
      <c r="Q108" s="289">
        <v>1450</v>
      </c>
      <c r="R108" s="290">
        <f t="shared" si="53"/>
        <v>0</v>
      </c>
      <c r="S108" s="290"/>
      <c r="T108" s="289">
        <v>1350</v>
      </c>
      <c r="U108" s="290">
        <f t="shared" si="54"/>
        <v>0</v>
      </c>
      <c r="V108" s="290"/>
      <c r="W108" s="291">
        <v>1324</v>
      </c>
      <c r="X108" s="290">
        <f t="shared" si="42"/>
        <v>0</v>
      </c>
      <c r="Y108" s="303">
        <v>1324</v>
      </c>
      <c r="Z108" s="302">
        <f t="shared" si="55"/>
        <v>0</v>
      </c>
      <c r="AA108" s="302"/>
      <c r="AB108" s="284"/>
      <c r="AC108" s="284"/>
    </row>
    <row r="109" spans="1:29" hidden="1" x14ac:dyDescent="0.3">
      <c r="A109" s="284"/>
      <c r="B109" s="284"/>
      <c r="C109" s="297" t="s">
        <v>435</v>
      </c>
      <c r="D109" s="289" t="s">
        <v>127</v>
      </c>
      <c r="E109" s="306">
        <v>0</v>
      </c>
      <c r="F109" s="306">
        <f t="shared" si="49"/>
        <v>1350</v>
      </c>
      <c r="G109" s="306">
        <f t="shared" si="44"/>
        <v>1450</v>
      </c>
      <c r="H109" s="306">
        <f t="shared" si="50"/>
        <v>0</v>
      </c>
      <c r="I109" s="290">
        <v>3500</v>
      </c>
      <c r="J109" s="290">
        <f t="shared" si="51"/>
        <v>0</v>
      </c>
      <c r="K109" s="290">
        <v>1650</v>
      </c>
      <c r="L109" s="290">
        <f t="shared" si="43"/>
        <v>0</v>
      </c>
      <c r="M109" s="290"/>
      <c r="N109" s="290">
        <v>1990</v>
      </c>
      <c r="O109" s="290">
        <f t="shared" si="52"/>
        <v>0</v>
      </c>
      <c r="Q109" s="289">
        <v>1450</v>
      </c>
      <c r="R109" s="290">
        <f t="shared" si="53"/>
        <v>0</v>
      </c>
      <c r="S109" s="290"/>
      <c r="T109" s="289">
        <v>1350</v>
      </c>
      <c r="U109" s="290">
        <f t="shared" si="54"/>
        <v>0</v>
      </c>
      <c r="V109" s="290"/>
      <c r="W109" s="291">
        <v>1876</v>
      </c>
      <c r="X109" s="290">
        <f t="shared" si="42"/>
        <v>0</v>
      </c>
      <c r="Y109" s="303">
        <v>1350</v>
      </c>
      <c r="Z109" s="302">
        <f t="shared" si="55"/>
        <v>0</v>
      </c>
      <c r="AA109" s="302"/>
      <c r="AB109" s="284"/>
      <c r="AC109" s="284"/>
    </row>
    <row r="110" spans="1:29" hidden="1" x14ac:dyDescent="0.3">
      <c r="A110" s="284"/>
      <c r="B110" s="284"/>
      <c r="C110" s="297" t="s">
        <v>436</v>
      </c>
      <c r="D110" s="289" t="s">
        <v>127</v>
      </c>
      <c r="E110" s="306">
        <v>0</v>
      </c>
      <c r="F110" s="306">
        <f t="shared" si="49"/>
        <v>1350</v>
      </c>
      <c r="G110" s="306">
        <f t="shared" si="44"/>
        <v>1450</v>
      </c>
      <c r="H110" s="306">
        <f t="shared" si="50"/>
        <v>0</v>
      </c>
      <c r="I110" s="290">
        <v>3500</v>
      </c>
      <c r="J110" s="290">
        <f t="shared" si="51"/>
        <v>0</v>
      </c>
      <c r="K110" s="290">
        <v>1750</v>
      </c>
      <c r="L110" s="290">
        <f t="shared" si="43"/>
        <v>0</v>
      </c>
      <c r="M110" s="290"/>
      <c r="N110" s="426">
        <v>1830</v>
      </c>
      <c r="O110" s="426">
        <f t="shared" si="52"/>
        <v>0</v>
      </c>
      <c r="Q110" s="289">
        <v>1450</v>
      </c>
      <c r="R110" s="290">
        <f t="shared" si="53"/>
        <v>0</v>
      </c>
      <c r="S110" s="290"/>
      <c r="T110" s="289">
        <v>1350</v>
      </c>
      <c r="U110" s="290">
        <f t="shared" si="54"/>
        <v>0</v>
      </c>
      <c r="V110" s="290"/>
      <c r="W110" s="291">
        <v>1876</v>
      </c>
      <c r="X110" s="290">
        <f t="shared" si="42"/>
        <v>0</v>
      </c>
      <c r="Y110" s="303">
        <v>1350</v>
      </c>
      <c r="Z110" s="302">
        <f t="shared" si="55"/>
        <v>0</v>
      </c>
      <c r="AA110" s="302"/>
      <c r="AB110" s="284"/>
      <c r="AC110" s="284"/>
    </row>
    <row r="111" spans="1:29" x14ac:dyDescent="0.3">
      <c r="A111" s="284"/>
      <c r="B111" s="284"/>
      <c r="C111" s="444" t="s">
        <v>437</v>
      </c>
      <c r="D111" s="289" t="s">
        <v>127</v>
      </c>
      <c r="E111" s="306">
        <v>2</v>
      </c>
      <c r="F111" s="306">
        <v>1700</v>
      </c>
      <c r="G111" s="446">
        <f t="shared" si="44"/>
        <v>1678</v>
      </c>
      <c r="H111" s="306">
        <f t="shared" si="50"/>
        <v>3400</v>
      </c>
      <c r="I111" s="290">
        <v>3800</v>
      </c>
      <c r="J111" s="290">
        <f t="shared" si="51"/>
        <v>7600</v>
      </c>
      <c r="K111" s="290">
        <v>1750</v>
      </c>
      <c r="L111" s="290">
        <f t="shared" si="43"/>
        <v>3500</v>
      </c>
      <c r="M111" s="423">
        <f>L111-H111</f>
        <v>100</v>
      </c>
      <c r="N111" s="290">
        <v>1830</v>
      </c>
      <c r="O111" s="290">
        <f t="shared" si="52"/>
        <v>3660</v>
      </c>
      <c r="P111" s="290">
        <f t="shared" ref="P111:P113" si="56">O111-H111</f>
        <v>260</v>
      </c>
      <c r="Q111" s="425">
        <v>1450</v>
      </c>
      <c r="R111" s="290">
        <f t="shared" si="53"/>
        <v>2900</v>
      </c>
      <c r="S111" s="290">
        <f t="shared" ref="S111:S113" si="57">R111-H111</f>
        <v>-500</v>
      </c>
      <c r="T111" s="289">
        <v>1350</v>
      </c>
      <c r="U111" s="290">
        <f t="shared" si="54"/>
        <v>2700</v>
      </c>
      <c r="V111" s="293">
        <f t="shared" ref="V111:V113" si="58">U111-H111</f>
        <v>-700</v>
      </c>
      <c r="W111" s="291">
        <v>1980</v>
      </c>
      <c r="X111" s="290">
        <f t="shared" si="42"/>
        <v>3960</v>
      </c>
      <c r="Y111" s="303">
        <v>1678</v>
      </c>
      <c r="Z111" s="302">
        <f t="shared" si="55"/>
        <v>3356</v>
      </c>
      <c r="AA111" s="302">
        <f t="shared" ref="AA111:AA113" si="59">H111</f>
        <v>3400</v>
      </c>
      <c r="AB111" s="284"/>
      <c r="AC111" s="284"/>
    </row>
    <row r="112" spans="1:29" hidden="1" x14ac:dyDescent="0.3">
      <c r="A112" s="284"/>
      <c r="B112" s="284"/>
      <c r="C112" s="297" t="s">
        <v>438</v>
      </c>
      <c r="D112" s="289" t="s">
        <v>127</v>
      </c>
      <c r="E112" s="306">
        <v>1</v>
      </c>
      <c r="F112" s="306">
        <f t="shared" si="49"/>
        <v>1850</v>
      </c>
      <c r="G112" s="446">
        <f t="shared" si="44"/>
        <v>1950</v>
      </c>
      <c r="H112" s="306">
        <f t="shared" si="50"/>
        <v>1850</v>
      </c>
      <c r="I112" s="290">
        <v>4800</v>
      </c>
      <c r="J112" s="290">
        <f t="shared" si="51"/>
        <v>4800</v>
      </c>
      <c r="K112" s="290">
        <v>1950</v>
      </c>
      <c r="L112" s="290">
        <f t="shared" si="43"/>
        <v>1950</v>
      </c>
      <c r="M112" s="423">
        <f>L112-H112</f>
        <v>100</v>
      </c>
      <c r="N112" s="290">
        <v>2970</v>
      </c>
      <c r="O112" s="290">
        <f t="shared" si="52"/>
        <v>2970</v>
      </c>
      <c r="P112" s="290">
        <f t="shared" si="56"/>
        <v>1120</v>
      </c>
      <c r="Q112" s="425">
        <v>1850</v>
      </c>
      <c r="R112" s="290">
        <f t="shared" si="53"/>
        <v>1850</v>
      </c>
      <c r="S112" s="290">
        <f t="shared" si="57"/>
        <v>0</v>
      </c>
      <c r="T112" s="289">
        <v>2500</v>
      </c>
      <c r="U112" s="290">
        <f t="shared" si="54"/>
        <v>2500</v>
      </c>
      <c r="V112" s="293">
        <f t="shared" si="58"/>
        <v>650</v>
      </c>
      <c r="W112" s="291">
        <v>2765</v>
      </c>
      <c r="X112" s="290">
        <f t="shared" si="42"/>
        <v>2765</v>
      </c>
      <c r="Y112" s="303">
        <v>1850</v>
      </c>
      <c r="Z112" s="302">
        <f t="shared" si="55"/>
        <v>1850</v>
      </c>
      <c r="AA112" s="302">
        <f t="shared" si="59"/>
        <v>1850</v>
      </c>
      <c r="AB112" s="284"/>
      <c r="AC112" s="284"/>
    </row>
    <row r="113" spans="1:29" x14ac:dyDescent="0.3">
      <c r="A113" s="284"/>
      <c r="B113" s="284"/>
      <c r="C113" s="444" t="s">
        <v>439</v>
      </c>
      <c r="D113" s="289" t="s">
        <v>127</v>
      </c>
      <c r="E113" s="306">
        <v>1</v>
      </c>
      <c r="F113" s="306">
        <v>2400</v>
      </c>
      <c r="G113" s="446">
        <f t="shared" si="44"/>
        <v>2456</v>
      </c>
      <c r="H113" s="306">
        <f t="shared" si="50"/>
        <v>2400</v>
      </c>
      <c r="I113" s="290">
        <v>4800</v>
      </c>
      <c r="J113" s="290">
        <f t="shared" si="51"/>
        <v>4800</v>
      </c>
      <c r="K113" s="290">
        <v>2450</v>
      </c>
      <c r="L113" s="290">
        <f t="shared" si="43"/>
        <v>2450</v>
      </c>
      <c r="M113" s="423">
        <f>L113-H113</f>
        <v>50</v>
      </c>
      <c r="N113" s="290">
        <v>2970</v>
      </c>
      <c r="O113" s="290">
        <f t="shared" si="52"/>
        <v>2970</v>
      </c>
      <c r="P113" s="290">
        <f t="shared" si="56"/>
        <v>570</v>
      </c>
      <c r="Q113" s="425">
        <v>1850</v>
      </c>
      <c r="R113" s="290">
        <f t="shared" si="53"/>
        <v>1850</v>
      </c>
      <c r="S113" s="290">
        <f t="shared" si="57"/>
        <v>-550</v>
      </c>
      <c r="T113" s="289">
        <v>2500</v>
      </c>
      <c r="U113" s="290">
        <f t="shared" si="54"/>
        <v>2500</v>
      </c>
      <c r="V113" s="293">
        <f t="shared" si="58"/>
        <v>100</v>
      </c>
      <c r="W113" s="291">
        <v>3456</v>
      </c>
      <c r="X113" s="290">
        <f t="shared" si="42"/>
        <v>3456</v>
      </c>
      <c r="Y113" s="303">
        <v>2456</v>
      </c>
      <c r="Z113" s="302">
        <f t="shared" si="55"/>
        <v>2456</v>
      </c>
      <c r="AA113" s="302">
        <f t="shared" si="59"/>
        <v>2400</v>
      </c>
      <c r="AB113" s="284"/>
      <c r="AC113" s="284"/>
    </row>
    <row r="114" spans="1:29" hidden="1" x14ac:dyDescent="0.3">
      <c r="A114" s="284"/>
      <c r="B114" s="284"/>
      <c r="C114" s="297" t="s">
        <v>440</v>
      </c>
      <c r="D114" s="289" t="s">
        <v>127</v>
      </c>
      <c r="E114" s="306">
        <v>0</v>
      </c>
      <c r="F114" s="306">
        <f t="shared" si="49"/>
        <v>4234</v>
      </c>
      <c r="G114" s="306">
        <f t="shared" si="44"/>
        <v>5000</v>
      </c>
      <c r="H114" s="306">
        <f t="shared" si="50"/>
        <v>0</v>
      </c>
      <c r="I114" s="290">
        <v>5200</v>
      </c>
      <c r="J114" s="290">
        <f t="shared" si="51"/>
        <v>0</v>
      </c>
      <c r="K114" s="290">
        <v>4300</v>
      </c>
      <c r="L114" s="290">
        <f t="shared" si="43"/>
        <v>0</v>
      </c>
      <c r="M114" s="290"/>
      <c r="N114" s="428">
        <v>4500</v>
      </c>
      <c r="O114" s="428">
        <f t="shared" si="52"/>
        <v>0</v>
      </c>
      <c r="Q114" s="289">
        <v>5000</v>
      </c>
      <c r="R114" s="290">
        <f t="shared" si="53"/>
        <v>0</v>
      </c>
      <c r="S114" s="290"/>
      <c r="T114" s="289">
        <v>8150</v>
      </c>
      <c r="U114" s="290">
        <f t="shared" si="54"/>
        <v>0</v>
      </c>
      <c r="V114" s="290"/>
      <c r="W114" s="291">
        <v>4234</v>
      </c>
      <c r="X114" s="290">
        <f t="shared" si="42"/>
        <v>0</v>
      </c>
      <c r="Y114" s="303">
        <v>5434</v>
      </c>
      <c r="Z114" s="302">
        <f t="shared" si="55"/>
        <v>0</v>
      </c>
      <c r="AA114" s="302"/>
      <c r="AB114" s="284"/>
      <c r="AC114" s="284"/>
    </row>
    <row r="115" spans="1:29" hidden="1" x14ac:dyDescent="0.3">
      <c r="A115" s="284"/>
      <c r="B115" s="284"/>
      <c r="C115" s="297" t="s">
        <v>441</v>
      </c>
      <c r="D115" s="289" t="s">
        <v>127</v>
      </c>
      <c r="E115" s="306">
        <v>0</v>
      </c>
      <c r="F115" s="306">
        <f t="shared" si="49"/>
        <v>350</v>
      </c>
      <c r="G115" s="306">
        <f t="shared" si="44"/>
        <v>725</v>
      </c>
      <c r="H115" s="306">
        <f t="shared" si="50"/>
        <v>0</v>
      </c>
      <c r="I115" s="290">
        <v>350</v>
      </c>
      <c r="J115" s="290">
        <f t="shared" si="51"/>
        <v>0</v>
      </c>
      <c r="K115" s="290">
        <v>710</v>
      </c>
      <c r="L115" s="290">
        <f t="shared" si="43"/>
        <v>0</v>
      </c>
      <c r="M115" s="290"/>
      <c r="N115" s="290">
        <v>850</v>
      </c>
      <c r="O115" s="290">
        <f t="shared" si="52"/>
        <v>0</v>
      </c>
      <c r="Q115" s="289">
        <v>950</v>
      </c>
      <c r="R115" s="290">
        <f t="shared" si="53"/>
        <v>0</v>
      </c>
      <c r="S115" s="290"/>
      <c r="T115" s="289">
        <v>725</v>
      </c>
      <c r="U115" s="290">
        <f t="shared" si="54"/>
        <v>0</v>
      </c>
      <c r="V115" s="290"/>
      <c r="W115" s="291">
        <v>639</v>
      </c>
      <c r="X115" s="290">
        <f t="shared" si="42"/>
        <v>0</v>
      </c>
      <c r="Y115" s="301">
        <v>350</v>
      </c>
      <c r="Z115" s="302">
        <f t="shared" si="55"/>
        <v>0</v>
      </c>
      <c r="AA115" s="302"/>
      <c r="AB115" s="284"/>
      <c r="AC115" s="284"/>
    </row>
    <row r="116" spans="1:29" hidden="1" x14ac:dyDescent="0.3">
      <c r="A116" s="284"/>
      <c r="B116" s="284"/>
      <c r="C116" s="297" t="s">
        <v>442</v>
      </c>
      <c r="D116" s="289" t="s">
        <v>127</v>
      </c>
      <c r="E116" s="306">
        <v>0</v>
      </c>
      <c r="F116" s="306">
        <f t="shared" si="49"/>
        <v>350</v>
      </c>
      <c r="G116" s="306">
        <f t="shared" si="44"/>
        <v>725</v>
      </c>
      <c r="H116" s="306">
        <f t="shared" si="50"/>
        <v>0</v>
      </c>
      <c r="I116" s="290">
        <v>350</v>
      </c>
      <c r="J116" s="290">
        <f t="shared" si="51"/>
        <v>0</v>
      </c>
      <c r="K116" s="290">
        <v>710</v>
      </c>
      <c r="L116" s="290">
        <f t="shared" si="43"/>
        <v>0</v>
      </c>
      <c r="M116" s="290"/>
      <c r="N116" s="290">
        <v>850</v>
      </c>
      <c r="O116" s="290">
        <f t="shared" si="52"/>
        <v>0</v>
      </c>
      <c r="Q116" s="289">
        <v>950</v>
      </c>
      <c r="R116" s="290">
        <f t="shared" si="53"/>
        <v>0</v>
      </c>
      <c r="S116" s="290"/>
      <c r="T116" s="289">
        <v>725</v>
      </c>
      <c r="U116" s="290">
        <f t="shared" si="54"/>
        <v>0</v>
      </c>
      <c r="V116" s="290"/>
      <c r="W116" s="291">
        <v>639</v>
      </c>
      <c r="X116" s="290">
        <f t="shared" si="42"/>
        <v>0</v>
      </c>
      <c r="Y116" s="301">
        <v>350</v>
      </c>
      <c r="Z116" s="302">
        <f t="shared" si="55"/>
        <v>0</v>
      </c>
      <c r="AA116" s="302"/>
      <c r="AB116" s="284"/>
      <c r="AC116" s="284"/>
    </row>
    <row r="117" spans="1:29" hidden="1" x14ac:dyDescent="0.3">
      <c r="A117" s="284"/>
      <c r="B117" s="284"/>
      <c r="C117" s="297" t="s">
        <v>443</v>
      </c>
      <c r="D117" s="289" t="s">
        <v>127</v>
      </c>
      <c r="E117" s="306">
        <v>0</v>
      </c>
      <c r="F117" s="306">
        <f t="shared" si="49"/>
        <v>350</v>
      </c>
      <c r="G117" s="306">
        <f t="shared" si="44"/>
        <v>725</v>
      </c>
      <c r="H117" s="306">
        <f t="shared" si="50"/>
        <v>0</v>
      </c>
      <c r="I117" s="290">
        <v>350</v>
      </c>
      <c r="J117" s="290">
        <f t="shared" si="51"/>
        <v>0</v>
      </c>
      <c r="K117" s="290">
        <v>710</v>
      </c>
      <c r="L117" s="290">
        <f t="shared" si="43"/>
        <v>0</v>
      </c>
      <c r="M117" s="290"/>
      <c r="N117" s="290">
        <v>850</v>
      </c>
      <c r="O117" s="290">
        <f t="shared" si="52"/>
        <v>0</v>
      </c>
      <c r="Q117" s="289">
        <v>950</v>
      </c>
      <c r="R117" s="290">
        <f t="shared" si="53"/>
        <v>0</v>
      </c>
      <c r="S117" s="290"/>
      <c r="T117" s="289">
        <v>725</v>
      </c>
      <c r="U117" s="290">
        <f t="shared" si="54"/>
        <v>0</v>
      </c>
      <c r="V117" s="290"/>
      <c r="W117" s="291">
        <v>639</v>
      </c>
      <c r="X117" s="290">
        <f t="shared" si="42"/>
        <v>0</v>
      </c>
      <c r="Y117" s="301">
        <v>350</v>
      </c>
      <c r="Z117" s="302">
        <f t="shared" si="55"/>
        <v>0</v>
      </c>
      <c r="AA117" s="302"/>
      <c r="AB117" s="284"/>
      <c r="AC117" s="284"/>
    </row>
    <row r="118" spans="1:29" hidden="1" x14ac:dyDescent="0.3">
      <c r="A118" s="284"/>
      <c r="B118" s="284"/>
      <c r="C118" s="297" t="s">
        <v>444</v>
      </c>
      <c r="D118" s="289" t="s">
        <v>127</v>
      </c>
      <c r="E118" s="306">
        <v>0</v>
      </c>
      <c r="F118" s="306">
        <f t="shared" si="49"/>
        <v>350</v>
      </c>
      <c r="G118" s="306">
        <f t="shared" si="44"/>
        <v>725</v>
      </c>
      <c r="H118" s="306">
        <f t="shared" si="50"/>
        <v>0</v>
      </c>
      <c r="I118" s="290">
        <v>350</v>
      </c>
      <c r="J118" s="290">
        <f t="shared" si="51"/>
        <v>0</v>
      </c>
      <c r="K118" s="290">
        <v>710</v>
      </c>
      <c r="L118" s="290">
        <f t="shared" si="43"/>
        <v>0</v>
      </c>
      <c r="M118" s="290"/>
      <c r="N118" s="290">
        <v>850</v>
      </c>
      <c r="O118" s="290">
        <f t="shared" si="52"/>
        <v>0</v>
      </c>
      <c r="Q118" s="289">
        <v>950</v>
      </c>
      <c r="R118" s="290">
        <f t="shared" si="53"/>
        <v>0</v>
      </c>
      <c r="S118" s="290"/>
      <c r="T118" s="289">
        <v>725</v>
      </c>
      <c r="U118" s="290">
        <f t="shared" si="54"/>
        <v>0</v>
      </c>
      <c r="V118" s="290"/>
      <c r="W118" s="291">
        <v>700</v>
      </c>
      <c r="X118" s="290">
        <f t="shared" si="42"/>
        <v>0</v>
      </c>
      <c r="Y118" s="301">
        <v>350</v>
      </c>
      <c r="Z118" s="302">
        <f t="shared" si="55"/>
        <v>0</v>
      </c>
      <c r="AA118" s="302"/>
      <c r="AB118" s="284"/>
      <c r="AC118" s="284"/>
    </row>
    <row r="119" spans="1:29" hidden="1" x14ac:dyDescent="0.3">
      <c r="A119" s="284"/>
      <c r="B119" s="284"/>
      <c r="C119" s="297" t="s">
        <v>445</v>
      </c>
      <c r="D119" s="289" t="s">
        <v>127</v>
      </c>
      <c r="E119" s="306">
        <v>0</v>
      </c>
      <c r="F119" s="306">
        <f t="shared" si="49"/>
        <v>450</v>
      </c>
      <c r="G119" s="306">
        <f t="shared" si="44"/>
        <v>850</v>
      </c>
      <c r="H119" s="306">
        <f t="shared" si="50"/>
        <v>0</v>
      </c>
      <c r="I119" s="290">
        <v>450</v>
      </c>
      <c r="J119" s="290">
        <f t="shared" si="51"/>
        <v>0</v>
      </c>
      <c r="K119" s="290">
        <v>820</v>
      </c>
      <c r="L119" s="290">
        <f t="shared" si="43"/>
        <v>0</v>
      </c>
      <c r="M119" s="290"/>
      <c r="N119" s="290">
        <v>850</v>
      </c>
      <c r="O119" s="290">
        <f t="shared" si="52"/>
        <v>0</v>
      </c>
      <c r="Q119" s="289">
        <v>950</v>
      </c>
      <c r="R119" s="290">
        <f t="shared" si="53"/>
        <v>0</v>
      </c>
      <c r="S119" s="290"/>
      <c r="T119" s="289">
        <v>1050</v>
      </c>
      <c r="U119" s="290">
        <f t="shared" si="54"/>
        <v>0</v>
      </c>
      <c r="V119" s="290"/>
      <c r="W119" s="291">
        <v>700</v>
      </c>
      <c r="X119" s="290">
        <f t="shared" si="42"/>
        <v>0</v>
      </c>
      <c r="Y119" s="301">
        <v>450</v>
      </c>
      <c r="Z119" s="302">
        <f t="shared" si="55"/>
        <v>0</v>
      </c>
      <c r="AA119" s="302"/>
      <c r="AB119" s="284"/>
      <c r="AC119" s="284"/>
    </row>
    <row r="120" spans="1:29" hidden="1" x14ac:dyDescent="0.3">
      <c r="A120" s="284"/>
      <c r="B120" s="284"/>
      <c r="C120" s="297" t="s">
        <v>446</v>
      </c>
      <c r="D120" s="289" t="s">
        <v>127</v>
      </c>
      <c r="E120" s="306">
        <v>0</v>
      </c>
      <c r="F120" s="306">
        <f t="shared" si="49"/>
        <v>450</v>
      </c>
      <c r="G120" s="306">
        <f t="shared" si="44"/>
        <v>850</v>
      </c>
      <c r="H120" s="306">
        <f t="shared" si="50"/>
        <v>0</v>
      </c>
      <c r="I120" s="290">
        <v>450</v>
      </c>
      <c r="J120" s="290">
        <f t="shared" si="51"/>
        <v>0</v>
      </c>
      <c r="K120" s="290">
        <v>820</v>
      </c>
      <c r="L120" s="290">
        <f t="shared" si="43"/>
        <v>0</v>
      </c>
      <c r="M120" s="290"/>
      <c r="N120" s="426">
        <v>850</v>
      </c>
      <c r="O120" s="426">
        <f t="shared" si="52"/>
        <v>0</v>
      </c>
      <c r="Q120" s="289">
        <v>950</v>
      </c>
      <c r="R120" s="290">
        <f t="shared" si="53"/>
        <v>0</v>
      </c>
      <c r="S120" s="290"/>
      <c r="T120" s="289">
        <v>1050</v>
      </c>
      <c r="U120" s="290">
        <f t="shared" si="54"/>
        <v>0</v>
      </c>
      <c r="V120" s="290"/>
      <c r="W120" s="291">
        <v>967</v>
      </c>
      <c r="X120" s="290">
        <f t="shared" si="42"/>
        <v>0</v>
      </c>
      <c r="Y120" s="301">
        <v>450</v>
      </c>
      <c r="Z120" s="302">
        <f t="shared" si="55"/>
        <v>0</v>
      </c>
      <c r="AA120" s="302"/>
      <c r="AB120" s="284"/>
      <c r="AC120" s="284"/>
    </row>
    <row r="121" spans="1:29" hidden="1" x14ac:dyDescent="0.3">
      <c r="A121" s="284"/>
      <c r="B121" s="284"/>
      <c r="C121" s="297" t="s">
        <v>447</v>
      </c>
      <c r="D121" s="289" t="s">
        <v>127</v>
      </c>
      <c r="E121" s="306">
        <v>41</v>
      </c>
      <c r="F121" s="306">
        <f t="shared" si="49"/>
        <v>220</v>
      </c>
      <c r="G121" s="446">
        <f t="shared" si="44"/>
        <v>255</v>
      </c>
      <c r="H121" s="306">
        <f t="shared" si="50"/>
        <v>9020</v>
      </c>
      <c r="I121" s="290">
        <v>220</v>
      </c>
      <c r="J121" s="290">
        <f t="shared" si="51"/>
        <v>9020</v>
      </c>
      <c r="K121" s="290">
        <v>220</v>
      </c>
      <c r="L121" s="290">
        <f t="shared" si="43"/>
        <v>9020</v>
      </c>
      <c r="M121" s="423">
        <f>L121-H121</f>
        <v>0</v>
      </c>
      <c r="N121" s="290">
        <v>335</v>
      </c>
      <c r="O121" s="290">
        <f t="shared" si="52"/>
        <v>13735</v>
      </c>
      <c r="P121" s="290">
        <f t="shared" ref="P121:P122" si="60">O121-H121</f>
        <v>4715</v>
      </c>
      <c r="Q121" s="425">
        <v>275</v>
      </c>
      <c r="R121" s="290">
        <f t="shared" si="53"/>
        <v>11275</v>
      </c>
      <c r="S121" s="290">
        <f t="shared" ref="S121:S122" si="61">R121-H121</f>
        <v>2255</v>
      </c>
      <c r="T121" s="289">
        <v>255</v>
      </c>
      <c r="U121" s="290">
        <f t="shared" si="54"/>
        <v>10455</v>
      </c>
      <c r="V121" s="293">
        <f t="shared" ref="V121:V122" si="62">U121-H121</f>
        <v>1435</v>
      </c>
      <c r="W121" s="291">
        <v>256</v>
      </c>
      <c r="X121" s="290">
        <f t="shared" si="42"/>
        <v>10496</v>
      </c>
      <c r="Y121" s="301">
        <v>220</v>
      </c>
      <c r="Z121" s="302">
        <f t="shared" si="55"/>
        <v>9020</v>
      </c>
      <c r="AA121" s="302">
        <f t="shared" ref="AA121:AA122" si="63">H121</f>
        <v>9020</v>
      </c>
      <c r="AB121" s="284"/>
      <c r="AC121" s="284"/>
    </row>
    <row r="122" spans="1:29" hidden="1" x14ac:dyDescent="0.3">
      <c r="A122" s="284"/>
      <c r="B122" s="284"/>
      <c r="C122" s="297" t="s">
        <v>448</v>
      </c>
      <c r="D122" s="289" t="s">
        <v>127</v>
      </c>
      <c r="E122" s="306">
        <v>65</v>
      </c>
      <c r="F122" s="306">
        <f t="shared" si="49"/>
        <v>220</v>
      </c>
      <c r="G122" s="446">
        <f t="shared" si="44"/>
        <v>255</v>
      </c>
      <c r="H122" s="306">
        <f t="shared" si="50"/>
        <v>14300</v>
      </c>
      <c r="I122" s="290">
        <v>220</v>
      </c>
      <c r="J122" s="290">
        <f t="shared" si="51"/>
        <v>14300</v>
      </c>
      <c r="K122" s="290">
        <v>220</v>
      </c>
      <c r="L122" s="290">
        <f t="shared" si="43"/>
        <v>14300</v>
      </c>
      <c r="M122" s="423">
        <f>L122-H122</f>
        <v>0</v>
      </c>
      <c r="N122" s="290">
        <v>335</v>
      </c>
      <c r="O122" s="290">
        <f t="shared" si="52"/>
        <v>21775</v>
      </c>
      <c r="P122" s="290">
        <f t="shared" si="60"/>
        <v>7475</v>
      </c>
      <c r="Q122" s="425">
        <v>275</v>
      </c>
      <c r="R122" s="290">
        <f t="shared" si="53"/>
        <v>17875</v>
      </c>
      <c r="S122" s="290">
        <f t="shared" si="61"/>
        <v>3575</v>
      </c>
      <c r="T122" s="289">
        <v>255</v>
      </c>
      <c r="U122" s="290">
        <f t="shared" si="54"/>
        <v>16575</v>
      </c>
      <c r="V122" s="293">
        <f t="shared" si="62"/>
        <v>2275</v>
      </c>
      <c r="W122" s="291">
        <v>294</v>
      </c>
      <c r="X122" s="290">
        <f t="shared" si="42"/>
        <v>19110</v>
      </c>
      <c r="Y122" s="301">
        <v>220</v>
      </c>
      <c r="Z122" s="302">
        <f t="shared" si="55"/>
        <v>14300</v>
      </c>
      <c r="AA122" s="302">
        <f t="shared" si="63"/>
        <v>14300</v>
      </c>
      <c r="AB122" s="284"/>
      <c r="AC122" s="284"/>
    </row>
    <row r="123" spans="1:29" hidden="1" x14ac:dyDescent="0.3">
      <c r="A123" s="284"/>
      <c r="B123" s="284"/>
      <c r="C123" s="297" t="s">
        <v>449</v>
      </c>
      <c r="D123" s="289" t="s">
        <v>127</v>
      </c>
      <c r="E123" s="306">
        <v>0</v>
      </c>
      <c r="F123" s="306">
        <f t="shared" si="49"/>
        <v>220</v>
      </c>
      <c r="G123" s="306">
        <f t="shared" si="44"/>
        <v>255</v>
      </c>
      <c r="H123" s="306">
        <f t="shared" si="50"/>
        <v>0</v>
      </c>
      <c r="I123" s="290">
        <v>220</v>
      </c>
      <c r="J123" s="290">
        <f t="shared" si="51"/>
        <v>0</v>
      </c>
      <c r="K123" s="290">
        <v>220</v>
      </c>
      <c r="L123" s="290">
        <f t="shared" si="43"/>
        <v>0</v>
      </c>
      <c r="M123" s="290"/>
      <c r="N123" s="429">
        <v>335</v>
      </c>
      <c r="O123" s="429">
        <f t="shared" si="52"/>
        <v>0</v>
      </c>
      <c r="Q123" s="289">
        <v>275</v>
      </c>
      <c r="R123" s="290">
        <f t="shared" si="53"/>
        <v>0</v>
      </c>
      <c r="S123" s="290"/>
      <c r="T123" s="289">
        <v>255</v>
      </c>
      <c r="U123" s="290">
        <f t="shared" si="54"/>
        <v>0</v>
      </c>
      <c r="V123" s="290"/>
      <c r="W123" s="291">
        <v>294</v>
      </c>
      <c r="X123" s="290">
        <f t="shared" si="42"/>
        <v>0</v>
      </c>
      <c r="Y123" s="301">
        <v>220</v>
      </c>
      <c r="Z123" s="302">
        <f t="shared" si="55"/>
        <v>0</v>
      </c>
      <c r="AA123" s="302"/>
      <c r="AB123" s="284"/>
      <c r="AC123" s="284"/>
    </row>
    <row r="124" spans="1:29" hidden="1" x14ac:dyDescent="0.3">
      <c r="A124" s="284"/>
      <c r="B124" s="284"/>
      <c r="C124" s="297" t="s">
        <v>450</v>
      </c>
      <c r="D124" s="289" t="s">
        <v>127</v>
      </c>
      <c r="E124" s="306">
        <v>6</v>
      </c>
      <c r="F124" s="306">
        <f t="shared" si="49"/>
        <v>220</v>
      </c>
      <c r="G124" s="446">
        <f t="shared" si="44"/>
        <v>255</v>
      </c>
      <c r="H124" s="306">
        <f t="shared" si="50"/>
        <v>1320</v>
      </c>
      <c r="I124" s="290">
        <v>220</v>
      </c>
      <c r="J124" s="290">
        <f t="shared" si="51"/>
        <v>1320</v>
      </c>
      <c r="K124" s="290">
        <v>220</v>
      </c>
      <c r="L124" s="290">
        <f t="shared" si="43"/>
        <v>1320</v>
      </c>
      <c r="M124" s="423">
        <f>L124-H124</f>
        <v>0</v>
      </c>
      <c r="N124" s="290">
        <v>335</v>
      </c>
      <c r="O124" s="290">
        <f t="shared" si="52"/>
        <v>2010</v>
      </c>
      <c r="P124" s="290">
        <f>O124-H124</f>
        <v>690</v>
      </c>
      <c r="Q124" s="425">
        <v>275</v>
      </c>
      <c r="R124" s="290">
        <f t="shared" si="53"/>
        <v>1650</v>
      </c>
      <c r="S124" s="290">
        <f>R124-H124</f>
        <v>330</v>
      </c>
      <c r="T124" s="289">
        <v>255</v>
      </c>
      <c r="U124" s="290">
        <f t="shared" si="54"/>
        <v>1530</v>
      </c>
      <c r="V124" s="293">
        <f>U124-H124</f>
        <v>210</v>
      </c>
      <c r="W124" s="291">
        <v>294</v>
      </c>
      <c r="X124" s="290">
        <f t="shared" si="42"/>
        <v>1764</v>
      </c>
      <c r="Y124" s="301">
        <v>220</v>
      </c>
      <c r="Z124" s="302">
        <f t="shared" si="55"/>
        <v>1320</v>
      </c>
      <c r="AA124" s="302">
        <f>H124</f>
        <v>1320</v>
      </c>
      <c r="AB124" s="284"/>
      <c r="AC124" s="284"/>
    </row>
    <row r="125" spans="1:29" hidden="1" x14ac:dyDescent="0.3">
      <c r="A125" s="284"/>
      <c r="B125" s="284"/>
      <c r="C125" s="297" t="s">
        <v>451</v>
      </c>
      <c r="D125" s="289" t="s">
        <v>127</v>
      </c>
      <c r="E125" s="306">
        <v>0</v>
      </c>
      <c r="F125" s="306">
        <f t="shared" si="49"/>
        <v>220</v>
      </c>
      <c r="G125" s="306">
        <f t="shared" si="44"/>
        <v>255</v>
      </c>
      <c r="H125" s="306">
        <f t="shared" si="50"/>
        <v>0</v>
      </c>
      <c r="I125" s="290">
        <v>220</v>
      </c>
      <c r="J125" s="290">
        <f t="shared" si="51"/>
        <v>0</v>
      </c>
      <c r="K125" s="290">
        <v>220</v>
      </c>
      <c r="L125" s="290">
        <f t="shared" si="43"/>
        <v>0</v>
      </c>
      <c r="M125" s="290"/>
      <c r="N125" s="428">
        <v>335</v>
      </c>
      <c r="O125" s="428">
        <f t="shared" si="52"/>
        <v>0</v>
      </c>
      <c r="Q125" s="289">
        <v>275</v>
      </c>
      <c r="R125" s="290">
        <f t="shared" si="53"/>
        <v>0</v>
      </c>
      <c r="S125" s="290"/>
      <c r="T125" s="289">
        <v>255</v>
      </c>
      <c r="U125" s="290">
        <f t="shared" si="54"/>
        <v>0</v>
      </c>
      <c r="V125" s="290"/>
      <c r="W125" s="291">
        <v>294</v>
      </c>
      <c r="X125" s="290">
        <f t="shared" si="42"/>
        <v>0</v>
      </c>
      <c r="Y125" s="301">
        <v>220</v>
      </c>
      <c r="Z125" s="302">
        <f t="shared" si="55"/>
        <v>0</v>
      </c>
      <c r="AA125" s="302"/>
      <c r="AB125" s="284"/>
      <c r="AC125" s="284"/>
    </row>
    <row r="126" spans="1:29" hidden="1" x14ac:dyDescent="0.3">
      <c r="A126" s="284"/>
      <c r="B126" s="284"/>
      <c r="C126" s="297" t="s">
        <v>452</v>
      </c>
      <c r="D126" s="289" t="s">
        <v>127</v>
      </c>
      <c r="E126" s="306">
        <v>0</v>
      </c>
      <c r="F126" s="306">
        <f t="shared" si="49"/>
        <v>294</v>
      </c>
      <c r="G126" s="306">
        <f t="shared" si="44"/>
        <v>350</v>
      </c>
      <c r="H126" s="306">
        <f t="shared" si="50"/>
        <v>0</v>
      </c>
      <c r="I126" s="290">
        <v>350</v>
      </c>
      <c r="J126" s="290">
        <f t="shared" si="51"/>
        <v>0</v>
      </c>
      <c r="K126" s="290">
        <v>481</v>
      </c>
      <c r="L126" s="290">
        <f t="shared" si="43"/>
        <v>0</v>
      </c>
      <c r="M126" s="290"/>
      <c r="N126" s="290">
        <v>335</v>
      </c>
      <c r="O126" s="290">
        <f t="shared" si="52"/>
        <v>0</v>
      </c>
      <c r="Q126" s="289">
        <v>350</v>
      </c>
      <c r="R126" s="290">
        <f t="shared" si="53"/>
        <v>0</v>
      </c>
      <c r="S126" s="290"/>
      <c r="T126" s="289">
        <v>475</v>
      </c>
      <c r="U126" s="290">
        <f t="shared" si="54"/>
        <v>0</v>
      </c>
      <c r="V126" s="290"/>
      <c r="W126" s="291">
        <v>294</v>
      </c>
      <c r="X126" s="290">
        <f t="shared" si="42"/>
        <v>0</v>
      </c>
      <c r="Y126" s="301">
        <v>294</v>
      </c>
      <c r="Z126" s="302">
        <f t="shared" si="55"/>
        <v>0</v>
      </c>
      <c r="AA126" s="302"/>
      <c r="AB126" s="284"/>
      <c r="AC126" s="284"/>
    </row>
    <row r="127" spans="1:29" hidden="1" x14ac:dyDescent="0.3">
      <c r="A127" s="284"/>
      <c r="B127" s="284"/>
      <c r="C127" s="297" t="s">
        <v>453</v>
      </c>
      <c r="D127" s="289" t="s">
        <v>127</v>
      </c>
      <c r="E127" s="306">
        <v>0</v>
      </c>
      <c r="F127" s="306">
        <f t="shared" si="49"/>
        <v>294</v>
      </c>
      <c r="G127" s="306">
        <f t="shared" si="44"/>
        <v>350</v>
      </c>
      <c r="H127" s="306">
        <f t="shared" si="50"/>
        <v>0</v>
      </c>
      <c r="I127" s="290">
        <v>350</v>
      </c>
      <c r="J127" s="290">
        <f t="shared" si="51"/>
        <v>0</v>
      </c>
      <c r="K127" s="290">
        <v>481</v>
      </c>
      <c r="L127" s="290">
        <f t="shared" si="43"/>
        <v>0</v>
      </c>
      <c r="M127" s="290"/>
      <c r="N127" s="290">
        <v>335</v>
      </c>
      <c r="O127" s="290">
        <f t="shared" si="52"/>
        <v>0</v>
      </c>
      <c r="Q127" s="289">
        <v>350</v>
      </c>
      <c r="R127" s="290">
        <f t="shared" si="53"/>
        <v>0</v>
      </c>
      <c r="S127" s="290"/>
      <c r="T127" s="289">
        <v>475</v>
      </c>
      <c r="U127" s="290">
        <f t="shared" si="54"/>
        <v>0</v>
      </c>
      <c r="V127" s="290"/>
      <c r="W127" s="291">
        <v>294</v>
      </c>
      <c r="X127" s="290">
        <f t="shared" si="42"/>
        <v>0</v>
      </c>
      <c r="Y127" s="301">
        <v>294</v>
      </c>
      <c r="Z127" s="302">
        <f t="shared" si="55"/>
        <v>0</v>
      </c>
      <c r="AA127" s="302"/>
      <c r="AB127" s="284"/>
      <c r="AC127" s="284"/>
    </row>
    <row r="128" spans="1:29" hidden="1" x14ac:dyDescent="0.3">
      <c r="A128" s="284"/>
      <c r="B128" s="284"/>
      <c r="C128" s="297" t="s">
        <v>454</v>
      </c>
      <c r="D128" s="289" t="s">
        <v>127</v>
      </c>
      <c r="E128" s="306">
        <v>0</v>
      </c>
      <c r="F128" s="306">
        <f t="shared" si="49"/>
        <v>1450</v>
      </c>
      <c r="G128" s="306">
        <f t="shared" si="44"/>
        <v>1575</v>
      </c>
      <c r="H128" s="306">
        <f t="shared" si="50"/>
        <v>0</v>
      </c>
      <c r="I128" s="290">
        <v>2500</v>
      </c>
      <c r="J128" s="290">
        <f t="shared" si="51"/>
        <v>0</v>
      </c>
      <c r="K128" s="290">
        <v>1450</v>
      </c>
      <c r="L128" s="290">
        <f t="shared" si="43"/>
        <v>0</v>
      </c>
      <c r="M128" s="290"/>
      <c r="N128" s="290">
        <v>1710</v>
      </c>
      <c r="O128" s="290">
        <f t="shared" si="52"/>
        <v>0</v>
      </c>
      <c r="Q128" s="289">
        <v>1450</v>
      </c>
      <c r="R128" s="290">
        <f t="shared" si="53"/>
        <v>0</v>
      </c>
      <c r="S128" s="290"/>
      <c r="T128" s="289">
        <v>1575</v>
      </c>
      <c r="U128" s="290">
        <f t="shared" si="54"/>
        <v>0</v>
      </c>
      <c r="V128" s="290"/>
      <c r="W128" s="291">
        <v>1655</v>
      </c>
      <c r="X128" s="290">
        <f t="shared" si="42"/>
        <v>0</v>
      </c>
      <c r="Y128" s="303">
        <v>1655</v>
      </c>
      <c r="Z128" s="302">
        <f t="shared" si="55"/>
        <v>0</v>
      </c>
      <c r="AA128" s="302"/>
      <c r="AB128" s="284"/>
      <c r="AC128" s="284"/>
    </row>
    <row r="129" spans="1:29" hidden="1" x14ac:dyDescent="0.3">
      <c r="A129" s="284"/>
      <c r="B129" s="284"/>
      <c r="C129" s="297" t="s">
        <v>455</v>
      </c>
      <c r="D129" s="289" t="s">
        <v>127</v>
      </c>
      <c r="E129" s="306">
        <v>0</v>
      </c>
      <c r="F129" s="306">
        <f t="shared" si="49"/>
        <v>1435</v>
      </c>
      <c r="G129" s="306">
        <f t="shared" si="44"/>
        <v>1450</v>
      </c>
      <c r="H129" s="306">
        <f t="shared" si="50"/>
        <v>0</v>
      </c>
      <c r="I129" s="290">
        <v>2500</v>
      </c>
      <c r="J129" s="290">
        <f t="shared" si="51"/>
        <v>0</v>
      </c>
      <c r="K129" s="290">
        <v>1435</v>
      </c>
      <c r="L129" s="290">
        <f t="shared" si="43"/>
        <v>0</v>
      </c>
      <c r="M129" s="290"/>
      <c r="N129" s="290">
        <v>1435</v>
      </c>
      <c r="O129" s="290">
        <f t="shared" si="52"/>
        <v>0</v>
      </c>
      <c r="Q129" s="289">
        <v>1450</v>
      </c>
      <c r="R129" s="290">
        <f t="shared" si="53"/>
        <v>0</v>
      </c>
      <c r="S129" s="290"/>
      <c r="T129" s="289">
        <v>1575</v>
      </c>
      <c r="U129" s="290">
        <f t="shared" si="54"/>
        <v>0</v>
      </c>
      <c r="V129" s="290"/>
      <c r="W129" s="291">
        <v>1655</v>
      </c>
      <c r="X129" s="290">
        <f t="shared" si="42"/>
        <v>0</v>
      </c>
      <c r="Y129" s="303">
        <v>1655</v>
      </c>
      <c r="Z129" s="302">
        <f t="shared" si="55"/>
        <v>0</v>
      </c>
      <c r="AA129" s="302"/>
      <c r="AB129" s="284"/>
      <c r="AC129" s="284"/>
    </row>
    <row r="130" spans="1:29" hidden="1" x14ac:dyDescent="0.3">
      <c r="A130" s="284"/>
      <c r="B130" s="284"/>
      <c r="C130" s="297" t="s">
        <v>456</v>
      </c>
      <c r="D130" s="289" t="s">
        <v>127</v>
      </c>
      <c r="E130" s="306">
        <v>0</v>
      </c>
      <c r="F130" s="306">
        <f t="shared" si="49"/>
        <v>1435</v>
      </c>
      <c r="G130" s="306">
        <f t="shared" si="44"/>
        <v>1575</v>
      </c>
      <c r="H130" s="306">
        <f t="shared" si="50"/>
        <v>0</v>
      </c>
      <c r="I130" s="290">
        <v>2500</v>
      </c>
      <c r="J130" s="290">
        <f t="shared" si="51"/>
        <v>0</v>
      </c>
      <c r="K130" s="290">
        <v>1750</v>
      </c>
      <c r="L130" s="290">
        <f t="shared" si="43"/>
        <v>0</v>
      </c>
      <c r="M130" s="290"/>
      <c r="N130" s="290">
        <v>1435</v>
      </c>
      <c r="O130" s="290">
        <f t="shared" si="52"/>
        <v>0</v>
      </c>
      <c r="Q130" s="289">
        <v>1450</v>
      </c>
      <c r="R130" s="290">
        <f t="shared" si="53"/>
        <v>0</v>
      </c>
      <c r="S130" s="290"/>
      <c r="T130" s="289">
        <v>1575</v>
      </c>
      <c r="U130" s="290">
        <f t="shared" si="54"/>
        <v>0</v>
      </c>
      <c r="V130" s="290"/>
      <c r="W130" s="291">
        <v>1890</v>
      </c>
      <c r="X130" s="290">
        <f t="shared" si="42"/>
        <v>0</v>
      </c>
      <c r="Y130" s="303">
        <v>1890</v>
      </c>
      <c r="Z130" s="302">
        <f t="shared" si="55"/>
        <v>0</v>
      </c>
      <c r="AA130" s="302"/>
      <c r="AB130" s="284"/>
      <c r="AC130" s="284"/>
    </row>
    <row r="131" spans="1:29" hidden="1" x14ac:dyDescent="0.3">
      <c r="A131" s="284"/>
      <c r="B131" s="284"/>
      <c r="C131" s="297" t="s">
        <v>457</v>
      </c>
      <c r="D131" s="289" t="s">
        <v>127</v>
      </c>
      <c r="E131" s="306">
        <v>0</v>
      </c>
      <c r="F131" s="306">
        <f t="shared" si="49"/>
        <v>2000</v>
      </c>
      <c r="G131" s="306">
        <f t="shared" si="44"/>
        <v>2526.5</v>
      </c>
      <c r="H131" s="306">
        <f t="shared" si="50"/>
        <v>0</v>
      </c>
      <c r="I131" s="290">
        <v>3300</v>
      </c>
      <c r="J131" s="290">
        <f t="shared" si="51"/>
        <v>0</v>
      </c>
      <c r="K131" s="290">
        <v>2840</v>
      </c>
      <c r="L131" s="290">
        <f t="shared" si="43"/>
        <v>0</v>
      </c>
      <c r="M131" s="290"/>
      <c r="N131" s="290">
        <v>2000</v>
      </c>
      <c r="O131" s="290">
        <f t="shared" si="52"/>
        <v>0</v>
      </c>
      <c r="Q131" s="289">
        <v>3500</v>
      </c>
      <c r="R131" s="290">
        <f t="shared" si="53"/>
        <v>0</v>
      </c>
      <c r="S131" s="290"/>
      <c r="T131" s="289"/>
      <c r="U131" s="295">
        <f t="shared" si="54"/>
        <v>0</v>
      </c>
      <c r="V131" s="295"/>
      <c r="W131" s="291">
        <v>2345</v>
      </c>
      <c r="X131" s="290">
        <f t="shared" si="42"/>
        <v>0</v>
      </c>
      <c r="Y131" s="303">
        <v>2213</v>
      </c>
      <c r="Z131" s="302">
        <f t="shared" si="55"/>
        <v>0</v>
      </c>
      <c r="AA131" s="302"/>
      <c r="AB131" s="284"/>
      <c r="AC131" s="284"/>
    </row>
    <row r="132" spans="1:29" hidden="1" x14ac:dyDescent="0.3">
      <c r="A132" s="284"/>
      <c r="B132" s="284"/>
      <c r="C132" s="297" t="s">
        <v>458</v>
      </c>
      <c r="D132" s="289" t="s">
        <v>127</v>
      </c>
      <c r="E132" s="306">
        <v>0</v>
      </c>
      <c r="F132" s="306">
        <f t="shared" ref="F132:F168" si="64">MIN(I132,N132,Q132,T132,W132)</f>
        <v>2000</v>
      </c>
      <c r="G132" s="306">
        <f t="shared" si="44"/>
        <v>2840</v>
      </c>
      <c r="H132" s="306">
        <f t="shared" si="50"/>
        <v>0</v>
      </c>
      <c r="I132" s="290">
        <v>3300</v>
      </c>
      <c r="J132" s="290">
        <f t="shared" si="51"/>
        <v>0</v>
      </c>
      <c r="K132" s="290">
        <v>2840</v>
      </c>
      <c r="L132" s="290">
        <f t="shared" si="43"/>
        <v>0</v>
      </c>
      <c r="M132" s="290"/>
      <c r="N132" s="290">
        <v>2000</v>
      </c>
      <c r="O132" s="290">
        <f t="shared" si="52"/>
        <v>0</v>
      </c>
      <c r="Q132" s="289">
        <v>3500</v>
      </c>
      <c r="R132" s="290">
        <f t="shared" si="53"/>
        <v>0</v>
      </c>
      <c r="S132" s="290"/>
      <c r="T132" s="289">
        <v>2850</v>
      </c>
      <c r="U132" s="290">
        <f t="shared" si="54"/>
        <v>0</v>
      </c>
      <c r="V132" s="290"/>
      <c r="W132" s="291">
        <v>2490</v>
      </c>
      <c r="X132" s="290">
        <f t="shared" ref="X132:X195" si="65">W132*$E132</f>
        <v>0</v>
      </c>
      <c r="Y132" s="303">
        <v>2312</v>
      </c>
      <c r="Z132" s="302">
        <f t="shared" si="55"/>
        <v>0</v>
      </c>
      <c r="AA132" s="302"/>
      <c r="AB132" s="284"/>
      <c r="AC132" s="284"/>
    </row>
    <row r="133" spans="1:29" hidden="1" x14ac:dyDescent="0.3">
      <c r="A133" s="284"/>
      <c r="B133" s="284"/>
      <c r="C133" s="297" t="s">
        <v>459</v>
      </c>
      <c r="D133" s="289" t="s">
        <v>127</v>
      </c>
      <c r="E133" s="306">
        <v>0</v>
      </c>
      <c r="F133" s="306">
        <f t="shared" si="64"/>
        <v>2340</v>
      </c>
      <c r="G133" s="306">
        <f t="shared" si="44"/>
        <v>2916</v>
      </c>
      <c r="H133" s="306">
        <f t="shared" si="50"/>
        <v>0</v>
      </c>
      <c r="I133" s="290">
        <v>3300</v>
      </c>
      <c r="J133" s="290">
        <f t="shared" si="51"/>
        <v>0</v>
      </c>
      <c r="K133" s="290">
        <v>3300</v>
      </c>
      <c r="L133" s="290">
        <f t="shared" ref="L133:L195" si="66">K133*E133</f>
        <v>0</v>
      </c>
      <c r="M133" s="290"/>
      <c r="N133" s="290">
        <v>2340</v>
      </c>
      <c r="O133" s="290">
        <f t="shared" si="52"/>
        <v>0</v>
      </c>
      <c r="Q133" s="289">
        <v>3500</v>
      </c>
      <c r="R133" s="290">
        <f t="shared" si="53"/>
        <v>0</v>
      </c>
      <c r="S133" s="290"/>
      <c r="T133" s="289"/>
      <c r="U133" s="295">
        <f t="shared" si="54"/>
        <v>0</v>
      </c>
      <c r="V133" s="295"/>
      <c r="W133" s="291">
        <v>2678</v>
      </c>
      <c r="X133" s="290">
        <f t="shared" si="65"/>
        <v>0</v>
      </c>
      <c r="Y133" s="303">
        <v>2532</v>
      </c>
      <c r="Z133" s="302">
        <f t="shared" si="55"/>
        <v>0</v>
      </c>
      <c r="AA133" s="302"/>
      <c r="AB133" s="284"/>
      <c r="AC133" s="284"/>
    </row>
    <row r="134" spans="1:29" hidden="1" x14ac:dyDescent="0.3">
      <c r="A134" s="284"/>
      <c r="B134" s="284"/>
      <c r="C134" s="297" t="s">
        <v>460</v>
      </c>
      <c r="D134" s="289" t="s">
        <v>127</v>
      </c>
      <c r="E134" s="306">
        <v>0</v>
      </c>
      <c r="F134" s="306">
        <f t="shared" si="64"/>
        <v>2340</v>
      </c>
      <c r="G134" s="306">
        <f t="shared" si="44"/>
        <v>2850</v>
      </c>
      <c r="H134" s="306">
        <f t="shared" si="50"/>
        <v>0</v>
      </c>
      <c r="I134" s="290">
        <v>4800</v>
      </c>
      <c r="J134" s="290">
        <f t="shared" si="51"/>
        <v>0</v>
      </c>
      <c r="K134" s="290">
        <v>3710</v>
      </c>
      <c r="L134" s="290">
        <f t="shared" si="66"/>
        <v>0</v>
      </c>
      <c r="M134" s="290"/>
      <c r="N134" s="290">
        <v>2340</v>
      </c>
      <c r="O134" s="290">
        <f t="shared" si="52"/>
        <v>0</v>
      </c>
      <c r="Q134" s="289">
        <v>5000</v>
      </c>
      <c r="R134" s="290">
        <f t="shared" si="53"/>
        <v>0</v>
      </c>
      <c r="S134" s="290"/>
      <c r="T134" s="289">
        <v>2850</v>
      </c>
      <c r="U134" s="290">
        <f t="shared" si="54"/>
        <v>0</v>
      </c>
      <c r="V134" s="290"/>
      <c r="W134" s="291">
        <v>3656</v>
      </c>
      <c r="X134" s="290">
        <f t="shared" si="65"/>
        <v>0</v>
      </c>
      <c r="Y134" s="303">
        <v>2678</v>
      </c>
      <c r="Z134" s="302">
        <f t="shared" si="55"/>
        <v>0</v>
      </c>
      <c r="AA134" s="302"/>
      <c r="AB134" s="284"/>
      <c r="AC134" s="284"/>
    </row>
    <row r="135" spans="1:29" hidden="1" x14ac:dyDescent="0.3">
      <c r="A135" s="284"/>
      <c r="B135" s="284"/>
      <c r="C135" s="297" t="s">
        <v>461</v>
      </c>
      <c r="D135" s="289" t="s">
        <v>127</v>
      </c>
      <c r="E135" s="306">
        <v>0</v>
      </c>
      <c r="F135" s="306">
        <f t="shared" si="64"/>
        <v>3170</v>
      </c>
      <c r="G135" s="306">
        <f t="shared" si="44"/>
        <v>3950</v>
      </c>
      <c r="H135" s="306">
        <f t="shared" si="50"/>
        <v>0</v>
      </c>
      <c r="I135" s="290">
        <v>4800</v>
      </c>
      <c r="J135" s="290">
        <f t="shared" si="51"/>
        <v>0</v>
      </c>
      <c r="K135" s="290">
        <v>4148</v>
      </c>
      <c r="L135" s="290">
        <f t="shared" si="66"/>
        <v>0</v>
      </c>
      <c r="M135" s="290"/>
      <c r="N135" s="290">
        <v>3170</v>
      </c>
      <c r="O135" s="290">
        <f t="shared" si="52"/>
        <v>0</v>
      </c>
      <c r="Q135" s="289">
        <v>5000</v>
      </c>
      <c r="R135" s="290">
        <f t="shared" si="53"/>
        <v>0</v>
      </c>
      <c r="S135" s="290"/>
      <c r="T135" s="289">
        <v>3950</v>
      </c>
      <c r="U135" s="290">
        <f t="shared" si="54"/>
        <v>0</v>
      </c>
      <c r="V135" s="290"/>
      <c r="W135" s="291">
        <v>4678</v>
      </c>
      <c r="X135" s="290">
        <f t="shared" si="65"/>
        <v>0</v>
      </c>
      <c r="Y135" s="303">
        <v>3456</v>
      </c>
      <c r="Z135" s="302">
        <f t="shared" si="55"/>
        <v>0</v>
      </c>
      <c r="AA135" s="302"/>
      <c r="AB135" s="284"/>
      <c r="AC135" s="284"/>
    </row>
    <row r="136" spans="1:29" hidden="1" x14ac:dyDescent="0.3">
      <c r="A136" s="284"/>
      <c r="B136" s="284"/>
      <c r="C136" s="297" t="s">
        <v>462</v>
      </c>
      <c r="D136" s="289" t="s">
        <v>127</v>
      </c>
      <c r="E136" s="306">
        <v>0</v>
      </c>
      <c r="F136" s="306">
        <f t="shared" si="64"/>
        <v>5600</v>
      </c>
      <c r="G136" s="306">
        <f t="shared" si="44"/>
        <v>6297.5</v>
      </c>
      <c r="H136" s="306">
        <f t="shared" si="50"/>
        <v>0</v>
      </c>
      <c r="I136" s="290">
        <v>5600</v>
      </c>
      <c r="J136" s="290">
        <f t="shared" si="51"/>
        <v>0</v>
      </c>
      <c r="K136" s="290">
        <v>6095</v>
      </c>
      <c r="L136" s="290">
        <f t="shared" si="66"/>
        <v>0</v>
      </c>
      <c r="M136" s="290"/>
      <c r="N136" s="290">
        <v>5920</v>
      </c>
      <c r="O136" s="290">
        <f t="shared" si="52"/>
        <v>0</v>
      </c>
      <c r="Q136" s="289"/>
      <c r="R136" s="295">
        <f t="shared" si="53"/>
        <v>0</v>
      </c>
      <c r="S136" s="295"/>
      <c r="T136" s="289">
        <v>6500</v>
      </c>
      <c r="U136" s="290">
        <f t="shared" si="54"/>
        <v>0</v>
      </c>
      <c r="V136" s="290"/>
      <c r="W136" s="291">
        <v>8123</v>
      </c>
      <c r="X136" s="290">
        <f t="shared" si="65"/>
        <v>0</v>
      </c>
      <c r="Y136" s="303">
        <v>7234</v>
      </c>
      <c r="Z136" s="302">
        <f t="shared" si="55"/>
        <v>0</v>
      </c>
      <c r="AA136" s="302"/>
      <c r="AB136" s="284"/>
      <c r="AC136" s="284"/>
    </row>
    <row r="137" spans="1:29" hidden="1" x14ac:dyDescent="0.3">
      <c r="A137" s="284"/>
      <c r="B137" s="284"/>
      <c r="C137" s="297" t="s">
        <v>463</v>
      </c>
      <c r="D137" s="289" t="s">
        <v>127</v>
      </c>
      <c r="E137" s="306">
        <v>0</v>
      </c>
      <c r="F137" s="306">
        <f t="shared" si="64"/>
        <v>5975</v>
      </c>
      <c r="G137" s="306">
        <f t="shared" ref="G137:G200" si="67">+MEDIAN(K137,Q137,T137,Y137,N137)</f>
        <v>7322.5</v>
      </c>
      <c r="H137" s="306">
        <f t="shared" ref="H137:H167" si="68">F137*E137</f>
        <v>0</v>
      </c>
      <c r="I137" s="290">
        <v>8500</v>
      </c>
      <c r="J137" s="290">
        <f t="shared" ref="J137:J167" si="69">I137*$E137</f>
        <v>0</v>
      </c>
      <c r="K137" s="290">
        <v>7895</v>
      </c>
      <c r="L137" s="290">
        <f t="shared" si="66"/>
        <v>0</v>
      </c>
      <c r="M137" s="290"/>
      <c r="N137" s="290">
        <v>5975</v>
      </c>
      <c r="O137" s="290">
        <f t="shared" ref="O137:O167" si="70">N137*$E137</f>
        <v>0</v>
      </c>
      <c r="Q137" s="289"/>
      <c r="R137" s="295">
        <f t="shared" si="53"/>
        <v>0</v>
      </c>
      <c r="S137" s="295"/>
      <c r="T137" s="289">
        <v>6750</v>
      </c>
      <c r="U137" s="290">
        <f t="shared" si="54"/>
        <v>0</v>
      </c>
      <c r="V137" s="290"/>
      <c r="W137" s="291">
        <v>10200</v>
      </c>
      <c r="X137" s="290">
        <f t="shared" si="65"/>
        <v>0</v>
      </c>
      <c r="Y137" s="303">
        <v>8767</v>
      </c>
      <c r="Z137" s="302">
        <f t="shared" ref="Z137:Z167" si="71">Y137*E137</f>
        <v>0</v>
      </c>
      <c r="AA137" s="302"/>
      <c r="AB137" s="284"/>
      <c r="AC137" s="284"/>
    </row>
    <row r="138" spans="1:29" hidden="1" x14ac:dyDescent="0.3">
      <c r="A138" s="284"/>
      <c r="B138" s="284"/>
      <c r="C138" s="297" t="s">
        <v>464</v>
      </c>
      <c r="D138" s="289" t="s">
        <v>127</v>
      </c>
      <c r="E138" s="306">
        <v>0</v>
      </c>
      <c r="F138" s="306">
        <f t="shared" si="64"/>
        <v>7700</v>
      </c>
      <c r="G138" s="306">
        <f t="shared" si="67"/>
        <v>8757.5</v>
      </c>
      <c r="H138" s="306">
        <f t="shared" si="68"/>
        <v>0</v>
      </c>
      <c r="I138" s="290">
        <v>9700</v>
      </c>
      <c r="J138" s="290">
        <f t="shared" si="69"/>
        <v>0</v>
      </c>
      <c r="K138" s="290">
        <v>10090</v>
      </c>
      <c r="L138" s="290">
        <f t="shared" si="66"/>
        <v>0</v>
      </c>
      <c r="M138" s="290"/>
      <c r="N138" s="290">
        <v>7700</v>
      </c>
      <c r="O138" s="290">
        <f t="shared" si="70"/>
        <v>0</v>
      </c>
      <c r="Q138" s="289"/>
      <c r="R138" s="295">
        <f t="shared" si="53"/>
        <v>0</v>
      </c>
      <c r="S138" s="295"/>
      <c r="T138" s="289">
        <v>8750</v>
      </c>
      <c r="U138" s="290">
        <f t="shared" si="54"/>
        <v>0</v>
      </c>
      <c r="V138" s="290"/>
      <c r="W138" s="291">
        <v>12455</v>
      </c>
      <c r="X138" s="290">
        <f t="shared" si="65"/>
        <v>0</v>
      </c>
      <c r="Y138" s="303">
        <v>8765</v>
      </c>
      <c r="Z138" s="302">
        <f t="shared" si="71"/>
        <v>0</v>
      </c>
      <c r="AA138" s="302"/>
      <c r="AB138" s="284"/>
      <c r="AC138" s="284"/>
    </row>
    <row r="139" spans="1:29" hidden="1" x14ac:dyDescent="0.3">
      <c r="A139" s="284"/>
      <c r="B139" s="284"/>
      <c r="C139" s="297" t="s">
        <v>465</v>
      </c>
      <c r="D139" s="289" t="s">
        <v>127</v>
      </c>
      <c r="E139" s="306">
        <v>0</v>
      </c>
      <c r="F139" s="306">
        <f t="shared" si="64"/>
        <v>15423</v>
      </c>
      <c r="G139" s="306">
        <f t="shared" si="67"/>
        <v>16227.5</v>
      </c>
      <c r="H139" s="306">
        <f t="shared" si="68"/>
        <v>0</v>
      </c>
      <c r="I139" s="290">
        <v>25400</v>
      </c>
      <c r="J139" s="290">
        <f t="shared" si="69"/>
        <v>0</v>
      </c>
      <c r="K139" s="290">
        <v>15955</v>
      </c>
      <c r="L139" s="290">
        <f t="shared" si="66"/>
        <v>0</v>
      </c>
      <c r="M139" s="290"/>
      <c r="N139" s="290">
        <v>16500</v>
      </c>
      <c r="O139" s="290">
        <f t="shared" si="70"/>
        <v>0</v>
      </c>
      <c r="Q139" s="289"/>
      <c r="R139" s="295">
        <f t="shared" si="53"/>
        <v>0</v>
      </c>
      <c r="S139" s="295"/>
      <c r="T139" s="289">
        <v>17500</v>
      </c>
      <c r="U139" s="290">
        <f t="shared" si="54"/>
        <v>0</v>
      </c>
      <c r="V139" s="290"/>
      <c r="W139" s="291">
        <v>15423</v>
      </c>
      <c r="X139" s="290">
        <f t="shared" si="65"/>
        <v>0</v>
      </c>
      <c r="Y139" s="303">
        <v>15423</v>
      </c>
      <c r="Z139" s="302">
        <f t="shared" si="71"/>
        <v>0</v>
      </c>
      <c r="AA139" s="302"/>
      <c r="AB139" s="284"/>
      <c r="AC139" s="284"/>
    </row>
    <row r="140" spans="1:29" hidden="1" x14ac:dyDescent="0.3">
      <c r="A140" s="284"/>
      <c r="B140" s="284"/>
      <c r="C140" s="297" t="s">
        <v>466</v>
      </c>
      <c r="D140" s="289" t="s">
        <v>127</v>
      </c>
      <c r="E140" s="306">
        <v>0</v>
      </c>
      <c r="F140" s="306">
        <f t="shared" si="64"/>
        <v>18500</v>
      </c>
      <c r="G140" s="306">
        <f t="shared" si="67"/>
        <v>19873</v>
      </c>
      <c r="H140" s="306">
        <f t="shared" si="68"/>
        <v>0</v>
      </c>
      <c r="I140" s="290">
        <v>38600</v>
      </c>
      <c r="J140" s="290">
        <f t="shared" si="69"/>
        <v>0</v>
      </c>
      <c r="K140" s="290">
        <v>19870</v>
      </c>
      <c r="L140" s="290">
        <f t="shared" si="66"/>
        <v>0</v>
      </c>
      <c r="M140" s="290"/>
      <c r="N140" s="290">
        <v>21500</v>
      </c>
      <c r="O140" s="290">
        <f t="shared" si="70"/>
        <v>0</v>
      </c>
      <c r="Q140" s="289"/>
      <c r="R140" s="295">
        <f t="shared" si="53"/>
        <v>0</v>
      </c>
      <c r="S140" s="295"/>
      <c r="T140" s="289">
        <v>18500</v>
      </c>
      <c r="U140" s="290">
        <f t="shared" si="54"/>
        <v>0</v>
      </c>
      <c r="V140" s="290"/>
      <c r="W140" s="291">
        <v>22345</v>
      </c>
      <c r="X140" s="290">
        <f t="shared" si="65"/>
        <v>0</v>
      </c>
      <c r="Y140" s="303">
        <v>19876</v>
      </c>
      <c r="Z140" s="302">
        <f t="shared" si="71"/>
        <v>0</v>
      </c>
      <c r="AA140" s="302"/>
      <c r="AB140" s="284"/>
      <c r="AC140" s="284"/>
    </row>
    <row r="141" spans="1:29" hidden="1" x14ac:dyDescent="0.3">
      <c r="A141" s="284"/>
      <c r="B141" s="284"/>
      <c r="C141" s="297" t="s">
        <v>467</v>
      </c>
      <c r="D141" s="289" t="s">
        <v>127</v>
      </c>
      <c r="E141" s="306">
        <v>0</v>
      </c>
      <c r="F141" s="306">
        <f t="shared" si="64"/>
        <v>2355</v>
      </c>
      <c r="G141" s="306">
        <f t="shared" si="67"/>
        <v>2675</v>
      </c>
      <c r="H141" s="306">
        <f t="shared" si="68"/>
        <v>0</v>
      </c>
      <c r="I141" s="290">
        <v>2500</v>
      </c>
      <c r="J141" s="290">
        <f t="shared" si="69"/>
        <v>0</v>
      </c>
      <c r="K141" s="290">
        <v>2500</v>
      </c>
      <c r="L141" s="290">
        <f t="shared" si="66"/>
        <v>0</v>
      </c>
      <c r="M141" s="290"/>
      <c r="N141" s="290">
        <v>3200</v>
      </c>
      <c r="O141" s="290">
        <f t="shared" si="70"/>
        <v>0</v>
      </c>
      <c r="Q141" s="289"/>
      <c r="R141" s="295">
        <f t="shared" si="53"/>
        <v>0</v>
      </c>
      <c r="S141" s="295"/>
      <c r="T141" s="289">
        <v>2850</v>
      </c>
      <c r="U141" s="290">
        <f t="shared" si="54"/>
        <v>0</v>
      </c>
      <c r="V141" s="290"/>
      <c r="W141" s="291">
        <v>2355</v>
      </c>
      <c r="X141" s="290">
        <f t="shared" si="65"/>
        <v>0</v>
      </c>
      <c r="Y141" s="303">
        <v>2355</v>
      </c>
      <c r="Z141" s="302">
        <f t="shared" si="71"/>
        <v>0</v>
      </c>
      <c r="AA141" s="302"/>
      <c r="AB141" s="284"/>
      <c r="AC141" s="284"/>
    </row>
    <row r="142" spans="1:29" hidden="1" x14ac:dyDescent="0.3">
      <c r="A142" s="284"/>
      <c r="B142" s="284"/>
      <c r="C142" s="297" t="s">
        <v>468</v>
      </c>
      <c r="D142" s="289" t="s">
        <v>127</v>
      </c>
      <c r="E142" s="306">
        <v>0</v>
      </c>
      <c r="F142" s="306">
        <f t="shared" si="64"/>
        <v>2500</v>
      </c>
      <c r="G142" s="306">
        <f t="shared" si="67"/>
        <v>2752.5</v>
      </c>
      <c r="H142" s="306">
        <f t="shared" si="68"/>
        <v>0</v>
      </c>
      <c r="I142" s="290">
        <v>2500</v>
      </c>
      <c r="J142" s="290">
        <f t="shared" si="69"/>
        <v>0</v>
      </c>
      <c r="K142" s="290">
        <v>2500</v>
      </c>
      <c r="L142" s="290">
        <f t="shared" si="66"/>
        <v>0</v>
      </c>
      <c r="M142" s="290"/>
      <c r="N142" s="290">
        <v>3200</v>
      </c>
      <c r="O142" s="290">
        <f t="shared" si="70"/>
        <v>0</v>
      </c>
      <c r="Q142" s="289"/>
      <c r="R142" s="295">
        <f t="shared" si="53"/>
        <v>0</v>
      </c>
      <c r="S142" s="295"/>
      <c r="T142" s="289">
        <v>2850</v>
      </c>
      <c r="U142" s="290">
        <f t="shared" si="54"/>
        <v>0</v>
      </c>
      <c r="V142" s="290"/>
      <c r="W142" s="291">
        <v>2655</v>
      </c>
      <c r="X142" s="290">
        <f t="shared" si="65"/>
        <v>0</v>
      </c>
      <c r="Y142" s="303">
        <v>2655</v>
      </c>
      <c r="Z142" s="302">
        <f t="shared" si="71"/>
        <v>0</v>
      </c>
      <c r="AA142" s="302"/>
      <c r="AB142" s="284"/>
      <c r="AC142" s="284"/>
    </row>
    <row r="143" spans="1:29" hidden="1" x14ac:dyDescent="0.3">
      <c r="A143" s="284"/>
      <c r="B143" s="284"/>
      <c r="C143" s="297" t="s">
        <v>469</v>
      </c>
      <c r="D143" s="289" t="s">
        <v>127</v>
      </c>
      <c r="E143" s="306">
        <v>0</v>
      </c>
      <c r="F143" s="306">
        <f t="shared" si="64"/>
        <v>2500</v>
      </c>
      <c r="G143" s="306">
        <f t="shared" si="67"/>
        <v>2736.5</v>
      </c>
      <c r="H143" s="306">
        <f t="shared" si="68"/>
        <v>0</v>
      </c>
      <c r="I143" s="290">
        <v>2500</v>
      </c>
      <c r="J143" s="290">
        <f t="shared" si="69"/>
        <v>0</v>
      </c>
      <c r="K143" s="290">
        <v>2500</v>
      </c>
      <c r="L143" s="290">
        <f t="shared" si="66"/>
        <v>0</v>
      </c>
      <c r="M143" s="290"/>
      <c r="N143" s="290">
        <v>3200</v>
      </c>
      <c r="O143" s="290">
        <f t="shared" si="70"/>
        <v>0</v>
      </c>
      <c r="Q143" s="289"/>
      <c r="R143" s="295">
        <f t="shared" si="53"/>
        <v>0</v>
      </c>
      <c r="S143" s="295"/>
      <c r="T143" s="289">
        <v>2850</v>
      </c>
      <c r="U143" s="290">
        <f t="shared" si="54"/>
        <v>0</v>
      </c>
      <c r="V143" s="290"/>
      <c r="W143" s="291">
        <v>2623</v>
      </c>
      <c r="X143" s="290">
        <f t="shared" si="65"/>
        <v>0</v>
      </c>
      <c r="Y143" s="303">
        <v>2623</v>
      </c>
      <c r="Z143" s="302">
        <f t="shared" si="71"/>
        <v>0</v>
      </c>
      <c r="AA143" s="302"/>
      <c r="AB143" s="284"/>
      <c r="AC143" s="284"/>
    </row>
    <row r="144" spans="1:29" hidden="1" x14ac:dyDescent="0.3">
      <c r="A144" s="284"/>
      <c r="B144" s="284"/>
      <c r="C144" s="297" t="s">
        <v>470</v>
      </c>
      <c r="D144" s="289" t="s">
        <v>127</v>
      </c>
      <c r="E144" s="306">
        <v>0</v>
      </c>
      <c r="F144" s="306">
        <f t="shared" si="64"/>
        <v>2500</v>
      </c>
      <c r="G144" s="306">
        <f t="shared" si="67"/>
        <v>2623</v>
      </c>
      <c r="H144" s="306">
        <f t="shared" si="68"/>
        <v>0</v>
      </c>
      <c r="I144" s="290">
        <v>2500</v>
      </c>
      <c r="J144" s="290">
        <f t="shared" si="69"/>
        <v>0</v>
      </c>
      <c r="K144" s="290">
        <v>2500</v>
      </c>
      <c r="L144" s="290">
        <f t="shared" si="66"/>
        <v>0</v>
      </c>
      <c r="M144" s="290"/>
      <c r="N144" s="426">
        <v>3200</v>
      </c>
      <c r="O144" s="426">
        <f t="shared" si="70"/>
        <v>0</v>
      </c>
      <c r="Q144" s="289"/>
      <c r="R144" s="295">
        <f t="shared" si="53"/>
        <v>0</v>
      </c>
      <c r="S144" s="295"/>
      <c r="T144" s="289"/>
      <c r="U144" s="295">
        <f t="shared" si="54"/>
        <v>0</v>
      </c>
      <c r="V144" s="295"/>
      <c r="W144" s="291">
        <v>2623</v>
      </c>
      <c r="X144" s="290">
        <f t="shared" si="65"/>
        <v>0</v>
      </c>
      <c r="Y144" s="303">
        <v>2623</v>
      </c>
      <c r="Z144" s="302">
        <f t="shared" si="71"/>
        <v>0</v>
      </c>
      <c r="AA144" s="302"/>
      <c r="AB144" s="284"/>
      <c r="AC144" s="284"/>
    </row>
    <row r="145" spans="1:29" hidden="1" x14ac:dyDescent="0.3">
      <c r="A145" s="284"/>
      <c r="B145" s="284"/>
      <c r="C145" s="297" t="s">
        <v>471</v>
      </c>
      <c r="D145" s="289" t="s">
        <v>127</v>
      </c>
      <c r="E145" s="306">
        <v>7</v>
      </c>
      <c r="F145" s="306">
        <f t="shared" si="64"/>
        <v>2500</v>
      </c>
      <c r="G145" s="446">
        <f t="shared" si="67"/>
        <v>2611.5</v>
      </c>
      <c r="H145" s="306">
        <f t="shared" si="68"/>
        <v>17500</v>
      </c>
      <c r="I145" s="290">
        <v>2500</v>
      </c>
      <c r="J145" s="290">
        <f t="shared" si="69"/>
        <v>17500</v>
      </c>
      <c r="K145" s="290">
        <v>2500</v>
      </c>
      <c r="L145" s="290">
        <f t="shared" si="66"/>
        <v>17500</v>
      </c>
      <c r="M145" s="423">
        <f>L145-H145</f>
        <v>0</v>
      </c>
      <c r="N145" s="290">
        <v>2600</v>
      </c>
      <c r="O145" s="290">
        <f t="shared" si="70"/>
        <v>18200</v>
      </c>
      <c r="P145" s="290">
        <f t="shared" ref="P145:P147" si="72">O145-H145</f>
        <v>700</v>
      </c>
      <c r="Q145" s="442"/>
      <c r="R145" s="293">
        <f t="shared" si="53"/>
        <v>0</v>
      </c>
      <c r="S145" s="293"/>
      <c r="T145" s="289">
        <v>2850</v>
      </c>
      <c r="U145" s="290">
        <f t="shared" si="54"/>
        <v>19950</v>
      </c>
      <c r="V145" s="293">
        <f t="shared" ref="V145:V147" si="73">U145-H145</f>
        <v>2450</v>
      </c>
      <c r="W145" s="291">
        <v>2623</v>
      </c>
      <c r="X145" s="290">
        <f t="shared" si="65"/>
        <v>18361</v>
      </c>
      <c r="Y145" s="303">
        <v>2623</v>
      </c>
      <c r="Z145" s="302">
        <f t="shared" si="71"/>
        <v>18361</v>
      </c>
      <c r="AA145" s="302">
        <f t="shared" ref="AA145:AA147" si="74">H145</f>
        <v>17500</v>
      </c>
      <c r="AB145" s="284"/>
      <c r="AC145" s="284"/>
    </row>
    <row r="146" spans="1:29" hidden="1" x14ac:dyDescent="0.3">
      <c r="A146" s="284"/>
      <c r="B146" s="284"/>
      <c r="C146" s="297" t="s">
        <v>472</v>
      </c>
      <c r="D146" s="289" t="s">
        <v>127</v>
      </c>
      <c r="E146" s="306">
        <v>3</v>
      </c>
      <c r="F146" s="306">
        <f t="shared" si="64"/>
        <v>2500</v>
      </c>
      <c r="G146" s="446">
        <f t="shared" si="67"/>
        <v>2788</v>
      </c>
      <c r="H146" s="306">
        <f t="shared" si="68"/>
        <v>7500</v>
      </c>
      <c r="I146" s="290">
        <v>2500</v>
      </c>
      <c r="J146" s="290">
        <f t="shared" si="69"/>
        <v>7500</v>
      </c>
      <c r="K146" s="290">
        <v>2500</v>
      </c>
      <c r="L146" s="290">
        <f t="shared" si="66"/>
        <v>7500</v>
      </c>
      <c r="M146" s="423">
        <f>L146-H146</f>
        <v>0</v>
      </c>
      <c r="N146" s="290">
        <v>2700</v>
      </c>
      <c r="O146" s="290">
        <f t="shared" si="70"/>
        <v>8100</v>
      </c>
      <c r="P146" s="290">
        <f t="shared" si="72"/>
        <v>600</v>
      </c>
      <c r="Q146" s="442"/>
      <c r="R146" s="293">
        <f t="shared" si="53"/>
        <v>0</v>
      </c>
      <c r="S146" s="293"/>
      <c r="T146" s="289">
        <v>2975</v>
      </c>
      <c r="U146" s="290">
        <f t="shared" si="54"/>
        <v>8925</v>
      </c>
      <c r="V146" s="293">
        <f t="shared" si="73"/>
        <v>1425</v>
      </c>
      <c r="W146" s="291">
        <v>2876</v>
      </c>
      <c r="X146" s="290">
        <f t="shared" si="65"/>
        <v>8628</v>
      </c>
      <c r="Y146" s="303">
        <v>2876</v>
      </c>
      <c r="Z146" s="302">
        <f t="shared" si="71"/>
        <v>8628</v>
      </c>
      <c r="AA146" s="302">
        <f t="shared" si="74"/>
        <v>7500</v>
      </c>
      <c r="AB146" s="284"/>
      <c r="AC146" s="284"/>
    </row>
    <row r="147" spans="1:29" x14ac:dyDescent="0.3">
      <c r="A147" s="284"/>
      <c r="B147" s="284"/>
      <c r="C147" s="444" t="s">
        <v>473</v>
      </c>
      <c r="D147" s="289" t="s">
        <v>127</v>
      </c>
      <c r="E147" s="306">
        <v>3</v>
      </c>
      <c r="F147" s="306">
        <v>2950</v>
      </c>
      <c r="G147" s="446">
        <f t="shared" si="67"/>
        <v>3096.5</v>
      </c>
      <c r="H147" s="306">
        <f t="shared" si="68"/>
        <v>8850</v>
      </c>
      <c r="I147" s="290">
        <v>2800</v>
      </c>
      <c r="J147" s="290">
        <f t="shared" si="69"/>
        <v>8400</v>
      </c>
      <c r="K147" s="290">
        <v>2800</v>
      </c>
      <c r="L147" s="290">
        <f t="shared" si="66"/>
        <v>8400</v>
      </c>
      <c r="M147" s="423">
        <f>L147-H147</f>
        <v>-450</v>
      </c>
      <c r="N147" s="290">
        <v>3070</v>
      </c>
      <c r="O147" s="290">
        <f t="shared" si="70"/>
        <v>9210</v>
      </c>
      <c r="P147" s="290">
        <f t="shared" si="72"/>
        <v>360</v>
      </c>
      <c r="Q147" s="442"/>
      <c r="R147" s="293">
        <f t="shared" si="53"/>
        <v>0</v>
      </c>
      <c r="S147" s="293"/>
      <c r="T147" s="289">
        <v>3150</v>
      </c>
      <c r="U147" s="290">
        <f t="shared" si="54"/>
        <v>9450</v>
      </c>
      <c r="V147" s="293">
        <f t="shared" si="73"/>
        <v>600</v>
      </c>
      <c r="W147" s="291">
        <v>4355</v>
      </c>
      <c r="X147" s="290">
        <f t="shared" si="65"/>
        <v>13065</v>
      </c>
      <c r="Y147" s="303">
        <v>3123</v>
      </c>
      <c r="Z147" s="302">
        <f t="shared" si="71"/>
        <v>9369</v>
      </c>
      <c r="AA147" s="302">
        <f t="shared" si="74"/>
        <v>8850</v>
      </c>
      <c r="AB147" s="284"/>
      <c r="AC147" s="284"/>
    </row>
    <row r="148" spans="1:29" hidden="1" x14ac:dyDescent="0.3">
      <c r="A148" s="284"/>
      <c r="B148" s="284"/>
      <c r="C148" s="297" t="s">
        <v>474</v>
      </c>
      <c r="D148" s="289" t="s">
        <v>127</v>
      </c>
      <c r="E148" s="306">
        <v>0</v>
      </c>
      <c r="F148" s="306">
        <f t="shared" si="64"/>
        <v>3150</v>
      </c>
      <c r="G148" s="306">
        <f t="shared" si="67"/>
        <v>3295</v>
      </c>
      <c r="H148" s="306">
        <f t="shared" si="68"/>
        <v>0</v>
      </c>
      <c r="I148" s="290">
        <v>3300</v>
      </c>
      <c r="J148" s="290">
        <f t="shared" si="69"/>
        <v>0</v>
      </c>
      <c r="K148" s="290">
        <v>3300</v>
      </c>
      <c r="L148" s="290">
        <f t="shared" si="66"/>
        <v>0</v>
      </c>
      <c r="M148" s="290"/>
      <c r="N148" s="428">
        <v>3730</v>
      </c>
      <c r="O148" s="428">
        <f t="shared" si="70"/>
        <v>0</v>
      </c>
      <c r="Q148" s="289"/>
      <c r="R148" s="295">
        <f t="shared" si="53"/>
        <v>0</v>
      </c>
      <c r="S148" s="295"/>
      <c r="T148" s="289">
        <v>3150</v>
      </c>
      <c r="U148" s="290">
        <f t="shared" si="54"/>
        <v>0</v>
      </c>
      <c r="V148" s="290"/>
      <c r="W148" s="291">
        <v>4355</v>
      </c>
      <c r="X148" s="290">
        <f t="shared" si="65"/>
        <v>0</v>
      </c>
      <c r="Y148" s="303">
        <v>3290</v>
      </c>
      <c r="Z148" s="302">
        <f t="shared" si="71"/>
        <v>0</v>
      </c>
      <c r="AA148" s="302"/>
      <c r="AB148" s="284"/>
      <c r="AC148" s="284"/>
    </row>
    <row r="149" spans="1:29" hidden="1" x14ac:dyDescent="0.3">
      <c r="A149" s="284"/>
      <c r="B149" s="284"/>
      <c r="C149" s="297" t="s">
        <v>475</v>
      </c>
      <c r="D149" s="289" t="s">
        <v>127</v>
      </c>
      <c r="E149" s="306">
        <v>0</v>
      </c>
      <c r="F149" s="306">
        <f t="shared" si="64"/>
        <v>2950</v>
      </c>
      <c r="G149" s="306">
        <f t="shared" si="67"/>
        <v>3422.5</v>
      </c>
      <c r="H149" s="306">
        <f t="shared" si="68"/>
        <v>0</v>
      </c>
      <c r="I149" s="290">
        <v>4500</v>
      </c>
      <c r="J149" s="290">
        <f t="shared" si="69"/>
        <v>0</v>
      </c>
      <c r="K149" s="290">
        <v>3670</v>
      </c>
      <c r="L149" s="290">
        <f t="shared" si="66"/>
        <v>0</v>
      </c>
      <c r="M149" s="290"/>
      <c r="N149" s="290">
        <v>3500</v>
      </c>
      <c r="O149" s="290">
        <f t="shared" si="70"/>
        <v>0</v>
      </c>
      <c r="Q149" s="289"/>
      <c r="R149" s="295">
        <f t="shared" si="53"/>
        <v>0</v>
      </c>
      <c r="S149" s="295"/>
      <c r="T149" s="289">
        <v>2950</v>
      </c>
      <c r="U149" s="290">
        <f t="shared" si="54"/>
        <v>0</v>
      </c>
      <c r="V149" s="290"/>
      <c r="W149" s="291">
        <v>3890</v>
      </c>
      <c r="X149" s="290">
        <f t="shared" si="65"/>
        <v>0</v>
      </c>
      <c r="Y149" s="303">
        <v>3345</v>
      </c>
      <c r="Z149" s="302">
        <f t="shared" si="71"/>
        <v>0</v>
      </c>
      <c r="AA149" s="302"/>
      <c r="AB149" s="284"/>
      <c r="AC149" s="284"/>
    </row>
    <row r="150" spans="1:29" hidden="1" x14ac:dyDescent="0.3">
      <c r="A150" s="284"/>
      <c r="B150" s="284"/>
      <c r="C150" s="297" t="s">
        <v>476</v>
      </c>
      <c r="D150" s="289" t="s">
        <v>127</v>
      </c>
      <c r="E150" s="306">
        <v>0</v>
      </c>
      <c r="F150" s="306">
        <f t="shared" si="64"/>
        <v>2950</v>
      </c>
      <c r="G150" s="306">
        <f t="shared" si="67"/>
        <v>3422.5</v>
      </c>
      <c r="H150" s="306">
        <f t="shared" si="68"/>
        <v>0</v>
      </c>
      <c r="I150" s="290">
        <v>4500</v>
      </c>
      <c r="J150" s="290">
        <f t="shared" si="69"/>
        <v>0</v>
      </c>
      <c r="K150" s="290">
        <v>3670</v>
      </c>
      <c r="L150" s="290">
        <f t="shared" si="66"/>
        <v>0</v>
      </c>
      <c r="M150" s="290"/>
      <c r="N150" s="290">
        <v>3500</v>
      </c>
      <c r="O150" s="290">
        <f t="shared" si="70"/>
        <v>0</v>
      </c>
      <c r="Q150" s="289"/>
      <c r="R150" s="295">
        <f t="shared" si="53"/>
        <v>0</v>
      </c>
      <c r="S150" s="295"/>
      <c r="T150" s="289">
        <v>2950</v>
      </c>
      <c r="U150" s="290">
        <f t="shared" si="54"/>
        <v>0</v>
      </c>
      <c r="V150" s="290"/>
      <c r="W150" s="291">
        <v>3890</v>
      </c>
      <c r="X150" s="290">
        <f t="shared" si="65"/>
        <v>0</v>
      </c>
      <c r="Y150" s="303">
        <v>3345</v>
      </c>
      <c r="Z150" s="302">
        <f t="shared" si="71"/>
        <v>0</v>
      </c>
      <c r="AA150" s="302"/>
      <c r="AB150" s="284"/>
      <c r="AC150" s="284"/>
    </row>
    <row r="151" spans="1:29" hidden="1" x14ac:dyDescent="0.3">
      <c r="A151" s="284"/>
      <c r="B151" s="284"/>
      <c r="C151" s="297" t="s">
        <v>477</v>
      </c>
      <c r="D151" s="289" t="s">
        <v>127</v>
      </c>
      <c r="E151" s="306">
        <v>0</v>
      </c>
      <c r="F151" s="306">
        <f t="shared" si="64"/>
        <v>2950</v>
      </c>
      <c r="G151" s="306">
        <f t="shared" si="67"/>
        <v>3755</v>
      </c>
      <c r="H151" s="306">
        <f t="shared" si="68"/>
        <v>0</v>
      </c>
      <c r="I151" s="290">
        <v>4500</v>
      </c>
      <c r="J151" s="290">
        <f t="shared" si="69"/>
        <v>0</v>
      </c>
      <c r="K151" s="290">
        <v>4050</v>
      </c>
      <c r="L151" s="290">
        <f t="shared" si="66"/>
        <v>0</v>
      </c>
      <c r="M151" s="290"/>
      <c r="N151" s="290">
        <v>3620</v>
      </c>
      <c r="O151" s="290">
        <f t="shared" si="70"/>
        <v>0</v>
      </c>
      <c r="Q151" s="289"/>
      <c r="R151" s="295">
        <f t="shared" si="53"/>
        <v>0</v>
      </c>
      <c r="S151" s="295"/>
      <c r="T151" s="289">
        <v>2950</v>
      </c>
      <c r="U151" s="290">
        <f t="shared" si="54"/>
        <v>0</v>
      </c>
      <c r="V151" s="290"/>
      <c r="W151" s="291">
        <v>3890</v>
      </c>
      <c r="X151" s="290">
        <f t="shared" si="65"/>
        <v>0</v>
      </c>
      <c r="Y151" s="303">
        <v>3890</v>
      </c>
      <c r="Z151" s="302">
        <f t="shared" si="71"/>
        <v>0</v>
      </c>
      <c r="AA151" s="302"/>
      <c r="AB151" s="284"/>
      <c r="AC151" s="284"/>
    </row>
    <row r="152" spans="1:29" hidden="1" x14ac:dyDescent="0.3">
      <c r="A152" s="284"/>
      <c r="B152" s="284"/>
      <c r="C152" s="297" t="s">
        <v>478</v>
      </c>
      <c r="D152" s="289" t="s">
        <v>127</v>
      </c>
      <c r="E152" s="306">
        <v>0</v>
      </c>
      <c r="F152" s="306">
        <f t="shared" si="64"/>
        <v>3620</v>
      </c>
      <c r="G152" s="306">
        <f t="shared" si="67"/>
        <v>3620</v>
      </c>
      <c r="H152" s="306">
        <f t="shared" si="68"/>
        <v>0</v>
      </c>
      <c r="I152" s="290">
        <v>4500</v>
      </c>
      <c r="J152" s="290">
        <f t="shared" si="69"/>
        <v>0</v>
      </c>
      <c r="K152" s="290">
        <v>4050</v>
      </c>
      <c r="L152" s="290">
        <f t="shared" si="66"/>
        <v>0</v>
      </c>
      <c r="M152" s="290"/>
      <c r="N152" s="290">
        <v>3620</v>
      </c>
      <c r="O152" s="290">
        <f t="shared" si="70"/>
        <v>0</v>
      </c>
      <c r="Q152" s="289"/>
      <c r="R152" s="295">
        <f t="shared" si="53"/>
        <v>0</v>
      </c>
      <c r="S152" s="295"/>
      <c r="T152" s="289"/>
      <c r="U152" s="295">
        <f t="shared" si="54"/>
        <v>0</v>
      </c>
      <c r="V152" s="295"/>
      <c r="W152" s="291">
        <v>3890</v>
      </c>
      <c r="X152" s="290">
        <f t="shared" si="65"/>
        <v>0</v>
      </c>
      <c r="Y152" s="303">
        <v>3620</v>
      </c>
      <c r="Z152" s="302">
        <f t="shared" si="71"/>
        <v>0</v>
      </c>
      <c r="AA152" s="302"/>
      <c r="AB152" s="284"/>
      <c r="AC152" s="284"/>
    </row>
    <row r="153" spans="1:29" hidden="1" x14ac:dyDescent="0.3">
      <c r="A153" s="284"/>
      <c r="B153" s="284"/>
      <c r="C153" s="297" t="s">
        <v>479</v>
      </c>
      <c r="D153" s="289" t="s">
        <v>127</v>
      </c>
      <c r="E153" s="306">
        <v>0</v>
      </c>
      <c r="F153" s="306">
        <f t="shared" si="64"/>
        <v>3620</v>
      </c>
      <c r="G153" s="306">
        <f t="shared" si="67"/>
        <v>3635</v>
      </c>
      <c r="H153" s="306">
        <f t="shared" si="68"/>
        <v>0</v>
      </c>
      <c r="I153" s="290">
        <v>4500</v>
      </c>
      <c r="J153" s="290">
        <f t="shared" si="69"/>
        <v>0</v>
      </c>
      <c r="K153" s="290">
        <v>4050</v>
      </c>
      <c r="L153" s="290">
        <f t="shared" si="66"/>
        <v>0</v>
      </c>
      <c r="M153" s="290"/>
      <c r="N153" s="290">
        <v>3620</v>
      </c>
      <c r="O153" s="290">
        <f t="shared" si="70"/>
        <v>0</v>
      </c>
      <c r="Q153" s="289"/>
      <c r="R153" s="295">
        <f t="shared" si="53"/>
        <v>0</v>
      </c>
      <c r="S153" s="295"/>
      <c r="T153" s="289">
        <v>3650</v>
      </c>
      <c r="U153" s="290">
        <f t="shared" si="54"/>
        <v>0</v>
      </c>
      <c r="V153" s="290"/>
      <c r="W153" s="291">
        <v>3890</v>
      </c>
      <c r="X153" s="290">
        <f t="shared" si="65"/>
        <v>0</v>
      </c>
      <c r="Y153" s="303">
        <v>3620</v>
      </c>
      <c r="Z153" s="302">
        <f t="shared" si="71"/>
        <v>0</v>
      </c>
      <c r="AA153" s="302"/>
      <c r="AB153" s="284"/>
      <c r="AC153" s="284"/>
    </row>
    <row r="154" spans="1:29" hidden="1" x14ac:dyDescent="0.3">
      <c r="A154" s="284"/>
      <c r="B154" s="284"/>
      <c r="C154" s="297" t="s">
        <v>480</v>
      </c>
      <c r="D154" s="289" t="s">
        <v>127</v>
      </c>
      <c r="E154" s="306">
        <v>0</v>
      </c>
      <c r="F154" s="306">
        <f t="shared" si="64"/>
        <v>2950</v>
      </c>
      <c r="G154" s="306">
        <f t="shared" si="67"/>
        <v>3355</v>
      </c>
      <c r="H154" s="306">
        <f t="shared" si="68"/>
        <v>0</v>
      </c>
      <c r="I154" s="290">
        <v>4900</v>
      </c>
      <c r="J154" s="290">
        <f t="shared" si="69"/>
        <v>0</v>
      </c>
      <c r="K154" s="290">
        <v>4210</v>
      </c>
      <c r="L154" s="290">
        <f t="shared" si="66"/>
        <v>0</v>
      </c>
      <c r="M154" s="290"/>
      <c r="N154" s="290">
        <v>3760</v>
      </c>
      <c r="O154" s="290">
        <f t="shared" si="70"/>
        <v>0</v>
      </c>
      <c r="Q154" s="289"/>
      <c r="R154" s="295">
        <f t="shared" si="53"/>
        <v>0</v>
      </c>
      <c r="S154" s="295"/>
      <c r="T154" s="289">
        <v>2950</v>
      </c>
      <c r="U154" s="290">
        <f t="shared" si="54"/>
        <v>0</v>
      </c>
      <c r="V154" s="290"/>
      <c r="W154" s="291">
        <v>4723</v>
      </c>
      <c r="X154" s="290">
        <f t="shared" si="65"/>
        <v>0</v>
      </c>
      <c r="Y154" s="303">
        <v>2950</v>
      </c>
      <c r="Z154" s="302">
        <f t="shared" si="71"/>
        <v>0</v>
      </c>
      <c r="AA154" s="302"/>
      <c r="AB154" s="284"/>
      <c r="AC154" s="284"/>
    </row>
    <row r="155" spans="1:29" hidden="1" x14ac:dyDescent="0.3">
      <c r="A155" s="284"/>
      <c r="B155" s="284"/>
      <c r="C155" s="297" t="s">
        <v>481</v>
      </c>
      <c r="D155" s="289" t="s">
        <v>127</v>
      </c>
      <c r="E155" s="306">
        <v>0</v>
      </c>
      <c r="F155" s="306">
        <f t="shared" si="64"/>
        <v>3650</v>
      </c>
      <c r="G155" s="306">
        <f t="shared" si="67"/>
        <v>3750</v>
      </c>
      <c r="H155" s="306">
        <f t="shared" si="68"/>
        <v>0</v>
      </c>
      <c r="I155" s="290">
        <v>5200</v>
      </c>
      <c r="J155" s="290">
        <f t="shared" si="69"/>
        <v>0</v>
      </c>
      <c r="K155" s="290">
        <v>4550</v>
      </c>
      <c r="L155" s="290">
        <f t="shared" si="66"/>
        <v>0</v>
      </c>
      <c r="M155" s="290"/>
      <c r="N155" s="290">
        <v>3850</v>
      </c>
      <c r="O155" s="290">
        <f t="shared" si="70"/>
        <v>0</v>
      </c>
      <c r="Q155" s="289"/>
      <c r="R155" s="295">
        <f t="shared" si="53"/>
        <v>0</v>
      </c>
      <c r="S155" s="295"/>
      <c r="T155" s="289">
        <v>3650</v>
      </c>
      <c r="U155" s="290">
        <f t="shared" si="54"/>
        <v>0</v>
      </c>
      <c r="V155" s="290"/>
      <c r="W155" s="291">
        <v>6323</v>
      </c>
      <c r="X155" s="290">
        <f t="shared" si="65"/>
        <v>0</v>
      </c>
      <c r="Y155" s="303">
        <v>3650</v>
      </c>
      <c r="Z155" s="302">
        <f t="shared" si="71"/>
        <v>0</v>
      </c>
      <c r="AA155" s="302"/>
      <c r="AB155" s="284"/>
      <c r="AC155" s="284"/>
    </row>
    <row r="156" spans="1:29" hidden="1" x14ac:dyDescent="0.3">
      <c r="A156" s="284"/>
      <c r="B156" s="284"/>
      <c r="C156" s="297" t="s">
        <v>482</v>
      </c>
      <c r="D156" s="289" t="s">
        <v>127</v>
      </c>
      <c r="E156" s="306">
        <v>0</v>
      </c>
      <c r="F156" s="306">
        <f t="shared" si="64"/>
        <v>4250</v>
      </c>
      <c r="G156" s="306">
        <f t="shared" si="67"/>
        <v>4300</v>
      </c>
      <c r="H156" s="306">
        <f t="shared" si="68"/>
        <v>0</v>
      </c>
      <c r="I156" s="290">
        <v>6500</v>
      </c>
      <c r="J156" s="290">
        <f t="shared" si="69"/>
        <v>0</v>
      </c>
      <c r="K156" s="290">
        <v>5100</v>
      </c>
      <c r="L156" s="290">
        <f t="shared" si="66"/>
        <v>0</v>
      </c>
      <c r="M156" s="290"/>
      <c r="N156" s="290">
        <v>4350</v>
      </c>
      <c r="O156" s="290">
        <f t="shared" si="70"/>
        <v>0</v>
      </c>
      <c r="Q156" s="289"/>
      <c r="R156" s="295">
        <f t="shared" si="53"/>
        <v>0</v>
      </c>
      <c r="S156" s="295"/>
      <c r="T156" s="289">
        <v>4250</v>
      </c>
      <c r="U156" s="290">
        <f t="shared" si="54"/>
        <v>0</v>
      </c>
      <c r="V156" s="290"/>
      <c r="W156" s="291">
        <v>6323</v>
      </c>
      <c r="X156" s="290">
        <f t="shared" si="65"/>
        <v>0</v>
      </c>
      <c r="Y156" s="303">
        <v>4250</v>
      </c>
      <c r="Z156" s="302">
        <f t="shared" si="71"/>
        <v>0</v>
      </c>
      <c r="AA156" s="302"/>
      <c r="AB156" s="284"/>
      <c r="AC156" s="284"/>
    </row>
    <row r="157" spans="1:29" ht="27.6" hidden="1" x14ac:dyDescent="0.3">
      <c r="A157" s="284"/>
      <c r="B157" s="284"/>
      <c r="C157" s="297" t="s">
        <v>483</v>
      </c>
      <c r="D157" s="289" t="s">
        <v>127</v>
      </c>
      <c r="E157" s="306">
        <v>0</v>
      </c>
      <c r="F157" s="306">
        <f t="shared" si="64"/>
        <v>350</v>
      </c>
      <c r="G157" s="306">
        <f t="shared" si="67"/>
        <v>550</v>
      </c>
      <c r="H157" s="306">
        <f t="shared" si="68"/>
        <v>0</v>
      </c>
      <c r="I157" s="290">
        <v>550</v>
      </c>
      <c r="J157" s="290">
        <f t="shared" si="69"/>
        <v>0</v>
      </c>
      <c r="K157" s="290">
        <v>550</v>
      </c>
      <c r="L157" s="290">
        <f t="shared" si="66"/>
        <v>0</v>
      </c>
      <c r="M157" s="290"/>
      <c r="N157" s="290">
        <v>700</v>
      </c>
      <c r="O157" s="290">
        <f t="shared" si="70"/>
        <v>0</v>
      </c>
      <c r="Q157" s="289">
        <v>350</v>
      </c>
      <c r="R157" s="290">
        <f t="shared" si="53"/>
        <v>0</v>
      </c>
      <c r="S157" s="290"/>
      <c r="T157" s="289">
        <v>850</v>
      </c>
      <c r="U157" s="290">
        <f t="shared" si="54"/>
        <v>0</v>
      </c>
      <c r="V157" s="290"/>
      <c r="W157" s="291">
        <v>723</v>
      </c>
      <c r="X157" s="290">
        <f t="shared" si="65"/>
        <v>0</v>
      </c>
      <c r="Y157" s="301">
        <v>350</v>
      </c>
      <c r="Z157" s="302">
        <f t="shared" si="71"/>
        <v>0</v>
      </c>
      <c r="AA157" s="302"/>
      <c r="AB157" s="284"/>
      <c r="AC157" s="284"/>
    </row>
    <row r="158" spans="1:29" ht="27.6" hidden="1" x14ac:dyDescent="0.3">
      <c r="A158" s="284"/>
      <c r="B158" s="284"/>
      <c r="C158" s="297" t="s">
        <v>484</v>
      </c>
      <c r="D158" s="289" t="s">
        <v>127</v>
      </c>
      <c r="E158" s="306">
        <v>0</v>
      </c>
      <c r="F158" s="306">
        <f t="shared" si="64"/>
        <v>650</v>
      </c>
      <c r="G158" s="306">
        <f t="shared" si="67"/>
        <v>1200</v>
      </c>
      <c r="H158" s="306">
        <f t="shared" si="68"/>
        <v>0</v>
      </c>
      <c r="I158" s="290">
        <v>850</v>
      </c>
      <c r="J158" s="290">
        <f t="shared" si="69"/>
        <v>0</v>
      </c>
      <c r="K158" s="290">
        <v>850</v>
      </c>
      <c r="L158" s="290">
        <f t="shared" si="66"/>
        <v>0</v>
      </c>
      <c r="M158" s="290"/>
      <c r="N158" s="290">
        <v>2250</v>
      </c>
      <c r="O158" s="290">
        <f t="shared" si="70"/>
        <v>0</v>
      </c>
      <c r="Q158" s="289">
        <v>650</v>
      </c>
      <c r="R158" s="290">
        <f t="shared" si="53"/>
        <v>0</v>
      </c>
      <c r="S158" s="290"/>
      <c r="T158" s="289">
        <v>1850</v>
      </c>
      <c r="U158" s="290">
        <f t="shared" si="54"/>
        <v>0</v>
      </c>
      <c r="V158" s="290"/>
      <c r="W158" s="291">
        <v>1200</v>
      </c>
      <c r="X158" s="290">
        <f t="shared" si="65"/>
        <v>0</v>
      </c>
      <c r="Y158" s="303">
        <v>1200</v>
      </c>
      <c r="Z158" s="302">
        <f t="shared" si="71"/>
        <v>0</v>
      </c>
      <c r="AA158" s="302"/>
      <c r="AB158" s="284"/>
      <c r="AC158" s="284"/>
    </row>
    <row r="159" spans="1:29" ht="27.6" hidden="1" x14ac:dyDescent="0.3">
      <c r="A159" s="284"/>
      <c r="B159" s="284"/>
      <c r="C159" s="297" t="s">
        <v>485</v>
      </c>
      <c r="D159" s="289" t="s">
        <v>127</v>
      </c>
      <c r="E159" s="306">
        <v>0</v>
      </c>
      <c r="F159" s="306">
        <f t="shared" si="64"/>
        <v>1500</v>
      </c>
      <c r="G159" s="306">
        <f t="shared" si="67"/>
        <v>1950</v>
      </c>
      <c r="H159" s="306">
        <f t="shared" si="68"/>
        <v>0</v>
      </c>
      <c r="I159" s="290">
        <v>1500</v>
      </c>
      <c r="J159" s="290">
        <f t="shared" si="69"/>
        <v>0</v>
      </c>
      <c r="K159" s="290">
        <v>1500</v>
      </c>
      <c r="L159" s="290">
        <f t="shared" si="66"/>
        <v>0</v>
      </c>
      <c r="M159" s="290"/>
      <c r="N159" s="426">
        <v>2350</v>
      </c>
      <c r="O159" s="426">
        <f t="shared" si="70"/>
        <v>0</v>
      </c>
      <c r="Q159" s="289">
        <v>1550</v>
      </c>
      <c r="R159" s="290">
        <f t="shared" si="53"/>
        <v>0</v>
      </c>
      <c r="S159" s="290"/>
      <c r="T159" s="289">
        <v>1950</v>
      </c>
      <c r="U159" s="290">
        <f t="shared" si="54"/>
        <v>0</v>
      </c>
      <c r="V159" s="290"/>
      <c r="W159" s="291">
        <v>2567</v>
      </c>
      <c r="X159" s="290">
        <f t="shared" si="65"/>
        <v>0</v>
      </c>
      <c r="Y159" s="303">
        <v>2100</v>
      </c>
      <c r="Z159" s="302">
        <f t="shared" si="71"/>
        <v>0</v>
      </c>
      <c r="AA159" s="302"/>
      <c r="AB159" s="284"/>
      <c r="AC159" s="284"/>
    </row>
    <row r="160" spans="1:29" ht="27.6" x14ac:dyDescent="0.3">
      <c r="A160" s="284"/>
      <c r="B160" s="284"/>
      <c r="C160" s="444" t="s">
        <v>486</v>
      </c>
      <c r="D160" s="289" t="s">
        <v>127</v>
      </c>
      <c r="E160" s="306">
        <v>1</v>
      </c>
      <c r="F160" s="306">
        <v>2300</v>
      </c>
      <c r="G160" s="446">
        <f t="shared" si="67"/>
        <v>2250</v>
      </c>
      <c r="H160" s="306">
        <f t="shared" si="68"/>
        <v>2300</v>
      </c>
      <c r="I160" s="290">
        <v>2200</v>
      </c>
      <c r="J160" s="290">
        <f t="shared" si="69"/>
        <v>2200</v>
      </c>
      <c r="K160" s="290">
        <v>2200</v>
      </c>
      <c r="L160" s="290">
        <f t="shared" si="66"/>
        <v>2200</v>
      </c>
      <c r="M160" s="423">
        <f>L160-H160</f>
        <v>-100</v>
      </c>
      <c r="N160" s="290">
        <v>2650</v>
      </c>
      <c r="O160" s="290">
        <f t="shared" si="70"/>
        <v>2650</v>
      </c>
      <c r="P160" s="290">
        <f>O160-H160</f>
        <v>350</v>
      </c>
      <c r="Q160" s="425">
        <v>1850</v>
      </c>
      <c r="R160" s="290">
        <f t="shared" si="53"/>
        <v>1850</v>
      </c>
      <c r="S160" s="290">
        <f>R160-H160</f>
        <v>-450</v>
      </c>
      <c r="T160" s="289">
        <v>2250</v>
      </c>
      <c r="U160" s="290">
        <f t="shared" si="54"/>
        <v>2250</v>
      </c>
      <c r="V160" s="293">
        <f>U160-H160</f>
        <v>-50</v>
      </c>
      <c r="W160" s="291">
        <v>2982</v>
      </c>
      <c r="X160" s="290">
        <f t="shared" si="65"/>
        <v>2982</v>
      </c>
      <c r="Y160" s="303">
        <v>2567</v>
      </c>
      <c r="Z160" s="302">
        <f t="shared" si="71"/>
        <v>2567</v>
      </c>
      <c r="AA160" s="302">
        <f>H160</f>
        <v>2300</v>
      </c>
      <c r="AB160" s="284"/>
      <c r="AC160" s="284"/>
    </row>
    <row r="161" spans="1:29" ht="27.6" hidden="1" x14ac:dyDescent="0.3">
      <c r="A161" s="284"/>
      <c r="B161" s="284"/>
      <c r="C161" s="297" t="s">
        <v>487</v>
      </c>
      <c r="D161" s="289" t="s">
        <v>127</v>
      </c>
      <c r="E161" s="306">
        <v>0</v>
      </c>
      <c r="F161" s="306">
        <f t="shared" si="64"/>
        <v>1255</v>
      </c>
      <c r="G161" s="306">
        <f t="shared" si="67"/>
        <v>1925</v>
      </c>
      <c r="H161" s="306">
        <f t="shared" si="68"/>
        <v>0</v>
      </c>
      <c r="I161" s="290">
        <v>4500</v>
      </c>
      <c r="J161" s="290">
        <f t="shared" si="69"/>
        <v>0</v>
      </c>
      <c r="K161" s="290">
        <v>1850</v>
      </c>
      <c r="L161" s="290">
        <f t="shared" si="66"/>
        <v>0</v>
      </c>
      <c r="M161" s="290"/>
      <c r="N161" s="428">
        <v>2700</v>
      </c>
      <c r="O161" s="428">
        <f t="shared" si="70"/>
        <v>0</v>
      </c>
      <c r="Q161" s="289">
        <v>2000</v>
      </c>
      <c r="R161" s="290">
        <f t="shared" si="53"/>
        <v>0</v>
      </c>
      <c r="S161" s="290"/>
      <c r="T161" s="289"/>
      <c r="U161" s="295">
        <f t="shared" si="54"/>
        <v>0</v>
      </c>
      <c r="V161" s="295"/>
      <c r="W161" s="291">
        <v>1255</v>
      </c>
      <c r="X161" s="290">
        <f t="shared" si="65"/>
        <v>0</v>
      </c>
      <c r="Y161" s="303">
        <v>1255</v>
      </c>
      <c r="Z161" s="302">
        <f t="shared" si="71"/>
        <v>0</v>
      </c>
      <c r="AA161" s="302"/>
      <c r="AB161" s="284"/>
      <c r="AC161" s="284"/>
    </row>
    <row r="162" spans="1:29" ht="27.6" hidden="1" x14ac:dyDescent="0.3">
      <c r="A162" s="284"/>
      <c r="B162" s="284"/>
      <c r="C162" s="297" t="s">
        <v>488</v>
      </c>
      <c r="D162" s="289" t="s">
        <v>127</v>
      </c>
      <c r="E162" s="306">
        <v>0</v>
      </c>
      <c r="F162" s="306">
        <f t="shared" si="64"/>
        <v>2890</v>
      </c>
      <c r="G162" s="306">
        <f t="shared" si="67"/>
        <v>3500</v>
      </c>
      <c r="H162" s="306">
        <f t="shared" si="68"/>
        <v>0</v>
      </c>
      <c r="I162" s="290">
        <v>6500</v>
      </c>
      <c r="J162" s="290">
        <f t="shared" si="69"/>
        <v>0</v>
      </c>
      <c r="K162" s="290">
        <v>3676</v>
      </c>
      <c r="L162" s="290">
        <f t="shared" si="66"/>
        <v>0</v>
      </c>
      <c r="M162" s="290"/>
      <c r="N162" s="426">
        <v>3400</v>
      </c>
      <c r="O162" s="426">
        <f t="shared" si="70"/>
        <v>0</v>
      </c>
      <c r="Q162" s="289">
        <v>3500</v>
      </c>
      <c r="R162" s="290">
        <f t="shared" si="53"/>
        <v>0</v>
      </c>
      <c r="S162" s="290"/>
      <c r="T162" s="289">
        <v>3957</v>
      </c>
      <c r="U162" s="290">
        <f t="shared" si="54"/>
        <v>0</v>
      </c>
      <c r="V162" s="290"/>
      <c r="W162" s="291">
        <v>2890</v>
      </c>
      <c r="X162" s="290">
        <f t="shared" si="65"/>
        <v>0</v>
      </c>
      <c r="Y162" s="303">
        <v>2890</v>
      </c>
      <c r="Z162" s="302">
        <f t="shared" si="71"/>
        <v>0</v>
      </c>
      <c r="AA162" s="302"/>
      <c r="AB162" s="284"/>
      <c r="AC162" s="284"/>
    </row>
    <row r="163" spans="1:29" ht="27.6" x14ac:dyDescent="0.3">
      <c r="A163" s="284"/>
      <c r="B163" s="284"/>
      <c r="C163" s="444" t="s">
        <v>489</v>
      </c>
      <c r="D163" s="289" t="s">
        <v>127</v>
      </c>
      <c r="E163" s="306">
        <v>2</v>
      </c>
      <c r="F163" s="306">
        <v>5800</v>
      </c>
      <c r="G163" s="446">
        <f t="shared" si="67"/>
        <v>6315</v>
      </c>
      <c r="H163" s="306">
        <f t="shared" si="68"/>
        <v>11600</v>
      </c>
      <c r="I163" s="290">
        <v>8500</v>
      </c>
      <c r="J163" s="290">
        <f t="shared" si="69"/>
        <v>17000</v>
      </c>
      <c r="K163" s="290">
        <v>6315</v>
      </c>
      <c r="L163" s="290">
        <f t="shared" si="66"/>
        <v>12630</v>
      </c>
      <c r="M163" s="423">
        <f>L163-H163</f>
        <v>1030</v>
      </c>
      <c r="N163" s="290">
        <v>5000</v>
      </c>
      <c r="O163" s="290">
        <f t="shared" si="70"/>
        <v>10000</v>
      </c>
      <c r="P163" s="290">
        <f t="shared" ref="P163:P167" si="75">O163-H163</f>
        <v>-1600</v>
      </c>
      <c r="Q163" s="425">
        <v>8500</v>
      </c>
      <c r="R163" s="290">
        <f t="shared" si="53"/>
        <v>17000</v>
      </c>
      <c r="S163" s="290">
        <f t="shared" ref="S163:S167" si="76">R163-H163</f>
        <v>5400</v>
      </c>
      <c r="T163" s="289">
        <v>6850</v>
      </c>
      <c r="U163" s="290">
        <f t="shared" si="54"/>
        <v>13700</v>
      </c>
      <c r="V163" s="293">
        <f t="shared" ref="V163:V167" si="77">U163-H163</f>
        <v>2100</v>
      </c>
      <c r="W163" s="291">
        <v>5123</v>
      </c>
      <c r="X163" s="290">
        <f t="shared" si="65"/>
        <v>10246</v>
      </c>
      <c r="Y163" s="303">
        <v>5123</v>
      </c>
      <c r="Z163" s="302">
        <f t="shared" si="71"/>
        <v>10246</v>
      </c>
      <c r="AA163" s="302">
        <f t="shared" ref="AA163:AA167" si="78">H163</f>
        <v>11600</v>
      </c>
      <c r="AB163" s="284"/>
      <c r="AC163" s="284"/>
    </row>
    <row r="164" spans="1:29" ht="27.6" x14ac:dyDescent="0.3">
      <c r="A164" s="284"/>
      <c r="B164" s="284"/>
      <c r="C164" s="444" t="s">
        <v>490</v>
      </c>
      <c r="D164" s="289" t="s">
        <v>127</v>
      </c>
      <c r="E164" s="306">
        <v>1</v>
      </c>
      <c r="F164" s="306">
        <v>7500</v>
      </c>
      <c r="G164" s="446">
        <f t="shared" si="67"/>
        <v>8950</v>
      </c>
      <c r="H164" s="306">
        <f t="shared" si="68"/>
        <v>7500</v>
      </c>
      <c r="I164" s="290">
        <v>13500</v>
      </c>
      <c r="J164" s="290">
        <f t="shared" si="69"/>
        <v>13500</v>
      </c>
      <c r="K164" s="290">
        <v>9200</v>
      </c>
      <c r="L164" s="290">
        <f t="shared" si="66"/>
        <v>9200</v>
      </c>
      <c r="M164" s="423">
        <f>L164-H164</f>
        <v>1700</v>
      </c>
      <c r="N164" s="290">
        <v>7350</v>
      </c>
      <c r="O164" s="290">
        <f t="shared" si="70"/>
        <v>7350</v>
      </c>
      <c r="P164" s="290">
        <f t="shared" si="75"/>
        <v>-150</v>
      </c>
      <c r="Q164" s="425">
        <v>12500</v>
      </c>
      <c r="R164" s="290">
        <f t="shared" si="53"/>
        <v>12500</v>
      </c>
      <c r="S164" s="290">
        <f t="shared" si="76"/>
        <v>5000</v>
      </c>
      <c r="T164" s="289">
        <v>8950</v>
      </c>
      <c r="U164" s="290">
        <f t="shared" si="54"/>
        <v>8950</v>
      </c>
      <c r="V164" s="293">
        <f t="shared" si="77"/>
        <v>1450</v>
      </c>
      <c r="W164" s="291">
        <v>7123</v>
      </c>
      <c r="X164" s="290">
        <f t="shared" si="65"/>
        <v>7123</v>
      </c>
      <c r="Y164" s="303">
        <v>7123</v>
      </c>
      <c r="Z164" s="302">
        <f t="shared" si="71"/>
        <v>7123</v>
      </c>
      <c r="AA164" s="302">
        <f t="shared" si="78"/>
        <v>7500</v>
      </c>
      <c r="AB164" s="284"/>
      <c r="AC164" s="284"/>
    </row>
    <row r="165" spans="1:29" ht="41.4" hidden="1" x14ac:dyDescent="0.3">
      <c r="A165" s="284"/>
      <c r="B165" s="284"/>
      <c r="C165" s="297" t="s">
        <v>491</v>
      </c>
      <c r="D165" s="289" t="s">
        <v>127</v>
      </c>
      <c r="E165" s="306">
        <v>2</v>
      </c>
      <c r="F165" s="306">
        <f t="shared" si="64"/>
        <v>6000</v>
      </c>
      <c r="G165" s="446">
        <f t="shared" si="67"/>
        <v>6500</v>
      </c>
      <c r="H165" s="306">
        <f t="shared" si="68"/>
        <v>12000</v>
      </c>
      <c r="I165" s="290">
        <v>13500</v>
      </c>
      <c r="J165" s="290">
        <f t="shared" si="69"/>
        <v>27000</v>
      </c>
      <c r="K165" s="290">
        <v>9500</v>
      </c>
      <c r="L165" s="290">
        <f t="shared" si="66"/>
        <v>19000</v>
      </c>
      <c r="M165" s="423">
        <f>L165-H165</f>
        <v>7000</v>
      </c>
      <c r="N165" s="290">
        <v>6000</v>
      </c>
      <c r="O165" s="290">
        <f t="shared" si="70"/>
        <v>12000</v>
      </c>
      <c r="P165" s="290">
        <f t="shared" si="75"/>
        <v>0</v>
      </c>
      <c r="Q165" s="425">
        <v>6500</v>
      </c>
      <c r="R165" s="290">
        <f t="shared" si="53"/>
        <v>13000</v>
      </c>
      <c r="S165" s="290">
        <f t="shared" si="76"/>
        <v>1000</v>
      </c>
      <c r="T165" s="289">
        <v>6250</v>
      </c>
      <c r="U165" s="290">
        <f t="shared" si="54"/>
        <v>12500</v>
      </c>
      <c r="V165" s="293">
        <f t="shared" si="77"/>
        <v>500</v>
      </c>
      <c r="W165" s="291">
        <v>6534</v>
      </c>
      <c r="X165" s="290">
        <f t="shared" si="65"/>
        <v>13068</v>
      </c>
      <c r="Y165" s="303">
        <v>6534</v>
      </c>
      <c r="Z165" s="302">
        <f t="shared" si="71"/>
        <v>13068</v>
      </c>
      <c r="AA165" s="302">
        <f t="shared" si="78"/>
        <v>12000</v>
      </c>
      <c r="AB165" s="284"/>
      <c r="AC165" s="284"/>
    </row>
    <row r="166" spans="1:29" ht="27.6" hidden="1" x14ac:dyDescent="0.3">
      <c r="A166" s="284"/>
      <c r="B166" s="284"/>
      <c r="C166" s="297" t="s">
        <v>492</v>
      </c>
      <c r="D166" s="289" t="s">
        <v>127</v>
      </c>
      <c r="E166" s="306">
        <v>8</v>
      </c>
      <c r="F166" s="306">
        <f t="shared" si="64"/>
        <v>1450</v>
      </c>
      <c r="G166" s="446">
        <f t="shared" si="67"/>
        <v>1750</v>
      </c>
      <c r="H166" s="306">
        <f t="shared" si="68"/>
        <v>11600</v>
      </c>
      <c r="I166" s="290">
        <v>2800</v>
      </c>
      <c r="J166" s="290">
        <f t="shared" si="69"/>
        <v>22400</v>
      </c>
      <c r="K166" s="290">
        <v>2800</v>
      </c>
      <c r="L166" s="290">
        <f t="shared" si="66"/>
        <v>22400</v>
      </c>
      <c r="M166" s="423">
        <f>L166-H166</f>
        <v>10800</v>
      </c>
      <c r="N166" s="290">
        <v>2000</v>
      </c>
      <c r="O166" s="290">
        <f t="shared" si="70"/>
        <v>16000</v>
      </c>
      <c r="P166" s="290">
        <f t="shared" si="75"/>
        <v>4400</v>
      </c>
      <c r="Q166" s="425">
        <v>1750</v>
      </c>
      <c r="R166" s="290">
        <f t="shared" si="53"/>
        <v>14000</v>
      </c>
      <c r="S166" s="290">
        <f t="shared" si="76"/>
        <v>2400</v>
      </c>
      <c r="T166" s="289">
        <v>1450</v>
      </c>
      <c r="U166" s="290">
        <f t="shared" si="54"/>
        <v>11600</v>
      </c>
      <c r="V166" s="293">
        <f t="shared" si="77"/>
        <v>0</v>
      </c>
      <c r="W166" s="291">
        <v>1456</v>
      </c>
      <c r="X166" s="290">
        <f t="shared" si="65"/>
        <v>11648</v>
      </c>
      <c r="Y166" s="303">
        <v>1456</v>
      </c>
      <c r="Z166" s="302">
        <f t="shared" si="71"/>
        <v>11648</v>
      </c>
      <c r="AA166" s="302">
        <f t="shared" si="78"/>
        <v>11600</v>
      </c>
      <c r="AB166" s="284"/>
      <c r="AC166" s="284"/>
    </row>
    <row r="167" spans="1:29" ht="27.6" hidden="1" x14ac:dyDescent="0.3">
      <c r="A167" s="284"/>
      <c r="B167" s="284"/>
      <c r="C167" s="297" t="s">
        <v>493</v>
      </c>
      <c r="D167" s="289" t="s">
        <v>127</v>
      </c>
      <c r="E167" s="306">
        <v>25</v>
      </c>
      <c r="F167" s="306">
        <f t="shared" si="64"/>
        <v>65</v>
      </c>
      <c r="G167" s="446">
        <f t="shared" si="67"/>
        <v>65</v>
      </c>
      <c r="H167" s="306">
        <f t="shared" si="68"/>
        <v>1625</v>
      </c>
      <c r="I167" s="290">
        <v>250</v>
      </c>
      <c r="J167" s="290">
        <f t="shared" si="69"/>
        <v>6250</v>
      </c>
      <c r="K167" s="290">
        <v>65</v>
      </c>
      <c r="L167" s="290">
        <f t="shared" si="66"/>
        <v>1625</v>
      </c>
      <c r="M167" s="423">
        <f>L167-H167</f>
        <v>0</v>
      </c>
      <c r="N167" s="290">
        <v>65</v>
      </c>
      <c r="O167" s="290">
        <f t="shared" si="70"/>
        <v>1625</v>
      </c>
      <c r="P167" s="290">
        <f t="shared" si="75"/>
        <v>0</v>
      </c>
      <c r="Q167" s="425">
        <v>75</v>
      </c>
      <c r="R167" s="290">
        <f t="shared" si="53"/>
        <v>1875</v>
      </c>
      <c r="S167" s="290">
        <f t="shared" si="76"/>
        <v>250</v>
      </c>
      <c r="T167" s="289">
        <v>105</v>
      </c>
      <c r="U167" s="290">
        <f t="shared" si="54"/>
        <v>2625</v>
      </c>
      <c r="V167" s="293">
        <f t="shared" si="77"/>
        <v>1000</v>
      </c>
      <c r="W167" s="291">
        <v>123</v>
      </c>
      <c r="X167" s="290">
        <f t="shared" si="65"/>
        <v>3075</v>
      </c>
      <c r="Y167" s="301">
        <v>65</v>
      </c>
      <c r="Z167" s="302">
        <f t="shared" si="71"/>
        <v>1625</v>
      </c>
      <c r="AA167" s="302">
        <f t="shared" si="78"/>
        <v>1625</v>
      </c>
      <c r="AB167" s="284"/>
      <c r="AC167" s="284"/>
    </row>
    <row r="168" spans="1:29" hidden="1" x14ac:dyDescent="0.3">
      <c r="A168" s="284"/>
      <c r="B168" s="284"/>
      <c r="C168" s="297" t="s">
        <v>494</v>
      </c>
      <c r="D168" s="289"/>
      <c r="E168" s="306"/>
      <c r="F168" s="306">
        <f t="shared" si="64"/>
        <v>0</v>
      </c>
      <c r="G168" s="306" t="e">
        <f t="shared" si="67"/>
        <v>#NUM!</v>
      </c>
      <c r="H168" s="306"/>
      <c r="I168" s="290"/>
      <c r="J168" s="290"/>
      <c r="K168" s="290" t="s">
        <v>338</v>
      </c>
      <c r="L168" s="290"/>
      <c r="M168" s="290"/>
      <c r="N168" s="428"/>
      <c r="O168" s="428"/>
      <c r="Q168" s="289"/>
      <c r="R168" s="290"/>
      <c r="S168" s="290"/>
      <c r="T168" s="289"/>
      <c r="U168" s="290"/>
      <c r="V168" s="290"/>
      <c r="W168" s="292"/>
      <c r="X168" s="293"/>
      <c r="Y168" s="301" t="s">
        <v>338</v>
      </c>
      <c r="Z168" s="302"/>
      <c r="AA168" s="302"/>
      <c r="AB168" s="284"/>
      <c r="AC168" s="284"/>
    </row>
    <row r="169" spans="1:29" ht="27.6" hidden="1" x14ac:dyDescent="0.3">
      <c r="A169" s="284"/>
      <c r="B169" s="284"/>
      <c r="C169" s="297" t="s">
        <v>495</v>
      </c>
      <c r="D169" s="289" t="s">
        <v>127</v>
      </c>
      <c r="E169" s="306"/>
      <c r="F169" s="306"/>
      <c r="G169" s="306">
        <f t="shared" si="67"/>
        <v>274000</v>
      </c>
      <c r="H169" s="306"/>
      <c r="I169" s="290"/>
      <c r="J169" s="295">
        <f>I169*$E169</f>
        <v>0</v>
      </c>
      <c r="K169" s="290">
        <v>274000</v>
      </c>
      <c r="L169" s="290">
        <f t="shared" si="66"/>
        <v>0</v>
      </c>
      <c r="M169" s="290"/>
      <c r="N169" s="290">
        <v>185000</v>
      </c>
      <c r="O169" s="295"/>
      <c r="Q169" s="289"/>
      <c r="R169" s="295">
        <f>Q169*$E169</f>
        <v>0</v>
      </c>
      <c r="S169" s="295"/>
      <c r="T169" s="289">
        <v>386500</v>
      </c>
      <c r="U169" s="295"/>
      <c r="V169" s="295"/>
      <c r="W169" s="291"/>
      <c r="X169" s="295">
        <f t="shared" si="65"/>
        <v>0</v>
      </c>
      <c r="Y169" s="301" t="s">
        <v>338</v>
      </c>
      <c r="Z169" s="302"/>
      <c r="AA169" s="302"/>
      <c r="AB169" s="284"/>
      <c r="AC169" s="284"/>
    </row>
    <row r="170" spans="1:29" hidden="1" x14ac:dyDescent="0.3">
      <c r="A170" s="284"/>
      <c r="B170" s="284"/>
      <c r="C170" s="297"/>
      <c r="D170" s="289"/>
      <c r="E170" s="306"/>
      <c r="F170" s="306"/>
      <c r="G170" s="306" t="e">
        <f t="shared" si="67"/>
        <v>#NUM!</v>
      </c>
      <c r="H170" s="306"/>
      <c r="I170" s="290"/>
      <c r="J170" s="290"/>
      <c r="K170" s="290" t="s">
        <v>338</v>
      </c>
      <c r="L170" s="290"/>
      <c r="M170" s="290"/>
      <c r="N170" s="290"/>
      <c r="O170" s="290"/>
      <c r="Q170" s="289"/>
      <c r="R170" s="290"/>
      <c r="S170" s="290"/>
      <c r="T170" s="289"/>
      <c r="U170" s="290"/>
      <c r="V170" s="290"/>
      <c r="W170" s="292"/>
      <c r="X170" s="293"/>
      <c r="Y170" s="301" t="s">
        <v>338</v>
      </c>
      <c r="Z170" s="302"/>
      <c r="AA170" s="302"/>
      <c r="AB170" s="284"/>
      <c r="AC170" s="284"/>
    </row>
    <row r="171" spans="1:29" hidden="1" x14ac:dyDescent="0.3">
      <c r="A171" s="284"/>
      <c r="B171" s="284"/>
      <c r="C171" s="297" t="s">
        <v>496</v>
      </c>
      <c r="D171" s="289"/>
      <c r="E171" s="306"/>
      <c r="F171" s="306"/>
      <c r="G171" s="306" t="e">
        <f t="shared" si="67"/>
        <v>#NUM!</v>
      </c>
      <c r="H171" s="306"/>
      <c r="I171" s="290"/>
      <c r="J171" s="290"/>
      <c r="K171" s="290" t="s">
        <v>338</v>
      </c>
      <c r="L171" s="290"/>
      <c r="M171" s="290"/>
      <c r="N171" s="290"/>
      <c r="O171" s="290"/>
      <c r="Q171" s="289"/>
      <c r="R171" s="290"/>
      <c r="S171" s="290"/>
      <c r="T171" s="289"/>
      <c r="U171" s="290"/>
      <c r="V171" s="290"/>
      <c r="W171" s="292"/>
      <c r="X171" s="293"/>
      <c r="Y171" s="301" t="s">
        <v>338</v>
      </c>
      <c r="Z171" s="302"/>
      <c r="AA171" s="302"/>
      <c r="AB171" s="284"/>
      <c r="AC171" s="284"/>
    </row>
    <row r="172" spans="1:29" hidden="1" x14ac:dyDescent="0.3">
      <c r="A172" s="284"/>
      <c r="B172" s="284"/>
      <c r="C172" s="297" t="s">
        <v>497</v>
      </c>
      <c r="D172" s="289"/>
      <c r="E172" s="306"/>
      <c r="F172" s="306"/>
      <c r="G172" s="306" t="e">
        <f t="shared" si="67"/>
        <v>#NUM!</v>
      </c>
      <c r="H172" s="306"/>
      <c r="I172" s="290"/>
      <c r="J172" s="290"/>
      <c r="K172" s="290" t="s">
        <v>338</v>
      </c>
      <c r="L172" s="290"/>
      <c r="M172" s="290"/>
      <c r="N172" s="426"/>
      <c r="O172" s="426"/>
      <c r="Q172" s="289"/>
      <c r="R172" s="290"/>
      <c r="S172" s="290"/>
      <c r="T172" s="289"/>
      <c r="U172" s="290"/>
      <c r="V172" s="290"/>
      <c r="W172" s="292"/>
      <c r="X172" s="293"/>
      <c r="Y172" s="301" t="s">
        <v>338</v>
      </c>
      <c r="Z172" s="302"/>
      <c r="AA172" s="302"/>
      <c r="AB172" s="284"/>
      <c r="AC172" s="284"/>
    </row>
    <row r="173" spans="1:29" ht="13.2" customHeight="1" x14ac:dyDescent="0.3">
      <c r="A173" s="284"/>
      <c r="B173" s="284"/>
      <c r="C173" s="297" t="s">
        <v>498</v>
      </c>
      <c r="D173" s="289" t="s">
        <v>127</v>
      </c>
      <c r="E173" s="306">
        <v>4</v>
      </c>
      <c r="F173" s="306">
        <f t="shared" ref="F173:F182" si="79">MIN(I173,N173,Q173,T173,W173)</f>
        <v>150</v>
      </c>
      <c r="G173" s="446">
        <f t="shared" si="67"/>
        <v>180</v>
      </c>
      <c r="H173" s="306">
        <f t="shared" ref="H173:H187" si="80">F173*E173</f>
        <v>600</v>
      </c>
      <c r="I173" s="290">
        <v>300</v>
      </c>
      <c r="J173" s="290">
        <f t="shared" ref="J173:J187" si="81">I173*$E173</f>
        <v>1200</v>
      </c>
      <c r="K173" s="290">
        <v>200</v>
      </c>
      <c r="L173" s="290">
        <f t="shared" si="66"/>
        <v>800</v>
      </c>
      <c r="M173" s="423">
        <f t="shared" ref="M173:M181" si="82">L173-H173</f>
        <v>200</v>
      </c>
      <c r="N173" s="290">
        <v>400</v>
      </c>
      <c r="O173" s="290">
        <f t="shared" ref="O173:O187" si="83">N173*$E173</f>
        <v>1600</v>
      </c>
      <c r="P173" s="290">
        <f t="shared" ref="P173:P181" si="84">O173-H173</f>
        <v>1000</v>
      </c>
      <c r="Q173" s="425">
        <v>150</v>
      </c>
      <c r="R173" s="290">
        <f t="shared" ref="R173:R187" si="85">Q173*$E173</f>
        <v>600</v>
      </c>
      <c r="S173" s="290">
        <f t="shared" ref="S173:S181" si="86">R173-H173</f>
        <v>0</v>
      </c>
      <c r="T173" s="289">
        <v>175</v>
      </c>
      <c r="U173" s="290">
        <f t="shared" ref="U173:U187" si="87">T173*$E173</f>
        <v>700</v>
      </c>
      <c r="V173" s="293">
        <f t="shared" ref="V173:V181" si="88">U173-H173</f>
        <v>100</v>
      </c>
      <c r="W173" s="291">
        <v>200</v>
      </c>
      <c r="X173" s="290">
        <f t="shared" si="65"/>
        <v>800</v>
      </c>
      <c r="Y173" s="301">
        <v>180</v>
      </c>
      <c r="Z173" s="302">
        <f t="shared" ref="Z173:Z187" si="89">Y173*E173</f>
        <v>720</v>
      </c>
      <c r="AA173" s="302">
        <f t="shared" ref="AA173:AA181" si="90">H173</f>
        <v>600</v>
      </c>
      <c r="AB173" s="284"/>
      <c r="AC173" s="284"/>
    </row>
    <row r="174" spans="1:29" x14ac:dyDescent="0.3">
      <c r="A174" s="284"/>
      <c r="B174" s="284"/>
      <c r="C174" s="444" t="s">
        <v>499</v>
      </c>
      <c r="D174" s="289" t="s">
        <v>127</v>
      </c>
      <c r="E174" s="306">
        <v>33</v>
      </c>
      <c r="F174" s="306">
        <v>100</v>
      </c>
      <c r="G174" s="446">
        <f t="shared" si="67"/>
        <v>150</v>
      </c>
      <c r="H174" s="306">
        <f t="shared" si="80"/>
        <v>3300</v>
      </c>
      <c r="I174" s="290">
        <v>300</v>
      </c>
      <c r="J174" s="290">
        <f t="shared" si="81"/>
        <v>9900</v>
      </c>
      <c r="K174" s="290">
        <v>150</v>
      </c>
      <c r="L174" s="290">
        <f t="shared" si="66"/>
        <v>4950</v>
      </c>
      <c r="M174" s="423">
        <f t="shared" si="82"/>
        <v>1650</v>
      </c>
      <c r="N174" s="290">
        <v>75</v>
      </c>
      <c r="O174" s="290">
        <f t="shared" si="83"/>
        <v>2475</v>
      </c>
      <c r="P174" s="290">
        <f t="shared" si="84"/>
        <v>-825</v>
      </c>
      <c r="Q174" s="425">
        <v>150</v>
      </c>
      <c r="R174" s="290">
        <f t="shared" si="85"/>
        <v>4950</v>
      </c>
      <c r="S174" s="290">
        <f t="shared" si="86"/>
        <v>1650</v>
      </c>
      <c r="T174" s="289">
        <v>175</v>
      </c>
      <c r="U174" s="290">
        <f t="shared" si="87"/>
        <v>5775</v>
      </c>
      <c r="V174" s="293">
        <f t="shared" si="88"/>
        <v>2475</v>
      </c>
      <c r="W174" s="291">
        <v>200</v>
      </c>
      <c r="X174" s="290">
        <f t="shared" si="65"/>
        <v>6600</v>
      </c>
      <c r="Y174" s="301">
        <v>150</v>
      </c>
      <c r="Z174" s="302">
        <f t="shared" si="89"/>
        <v>4950</v>
      </c>
      <c r="AA174" s="302">
        <f t="shared" si="90"/>
        <v>3300</v>
      </c>
      <c r="AB174" s="284"/>
      <c r="AC174" s="284"/>
    </row>
    <row r="175" spans="1:29" x14ac:dyDescent="0.3">
      <c r="A175" s="284"/>
      <c r="B175" s="284"/>
      <c r="C175" s="444" t="s">
        <v>500</v>
      </c>
      <c r="D175" s="289" t="s">
        <v>329</v>
      </c>
      <c r="E175" s="306">
        <v>120</v>
      </c>
      <c r="F175" s="306">
        <v>20</v>
      </c>
      <c r="G175" s="446">
        <f t="shared" si="67"/>
        <v>25</v>
      </c>
      <c r="H175" s="306">
        <f t="shared" si="80"/>
        <v>2400</v>
      </c>
      <c r="I175" s="290">
        <v>30</v>
      </c>
      <c r="J175" s="290">
        <f t="shared" si="81"/>
        <v>3600</v>
      </c>
      <c r="K175" s="290">
        <v>25</v>
      </c>
      <c r="L175" s="290">
        <f t="shared" si="66"/>
        <v>3000</v>
      </c>
      <c r="M175" s="423">
        <f t="shared" si="82"/>
        <v>600</v>
      </c>
      <c r="N175" s="290">
        <v>15</v>
      </c>
      <c r="O175" s="290">
        <f t="shared" si="83"/>
        <v>1800</v>
      </c>
      <c r="P175" s="290">
        <f t="shared" si="84"/>
        <v>-600</v>
      </c>
      <c r="Q175" s="425">
        <v>25</v>
      </c>
      <c r="R175" s="290">
        <f t="shared" si="85"/>
        <v>3000</v>
      </c>
      <c r="S175" s="290">
        <f t="shared" si="86"/>
        <v>600</v>
      </c>
      <c r="T175" s="289">
        <v>75</v>
      </c>
      <c r="U175" s="290">
        <f t="shared" si="87"/>
        <v>9000</v>
      </c>
      <c r="V175" s="293">
        <f t="shared" si="88"/>
        <v>6600</v>
      </c>
      <c r="W175" s="291">
        <v>50</v>
      </c>
      <c r="X175" s="290">
        <f t="shared" si="65"/>
        <v>6000</v>
      </c>
      <c r="Y175" s="301">
        <v>50</v>
      </c>
      <c r="Z175" s="302">
        <f t="shared" si="89"/>
        <v>6000</v>
      </c>
      <c r="AA175" s="302">
        <f t="shared" si="90"/>
        <v>2400</v>
      </c>
      <c r="AB175" s="284"/>
      <c r="AC175" s="284"/>
    </row>
    <row r="176" spans="1:29" hidden="1" x14ac:dyDescent="0.3">
      <c r="A176" s="284"/>
      <c r="B176" s="284"/>
      <c r="C176" s="297" t="s">
        <v>501</v>
      </c>
      <c r="D176" s="289" t="s">
        <v>329</v>
      </c>
      <c r="E176" s="306">
        <v>45</v>
      </c>
      <c r="F176" s="306">
        <f t="shared" si="79"/>
        <v>20</v>
      </c>
      <c r="G176" s="446">
        <f t="shared" si="67"/>
        <v>25</v>
      </c>
      <c r="H176" s="306">
        <f t="shared" si="80"/>
        <v>900</v>
      </c>
      <c r="I176" s="290">
        <v>30</v>
      </c>
      <c r="J176" s="290">
        <f t="shared" si="81"/>
        <v>1350</v>
      </c>
      <c r="K176" s="290">
        <v>25</v>
      </c>
      <c r="L176" s="290">
        <f t="shared" si="66"/>
        <v>1125</v>
      </c>
      <c r="M176" s="423">
        <f t="shared" si="82"/>
        <v>225</v>
      </c>
      <c r="N176" s="290">
        <v>20</v>
      </c>
      <c r="O176" s="290">
        <f t="shared" si="83"/>
        <v>900</v>
      </c>
      <c r="P176" s="290">
        <f t="shared" si="84"/>
        <v>0</v>
      </c>
      <c r="Q176" s="425">
        <v>25</v>
      </c>
      <c r="R176" s="290">
        <f t="shared" si="85"/>
        <v>1125</v>
      </c>
      <c r="S176" s="290">
        <f t="shared" si="86"/>
        <v>225</v>
      </c>
      <c r="T176" s="289">
        <v>25</v>
      </c>
      <c r="U176" s="290">
        <f t="shared" si="87"/>
        <v>1125</v>
      </c>
      <c r="V176" s="293">
        <f t="shared" si="88"/>
        <v>225</v>
      </c>
      <c r="W176" s="291">
        <v>50</v>
      </c>
      <c r="X176" s="290">
        <f t="shared" si="65"/>
        <v>2250</v>
      </c>
      <c r="Y176" s="301">
        <v>50</v>
      </c>
      <c r="Z176" s="302">
        <f t="shared" si="89"/>
        <v>2250</v>
      </c>
      <c r="AA176" s="302">
        <f t="shared" si="90"/>
        <v>900</v>
      </c>
      <c r="AB176" s="284"/>
      <c r="AC176" s="284"/>
    </row>
    <row r="177" spans="1:29" x14ac:dyDescent="0.3">
      <c r="A177" s="284"/>
      <c r="B177" s="284"/>
      <c r="C177" s="444" t="s">
        <v>502</v>
      </c>
      <c r="D177" s="289" t="s">
        <v>127</v>
      </c>
      <c r="E177" s="306">
        <v>5</v>
      </c>
      <c r="F177" s="306">
        <v>200</v>
      </c>
      <c r="G177" s="446">
        <f t="shared" si="67"/>
        <v>200</v>
      </c>
      <c r="H177" s="306">
        <f t="shared" si="80"/>
        <v>1000</v>
      </c>
      <c r="I177" s="290">
        <v>500</v>
      </c>
      <c r="J177" s="290">
        <f t="shared" si="81"/>
        <v>2500</v>
      </c>
      <c r="K177" s="290">
        <v>250</v>
      </c>
      <c r="L177" s="290">
        <f t="shared" si="66"/>
        <v>1250</v>
      </c>
      <c r="M177" s="423">
        <f t="shared" si="82"/>
        <v>250</v>
      </c>
      <c r="N177" s="290">
        <v>150</v>
      </c>
      <c r="O177" s="290">
        <f t="shared" si="83"/>
        <v>750</v>
      </c>
      <c r="P177" s="290">
        <f t="shared" si="84"/>
        <v>-250</v>
      </c>
      <c r="Q177" s="425">
        <v>150</v>
      </c>
      <c r="R177" s="290">
        <f t="shared" si="85"/>
        <v>750</v>
      </c>
      <c r="S177" s="290">
        <f t="shared" si="86"/>
        <v>-250</v>
      </c>
      <c r="T177" s="289">
        <v>500</v>
      </c>
      <c r="U177" s="290">
        <f t="shared" si="87"/>
        <v>2500</v>
      </c>
      <c r="V177" s="293">
        <f t="shared" si="88"/>
        <v>1500</v>
      </c>
      <c r="W177" s="291">
        <v>200</v>
      </c>
      <c r="X177" s="290">
        <f t="shared" si="65"/>
        <v>1000</v>
      </c>
      <c r="Y177" s="301">
        <v>200</v>
      </c>
      <c r="Z177" s="302">
        <f t="shared" si="89"/>
        <v>1000</v>
      </c>
      <c r="AA177" s="302">
        <f t="shared" si="90"/>
        <v>1000</v>
      </c>
      <c r="AB177" s="284"/>
      <c r="AC177" s="284"/>
    </row>
    <row r="178" spans="1:29" x14ac:dyDescent="0.3">
      <c r="A178" s="284"/>
      <c r="B178" s="284"/>
      <c r="C178" s="444" t="s">
        <v>503</v>
      </c>
      <c r="D178" s="289" t="s">
        <v>127</v>
      </c>
      <c r="E178" s="306">
        <v>14</v>
      </c>
      <c r="F178" s="306">
        <v>250</v>
      </c>
      <c r="G178" s="446">
        <f t="shared" si="67"/>
        <v>300</v>
      </c>
      <c r="H178" s="306">
        <f t="shared" si="80"/>
        <v>3500</v>
      </c>
      <c r="I178" s="290">
        <v>300</v>
      </c>
      <c r="J178" s="290">
        <f t="shared" si="81"/>
        <v>4200</v>
      </c>
      <c r="K178" s="290">
        <v>350</v>
      </c>
      <c r="L178" s="290">
        <f t="shared" si="66"/>
        <v>4900</v>
      </c>
      <c r="M178" s="423">
        <f t="shared" si="82"/>
        <v>1400</v>
      </c>
      <c r="N178" s="290">
        <v>300</v>
      </c>
      <c r="O178" s="290">
        <f t="shared" si="83"/>
        <v>4200</v>
      </c>
      <c r="P178" s="290">
        <f t="shared" si="84"/>
        <v>700</v>
      </c>
      <c r="Q178" s="425">
        <v>150</v>
      </c>
      <c r="R178" s="290">
        <f t="shared" si="85"/>
        <v>2100</v>
      </c>
      <c r="S178" s="290">
        <f t="shared" si="86"/>
        <v>-1400</v>
      </c>
      <c r="T178" s="289">
        <v>450</v>
      </c>
      <c r="U178" s="290">
        <f t="shared" si="87"/>
        <v>6300</v>
      </c>
      <c r="V178" s="293">
        <f t="shared" si="88"/>
        <v>2800</v>
      </c>
      <c r="W178" s="291">
        <v>350</v>
      </c>
      <c r="X178" s="290">
        <f t="shared" si="65"/>
        <v>4900</v>
      </c>
      <c r="Y178" s="301">
        <v>200</v>
      </c>
      <c r="Z178" s="302">
        <f t="shared" si="89"/>
        <v>2800</v>
      </c>
      <c r="AA178" s="302">
        <f t="shared" si="90"/>
        <v>3500</v>
      </c>
      <c r="AB178" s="284"/>
      <c r="AC178" s="284"/>
    </row>
    <row r="179" spans="1:29" hidden="1" x14ac:dyDescent="0.3">
      <c r="A179" s="284"/>
      <c r="B179" s="284"/>
      <c r="C179" s="297" t="s">
        <v>504</v>
      </c>
      <c r="D179" s="289" t="s">
        <v>127</v>
      </c>
      <c r="E179" s="306">
        <v>10</v>
      </c>
      <c r="F179" s="306">
        <f t="shared" si="79"/>
        <v>150</v>
      </c>
      <c r="G179" s="446">
        <f t="shared" si="67"/>
        <v>175</v>
      </c>
      <c r="H179" s="306">
        <f t="shared" si="80"/>
        <v>1500</v>
      </c>
      <c r="I179" s="290">
        <v>450</v>
      </c>
      <c r="J179" s="290">
        <f t="shared" si="81"/>
        <v>4500</v>
      </c>
      <c r="K179" s="290">
        <v>250</v>
      </c>
      <c r="L179" s="290">
        <f t="shared" si="66"/>
        <v>2500</v>
      </c>
      <c r="M179" s="423">
        <f t="shared" si="82"/>
        <v>1000</v>
      </c>
      <c r="N179" s="290">
        <v>150</v>
      </c>
      <c r="O179" s="290">
        <f t="shared" si="83"/>
        <v>1500</v>
      </c>
      <c r="P179" s="290">
        <f t="shared" si="84"/>
        <v>0</v>
      </c>
      <c r="Q179" s="425">
        <v>150</v>
      </c>
      <c r="R179" s="290">
        <f t="shared" si="85"/>
        <v>1500</v>
      </c>
      <c r="S179" s="290">
        <f t="shared" si="86"/>
        <v>0</v>
      </c>
      <c r="T179" s="289">
        <v>175</v>
      </c>
      <c r="U179" s="290">
        <f t="shared" si="87"/>
        <v>1750</v>
      </c>
      <c r="V179" s="293">
        <f t="shared" si="88"/>
        <v>250</v>
      </c>
      <c r="W179" s="291">
        <v>250</v>
      </c>
      <c r="X179" s="290">
        <f t="shared" si="65"/>
        <v>2500</v>
      </c>
      <c r="Y179" s="301">
        <v>200</v>
      </c>
      <c r="Z179" s="302">
        <f t="shared" si="89"/>
        <v>2000</v>
      </c>
      <c r="AA179" s="302">
        <f t="shared" si="90"/>
        <v>1500</v>
      </c>
      <c r="AB179" s="284"/>
      <c r="AC179" s="284"/>
    </row>
    <row r="180" spans="1:29" x14ac:dyDescent="0.3">
      <c r="A180" s="284"/>
      <c r="B180" s="284"/>
      <c r="C180" s="444" t="s">
        <v>505</v>
      </c>
      <c r="D180" s="289" t="s">
        <v>127</v>
      </c>
      <c r="E180" s="306">
        <v>56</v>
      </c>
      <c r="F180" s="306">
        <v>75</v>
      </c>
      <c r="G180" s="446">
        <f t="shared" si="67"/>
        <v>125</v>
      </c>
      <c r="H180" s="306">
        <f t="shared" si="80"/>
        <v>4200</v>
      </c>
      <c r="I180" s="290">
        <v>150</v>
      </c>
      <c r="J180" s="290">
        <f t="shared" si="81"/>
        <v>8400</v>
      </c>
      <c r="K180" s="290">
        <v>100</v>
      </c>
      <c r="L180" s="290">
        <f t="shared" si="66"/>
        <v>5600</v>
      </c>
      <c r="M180" s="423">
        <f t="shared" si="82"/>
        <v>1400</v>
      </c>
      <c r="N180" s="290">
        <v>50</v>
      </c>
      <c r="O180" s="290">
        <f t="shared" si="83"/>
        <v>2800</v>
      </c>
      <c r="P180" s="290">
        <f t="shared" si="84"/>
        <v>-1400</v>
      </c>
      <c r="Q180" s="425">
        <v>150</v>
      </c>
      <c r="R180" s="290">
        <f t="shared" si="85"/>
        <v>8400</v>
      </c>
      <c r="S180" s="290">
        <f t="shared" si="86"/>
        <v>4200</v>
      </c>
      <c r="T180" s="289">
        <v>250</v>
      </c>
      <c r="U180" s="290">
        <f t="shared" si="87"/>
        <v>14000</v>
      </c>
      <c r="V180" s="293">
        <f t="shared" si="88"/>
        <v>9800</v>
      </c>
      <c r="W180" s="291">
        <v>165</v>
      </c>
      <c r="X180" s="290">
        <f t="shared" si="65"/>
        <v>9240</v>
      </c>
      <c r="Y180" s="301">
        <v>125</v>
      </c>
      <c r="Z180" s="302">
        <f t="shared" si="89"/>
        <v>7000</v>
      </c>
      <c r="AA180" s="302">
        <f t="shared" si="90"/>
        <v>4200</v>
      </c>
      <c r="AB180" s="284"/>
      <c r="AC180" s="284"/>
    </row>
    <row r="181" spans="1:29" hidden="1" x14ac:dyDescent="0.3">
      <c r="A181" s="284"/>
      <c r="B181" s="284"/>
      <c r="C181" s="297" t="s">
        <v>506</v>
      </c>
      <c r="D181" s="289" t="s">
        <v>127</v>
      </c>
      <c r="E181" s="306">
        <v>8</v>
      </c>
      <c r="F181" s="306">
        <f t="shared" si="79"/>
        <v>150</v>
      </c>
      <c r="G181" s="446">
        <f t="shared" si="67"/>
        <v>150</v>
      </c>
      <c r="H181" s="306">
        <f t="shared" si="80"/>
        <v>1200</v>
      </c>
      <c r="I181" s="290">
        <v>200</v>
      </c>
      <c r="J181" s="290">
        <f t="shared" si="81"/>
        <v>1600</v>
      </c>
      <c r="K181" s="290">
        <v>200</v>
      </c>
      <c r="L181" s="290">
        <f t="shared" si="66"/>
        <v>1600</v>
      </c>
      <c r="M181" s="423">
        <f t="shared" si="82"/>
        <v>400</v>
      </c>
      <c r="N181" s="290">
        <v>150</v>
      </c>
      <c r="O181" s="290">
        <f t="shared" si="83"/>
        <v>1200</v>
      </c>
      <c r="P181" s="290">
        <f t="shared" si="84"/>
        <v>0</v>
      </c>
      <c r="Q181" s="425">
        <v>150</v>
      </c>
      <c r="R181" s="290">
        <f t="shared" si="85"/>
        <v>1200</v>
      </c>
      <c r="S181" s="290">
        <f t="shared" si="86"/>
        <v>0</v>
      </c>
      <c r="T181" s="289">
        <v>250</v>
      </c>
      <c r="U181" s="290">
        <f t="shared" si="87"/>
        <v>2000</v>
      </c>
      <c r="V181" s="293">
        <f t="shared" si="88"/>
        <v>800</v>
      </c>
      <c r="W181" s="291">
        <v>165</v>
      </c>
      <c r="X181" s="290">
        <f t="shared" si="65"/>
        <v>1320</v>
      </c>
      <c r="Y181" s="301">
        <v>125</v>
      </c>
      <c r="Z181" s="302">
        <f t="shared" si="89"/>
        <v>1000</v>
      </c>
      <c r="AA181" s="302">
        <f t="shared" si="90"/>
        <v>1200</v>
      </c>
      <c r="AB181" s="284"/>
      <c r="AC181" s="284"/>
    </row>
    <row r="182" spans="1:29" hidden="1" x14ac:dyDescent="0.3">
      <c r="A182" s="284"/>
      <c r="B182" s="284"/>
      <c r="C182" s="297" t="s">
        <v>507</v>
      </c>
      <c r="D182" s="289" t="s">
        <v>127</v>
      </c>
      <c r="E182" s="306">
        <v>0</v>
      </c>
      <c r="F182" s="306">
        <f t="shared" si="79"/>
        <v>100</v>
      </c>
      <c r="G182" s="306">
        <f t="shared" si="67"/>
        <v>150</v>
      </c>
      <c r="H182" s="306">
        <f t="shared" si="80"/>
        <v>0</v>
      </c>
      <c r="I182" s="290">
        <v>300</v>
      </c>
      <c r="J182" s="290">
        <f t="shared" si="81"/>
        <v>0</v>
      </c>
      <c r="K182" s="290">
        <v>200</v>
      </c>
      <c r="L182" s="290">
        <f t="shared" si="66"/>
        <v>0</v>
      </c>
      <c r="M182" s="290"/>
      <c r="N182" s="429">
        <v>100</v>
      </c>
      <c r="O182" s="429">
        <f t="shared" si="83"/>
        <v>0</v>
      </c>
      <c r="Q182" s="289">
        <v>150</v>
      </c>
      <c r="R182" s="290">
        <f t="shared" si="85"/>
        <v>0</v>
      </c>
      <c r="S182" s="290"/>
      <c r="T182" s="289">
        <v>250</v>
      </c>
      <c r="U182" s="290">
        <f t="shared" si="87"/>
        <v>0</v>
      </c>
      <c r="V182" s="290"/>
      <c r="W182" s="291">
        <v>165</v>
      </c>
      <c r="X182" s="290">
        <f t="shared" si="65"/>
        <v>0</v>
      </c>
      <c r="Y182" s="301">
        <v>150</v>
      </c>
      <c r="Z182" s="302">
        <f t="shared" si="89"/>
        <v>0</v>
      </c>
      <c r="AA182" s="302"/>
      <c r="AB182" s="284"/>
      <c r="AC182" s="284"/>
    </row>
    <row r="183" spans="1:29" x14ac:dyDescent="0.3">
      <c r="A183" s="284"/>
      <c r="B183" s="284"/>
      <c r="C183" s="444" t="s">
        <v>508</v>
      </c>
      <c r="D183" s="289" t="s">
        <v>127</v>
      </c>
      <c r="E183" s="306">
        <v>2</v>
      </c>
      <c r="F183" s="306">
        <v>500</v>
      </c>
      <c r="G183" s="446">
        <f t="shared" si="67"/>
        <v>500</v>
      </c>
      <c r="H183" s="306">
        <f t="shared" si="80"/>
        <v>1000</v>
      </c>
      <c r="I183" s="290">
        <v>350</v>
      </c>
      <c r="J183" s="290">
        <f t="shared" si="81"/>
        <v>700</v>
      </c>
      <c r="K183" s="290">
        <v>500</v>
      </c>
      <c r="L183" s="290">
        <f t="shared" si="66"/>
        <v>1000</v>
      </c>
      <c r="M183" s="423">
        <f>L183-H183</f>
        <v>0</v>
      </c>
      <c r="N183" s="290">
        <v>1000</v>
      </c>
      <c r="O183" s="290">
        <f t="shared" si="83"/>
        <v>2000</v>
      </c>
      <c r="P183" s="290">
        <f t="shared" ref="P183:P187" si="91">O183-H183</f>
        <v>1000</v>
      </c>
      <c r="Q183" s="425">
        <v>150</v>
      </c>
      <c r="R183" s="290">
        <f t="shared" si="85"/>
        <v>300</v>
      </c>
      <c r="S183" s="290">
        <f t="shared" ref="S183:S187" si="92">R183-H183</f>
        <v>-700</v>
      </c>
      <c r="T183" s="289">
        <v>1500</v>
      </c>
      <c r="U183" s="290">
        <f t="shared" si="87"/>
        <v>3000</v>
      </c>
      <c r="V183" s="293">
        <f t="shared" ref="V183:V187" si="93">U183-H183</f>
        <v>2000</v>
      </c>
      <c r="W183" s="291">
        <v>350</v>
      </c>
      <c r="X183" s="290">
        <f t="shared" si="65"/>
        <v>700</v>
      </c>
      <c r="Y183" s="301">
        <v>150</v>
      </c>
      <c r="Z183" s="302">
        <f t="shared" si="89"/>
        <v>300</v>
      </c>
      <c r="AA183" s="302">
        <f t="shared" ref="AA183:AA187" si="94">H183</f>
        <v>1000</v>
      </c>
      <c r="AB183" s="284"/>
      <c r="AC183" s="284"/>
    </row>
    <row r="184" spans="1:29" x14ac:dyDescent="0.3">
      <c r="A184" s="284"/>
      <c r="B184" s="284"/>
      <c r="C184" s="444" t="s">
        <v>509</v>
      </c>
      <c r="D184" s="289" t="s">
        <v>127</v>
      </c>
      <c r="E184" s="306">
        <v>2</v>
      </c>
      <c r="F184" s="306">
        <v>500</v>
      </c>
      <c r="G184" s="446">
        <f t="shared" si="67"/>
        <v>500</v>
      </c>
      <c r="H184" s="306">
        <f t="shared" si="80"/>
        <v>1000</v>
      </c>
      <c r="I184" s="290">
        <v>350</v>
      </c>
      <c r="J184" s="290">
        <f t="shared" si="81"/>
        <v>700</v>
      </c>
      <c r="K184" s="290">
        <v>500</v>
      </c>
      <c r="L184" s="290">
        <f t="shared" si="66"/>
        <v>1000</v>
      </c>
      <c r="M184" s="423">
        <f>L184-H184</f>
        <v>0</v>
      </c>
      <c r="N184" s="290">
        <v>1000</v>
      </c>
      <c r="O184" s="290">
        <f t="shared" si="83"/>
        <v>2000</v>
      </c>
      <c r="P184" s="290">
        <f t="shared" si="91"/>
        <v>1000</v>
      </c>
      <c r="Q184" s="425">
        <v>150</v>
      </c>
      <c r="R184" s="290">
        <f t="shared" si="85"/>
        <v>300</v>
      </c>
      <c r="S184" s="290">
        <f t="shared" si="92"/>
        <v>-700</v>
      </c>
      <c r="T184" s="289">
        <v>1500</v>
      </c>
      <c r="U184" s="290">
        <f t="shared" si="87"/>
        <v>3000</v>
      </c>
      <c r="V184" s="293">
        <f t="shared" si="93"/>
        <v>2000</v>
      </c>
      <c r="W184" s="291">
        <v>350</v>
      </c>
      <c r="X184" s="290">
        <f t="shared" si="65"/>
        <v>700</v>
      </c>
      <c r="Y184" s="301">
        <v>150</v>
      </c>
      <c r="Z184" s="302">
        <f t="shared" si="89"/>
        <v>300</v>
      </c>
      <c r="AA184" s="302">
        <f t="shared" si="94"/>
        <v>1000</v>
      </c>
      <c r="AB184" s="284"/>
      <c r="AC184" s="284"/>
    </row>
    <row r="185" spans="1:29" x14ac:dyDescent="0.3">
      <c r="A185" s="284"/>
      <c r="B185" s="284"/>
      <c r="C185" s="444" t="s">
        <v>510</v>
      </c>
      <c r="D185" s="289" t="s">
        <v>127</v>
      </c>
      <c r="E185" s="306">
        <v>2</v>
      </c>
      <c r="F185" s="306">
        <v>500</v>
      </c>
      <c r="G185" s="446">
        <f t="shared" si="67"/>
        <v>500</v>
      </c>
      <c r="H185" s="306">
        <f t="shared" si="80"/>
        <v>1000</v>
      </c>
      <c r="I185" s="290">
        <v>350</v>
      </c>
      <c r="J185" s="290">
        <f t="shared" si="81"/>
        <v>700</v>
      </c>
      <c r="K185" s="290">
        <v>500</v>
      </c>
      <c r="L185" s="290">
        <f t="shared" si="66"/>
        <v>1000</v>
      </c>
      <c r="M185" s="423">
        <f>L185-H185</f>
        <v>0</v>
      </c>
      <c r="N185" s="290">
        <v>1000</v>
      </c>
      <c r="O185" s="290">
        <f t="shared" si="83"/>
        <v>2000</v>
      </c>
      <c r="P185" s="290">
        <f t="shared" si="91"/>
        <v>1000</v>
      </c>
      <c r="Q185" s="425">
        <v>150</v>
      </c>
      <c r="R185" s="290">
        <f t="shared" si="85"/>
        <v>300</v>
      </c>
      <c r="S185" s="290">
        <f t="shared" si="92"/>
        <v>-700</v>
      </c>
      <c r="T185" s="289">
        <v>2000</v>
      </c>
      <c r="U185" s="290">
        <f t="shared" si="87"/>
        <v>4000</v>
      </c>
      <c r="V185" s="293">
        <f t="shared" si="93"/>
        <v>3000</v>
      </c>
      <c r="W185" s="291">
        <v>350</v>
      </c>
      <c r="X185" s="290">
        <f t="shared" si="65"/>
        <v>700</v>
      </c>
      <c r="Y185" s="301">
        <v>150</v>
      </c>
      <c r="Z185" s="302">
        <f t="shared" si="89"/>
        <v>300</v>
      </c>
      <c r="AA185" s="302">
        <f t="shared" si="94"/>
        <v>1000</v>
      </c>
      <c r="AB185" s="284"/>
      <c r="AC185" s="284"/>
    </row>
    <row r="186" spans="1:29" x14ac:dyDescent="0.3">
      <c r="A186" s="284"/>
      <c r="B186" s="284"/>
      <c r="C186" s="444" t="s">
        <v>511</v>
      </c>
      <c r="D186" s="289" t="s">
        <v>127</v>
      </c>
      <c r="E186" s="306">
        <v>2</v>
      </c>
      <c r="F186" s="306">
        <v>500</v>
      </c>
      <c r="G186" s="446">
        <f t="shared" si="67"/>
        <v>750</v>
      </c>
      <c r="H186" s="306">
        <f t="shared" si="80"/>
        <v>1000</v>
      </c>
      <c r="I186" s="290">
        <v>450</v>
      </c>
      <c r="J186" s="290">
        <f t="shared" si="81"/>
        <v>900</v>
      </c>
      <c r="K186" s="290">
        <v>750</v>
      </c>
      <c r="L186" s="290">
        <f t="shared" si="66"/>
        <v>1500</v>
      </c>
      <c r="M186" s="423">
        <f>L186-H186</f>
        <v>500</v>
      </c>
      <c r="N186" s="290">
        <v>800</v>
      </c>
      <c r="O186" s="290">
        <f t="shared" si="83"/>
        <v>1600</v>
      </c>
      <c r="P186" s="290">
        <f t="shared" si="91"/>
        <v>600</v>
      </c>
      <c r="Q186" s="425">
        <v>150</v>
      </c>
      <c r="R186" s="290">
        <f t="shared" si="85"/>
        <v>300</v>
      </c>
      <c r="S186" s="290">
        <f t="shared" si="92"/>
        <v>-700</v>
      </c>
      <c r="T186" s="289">
        <v>750</v>
      </c>
      <c r="U186" s="290">
        <f t="shared" si="87"/>
        <v>1500</v>
      </c>
      <c r="V186" s="293">
        <f t="shared" si="93"/>
        <v>500</v>
      </c>
      <c r="W186" s="291">
        <v>480</v>
      </c>
      <c r="X186" s="290">
        <f t="shared" si="65"/>
        <v>960</v>
      </c>
      <c r="Y186" s="301">
        <v>150</v>
      </c>
      <c r="Z186" s="302">
        <f t="shared" si="89"/>
        <v>300</v>
      </c>
      <c r="AA186" s="302">
        <f t="shared" si="94"/>
        <v>1000</v>
      </c>
      <c r="AB186" s="284"/>
      <c r="AC186" s="284"/>
    </row>
    <row r="187" spans="1:29" x14ac:dyDescent="0.3">
      <c r="A187" s="284"/>
      <c r="B187" s="284"/>
      <c r="C187" s="444" t="s">
        <v>512</v>
      </c>
      <c r="D187" s="289" t="s">
        <v>127</v>
      </c>
      <c r="E187" s="306">
        <v>2</v>
      </c>
      <c r="F187" s="306">
        <v>300</v>
      </c>
      <c r="G187" s="446">
        <f t="shared" si="67"/>
        <v>300</v>
      </c>
      <c r="H187" s="306">
        <f t="shared" si="80"/>
        <v>600</v>
      </c>
      <c r="I187" s="290">
        <v>250</v>
      </c>
      <c r="J187" s="290">
        <f t="shared" si="81"/>
        <v>500</v>
      </c>
      <c r="K187" s="290">
        <v>500</v>
      </c>
      <c r="L187" s="290">
        <f t="shared" si="66"/>
        <v>1000</v>
      </c>
      <c r="M187" s="423">
        <f>L187-H187</f>
        <v>400</v>
      </c>
      <c r="N187" s="290">
        <v>300</v>
      </c>
      <c r="O187" s="290">
        <f t="shared" si="83"/>
        <v>600</v>
      </c>
      <c r="P187" s="290">
        <f t="shared" si="91"/>
        <v>0</v>
      </c>
      <c r="Q187" s="425">
        <v>150</v>
      </c>
      <c r="R187" s="290">
        <f t="shared" si="85"/>
        <v>300</v>
      </c>
      <c r="S187" s="290">
        <f t="shared" si="92"/>
        <v>-300</v>
      </c>
      <c r="T187" s="289">
        <v>750</v>
      </c>
      <c r="U187" s="290">
        <f t="shared" si="87"/>
        <v>1500</v>
      </c>
      <c r="V187" s="293">
        <f t="shared" si="93"/>
        <v>900</v>
      </c>
      <c r="W187" s="291">
        <v>470</v>
      </c>
      <c r="X187" s="290">
        <f t="shared" si="65"/>
        <v>940</v>
      </c>
      <c r="Y187" s="301">
        <v>150</v>
      </c>
      <c r="Z187" s="302">
        <f t="shared" si="89"/>
        <v>300</v>
      </c>
      <c r="AA187" s="302">
        <f t="shared" si="94"/>
        <v>600</v>
      </c>
      <c r="AB187" s="284"/>
      <c r="AC187" s="284"/>
    </row>
    <row r="188" spans="1:29" hidden="1" x14ac:dyDescent="0.3">
      <c r="A188" s="284"/>
      <c r="B188" s="284"/>
      <c r="C188" s="297"/>
      <c r="D188" s="289"/>
      <c r="E188" s="306"/>
      <c r="F188" s="306"/>
      <c r="G188" s="306" t="e">
        <f t="shared" si="67"/>
        <v>#NUM!</v>
      </c>
      <c r="H188" s="306"/>
      <c r="I188" s="290"/>
      <c r="J188" s="290"/>
      <c r="K188" s="290" t="s">
        <v>338</v>
      </c>
      <c r="L188" s="290"/>
      <c r="M188" s="290"/>
      <c r="N188" s="428"/>
      <c r="O188" s="428"/>
      <c r="Q188" s="289"/>
      <c r="R188" s="290"/>
      <c r="S188" s="290"/>
      <c r="T188" s="289"/>
      <c r="U188" s="290"/>
      <c r="V188" s="290"/>
      <c r="W188" s="292"/>
      <c r="X188" s="293"/>
      <c r="Y188" s="301" t="s">
        <v>338</v>
      </c>
      <c r="Z188" s="302"/>
      <c r="AA188" s="302"/>
      <c r="AB188" s="284"/>
      <c r="AC188" s="284"/>
    </row>
    <row r="189" spans="1:29" hidden="1" x14ac:dyDescent="0.3">
      <c r="A189" s="284"/>
      <c r="B189" s="284"/>
      <c r="C189" s="297" t="s">
        <v>513</v>
      </c>
      <c r="D189" s="289"/>
      <c r="E189" s="306"/>
      <c r="F189" s="306"/>
      <c r="G189" s="306" t="e">
        <f t="shared" si="67"/>
        <v>#NUM!</v>
      </c>
      <c r="H189" s="306"/>
      <c r="I189" s="290"/>
      <c r="J189" s="290"/>
      <c r="K189" s="290" t="s">
        <v>338</v>
      </c>
      <c r="L189" s="290"/>
      <c r="M189" s="290"/>
      <c r="N189" s="290"/>
      <c r="O189" s="290"/>
      <c r="Q189" s="289"/>
      <c r="R189" s="290"/>
      <c r="S189" s="290"/>
      <c r="T189" s="289"/>
      <c r="U189" s="290"/>
      <c r="V189" s="290"/>
      <c r="W189" s="292"/>
      <c r="X189" s="293"/>
      <c r="Y189" s="301" t="s">
        <v>338</v>
      </c>
      <c r="Z189" s="302"/>
      <c r="AA189" s="302"/>
      <c r="AB189" s="284"/>
      <c r="AC189" s="284"/>
    </row>
    <row r="190" spans="1:29" hidden="1" x14ac:dyDescent="0.3">
      <c r="A190" s="284"/>
      <c r="B190" s="284"/>
      <c r="C190" s="297" t="s">
        <v>514</v>
      </c>
      <c r="D190" s="289" t="s">
        <v>329</v>
      </c>
      <c r="E190" s="306">
        <v>0</v>
      </c>
      <c r="F190" s="306">
        <f t="shared" ref="F190:F221" si="95">MIN(I190,N190,Q190,T190,W190)</f>
        <v>32</v>
      </c>
      <c r="G190" s="306">
        <f t="shared" si="67"/>
        <v>32</v>
      </c>
      <c r="H190" s="306">
        <f t="shared" ref="H190:H195" si="96">F190*E190</f>
        <v>0</v>
      </c>
      <c r="I190" s="290">
        <v>55</v>
      </c>
      <c r="J190" s="290">
        <f t="shared" ref="J190:J195" si="97">I190*$E190</f>
        <v>0</v>
      </c>
      <c r="K190" s="290">
        <v>32</v>
      </c>
      <c r="L190" s="290">
        <f t="shared" si="66"/>
        <v>0</v>
      </c>
      <c r="M190" s="290"/>
      <c r="N190" s="290">
        <v>32</v>
      </c>
      <c r="O190" s="290">
        <f t="shared" ref="O190:O195" si="98">N190*$E190</f>
        <v>0</v>
      </c>
      <c r="Q190" s="289">
        <v>35</v>
      </c>
      <c r="R190" s="290">
        <f t="shared" ref="R190:R195" si="99">Q190*$E190</f>
        <v>0</v>
      </c>
      <c r="S190" s="290"/>
      <c r="T190" s="289">
        <v>110</v>
      </c>
      <c r="U190" s="290">
        <f t="shared" ref="U190:U195" si="100">T190*$E190</f>
        <v>0</v>
      </c>
      <c r="V190" s="290"/>
      <c r="W190" s="291">
        <v>142</v>
      </c>
      <c r="X190" s="290">
        <f t="shared" si="65"/>
        <v>0</v>
      </c>
      <c r="Y190" s="301">
        <v>32</v>
      </c>
      <c r="Z190" s="302">
        <f t="shared" ref="Z190:Z195" si="101">Y190*E190</f>
        <v>0</v>
      </c>
      <c r="AA190" s="302"/>
      <c r="AB190" s="284"/>
      <c r="AC190" s="284"/>
    </row>
    <row r="191" spans="1:29" hidden="1" x14ac:dyDescent="0.3">
      <c r="A191" s="284"/>
      <c r="B191" s="284"/>
      <c r="C191" s="297" t="s">
        <v>515</v>
      </c>
      <c r="D191" s="289" t="s">
        <v>329</v>
      </c>
      <c r="E191" s="306">
        <v>0</v>
      </c>
      <c r="F191" s="306">
        <f t="shared" si="95"/>
        <v>40</v>
      </c>
      <c r="G191" s="306">
        <f t="shared" si="67"/>
        <v>45</v>
      </c>
      <c r="H191" s="306">
        <f t="shared" si="96"/>
        <v>0</v>
      </c>
      <c r="I191" s="290">
        <v>65</v>
      </c>
      <c r="J191" s="290">
        <f t="shared" si="97"/>
        <v>0</v>
      </c>
      <c r="K191" s="290">
        <v>46</v>
      </c>
      <c r="L191" s="290">
        <f t="shared" si="66"/>
        <v>0</v>
      </c>
      <c r="M191" s="290"/>
      <c r="N191" s="290">
        <v>40</v>
      </c>
      <c r="O191" s="290">
        <f t="shared" si="98"/>
        <v>0</v>
      </c>
      <c r="Q191" s="289">
        <v>45</v>
      </c>
      <c r="R191" s="290">
        <f t="shared" si="99"/>
        <v>0</v>
      </c>
      <c r="S191" s="290"/>
      <c r="T191" s="289">
        <v>130</v>
      </c>
      <c r="U191" s="290">
        <f t="shared" si="100"/>
        <v>0</v>
      </c>
      <c r="V191" s="290"/>
      <c r="W191" s="291">
        <v>187</v>
      </c>
      <c r="X191" s="290">
        <f t="shared" si="65"/>
        <v>0</v>
      </c>
      <c r="Y191" s="301">
        <v>40</v>
      </c>
      <c r="Z191" s="302">
        <f t="shared" si="101"/>
        <v>0</v>
      </c>
      <c r="AA191" s="302"/>
      <c r="AB191" s="284"/>
      <c r="AC191" s="284"/>
    </row>
    <row r="192" spans="1:29" hidden="1" x14ac:dyDescent="0.3">
      <c r="A192" s="284"/>
      <c r="B192" s="284"/>
      <c r="C192" s="297" t="s">
        <v>516</v>
      </c>
      <c r="D192" s="289" t="s">
        <v>329</v>
      </c>
      <c r="E192" s="306">
        <v>0</v>
      </c>
      <c r="F192" s="306">
        <f t="shared" si="95"/>
        <v>50</v>
      </c>
      <c r="G192" s="306">
        <f t="shared" si="67"/>
        <v>85</v>
      </c>
      <c r="H192" s="306">
        <f t="shared" si="96"/>
        <v>0</v>
      </c>
      <c r="I192" s="290">
        <v>85</v>
      </c>
      <c r="J192" s="290">
        <f t="shared" si="97"/>
        <v>0</v>
      </c>
      <c r="K192" s="290">
        <v>85</v>
      </c>
      <c r="L192" s="290">
        <f t="shared" si="66"/>
        <v>0</v>
      </c>
      <c r="M192" s="290"/>
      <c r="N192" s="426">
        <v>90</v>
      </c>
      <c r="O192" s="426">
        <f t="shared" si="98"/>
        <v>0</v>
      </c>
      <c r="Q192" s="289">
        <v>50</v>
      </c>
      <c r="R192" s="290">
        <f t="shared" si="99"/>
        <v>0</v>
      </c>
      <c r="S192" s="290"/>
      <c r="T192" s="289">
        <v>750</v>
      </c>
      <c r="U192" s="290">
        <f t="shared" si="100"/>
        <v>0</v>
      </c>
      <c r="V192" s="290"/>
      <c r="W192" s="291">
        <v>213</v>
      </c>
      <c r="X192" s="290">
        <f t="shared" si="65"/>
        <v>0</v>
      </c>
      <c r="Y192" s="301">
        <v>50</v>
      </c>
      <c r="Z192" s="302">
        <f t="shared" si="101"/>
        <v>0</v>
      </c>
      <c r="AA192" s="302"/>
      <c r="AB192" s="284"/>
      <c r="AC192" s="284"/>
    </row>
    <row r="193" spans="1:29" hidden="1" x14ac:dyDescent="0.3">
      <c r="A193" s="284"/>
      <c r="B193" s="284"/>
      <c r="C193" s="297" t="s">
        <v>517</v>
      </c>
      <c r="D193" s="289" t="s">
        <v>329</v>
      </c>
      <c r="E193" s="306">
        <v>75</v>
      </c>
      <c r="F193" s="306">
        <f t="shared" si="95"/>
        <v>99</v>
      </c>
      <c r="G193" s="446">
        <f t="shared" si="67"/>
        <v>150</v>
      </c>
      <c r="H193" s="306">
        <f t="shared" si="96"/>
        <v>7425</v>
      </c>
      <c r="I193" s="290">
        <v>99</v>
      </c>
      <c r="J193" s="290">
        <f t="shared" si="97"/>
        <v>7425</v>
      </c>
      <c r="K193" s="290">
        <v>99</v>
      </c>
      <c r="L193" s="290">
        <f t="shared" si="66"/>
        <v>7425</v>
      </c>
      <c r="M193" s="423">
        <f>L193-H193</f>
        <v>0</v>
      </c>
      <c r="N193" s="290">
        <v>180</v>
      </c>
      <c r="O193" s="290">
        <f t="shared" si="98"/>
        <v>13500</v>
      </c>
      <c r="P193" s="290">
        <f t="shared" ref="P193:P195" si="102">O193-H193</f>
        <v>6075</v>
      </c>
      <c r="Q193" s="425">
        <v>150</v>
      </c>
      <c r="R193" s="290">
        <f t="shared" si="99"/>
        <v>11250</v>
      </c>
      <c r="S193" s="290">
        <f t="shared" ref="S193:S195" si="103">R193-H193</f>
        <v>3825</v>
      </c>
      <c r="T193" s="289">
        <v>320</v>
      </c>
      <c r="U193" s="290">
        <f t="shared" si="100"/>
        <v>24000</v>
      </c>
      <c r="V193" s="293">
        <f t="shared" ref="V193:V195" si="104">U193-H193</f>
        <v>16575</v>
      </c>
      <c r="W193" s="291">
        <v>253</v>
      </c>
      <c r="X193" s="290">
        <f t="shared" si="65"/>
        <v>18975</v>
      </c>
      <c r="Y193" s="301">
        <v>99</v>
      </c>
      <c r="Z193" s="302">
        <f t="shared" si="101"/>
        <v>7425</v>
      </c>
      <c r="AA193" s="302">
        <f t="shared" ref="AA193:AA195" si="105">H193</f>
        <v>7425</v>
      </c>
      <c r="AB193" s="284"/>
      <c r="AC193" s="284"/>
    </row>
    <row r="194" spans="1:29" x14ac:dyDescent="0.3">
      <c r="A194" s="284"/>
      <c r="B194" s="284"/>
      <c r="C194" s="444" t="s">
        <v>518</v>
      </c>
      <c r="D194" s="289" t="s">
        <v>329</v>
      </c>
      <c r="E194" s="306">
        <v>75</v>
      </c>
      <c r="F194" s="306">
        <v>250</v>
      </c>
      <c r="G194" s="446">
        <f t="shared" si="67"/>
        <v>270</v>
      </c>
      <c r="H194" s="306">
        <f t="shared" si="96"/>
        <v>18750</v>
      </c>
      <c r="I194" s="290">
        <v>220</v>
      </c>
      <c r="J194" s="290">
        <f t="shared" si="97"/>
        <v>16500</v>
      </c>
      <c r="K194" s="290">
        <v>220</v>
      </c>
      <c r="L194" s="290">
        <f t="shared" si="66"/>
        <v>16500</v>
      </c>
      <c r="M194" s="423">
        <f>L194-H194</f>
        <v>-2250</v>
      </c>
      <c r="N194" s="290">
        <v>270</v>
      </c>
      <c r="O194" s="290">
        <f t="shared" si="98"/>
        <v>20250</v>
      </c>
      <c r="P194" s="290">
        <f t="shared" si="102"/>
        <v>1500</v>
      </c>
      <c r="Q194" s="425">
        <v>450</v>
      </c>
      <c r="R194" s="290">
        <f t="shared" si="99"/>
        <v>33750</v>
      </c>
      <c r="S194" s="290">
        <f t="shared" si="103"/>
        <v>15000</v>
      </c>
      <c r="T194" s="289">
        <v>550</v>
      </c>
      <c r="U194" s="290">
        <f t="shared" si="100"/>
        <v>41250</v>
      </c>
      <c r="V194" s="293">
        <f t="shared" si="104"/>
        <v>22500</v>
      </c>
      <c r="W194" s="291">
        <v>278</v>
      </c>
      <c r="X194" s="290">
        <f t="shared" si="65"/>
        <v>20850</v>
      </c>
      <c r="Y194" s="301">
        <v>220</v>
      </c>
      <c r="Z194" s="302">
        <f t="shared" si="101"/>
        <v>16500</v>
      </c>
      <c r="AA194" s="302">
        <f t="shared" si="105"/>
        <v>18750</v>
      </c>
      <c r="AB194" s="284"/>
      <c r="AC194" s="284"/>
    </row>
    <row r="195" spans="1:29" x14ac:dyDescent="0.3">
      <c r="A195" s="284"/>
      <c r="B195" s="284"/>
      <c r="C195" s="444" t="s">
        <v>519</v>
      </c>
      <c r="D195" s="289" t="s">
        <v>329</v>
      </c>
      <c r="E195" s="306">
        <v>105</v>
      </c>
      <c r="F195" s="306">
        <v>550</v>
      </c>
      <c r="G195" s="446">
        <f t="shared" si="67"/>
        <v>550</v>
      </c>
      <c r="H195" s="306">
        <f t="shared" si="96"/>
        <v>57750</v>
      </c>
      <c r="I195" s="290">
        <v>290</v>
      </c>
      <c r="J195" s="290">
        <f t="shared" si="97"/>
        <v>30450</v>
      </c>
      <c r="K195" s="290">
        <v>290</v>
      </c>
      <c r="L195" s="290">
        <f t="shared" si="66"/>
        <v>30450</v>
      </c>
      <c r="M195" s="423">
        <f>L195-H195</f>
        <v>-27300</v>
      </c>
      <c r="N195" s="290">
        <v>550</v>
      </c>
      <c r="O195" s="290">
        <f t="shared" si="98"/>
        <v>57750</v>
      </c>
      <c r="P195" s="290">
        <f t="shared" si="102"/>
        <v>0</v>
      </c>
      <c r="Q195" s="425">
        <v>650</v>
      </c>
      <c r="R195" s="290">
        <f t="shared" si="99"/>
        <v>68250</v>
      </c>
      <c r="S195" s="290">
        <f t="shared" si="103"/>
        <v>10500</v>
      </c>
      <c r="T195" s="289">
        <v>1450</v>
      </c>
      <c r="U195" s="290">
        <f t="shared" si="100"/>
        <v>152250</v>
      </c>
      <c r="V195" s="293">
        <f t="shared" si="104"/>
        <v>94500</v>
      </c>
      <c r="W195" s="291">
        <v>412</v>
      </c>
      <c r="X195" s="290">
        <f t="shared" si="65"/>
        <v>43260</v>
      </c>
      <c r="Y195" s="301">
        <v>290</v>
      </c>
      <c r="Z195" s="302">
        <f t="shared" si="101"/>
        <v>30450</v>
      </c>
      <c r="AA195" s="302">
        <f t="shared" si="105"/>
        <v>57750</v>
      </c>
      <c r="AB195" s="284"/>
      <c r="AC195" s="284"/>
    </row>
    <row r="196" spans="1:29" hidden="1" x14ac:dyDescent="0.3">
      <c r="A196" s="284"/>
      <c r="B196" s="284"/>
      <c r="C196" s="297" t="s">
        <v>520</v>
      </c>
      <c r="D196" s="289"/>
      <c r="E196" s="306"/>
      <c r="F196" s="306">
        <f t="shared" si="95"/>
        <v>0</v>
      </c>
      <c r="G196" s="306" t="e">
        <f t="shared" si="67"/>
        <v>#NUM!</v>
      </c>
      <c r="H196" s="306"/>
      <c r="I196" s="290"/>
      <c r="J196" s="290"/>
      <c r="K196" s="290" t="s">
        <v>338</v>
      </c>
      <c r="L196" s="290"/>
      <c r="M196" s="290"/>
      <c r="N196" s="429"/>
      <c r="O196" s="429"/>
      <c r="Q196" s="289"/>
      <c r="R196" s="290"/>
      <c r="S196" s="290"/>
      <c r="T196" s="289"/>
      <c r="U196" s="290"/>
      <c r="V196" s="290"/>
      <c r="W196" s="292"/>
      <c r="X196" s="293"/>
      <c r="Y196" s="301" t="s">
        <v>521</v>
      </c>
      <c r="Z196" s="302"/>
      <c r="AA196" s="302"/>
      <c r="AB196" s="284"/>
      <c r="AC196" s="284"/>
    </row>
    <row r="197" spans="1:29" ht="69" hidden="1" x14ac:dyDescent="0.3">
      <c r="A197" s="284"/>
      <c r="B197" s="284"/>
      <c r="C197" s="297" t="s">
        <v>522</v>
      </c>
      <c r="D197" s="289" t="s">
        <v>329</v>
      </c>
      <c r="E197" s="306">
        <v>540</v>
      </c>
      <c r="F197" s="306">
        <f t="shared" si="95"/>
        <v>18</v>
      </c>
      <c r="G197" s="446">
        <f t="shared" si="67"/>
        <v>21</v>
      </c>
      <c r="H197" s="306">
        <f>F197*E197</f>
        <v>9720</v>
      </c>
      <c r="I197" s="290">
        <v>65</v>
      </c>
      <c r="J197" s="290">
        <f>I197*$E197</f>
        <v>35100</v>
      </c>
      <c r="K197" s="290">
        <v>29</v>
      </c>
      <c r="L197" s="290">
        <f t="shared" ref="L197:L260" si="106">K197*E197</f>
        <v>15660</v>
      </c>
      <c r="M197" s="423">
        <f>L197-H197</f>
        <v>5940</v>
      </c>
      <c r="N197" s="290">
        <v>21</v>
      </c>
      <c r="O197" s="290">
        <f>N197*$E197</f>
        <v>11340</v>
      </c>
      <c r="P197" s="290">
        <f>O197-H197</f>
        <v>1620</v>
      </c>
      <c r="Q197" s="425">
        <v>20</v>
      </c>
      <c r="R197" s="290">
        <f>Q197*$E197</f>
        <v>10800</v>
      </c>
      <c r="S197" s="290">
        <f>R197-H197</f>
        <v>1080</v>
      </c>
      <c r="T197" s="289">
        <v>28</v>
      </c>
      <c r="U197" s="290">
        <f>T197*$E197</f>
        <v>15120</v>
      </c>
      <c r="V197" s="293">
        <f>U197-H197</f>
        <v>5400</v>
      </c>
      <c r="W197" s="291">
        <v>18</v>
      </c>
      <c r="X197" s="290">
        <f t="shared" ref="X197:X259" si="107">W197*$E197</f>
        <v>9720</v>
      </c>
      <c r="Y197" s="301">
        <v>18</v>
      </c>
      <c r="Z197" s="302">
        <f>Y197*E197</f>
        <v>9720</v>
      </c>
      <c r="AA197" s="302">
        <f>H197</f>
        <v>9720</v>
      </c>
      <c r="AB197" s="284"/>
      <c r="AC197" s="284"/>
    </row>
    <row r="198" spans="1:29" hidden="1" x14ac:dyDescent="0.3">
      <c r="A198" s="284"/>
      <c r="B198" s="284"/>
      <c r="C198" s="297" t="s">
        <v>523</v>
      </c>
      <c r="D198" s="289"/>
      <c r="E198" s="306"/>
      <c r="F198" s="306">
        <f t="shared" si="95"/>
        <v>0</v>
      </c>
      <c r="G198" s="306" t="e">
        <f t="shared" si="67"/>
        <v>#NUM!</v>
      </c>
      <c r="H198" s="306"/>
      <c r="I198" s="290"/>
      <c r="J198" s="290"/>
      <c r="K198" s="290" t="s">
        <v>338</v>
      </c>
      <c r="L198" s="290"/>
      <c r="M198" s="290"/>
      <c r="N198" s="428"/>
      <c r="O198" s="428"/>
      <c r="Q198" s="289"/>
      <c r="R198" s="290"/>
      <c r="S198" s="290"/>
      <c r="T198" s="289"/>
      <c r="U198" s="290"/>
      <c r="V198" s="290"/>
      <c r="W198" s="292"/>
      <c r="X198" s="293"/>
      <c r="Y198" s="301" t="s">
        <v>338</v>
      </c>
      <c r="Z198" s="302"/>
      <c r="AA198" s="302"/>
      <c r="AB198" s="284"/>
      <c r="AC198" s="284"/>
    </row>
    <row r="199" spans="1:29" hidden="1" x14ac:dyDescent="0.3">
      <c r="A199" s="284"/>
      <c r="B199" s="284"/>
      <c r="C199" s="297" t="s">
        <v>524</v>
      </c>
      <c r="D199" s="289" t="s">
        <v>127</v>
      </c>
      <c r="E199" s="306">
        <v>0</v>
      </c>
      <c r="F199" s="306">
        <f t="shared" si="95"/>
        <v>23</v>
      </c>
      <c r="G199" s="306">
        <f t="shared" si="67"/>
        <v>23</v>
      </c>
      <c r="H199" s="306">
        <f t="shared" ref="H199:H218" si="108">F199*E199</f>
        <v>0</v>
      </c>
      <c r="I199" s="290"/>
      <c r="J199" s="290"/>
      <c r="K199" s="290">
        <v>23</v>
      </c>
      <c r="L199" s="290">
        <f t="shared" si="106"/>
        <v>0</v>
      </c>
      <c r="M199" s="290"/>
      <c r="N199" s="290"/>
      <c r="O199" s="290"/>
      <c r="Q199" s="289"/>
      <c r="R199" s="290"/>
      <c r="S199" s="290"/>
      <c r="T199" s="289"/>
      <c r="U199" s="290"/>
      <c r="V199" s="290"/>
      <c r="W199" s="291">
        <v>23</v>
      </c>
      <c r="X199" s="290">
        <f t="shared" si="107"/>
        <v>0</v>
      </c>
      <c r="Y199" s="301">
        <v>23</v>
      </c>
      <c r="Z199" s="302">
        <f t="shared" ref="Z199:Z218" si="109">Y199*E199</f>
        <v>0</v>
      </c>
      <c r="AA199" s="302"/>
      <c r="AB199" s="284"/>
      <c r="AC199" s="284"/>
    </row>
    <row r="200" spans="1:29" hidden="1" x14ac:dyDescent="0.3">
      <c r="A200" s="284"/>
      <c r="B200" s="284"/>
      <c r="C200" s="297" t="s">
        <v>525</v>
      </c>
      <c r="D200" s="289" t="s">
        <v>127</v>
      </c>
      <c r="E200" s="306">
        <v>0</v>
      </c>
      <c r="F200" s="306">
        <f t="shared" si="95"/>
        <v>10</v>
      </c>
      <c r="G200" s="306">
        <f t="shared" si="67"/>
        <v>10</v>
      </c>
      <c r="H200" s="306">
        <f t="shared" si="108"/>
        <v>0</v>
      </c>
      <c r="I200" s="290">
        <v>15</v>
      </c>
      <c r="J200" s="290">
        <f t="shared" ref="J200:J218" si="110">I200*$E200</f>
        <v>0</v>
      </c>
      <c r="K200" s="290">
        <v>10</v>
      </c>
      <c r="L200" s="290">
        <f t="shared" si="106"/>
        <v>0</v>
      </c>
      <c r="M200" s="290"/>
      <c r="N200" s="290">
        <v>15</v>
      </c>
      <c r="O200" s="290">
        <f t="shared" ref="O200:O218" si="111">N200*$E200</f>
        <v>0</v>
      </c>
      <c r="Q200" s="289">
        <v>10</v>
      </c>
      <c r="R200" s="290">
        <f t="shared" ref="R200:R218" si="112">Q200*$E200</f>
        <v>0</v>
      </c>
      <c r="S200" s="290"/>
      <c r="T200" s="289">
        <v>11.5</v>
      </c>
      <c r="U200" s="290">
        <f t="shared" ref="U200:U218" si="113">T200*$E200</f>
        <v>0</v>
      </c>
      <c r="V200" s="290"/>
      <c r="W200" s="291">
        <v>25</v>
      </c>
      <c r="X200" s="290">
        <f t="shared" si="107"/>
        <v>0</v>
      </c>
      <c r="Y200" s="301">
        <v>10</v>
      </c>
      <c r="Z200" s="302">
        <f t="shared" si="109"/>
        <v>0</v>
      </c>
      <c r="AA200" s="302"/>
      <c r="AB200" s="284"/>
      <c r="AC200" s="284"/>
    </row>
    <row r="201" spans="1:29" hidden="1" x14ac:dyDescent="0.3">
      <c r="A201" s="284"/>
      <c r="B201" s="284"/>
      <c r="C201" s="297" t="s">
        <v>526</v>
      </c>
      <c r="D201" s="289" t="s">
        <v>127</v>
      </c>
      <c r="E201" s="306">
        <v>0</v>
      </c>
      <c r="F201" s="306">
        <f t="shared" si="95"/>
        <v>11.5</v>
      </c>
      <c r="G201" s="306">
        <f t="shared" ref="G201:G264" si="114">+MEDIAN(K201,Q201,T201,Y201,N201)</f>
        <v>12</v>
      </c>
      <c r="H201" s="306">
        <f t="shared" si="108"/>
        <v>0</v>
      </c>
      <c r="I201" s="290">
        <v>20</v>
      </c>
      <c r="J201" s="290">
        <f t="shared" si="110"/>
        <v>0</v>
      </c>
      <c r="K201" s="290">
        <v>12</v>
      </c>
      <c r="L201" s="290">
        <f t="shared" si="106"/>
        <v>0</v>
      </c>
      <c r="M201" s="290"/>
      <c r="N201" s="426">
        <v>15</v>
      </c>
      <c r="O201" s="426">
        <f t="shared" si="111"/>
        <v>0</v>
      </c>
      <c r="Q201" s="289">
        <v>15</v>
      </c>
      <c r="R201" s="290">
        <f t="shared" si="112"/>
        <v>0</v>
      </c>
      <c r="S201" s="290"/>
      <c r="T201" s="289">
        <v>11.5</v>
      </c>
      <c r="U201" s="290">
        <f t="shared" si="113"/>
        <v>0</v>
      </c>
      <c r="V201" s="290"/>
      <c r="W201" s="291">
        <v>29</v>
      </c>
      <c r="X201" s="290">
        <f t="shared" si="107"/>
        <v>0</v>
      </c>
      <c r="Y201" s="301">
        <v>12</v>
      </c>
      <c r="Z201" s="302">
        <f t="shared" si="109"/>
        <v>0</v>
      </c>
      <c r="AA201" s="302"/>
      <c r="AB201" s="284"/>
      <c r="AC201" s="284"/>
    </row>
    <row r="202" spans="1:29" hidden="1" x14ac:dyDescent="0.3">
      <c r="A202" s="284"/>
      <c r="B202" s="284"/>
      <c r="C202" s="297" t="s">
        <v>527</v>
      </c>
      <c r="D202" s="289" t="s">
        <v>127</v>
      </c>
      <c r="E202" s="306">
        <v>12</v>
      </c>
      <c r="F202" s="306">
        <f t="shared" si="95"/>
        <v>18.5</v>
      </c>
      <c r="G202" s="446">
        <f t="shared" si="114"/>
        <v>19</v>
      </c>
      <c r="H202" s="306">
        <f t="shared" si="108"/>
        <v>222</v>
      </c>
      <c r="I202" s="290">
        <v>20</v>
      </c>
      <c r="J202" s="290">
        <f t="shared" si="110"/>
        <v>240</v>
      </c>
      <c r="K202" s="290">
        <v>19</v>
      </c>
      <c r="L202" s="290">
        <f t="shared" si="106"/>
        <v>228</v>
      </c>
      <c r="M202" s="423">
        <f>L202-H202</f>
        <v>6</v>
      </c>
      <c r="N202" s="290">
        <v>20</v>
      </c>
      <c r="O202" s="290">
        <f t="shared" si="111"/>
        <v>240</v>
      </c>
      <c r="P202" s="290">
        <f t="shared" ref="P202:P205" si="115">O202-H202</f>
        <v>18</v>
      </c>
      <c r="Q202" s="425">
        <v>20</v>
      </c>
      <c r="R202" s="290">
        <f t="shared" si="112"/>
        <v>240</v>
      </c>
      <c r="S202" s="290">
        <f t="shared" ref="S202:S205" si="116">R202-H202</f>
        <v>18</v>
      </c>
      <c r="T202" s="289">
        <v>18.5</v>
      </c>
      <c r="U202" s="290">
        <f t="shared" si="113"/>
        <v>222</v>
      </c>
      <c r="V202" s="293">
        <f t="shared" ref="V202:V205" si="117">U202-H202</f>
        <v>0</v>
      </c>
      <c r="W202" s="291">
        <v>32</v>
      </c>
      <c r="X202" s="290">
        <f t="shared" si="107"/>
        <v>384</v>
      </c>
      <c r="Y202" s="301">
        <v>19</v>
      </c>
      <c r="Z202" s="302">
        <f t="shared" si="109"/>
        <v>228</v>
      </c>
      <c r="AA202" s="302">
        <f t="shared" ref="AA202:AA205" si="118">H202</f>
        <v>222</v>
      </c>
      <c r="AB202" s="284"/>
      <c r="AC202" s="284"/>
    </row>
    <row r="203" spans="1:29" hidden="1" x14ac:dyDescent="0.3">
      <c r="A203" s="284"/>
      <c r="B203" s="284"/>
      <c r="C203" s="297" t="s">
        <v>528</v>
      </c>
      <c r="D203" s="289" t="s">
        <v>127</v>
      </c>
      <c r="E203" s="306">
        <v>24</v>
      </c>
      <c r="F203" s="306">
        <f t="shared" si="95"/>
        <v>22</v>
      </c>
      <c r="G203" s="446">
        <f t="shared" si="114"/>
        <v>22</v>
      </c>
      <c r="H203" s="306">
        <f t="shared" si="108"/>
        <v>528</v>
      </c>
      <c r="I203" s="290">
        <v>25</v>
      </c>
      <c r="J203" s="290">
        <f t="shared" si="110"/>
        <v>600</v>
      </c>
      <c r="K203" s="290">
        <v>22</v>
      </c>
      <c r="L203" s="290">
        <f t="shared" si="106"/>
        <v>528</v>
      </c>
      <c r="M203" s="423">
        <f>L203-H203</f>
        <v>0</v>
      </c>
      <c r="N203" s="290">
        <v>30</v>
      </c>
      <c r="O203" s="290">
        <f t="shared" si="111"/>
        <v>720</v>
      </c>
      <c r="P203" s="290">
        <f t="shared" si="115"/>
        <v>192</v>
      </c>
      <c r="Q203" s="425">
        <v>30</v>
      </c>
      <c r="R203" s="290">
        <f t="shared" si="112"/>
        <v>720</v>
      </c>
      <c r="S203" s="290">
        <f t="shared" si="116"/>
        <v>192</v>
      </c>
      <c r="T203" s="289">
        <v>22</v>
      </c>
      <c r="U203" s="290">
        <f t="shared" si="113"/>
        <v>528</v>
      </c>
      <c r="V203" s="293">
        <f t="shared" si="117"/>
        <v>0</v>
      </c>
      <c r="W203" s="291">
        <v>32</v>
      </c>
      <c r="X203" s="290">
        <f t="shared" si="107"/>
        <v>768</v>
      </c>
      <c r="Y203" s="301">
        <v>22</v>
      </c>
      <c r="Z203" s="302">
        <f t="shared" si="109"/>
        <v>528</v>
      </c>
      <c r="AA203" s="302">
        <f t="shared" si="118"/>
        <v>528</v>
      </c>
      <c r="AB203" s="284"/>
      <c r="AC203" s="284"/>
    </row>
    <row r="204" spans="1:29" hidden="1" x14ac:dyDescent="0.3">
      <c r="A204" s="284"/>
      <c r="B204" s="284"/>
      <c r="C204" s="297" t="s">
        <v>529</v>
      </c>
      <c r="D204" s="289" t="s">
        <v>127</v>
      </c>
      <c r="E204" s="306">
        <v>8</v>
      </c>
      <c r="F204" s="306">
        <f t="shared" si="95"/>
        <v>32</v>
      </c>
      <c r="G204" s="446">
        <f t="shared" si="114"/>
        <v>35</v>
      </c>
      <c r="H204" s="306">
        <f t="shared" si="108"/>
        <v>256</v>
      </c>
      <c r="I204" s="290">
        <v>35</v>
      </c>
      <c r="J204" s="290">
        <f t="shared" si="110"/>
        <v>280</v>
      </c>
      <c r="K204" s="290">
        <v>32</v>
      </c>
      <c r="L204" s="290">
        <f t="shared" si="106"/>
        <v>256</v>
      </c>
      <c r="M204" s="423">
        <f>L204-H204</f>
        <v>0</v>
      </c>
      <c r="N204" s="290">
        <v>46</v>
      </c>
      <c r="O204" s="290">
        <f t="shared" si="111"/>
        <v>368</v>
      </c>
      <c r="P204" s="290">
        <f t="shared" si="115"/>
        <v>112</v>
      </c>
      <c r="Q204" s="425">
        <v>35</v>
      </c>
      <c r="R204" s="290">
        <f t="shared" si="112"/>
        <v>280</v>
      </c>
      <c r="S204" s="290">
        <f t="shared" si="116"/>
        <v>24</v>
      </c>
      <c r="T204" s="289">
        <v>39</v>
      </c>
      <c r="U204" s="290">
        <f t="shared" si="113"/>
        <v>312</v>
      </c>
      <c r="V204" s="293">
        <f t="shared" si="117"/>
        <v>56</v>
      </c>
      <c r="W204" s="291">
        <v>32</v>
      </c>
      <c r="X204" s="290">
        <f t="shared" si="107"/>
        <v>256</v>
      </c>
      <c r="Y204" s="301">
        <v>32</v>
      </c>
      <c r="Z204" s="302">
        <f t="shared" si="109"/>
        <v>256</v>
      </c>
      <c r="AA204" s="302">
        <f t="shared" si="118"/>
        <v>256</v>
      </c>
      <c r="AB204" s="284"/>
      <c r="AC204" s="284"/>
    </row>
    <row r="205" spans="1:29" hidden="1" x14ac:dyDescent="0.3">
      <c r="A205" s="284"/>
      <c r="B205" s="284"/>
      <c r="C205" s="297" t="s">
        <v>530</v>
      </c>
      <c r="D205" s="289" t="s">
        <v>127</v>
      </c>
      <c r="E205" s="306">
        <v>8</v>
      </c>
      <c r="F205" s="306">
        <f t="shared" si="95"/>
        <v>35</v>
      </c>
      <c r="G205" s="446">
        <f t="shared" si="114"/>
        <v>42</v>
      </c>
      <c r="H205" s="306">
        <f t="shared" si="108"/>
        <v>280</v>
      </c>
      <c r="I205" s="290">
        <v>35</v>
      </c>
      <c r="J205" s="290">
        <f t="shared" si="110"/>
        <v>280</v>
      </c>
      <c r="K205" s="290">
        <v>35</v>
      </c>
      <c r="L205" s="290">
        <f t="shared" si="106"/>
        <v>280</v>
      </c>
      <c r="M205" s="423">
        <f>L205-H205</f>
        <v>0</v>
      </c>
      <c r="N205" s="290">
        <v>46</v>
      </c>
      <c r="O205" s="290">
        <f t="shared" si="111"/>
        <v>368</v>
      </c>
      <c r="P205" s="290">
        <f t="shared" si="115"/>
        <v>88</v>
      </c>
      <c r="Q205" s="425">
        <v>45</v>
      </c>
      <c r="R205" s="290">
        <f t="shared" si="112"/>
        <v>360</v>
      </c>
      <c r="S205" s="290">
        <f t="shared" si="116"/>
        <v>80</v>
      </c>
      <c r="T205" s="289">
        <v>42</v>
      </c>
      <c r="U205" s="290">
        <f t="shared" si="113"/>
        <v>336</v>
      </c>
      <c r="V205" s="293">
        <f t="shared" si="117"/>
        <v>56</v>
      </c>
      <c r="W205" s="291">
        <v>36</v>
      </c>
      <c r="X205" s="290">
        <f t="shared" si="107"/>
        <v>288</v>
      </c>
      <c r="Y205" s="301">
        <v>35</v>
      </c>
      <c r="Z205" s="302">
        <f t="shared" si="109"/>
        <v>280</v>
      </c>
      <c r="AA205" s="302">
        <f t="shared" si="118"/>
        <v>280</v>
      </c>
      <c r="AB205" s="284"/>
      <c r="AC205" s="284"/>
    </row>
    <row r="206" spans="1:29" hidden="1" x14ac:dyDescent="0.3">
      <c r="A206" s="284"/>
      <c r="B206" s="284"/>
      <c r="C206" s="297" t="s">
        <v>531</v>
      </c>
      <c r="D206" s="289" t="s">
        <v>127</v>
      </c>
      <c r="E206" s="306">
        <v>0</v>
      </c>
      <c r="F206" s="306">
        <f t="shared" si="95"/>
        <v>75</v>
      </c>
      <c r="G206" s="306">
        <f t="shared" si="114"/>
        <v>75</v>
      </c>
      <c r="H206" s="306">
        <f t="shared" si="108"/>
        <v>0</v>
      </c>
      <c r="I206" s="290">
        <v>450</v>
      </c>
      <c r="J206" s="290">
        <f t="shared" si="110"/>
        <v>0</v>
      </c>
      <c r="K206" s="290">
        <v>75</v>
      </c>
      <c r="L206" s="290">
        <f t="shared" si="106"/>
        <v>0</v>
      </c>
      <c r="M206" s="290"/>
      <c r="N206" s="428">
        <v>260</v>
      </c>
      <c r="O206" s="428">
        <f t="shared" si="111"/>
        <v>0</v>
      </c>
      <c r="Q206" s="289">
        <v>75</v>
      </c>
      <c r="R206" s="290">
        <f t="shared" si="112"/>
        <v>0</v>
      </c>
      <c r="S206" s="290"/>
      <c r="T206" s="289">
        <v>265</v>
      </c>
      <c r="U206" s="290">
        <f t="shared" si="113"/>
        <v>0</v>
      </c>
      <c r="V206" s="290"/>
      <c r="W206" s="291">
        <v>256</v>
      </c>
      <c r="X206" s="290">
        <f t="shared" si="107"/>
        <v>0</v>
      </c>
      <c r="Y206" s="301">
        <v>75</v>
      </c>
      <c r="Z206" s="302">
        <f t="shared" si="109"/>
        <v>0</v>
      </c>
      <c r="AA206" s="302"/>
      <c r="AB206" s="284"/>
      <c r="AC206" s="284"/>
    </row>
    <row r="207" spans="1:29" hidden="1" x14ac:dyDescent="0.3">
      <c r="A207" s="284"/>
      <c r="B207" s="284"/>
      <c r="C207" s="297" t="s">
        <v>532</v>
      </c>
      <c r="D207" s="289" t="s">
        <v>127</v>
      </c>
      <c r="E207" s="306">
        <v>0</v>
      </c>
      <c r="F207" s="306">
        <f t="shared" si="95"/>
        <v>20</v>
      </c>
      <c r="G207" s="306">
        <f t="shared" si="114"/>
        <v>35</v>
      </c>
      <c r="H207" s="306">
        <f t="shared" si="108"/>
        <v>0</v>
      </c>
      <c r="I207" s="290">
        <v>20</v>
      </c>
      <c r="J207" s="290">
        <f t="shared" si="110"/>
        <v>0</v>
      </c>
      <c r="K207" s="290">
        <v>20</v>
      </c>
      <c r="L207" s="290">
        <f t="shared" si="106"/>
        <v>0</v>
      </c>
      <c r="M207" s="290"/>
      <c r="N207" s="290">
        <v>46</v>
      </c>
      <c r="O207" s="290">
        <f t="shared" si="111"/>
        <v>0</v>
      </c>
      <c r="Q207" s="289">
        <v>35</v>
      </c>
      <c r="R207" s="290">
        <f t="shared" si="112"/>
        <v>0</v>
      </c>
      <c r="S207" s="290"/>
      <c r="T207" s="289">
        <v>40</v>
      </c>
      <c r="U207" s="290">
        <f t="shared" si="113"/>
        <v>0</v>
      </c>
      <c r="V207" s="290"/>
      <c r="W207" s="291">
        <v>37</v>
      </c>
      <c r="X207" s="290">
        <f t="shared" si="107"/>
        <v>0</v>
      </c>
      <c r="Y207" s="301">
        <v>20</v>
      </c>
      <c r="Z207" s="302">
        <f t="shared" si="109"/>
        <v>0</v>
      </c>
      <c r="AA207" s="302"/>
      <c r="AB207" s="284"/>
      <c r="AC207" s="284"/>
    </row>
    <row r="208" spans="1:29" hidden="1" x14ac:dyDescent="0.3">
      <c r="A208" s="284"/>
      <c r="B208" s="284"/>
      <c r="C208" s="297" t="s">
        <v>533</v>
      </c>
      <c r="D208" s="289" t="s">
        <v>127</v>
      </c>
      <c r="E208" s="306">
        <v>0</v>
      </c>
      <c r="F208" s="306">
        <f t="shared" si="95"/>
        <v>35</v>
      </c>
      <c r="G208" s="306">
        <f t="shared" si="114"/>
        <v>45</v>
      </c>
      <c r="H208" s="306">
        <f t="shared" si="108"/>
        <v>0</v>
      </c>
      <c r="I208" s="290">
        <v>35</v>
      </c>
      <c r="J208" s="290">
        <f t="shared" si="110"/>
        <v>0</v>
      </c>
      <c r="K208" s="290">
        <v>35</v>
      </c>
      <c r="L208" s="290">
        <f t="shared" si="106"/>
        <v>0</v>
      </c>
      <c r="M208" s="290"/>
      <c r="N208" s="290">
        <v>56</v>
      </c>
      <c r="O208" s="290">
        <f t="shared" si="111"/>
        <v>0</v>
      </c>
      <c r="Q208" s="289">
        <v>45</v>
      </c>
      <c r="R208" s="290">
        <f t="shared" si="112"/>
        <v>0</v>
      </c>
      <c r="S208" s="290"/>
      <c r="T208" s="289">
        <v>55</v>
      </c>
      <c r="U208" s="290">
        <f t="shared" si="113"/>
        <v>0</v>
      </c>
      <c r="V208" s="290"/>
      <c r="W208" s="291">
        <v>37</v>
      </c>
      <c r="X208" s="290">
        <f t="shared" si="107"/>
        <v>0</v>
      </c>
      <c r="Y208" s="301">
        <v>35</v>
      </c>
      <c r="Z208" s="302">
        <f t="shared" si="109"/>
        <v>0</v>
      </c>
      <c r="AA208" s="302"/>
      <c r="AB208" s="284"/>
      <c r="AC208" s="284"/>
    </row>
    <row r="209" spans="1:29" hidden="1" x14ac:dyDescent="0.3">
      <c r="A209" s="284"/>
      <c r="B209" s="284"/>
      <c r="C209" s="297" t="s">
        <v>534</v>
      </c>
      <c r="D209" s="289" t="s">
        <v>127</v>
      </c>
      <c r="E209" s="306">
        <v>0</v>
      </c>
      <c r="F209" s="306">
        <f t="shared" si="95"/>
        <v>41</v>
      </c>
      <c r="G209" s="306">
        <f t="shared" si="114"/>
        <v>41</v>
      </c>
      <c r="H209" s="306">
        <f t="shared" si="108"/>
        <v>0</v>
      </c>
      <c r="I209" s="290">
        <v>55</v>
      </c>
      <c r="J209" s="290">
        <f t="shared" si="110"/>
        <v>0</v>
      </c>
      <c r="K209" s="290">
        <v>41</v>
      </c>
      <c r="L209" s="290">
        <f t="shared" si="106"/>
        <v>0</v>
      </c>
      <c r="M209" s="290"/>
      <c r="N209" s="290">
        <v>41</v>
      </c>
      <c r="O209" s="290">
        <f t="shared" si="111"/>
        <v>0</v>
      </c>
      <c r="Q209" s="289">
        <v>55</v>
      </c>
      <c r="R209" s="290">
        <f t="shared" si="112"/>
        <v>0</v>
      </c>
      <c r="S209" s="290"/>
      <c r="T209" s="289">
        <v>65</v>
      </c>
      <c r="U209" s="290">
        <f t="shared" si="113"/>
        <v>0</v>
      </c>
      <c r="V209" s="290"/>
      <c r="W209" s="291">
        <v>51</v>
      </c>
      <c r="X209" s="290">
        <f t="shared" si="107"/>
        <v>0</v>
      </c>
      <c r="Y209" s="301">
        <v>41</v>
      </c>
      <c r="Z209" s="302">
        <f t="shared" si="109"/>
        <v>0</v>
      </c>
      <c r="AA209" s="302"/>
      <c r="AB209" s="284"/>
      <c r="AC209" s="284"/>
    </row>
    <row r="210" spans="1:29" hidden="1" x14ac:dyDescent="0.3">
      <c r="A210" s="284"/>
      <c r="B210" s="284"/>
      <c r="C210" s="297" t="s">
        <v>535</v>
      </c>
      <c r="D210" s="289" t="s">
        <v>127</v>
      </c>
      <c r="E210" s="306">
        <v>0</v>
      </c>
      <c r="F210" s="306">
        <f t="shared" si="95"/>
        <v>55</v>
      </c>
      <c r="G210" s="306">
        <f t="shared" si="114"/>
        <v>55</v>
      </c>
      <c r="H210" s="306">
        <f t="shared" si="108"/>
        <v>0</v>
      </c>
      <c r="I210" s="290">
        <v>65</v>
      </c>
      <c r="J210" s="290">
        <f t="shared" si="110"/>
        <v>0</v>
      </c>
      <c r="K210" s="290">
        <v>55</v>
      </c>
      <c r="L210" s="290">
        <f t="shared" si="106"/>
        <v>0</v>
      </c>
      <c r="M210" s="290"/>
      <c r="N210" s="290">
        <v>142</v>
      </c>
      <c r="O210" s="290">
        <f t="shared" si="111"/>
        <v>0</v>
      </c>
      <c r="Q210" s="289">
        <v>55</v>
      </c>
      <c r="R210" s="290">
        <f t="shared" si="112"/>
        <v>0</v>
      </c>
      <c r="S210" s="290"/>
      <c r="T210" s="289">
        <v>120</v>
      </c>
      <c r="U210" s="290">
        <f t="shared" si="113"/>
        <v>0</v>
      </c>
      <c r="V210" s="290"/>
      <c r="W210" s="291">
        <v>130</v>
      </c>
      <c r="X210" s="290">
        <f t="shared" si="107"/>
        <v>0</v>
      </c>
      <c r="Y210" s="301">
        <v>55</v>
      </c>
      <c r="Z210" s="302">
        <f t="shared" si="109"/>
        <v>0</v>
      </c>
      <c r="AA210" s="302"/>
      <c r="AB210" s="284"/>
      <c r="AC210" s="284"/>
    </row>
    <row r="211" spans="1:29" hidden="1" x14ac:dyDescent="0.3">
      <c r="A211" s="284"/>
      <c r="B211" s="284"/>
      <c r="C211" s="297" t="s">
        <v>536</v>
      </c>
      <c r="D211" s="289" t="s">
        <v>127</v>
      </c>
      <c r="E211" s="306">
        <v>0</v>
      </c>
      <c r="F211" s="306">
        <f t="shared" si="95"/>
        <v>55</v>
      </c>
      <c r="G211" s="306">
        <f t="shared" si="114"/>
        <v>55</v>
      </c>
      <c r="H211" s="306">
        <f t="shared" si="108"/>
        <v>0</v>
      </c>
      <c r="I211" s="290">
        <v>85</v>
      </c>
      <c r="J211" s="290">
        <f t="shared" si="110"/>
        <v>0</v>
      </c>
      <c r="K211" s="290">
        <v>55</v>
      </c>
      <c r="L211" s="290">
        <f t="shared" si="106"/>
        <v>0</v>
      </c>
      <c r="M211" s="290"/>
      <c r="N211" s="290">
        <v>146</v>
      </c>
      <c r="O211" s="290">
        <f t="shared" si="111"/>
        <v>0</v>
      </c>
      <c r="Q211" s="289">
        <v>55</v>
      </c>
      <c r="R211" s="290">
        <f t="shared" si="112"/>
        <v>0</v>
      </c>
      <c r="S211" s="290"/>
      <c r="T211" s="289">
        <v>145</v>
      </c>
      <c r="U211" s="290">
        <f t="shared" si="113"/>
        <v>0</v>
      </c>
      <c r="V211" s="290"/>
      <c r="W211" s="291">
        <v>155</v>
      </c>
      <c r="X211" s="290">
        <f t="shared" si="107"/>
        <v>0</v>
      </c>
      <c r="Y211" s="301">
        <v>55</v>
      </c>
      <c r="Z211" s="302">
        <f t="shared" si="109"/>
        <v>0</v>
      </c>
      <c r="AA211" s="302"/>
      <c r="AB211" s="284"/>
      <c r="AC211" s="284"/>
    </row>
    <row r="212" spans="1:29" hidden="1" x14ac:dyDescent="0.3">
      <c r="A212" s="284"/>
      <c r="B212" s="284"/>
      <c r="C212" s="297" t="s">
        <v>537</v>
      </c>
      <c r="D212" s="289" t="s">
        <v>127</v>
      </c>
      <c r="E212" s="306">
        <v>0</v>
      </c>
      <c r="F212" s="306">
        <f t="shared" si="95"/>
        <v>75</v>
      </c>
      <c r="G212" s="306">
        <f t="shared" si="114"/>
        <v>75</v>
      </c>
      <c r="H212" s="306">
        <f t="shared" si="108"/>
        <v>0</v>
      </c>
      <c r="I212" s="290">
        <v>180</v>
      </c>
      <c r="J212" s="290">
        <f t="shared" si="110"/>
        <v>0</v>
      </c>
      <c r="K212" s="290">
        <v>75</v>
      </c>
      <c r="L212" s="290">
        <f t="shared" si="106"/>
        <v>0</v>
      </c>
      <c r="M212" s="290"/>
      <c r="N212" s="290">
        <v>158</v>
      </c>
      <c r="O212" s="290">
        <f t="shared" si="111"/>
        <v>0</v>
      </c>
      <c r="Q212" s="289">
        <v>75</v>
      </c>
      <c r="R212" s="290">
        <f t="shared" si="112"/>
        <v>0</v>
      </c>
      <c r="S212" s="290"/>
      <c r="T212" s="289">
        <v>145</v>
      </c>
      <c r="U212" s="290">
        <f t="shared" si="113"/>
        <v>0</v>
      </c>
      <c r="V212" s="290"/>
      <c r="W212" s="291">
        <v>165</v>
      </c>
      <c r="X212" s="290">
        <f t="shared" si="107"/>
        <v>0</v>
      </c>
      <c r="Y212" s="301">
        <v>75</v>
      </c>
      <c r="Z212" s="302">
        <f t="shared" si="109"/>
        <v>0</v>
      </c>
      <c r="AA212" s="302"/>
      <c r="AB212" s="284"/>
      <c r="AC212" s="284"/>
    </row>
    <row r="213" spans="1:29" hidden="1" x14ac:dyDescent="0.3">
      <c r="A213" s="284"/>
      <c r="B213" s="284"/>
      <c r="C213" s="297" t="s">
        <v>538</v>
      </c>
      <c r="D213" s="289" t="s">
        <v>127</v>
      </c>
      <c r="E213" s="306">
        <v>0</v>
      </c>
      <c r="F213" s="306">
        <f t="shared" si="95"/>
        <v>75</v>
      </c>
      <c r="G213" s="306">
        <f t="shared" si="114"/>
        <v>75</v>
      </c>
      <c r="H213" s="306">
        <f t="shared" si="108"/>
        <v>0</v>
      </c>
      <c r="I213" s="290">
        <v>190</v>
      </c>
      <c r="J213" s="290">
        <f t="shared" si="110"/>
        <v>0</v>
      </c>
      <c r="K213" s="290">
        <v>75</v>
      </c>
      <c r="L213" s="290">
        <f t="shared" si="106"/>
        <v>0</v>
      </c>
      <c r="M213" s="290"/>
      <c r="N213" s="290">
        <v>160</v>
      </c>
      <c r="O213" s="290">
        <f t="shared" si="111"/>
        <v>0</v>
      </c>
      <c r="Q213" s="289">
        <v>75</v>
      </c>
      <c r="R213" s="290">
        <f t="shared" si="112"/>
        <v>0</v>
      </c>
      <c r="S213" s="290"/>
      <c r="T213" s="289">
        <v>145</v>
      </c>
      <c r="U213" s="290">
        <f t="shared" si="113"/>
        <v>0</v>
      </c>
      <c r="V213" s="290"/>
      <c r="W213" s="291">
        <v>165</v>
      </c>
      <c r="X213" s="290">
        <f t="shared" si="107"/>
        <v>0</v>
      </c>
      <c r="Y213" s="301">
        <v>75</v>
      </c>
      <c r="Z213" s="302">
        <f t="shared" si="109"/>
        <v>0</v>
      </c>
      <c r="AA213" s="302"/>
      <c r="AB213" s="284"/>
      <c r="AC213" s="284"/>
    </row>
    <row r="214" spans="1:29" hidden="1" x14ac:dyDescent="0.3">
      <c r="A214" s="284"/>
      <c r="B214" s="284"/>
      <c r="C214" s="297" t="s">
        <v>539</v>
      </c>
      <c r="D214" s="289" t="s">
        <v>127</v>
      </c>
      <c r="E214" s="306">
        <v>0</v>
      </c>
      <c r="F214" s="306">
        <f t="shared" si="95"/>
        <v>110</v>
      </c>
      <c r="G214" s="306">
        <f t="shared" si="114"/>
        <v>110</v>
      </c>
      <c r="H214" s="306">
        <f t="shared" si="108"/>
        <v>0</v>
      </c>
      <c r="I214" s="290">
        <v>270</v>
      </c>
      <c r="J214" s="290">
        <f t="shared" si="110"/>
        <v>0</v>
      </c>
      <c r="K214" s="290">
        <v>110</v>
      </c>
      <c r="L214" s="290">
        <f t="shared" si="106"/>
        <v>0</v>
      </c>
      <c r="M214" s="290"/>
      <c r="N214" s="290">
        <v>170</v>
      </c>
      <c r="O214" s="290">
        <f t="shared" si="111"/>
        <v>0</v>
      </c>
      <c r="Q214" s="289">
        <v>110</v>
      </c>
      <c r="R214" s="290">
        <f t="shared" si="112"/>
        <v>0</v>
      </c>
      <c r="S214" s="290"/>
      <c r="T214" s="289">
        <v>130</v>
      </c>
      <c r="U214" s="290">
        <f t="shared" si="113"/>
        <v>0</v>
      </c>
      <c r="V214" s="290"/>
      <c r="W214" s="291">
        <v>170</v>
      </c>
      <c r="X214" s="290">
        <f t="shared" si="107"/>
        <v>0</v>
      </c>
      <c r="Y214" s="301">
        <v>110</v>
      </c>
      <c r="Z214" s="302">
        <f t="shared" si="109"/>
        <v>0</v>
      </c>
      <c r="AA214" s="302"/>
      <c r="AB214" s="284"/>
      <c r="AC214" s="284"/>
    </row>
    <row r="215" spans="1:29" hidden="1" x14ac:dyDescent="0.3">
      <c r="A215" s="284"/>
      <c r="B215" s="284"/>
      <c r="C215" s="297" t="s">
        <v>540</v>
      </c>
      <c r="D215" s="289" t="s">
        <v>127</v>
      </c>
      <c r="E215" s="306">
        <v>0</v>
      </c>
      <c r="F215" s="306">
        <f t="shared" si="95"/>
        <v>125</v>
      </c>
      <c r="G215" s="306">
        <f t="shared" si="114"/>
        <v>125</v>
      </c>
      <c r="H215" s="306">
        <f t="shared" si="108"/>
        <v>0</v>
      </c>
      <c r="I215" s="290">
        <v>290</v>
      </c>
      <c r="J215" s="290">
        <f t="shared" si="110"/>
        <v>0</v>
      </c>
      <c r="K215" s="290">
        <v>125</v>
      </c>
      <c r="L215" s="290">
        <f t="shared" si="106"/>
        <v>0</v>
      </c>
      <c r="M215" s="290"/>
      <c r="N215" s="290">
        <v>238</v>
      </c>
      <c r="O215" s="290">
        <f t="shared" si="111"/>
        <v>0</v>
      </c>
      <c r="Q215" s="289">
        <v>125</v>
      </c>
      <c r="R215" s="290">
        <f t="shared" si="112"/>
        <v>0</v>
      </c>
      <c r="S215" s="290"/>
      <c r="T215" s="289">
        <v>210</v>
      </c>
      <c r="U215" s="290">
        <f t="shared" si="113"/>
        <v>0</v>
      </c>
      <c r="V215" s="290"/>
      <c r="W215" s="291">
        <v>267</v>
      </c>
      <c r="X215" s="290">
        <f t="shared" si="107"/>
        <v>0</v>
      </c>
      <c r="Y215" s="301">
        <v>125</v>
      </c>
      <c r="Z215" s="302">
        <f t="shared" si="109"/>
        <v>0</v>
      </c>
      <c r="AA215" s="302"/>
      <c r="AB215" s="284"/>
      <c r="AC215" s="284"/>
    </row>
    <row r="216" spans="1:29" hidden="1" x14ac:dyDescent="0.3">
      <c r="A216" s="284"/>
      <c r="B216" s="284"/>
      <c r="C216" s="297" t="s">
        <v>541</v>
      </c>
      <c r="D216" s="289" t="s">
        <v>127</v>
      </c>
      <c r="E216" s="306">
        <v>0</v>
      </c>
      <c r="F216" s="306">
        <f t="shared" si="95"/>
        <v>145</v>
      </c>
      <c r="G216" s="306">
        <f t="shared" si="114"/>
        <v>145</v>
      </c>
      <c r="H216" s="306">
        <f t="shared" si="108"/>
        <v>0</v>
      </c>
      <c r="I216" s="290">
        <v>310</v>
      </c>
      <c r="J216" s="290">
        <f t="shared" si="110"/>
        <v>0</v>
      </c>
      <c r="K216" s="290">
        <v>145</v>
      </c>
      <c r="L216" s="290">
        <f t="shared" si="106"/>
        <v>0</v>
      </c>
      <c r="M216" s="290"/>
      <c r="N216" s="290">
        <v>240</v>
      </c>
      <c r="O216" s="290">
        <f t="shared" si="111"/>
        <v>0</v>
      </c>
      <c r="Q216" s="289">
        <v>145</v>
      </c>
      <c r="R216" s="290">
        <f t="shared" si="112"/>
        <v>0</v>
      </c>
      <c r="S216" s="290"/>
      <c r="T216" s="289">
        <v>210</v>
      </c>
      <c r="U216" s="290">
        <f t="shared" si="113"/>
        <v>0</v>
      </c>
      <c r="V216" s="290"/>
      <c r="W216" s="291">
        <v>312</v>
      </c>
      <c r="X216" s="290">
        <f t="shared" si="107"/>
        <v>0</v>
      </c>
      <c r="Y216" s="301">
        <v>145</v>
      </c>
      <c r="Z216" s="302">
        <f t="shared" si="109"/>
        <v>0</v>
      </c>
      <c r="AA216" s="302"/>
      <c r="AB216" s="284"/>
      <c r="AC216" s="284"/>
    </row>
    <row r="217" spans="1:29" hidden="1" x14ac:dyDescent="0.3">
      <c r="A217" s="284"/>
      <c r="B217" s="284"/>
      <c r="C217" s="297" t="s">
        <v>542</v>
      </c>
      <c r="D217" s="289" t="s">
        <v>127</v>
      </c>
      <c r="E217" s="306">
        <v>0</v>
      </c>
      <c r="F217" s="306">
        <f t="shared" si="95"/>
        <v>175</v>
      </c>
      <c r="G217" s="306">
        <f t="shared" si="114"/>
        <v>175</v>
      </c>
      <c r="H217" s="306">
        <f t="shared" si="108"/>
        <v>0</v>
      </c>
      <c r="I217" s="290">
        <v>320</v>
      </c>
      <c r="J217" s="290">
        <f t="shared" si="110"/>
        <v>0</v>
      </c>
      <c r="K217" s="290">
        <v>175</v>
      </c>
      <c r="L217" s="290">
        <f t="shared" si="106"/>
        <v>0</v>
      </c>
      <c r="M217" s="290"/>
      <c r="N217" s="290">
        <v>265</v>
      </c>
      <c r="O217" s="290">
        <f t="shared" si="111"/>
        <v>0</v>
      </c>
      <c r="Q217" s="289">
        <v>175</v>
      </c>
      <c r="R217" s="290">
        <f t="shared" si="112"/>
        <v>0</v>
      </c>
      <c r="S217" s="290"/>
      <c r="T217" s="289">
        <v>245</v>
      </c>
      <c r="U217" s="290">
        <f t="shared" si="113"/>
        <v>0</v>
      </c>
      <c r="V217" s="290"/>
      <c r="W217" s="291">
        <v>312</v>
      </c>
      <c r="X217" s="290">
        <f t="shared" si="107"/>
        <v>0</v>
      </c>
      <c r="Y217" s="301">
        <v>175</v>
      </c>
      <c r="Z217" s="302">
        <f t="shared" si="109"/>
        <v>0</v>
      </c>
      <c r="AA217" s="302"/>
      <c r="AB217" s="284"/>
      <c r="AC217" s="284"/>
    </row>
    <row r="218" spans="1:29" hidden="1" x14ac:dyDescent="0.3">
      <c r="A218" s="284"/>
      <c r="B218" s="284"/>
      <c r="C218" s="297" t="s">
        <v>543</v>
      </c>
      <c r="D218" s="289" t="s">
        <v>127</v>
      </c>
      <c r="E218" s="306">
        <v>0</v>
      </c>
      <c r="F218" s="306">
        <f t="shared" si="95"/>
        <v>200</v>
      </c>
      <c r="G218" s="306">
        <f t="shared" si="114"/>
        <v>200</v>
      </c>
      <c r="H218" s="306">
        <f t="shared" si="108"/>
        <v>0</v>
      </c>
      <c r="I218" s="290">
        <v>330</v>
      </c>
      <c r="J218" s="290">
        <f t="shared" si="110"/>
        <v>0</v>
      </c>
      <c r="K218" s="290">
        <v>200</v>
      </c>
      <c r="L218" s="290">
        <f t="shared" si="106"/>
        <v>0</v>
      </c>
      <c r="M218" s="290"/>
      <c r="N218" s="290">
        <v>318</v>
      </c>
      <c r="O218" s="290">
        <f t="shared" si="111"/>
        <v>0</v>
      </c>
      <c r="Q218" s="289">
        <v>200</v>
      </c>
      <c r="R218" s="290">
        <f t="shared" si="112"/>
        <v>0</v>
      </c>
      <c r="S218" s="290"/>
      <c r="T218" s="289">
        <v>310</v>
      </c>
      <c r="U218" s="290">
        <f t="shared" si="113"/>
        <v>0</v>
      </c>
      <c r="V218" s="290"/>
      <c r="W218" s="291">
        <v>312</v>
      </c>
      <c r="X218" s="290">
        <f t="shared" si="107"/>
        <v>0</v>
      </c>
      <c r="Y218" s="301">
        <v>200</v>
      </c>
      <c r="Z218" s="302">
        <f t="shared" si="109"/>
        <v>0</v>
      </c>
      <c r="AA218" s="302"/>
      <c r="AB218" s="284"/>
      <c r="AC218" s="284"/>
    </row>
    <row r="219" spans="1:29" hidden="1" x14ac:dyDescent="0.3">
      <c r="A219" s="284"/>
      <c r="B219" s="284"/>
      <c r="C219" s="297" t="s">
        <v>544</v>
      </c>
      <c r="D219" s="289"/>
      <c r="E219" s="306"/>
      <c r="F219" s="306">
        <f t="shared" si="95"/>
        <v>0</v>
      </c>
      <c r="G219" s="306" t="e">
        <f t="shared" si="114"/>
        <v>#NUM!</v>
      </c>
      <c r="H219" s="306"/>
      <c r="I219" s="290"/>
      <c r="J219" s="290"/>
      <c r="K219" s="290" t="s">
        <v>338</v>
      </c>
      <c r="L219" s="290"/>
      <c r="M219" s="290"/>
      <c r="N219" s="290"/>
      <c r="O219" s="290"/>
      <c r="Q219" s="289"/>
      <c r="R219" s="290"/>
      <c r="S219" s="290"/>
      <c r="T219" s="289"/>
      <c r="U219" s="290"/>
      <c r="V219" s="290"/>
      <c r="W219" s="292"/>
      <c r="X219" s="293"/>
      <c r="Y219" s="301" t="s">
        <v>521</v>
      </c>
      <c r="Z219" s="302"/>
      <c r="AA219" s="302"/>
      <c r="AB219" s="284"/>
      <c r="AC219" s="284"/>
    </row>
    <row r="220" spans="1:29" hidden="1" x14ac:dyDescent="0.3">
      <c r="A220" s="284"/>
      <c r="B220" s="284"/>
      <c r="C220" s="297" t="s">
        <v>545</v>
      </c>
      <c r="D220" s="289" t="s">
        <v>127</v>
      </c>
      <c r="E220" s="306">
        <v>0</v>
      </c>
      <c r="F220" s="306">
        <f t="shared" si="95"/>
        <v>50</v>
      </c>
      <c r="G220" s="306">
        <f t="shared" si="114"/>
        <v>68</v>
      </c>
      <c r="H220" s="306">
        <f t="shared" ref="H220:H241" si="119">F220*E220</f>
        <v>0</v>
      </c>
      <c r="I220" s="290">
        <v>50</v>
      </c>
      <c r="J220" s="290">
        <f t="shared" ref="J220:J240" si="120">I220*$E220</f>
        <v>0</v>
      </c>
      <c r="K220" s="290">
        <v>50</v>
      </c>
      <c r="L220" s="290">
        <f t="shared" si="106"/>
        <v>0</v>
      </c>
      <c r="M220" s="290"/>
      <c r="N220" s="290">
        <v>68</v>
      </c>
      <c r="O220" s="290">
        <f t="shared" ref="O220:O240" si="121">N220*$E220</f>
        <v>0</v>
      </c>
      <c r="Q220" s="289">
        <v>175</v>
      </c>
      <c r="R220" s="290">
        <f t="shared" ref="R220:R240" si="122">Q220*$E220</f>
        <v>0</v>
      </c>
      <c r="S220" s="290"/>
      <c r="T220" s="289">
        <v>75</v>
      </c>
      <c r="U220" s="290">
        <f t="shared" ref="U220:U240" si="123">T220*$E220</f>
        <v>0</v>
      </c>
      <c r="V220" s="290"/>
      <c r="W220" s="291">
        <v>86</v>
      </c>
      <c r="X220" s="290">
        <f t="shared" si="107"/>
        <v>0</v>
      </c>
      <c r="Y220" s="301">
        <v>50</v>
      </c>
      <c r="Z220" s="302">
        <f t="shared" ref="Z220:Z240" si="124">Y220*E220</f>
        <v>0</v>
      </c>
      <c r="AA220" s="302"/>
      <c r="AB220" s="284"/>
      <c r="AC220" s="284"/>
    </row>
    <row r="221" spans="1:29" hidden="1" x14ac:dyDescent="0.3">
      <c r="A221" s="284"/>
      <c r="B221" s="284"/>
      <c r="C221" s="297" t="s">
        <v>546</v>
      </c>
      <c r="D221" s="289" t="s">
        <v>127</v>
      </c>
      <c r="E221" s="306">
        <v>0</v>
      </c>
      <c r="F221" s="306">
        <f t="shared" si="95"/>
        <v>80</v>
      </c>
      <c r="G221" s="306">
        <f t="shared" si="114"/>
        <v>210</v>
      </c>
      <c r="H221" s="306">
        <f t="shared" si="119"/>
        <v>0</v>
      </c>
      <c r="I221" s="290">
        <v>80</v>
      </c>
      <c r="J221" s="290">
        <f t="shared" si="120"/>
        <v>0</v>
      </c>
      <c r="K221" s="290">
        <v>210</v>
      </c>
      <c r="L221" s="290">
        <f t="shared" si="106"/>
        <v>0</v>
      </c>
      <c r="M221" s="290"/>
      <c r="N221" s="290">
        <v>240</v>
      </c>
      <c r="O221" s="290">
        <f t="shared" si="121"/>
        <v>0</v>
      </c>
      <c r="Q221" s="289">
        <v>225</v>
      </c>
      <c r="R221" s="290">
        <f t="shared" si="122"/>
        <v>0</v>
      </c>
      <c r="S221" s="290"/>
      <c r="T221" s="289">
        <v>155</v>
      </c>
      <c r="U221" s="290">
        <f t="shared" si="123"/>
        <v>0</v>
      </c>
      <c r="V221" s="290"/>
      <c r="W221" s="291">
        <v>145</v>
      </c>
      <c r="X221" s="290">
        <f t="shared" si="107"/>
        <v>0</v>
      </c>
      <c r="Y221" s="301">
        <v>80</v>
      </c>
      <c r="Z221" s="302">
        <f t="shared" si="124"/>
        <v>0</v>
      </c>
      <c r="AA221" s="302"/>
      <c r="AB221" s="284"/>
      <c r="AC221" s="284"/>
    </row>
    <row r="222" spans="1:29" hidden="1" x14ac:dyDescent="0.3">
      <c r="A222" s="284"/>
      <c r="B222" s="284"/>
      <c r="C222" s="297" t="s">
        <v>547</v>
      </c>
      <c r="D222" s="289" t="s">
        <v>127</v>
      </c>
      <c r="E222" s="306">
        <v>0</v>
      </c>
      <c r="F222" s="306">
        <f t="shared" ref="F222:F253" si="125">MIN(I222,N222,Q222,T222,W222)</f>
        <v>80</v>
      </c>
      <c r="G222" s="306">
        <f t="shared" si="114"/>
        <v>220</v>
      </c>
      <c r="H222" s="306">
        <f t="shared" si="119"/>
        <v>0</v>
      </c>
      <c r="I222" s="290">
        <v>80</v>
      </c>
      <c r="J222" s="290">
        <f t="shared" si="120"/>
        <v>0</v>
      </c>
      <c r="K222" s="290">
        <v>220</v>
      </c>
      <c r="L222" s="290">
        <f t="shared" si="106"/>
        <v>0</v>
      </c>
      <c r="M222" s="290"/>
      <c r="N222" s="290">
        <v>255</v>
      </c>
      <c r="O222" s="290">
        <f t="shared" si="121"/>
        <v>0</v>
      </c>
      <c r="Q222" s="289">
        <v>250</v>
      </c>
      <c r="R222" s="290">
        <f t="shared" si="122"/>
        <v>0</v>
      </c>
      <c r="S222" s="290"/>
      <c r="T222" s="289">
        <v>155</v>
      </c>
      <c r="U222" s="290">
        <f t="shared" si="123"/>
        <v>0</v>
      </c>
      <c r="V222" s="290"/>
      <c r="W222" s="291">
        <v>176</v>
      </c>
      <c r="X222" s="290">
        <f t="shared" si="107"/>
        <v>0</v>
      </c>
      <c r="Y222" s="301">
        <v>80</v>
      </c>
      <c r="Z222" s="302">
        <f t="shared" si="124"/>
        <v>0</v>
      </c>
      <c r="AA222" s="302"/>
      <c r="AB222" s="284"/>
      <c r="AC222" s="284"/>
    </row>
    <row r="223" spans="1:29" hidden="1" x14ac:dyDescent="0.3">
      <c r="A223" s="284"/>
      <c r="B223" s="284"/>
      <c r="C223" s="297" t="s">
        <v>548</v>
      </c>
      <c r="D223" s="289" t="s">
        <v>127</v>
      </c>
      <c r="E223" s="306">
        <v>0</v>
      </c>
      <c r="F223" s="306">
        <f t="shared" si="125"/>
        <v>150</v>
      </c>
      <c r="G223" s="306">
        <f t="shared" si="114"/>
        <v>240</v>
      </c>
      <c r="H223" s="306">
        <f t="shared" si="119"/>
        <v>0</v>
      </c>
      <c r="I223" s="290">
        <v>150</v>
      </c>
      <c r="J223" s="290">
        <f t="shared" si="120"/>
        <v>0</v>
      </c>
      <c r="K223" s="290">
        <v>240</v>
      </c>
      <c r="L223" s="290">
        <f t="shared" si="106"/>
        <v>0</v>
      </c>
      <c r="M223" s="290"/>
      <c r="N223" s="290">
        <v>260</v>
      </c>
      <c r="O223" s="290">
        <f t="shared" si="121"/>
        <v>0</v>
      </c>
      <c r="Q223" s="289">
        <v>250</v>
      </c>
      <c r="R223" s="290">
        <f t="shared" si="122"/>
        <v>0</v>
      </c>
      <c r="S223" s="290"/>
      <c r="T223" s="289">
        <v>155</v>
      </c>
      <c r="U223" s="290">
        <f t="shared" si="123"/>
        <v>0</v>
      </c>
      <c r="V223" s="290"/>
      <c r="W223" s="291">
        <v>192</v>
      </c>
      <c r="X223" s="290">
        <f t="shared" si="107"/>
        <v>0</v>
      </c>
      <c r="Y223" s="301">
        <v>150</v>
      </c>
      <c r="Z223" s="302">
        <f t="shared" si="124"/>
        <v>0</v>
      </c>
      <c r="AA223" s="302"/>
      <c r="AB223" s="284"/>
      <c r="AC223" s="284"/>
    </row>
    <row r="224" spans="1:29" hidden="1" x14ac:dyDescent="0.3">
      <c r="A224" s="284"/>
      <c r="B224" s="284"/>
      <c r="C224" s="297" t="s">
        <v>549</v>
      </c>
      <c r="D224" s="289" t="s">
        <v>127</v>
      </c>
      <c r="E224" s="306">
        <v>0</v>
      </c>
      <c r="F224" s="306">
        <f t="shared" si="125"/>
        <v>155</v>
      </c>
      <c r="G224" s="306">
        <f t="shared" si="114"/>
        <v>245</v>
      </c>
      <c r="H224" s="306">
        <f t="shared" si="119"/>
        <v>0</v>
      </c>
      <c r="I224" s="290">
        <v>220</v>
      </c>
      <c r="J224" s="290">
        <f t="shared" si="120"/>
        <v>0</v>
      </c>
      <c r="K224" s="290">
        <v>245</v>
      </c>
      <c r="L224" s="290">
        <f t="shared" si="106"/>
        <v>0</v>
      </c>
      <c r="M224" s="290"/>
      <c r="N224" s="290">
        <v>265</v>
      </c>
      <c r="O224" s="290">
        <f t="shared" si="121"/>
        <v>0</v>
      </c>
      <c r="Q224" s="289">
        <v>250</v>
      </c>
      <c r="R224" s="290">
        <f t="shared" si="122"/>
        <v>0</v>
      </c>
      <c r="S224" s="290"/>
      <c r="T224" s="289">
        <v>155</v>
      </c>
      <c r="U224" s="290">
        <f t="shared" si="123"/>
        <v>0</v>
      </c>
      <c r="V224" s="290"/>
      <c r="W224" s="291">
        <v>192</v>
      </c>
      <c r="X224" s="290">
        <f t="shared" si="107"/>
        <v>0</v>
      </c>
      <c r="Y224" s="301">
        <v>155</v>
      </c>
      <c r="Z224" s="302">
        <f t="shared" si="124"/>
        <v>0</v>
      </c>
      <c r="AA224" s="302"/>
      <c r="AB224" s="284"/>
      <c r="AC224" s="284"/>
    </row>
    <row r="225" spans="1:29" hidden="1" x14ac:dyDescent="0.3">
      <c r="A225" s="284"/>
      <c r="B225" s="284"/>
      <c r="C225" s="297" t="s">
        <v>550</v>
      </c>
      <c r="D225" s="289" t="s">
        <v>127</v>
      </c>
      <c r="E225" s="306">
        <v>0</v>
      </c>
      <c r="F225" s="306">
        <f t="shared" si="125"/>
        <v>225</v>
      </c>
      <c r="G225" s="306">
        <f t="shared" si="114"/>
        <v>250</v>
      </c>
      <c r="H225" s="306">
        <f t="shared" si="119"/>
        <v>0</v>
      </c>
      <c r="I225" s="290">
        <v>250</v>
      </c>
      <c r="J225" s="290">
        <f t="shared" si="120"/>
        <v>0</v>
      </c>
      <c r="K225" s="290">
        <v>250</v>
      </c>
      <c r="L225" s="290">
        <f t="shared" si="106"/>
        <v>0</v>
      </c>
      <c r="M225" s="290"/>
      <c r="N225" s="290">
        <v>225</v>
      </c>
      <c r="O225" s="290">
        <f t="shared" si="121"/>
        <v>0</v>
      </c>
      <c r="Q225" s="289">
        <v>300</v>
      </c>
      <c r="R225" s="290">
        <f t="shared" si="122"/>
        <v>0</v>
      </c>
      <c r="S225" s="290"/>
      <c r="T225" s="289">
        <v>250</v>
      </c>
      <c r="U225" s="290">
        <f t="shared" si="123"/>
        <v>0</v>
      </c>
      <c r="V225" s="290"/>
      <c r="W225" s="291">
        <v>267</v>
      </c>
      <c r="X225" s="290">
        <f t="shared" si="107"/>
        <v>0</v>
      </c>
      <c r="Y225" s="301">
        <v>225</v>
      </c>
      <c r="Z225" s="302">
        <f t="shared" si="124"/>
        <v>0</v>
      </c>
      <c r="AA225" s="302"/>
      <c r="AB225" s="284"/>
      <c r="AC225" s="284"/>
    </row>
    <row r="226" spans="1:29" hidden="1" x14ac:dyDescent="0.3">
      <c r="A226" s="284"/>
      <c r="B226" s="284"/>
      <c r="C226" s="297" t="s">
        <v>551</v>
      </c>
      <c r="D226" s="289" t="s">
        <v>127</v>
      </c>
      <c r="E226" s="306">
        <v>0</v>
      </c>
      <c r="F226" s="306">
        <f t="shared" si="125"/>
        <v>250</v>
      </c>
      <c r="G226" s="306">
        <f t="shared" si="114"/>
        <v>250</v>
      </c>
      <c r="H226" s="306">
        <f t="shared" si="119"/>
        <v>0</v>
      </c>
      <c r="I226" s="290">
        <v>250</v>
      </c>
      <c r="J226" s="290">
        <f t="shared" si="120"/>
        <v>0</v>
      </c>
      <c r="K226" s="290">
        <v>250</v>
      </c>
      <c r="L226" s="290">
        <f t="shared" si="106"/>
        <v>0</v>
      </c>
      <c r="M226" s="290"/>
      <c r="N226" s="290">
        <v>258</v>
      </c>
      <c r="O226" s="290">
        <f t="shared" si="121"/>
        <v>0</v>
      </c>
      <c r="Q226" s="289">
        <v>300</v>
      </c>
      <c r="R226" s="290">
        <f t="shared" si="122"/>
        <v>0</v>
      </c>
      <c r="S226" s="290"/>
      <c r="T226" s="289">
        <v>250</v>
      </c>
      <c r="U226" s="290">
        <f t="shared" si="123"/>
        <v>0</v>
      </c>
      <c r="V226" s="290"/>
      <c r="W226" s="291">
        <v>267</v>
      </c>
      <c r="X226" s="290">
        <f t="shared" si="107"/>
        <v>0</v>
      </c>
      <c r="Y226" s="301">
        <v>250</v>
      </c>
      <c r="Z226" s="302">
        <f t="shared" si="124"/>
        <v>0</v>
      </c>
      <c r="AA226" s="302"/>
      <c r="AB226" s="284"/>
      <c r="AC226" s="284"/>
    </row>
    <row r="227" spans="1:29" hidden="1" x14ac:dyDescent="0.3">
      <c r="A227" s="284"/>
      <c r="B227" s="284"/>
      <c r="C227" s="297" t="s">
        <v>552</v>
      </c>
      <c r="D227" s="289" t="s">
        <v>127</v>
      </c>
      <c r="E227" s="306">
        <v>0</v>
      </c>
      <c r="F227" s="306">
        <f t="shared" si="125"/>
        <v>250</v>
      </c>
      <c r="G227" s="306">
        <f t="shared" si="114"/>
        <v>260</v>
      </c>
      <c r="H227" s="306">
        <f t="shared" si="119"/>
        <v>0</v>
      </c>
      <c r="I227" s="290">
        <v>350</v>
      </c>
      <c r="J227" s="290">
        <f t="shared" si="120"/>
        <v>0</v>
      </c>
      <c r="K227" s="290">
        <v>260</v>
      </c>
      <c r="L227" s="290">
        <f t="shared" si="106"/>
        <v>0</v>
      </c>
      <c r="M227" s="290"/>
      <c r="N227" s="290">
        <v>260</v>
      </c>
      <c r="O227" s="290">
        <f t="shared" si="121"/>
        <v>0</v>
      </c>
      <c r="Q227" s="289">
        <v>300</v>
      </c>
      <c r="R227" s="290">
        <f t="shared" si="122"/>
        <v>0</v>
      </c>
      <c r="S227" s="290"/>
      <c r="T227" s="289">
        <v>250</v>
      </c>
      <c r="U227" s="290">
        <f t="shared" si="123"/>
        <v>0</v>
      </c>
      <c r="V227" s="290"/>
      <c r="W227" s="291">
        <v>267</v>
      </c>
      <c r="X227" s="290">
        <f t="shared" si="107"/>
        <v>0</v>
      </c>
      <c r="Y227" s="301">
        <v>250</v>
      </c>
      <c r="Z227" s="302">
        <f t="shared" si="124"/>
        <v>0</v>
      </c>
      <c r="AA227" s="302"/>
      <c r="AB227" s="284"/>
      <c r="AC227" s="284"/>
    </row>
    <row r="228" spans="1:29" hidden="1" x14ac:dyDescent="0.3">
      <c r="A228" s="284"/>
      <c r="B228" s="284"/>
      <c r="C228" s="297" t="s">
        <v>553</v>
      </c>
      <c r="D228" s="289" t="s">
        <v>127</v>
      </c>
      <c r="E228" s="306">
        <v>0</v>
      </c>
      <c r="F228" s="306">
        <f t="shared" si="125"/>
        <v>250</v>
      </c>
      <c r="G228" s="306">
        <f t="shared" si="114"/>
        <v>270</v>
      </c>
      <c r="H228" s="306">
        <f t="shared" si="119"/>
        <v>0</v>
      </c>
      <c r="I228" s="290">
        <v>350</v>
      </c>
      <c r="J228" s="290">
        <f t="shared" si="120"/>
        <v>0</v>
      </c>
      <c r="K228" s="290">
        <v>270</v>
      </c>
      <c r="L228" s="290">
        <f t="shared" si="106"/>
        <v>0</v>
      </c>
      <c r="M228" s="290"/>
      <c r="N228" s="290">
        <v>275</v>
      </c>
      <c r="O228" s="290">
        <f t="shared" si="121"/>
        <v>0</v>
      </c>
      <c r="Q228" s="289">
        <v>300</v>
      </c>
      <c r="R228" s="290">
        <f t="shared" si="122"/>
        <v>0</v>
      </c>
      <c r="S228" s="290"/>
      <c r="T228" s="289">
        <v>250</v>
      </c>
      <c r="U228" s="290">
        <f t="shared" si="123"/>
        <v>0</v>
      </c>
      <c r="V228" s="290"/>
      <c r="W228" s="291">
        <v>312</v>
      </c>
      <c r="X228" s="290">
        <f t="shared" si="107"/>
        <v>0</v>
      </c>
      <c r="Y228" s="301">
        <v>250</v>
      </c>
      <c r="Z228" s="302">
        <f t="shared" si="124"/>
        <v>0</v>
      </c>
      <c r="AA228" s="302"/>
      <c r="AB228" s="284"/>
      <c r="AC228" s="284"/>
    </row>
    <row r="229" spans="1:29" hidden="1" x14ac:dyDescent="0.3">
      <c r="A229" s="284"/>
      <c r="B229" s="284"/>
      <c r="C229" s="297" t="s">
        <v>554</v>
      </c>
      <c r="D229" s="289" t="s">
        <v>127</v>
      </c>
      <c r="E229" s="306">
        <v>0</v>
      </c>
      <c r="F229" s="306">
        <f t="shared" si="125"/>
        <v>250</v>
      </c>
      <c r="G229" s="306">
        <f t="shared" si="114"/>
        <v>282</v>
      </c>
      <c r="H229" s="306">
        <f t="shared" si="119"/>
        <v>0</v>
      </c>
      <c r="I229" s="290">
        <v>490</v>
      </c>
      <c r="J229" s="290">
        <f t="shared" si="120"/>
        <v>0</v>
      </c>
      <c r="K229" s="290">
        <v>380</v>
      </c>
      <c r="L229" s="290">
        <f t="shared" si="106"/>
        <v>0</v>
      </c>
      <c r="M229" s="290"/>
      <c r="N229" s="290">
        <v>282</v>
      </c>
      <c r="O229" s="290">
        <f t="shared" si="121"/>
        <v>0</v>
      </c>
      <c r="Q229" s="289">
        <v>450</v>
      </c>
      <c r="R229" s="290">
        <f t="shared" si="122"/>
        <v>0</v>
      </c>
      <c r="S229" s="290"/>
      <c r="T229" s="289">
        <v>250</v>
      </c>
      <c r="U229" s="290">
        <f t="shared" si="123"/>
        <v>0</v>
      </c>
      <c r="V229" s="290"/>
      <c r="W229" s="291">
        <v>312</v>
      </c>
      <c r="X229" s="290">
        <f t="shared" si="107"/>
        <v>0</v>
      </c>
      <c r="Y229" s="301">
        <v>250</v>
      </c>
      <c r="Z229" s="302">
        <f t="shared" si="124"/>
        <v>0</v>
      </c>
      <c r="AA229" s="302"/>
      <c r="AB229" s="284"/>
      <c r="AC229" s="284"/>
    </row>
    <row r="230" spans="1:29" hidden="1" x14ac:dyDescent="0.3">
      <c r="A230" s="284"/>
      <c r="B230" s="284"/>
      <c r="C230" s="297" t="s">
        <v>555</v>
      </c>
      <c r="D230" s="289" t="s">
        <v>127</v>
      </c>
      <c r="E230" s="306">
        <v>0</v>
      </c>
      <c r="F230" s="306">
        <f t="shared" si="125"/>
        <v>250</v>
      </c>
      <c r="G230" s="306">
        <f t="shared" si="114"/>
        <v>293</v>
      </c>
      <c r="H230" s="306">
        <f t="shared" si="119"/>
        <v>0</v>
      </c>
      <c r="I230" s="290">
        <v>710</v>
      </c>
      <c r="J230" s="290">
        <f t="shared" si="120"/>
        <v>0</v>
      </c>
      <c r="K230" s="290">
        <v>430</v>
      </c>
      <c r="L230" s="290">
        <f t="shared" si="106"/>
        <v>0</v>
      </c>
      <c r="M230" s="290"/>
      <c r="N230" s="290">
        <v>293</v>
      </c>
      <c r="O230" s="290">
        <f t="shared" si="121"/>
        <v>0</v>
      </c>
      <c r="Q230" s="289">
        <v>450</v>
      </c>
      <c r="R230" s="290">
        <f t="shared" si="122"/>
        <v>0</v>
      </c>
      <c r="S230" s="290"/>
      <c r="T230" s="289">
        <v>250</v>
      </c>
      <c r="U230" s="290">
        <f t="shared" si="123"/>
        <v>0</v>
      </c>
      <c r="V230" s="290"/>
      <c r="W230" s="291">
        <v>312</v>
      </c>
      <c r="X230" s="290">
        <f t="shared" si="107"/>
        <v>0</v>
      </c>
      <c r="Y230" s="301">
        <v>250</v>
      </c>
      <c r="Z230" s="302">
        <f t="shared" si="124"/>
        <v>0</v>
      </c>
      <c r="AA230" s="302"/>
      <c r="AB230" s="284"/>
      <c r="AC230" s="284"/>
    </row>
    <row r="231" spans="1:29" hidden="1" x14ac:dyDescent="0.3">
      <c r="A231" s="284"/>
      <c r="B231" s="284"/>
      <c r="C231" s="297" t="s">
        <v>556</v>
      </c>
      <c r="D231" s="289" t="s">
        <v>127</v>
      </c>
      <c r="E231" s="306">
        <v>0</v>
      </c>
      <c r="F231" s="306">
        <f t="shared" si="125"/>
        <v>250</v>
      </c>
      <c r="G231" s="306">
        <f t="shared" si="114"/>
        <v>296</v>
      </c>
      <c r="H231" s="306">
        <f t="shared" si="119"/>
        <v>0</v>
      </c>
      <c r="I231" s="290">
        <v>710</v>
      </c>
      <c r="J231" s="290">
        <f t="shared" si="120"/>
        <v>0</v>
      </c>
      <c r="K231" s="290">
        <v>455</v>
      </c>
      <c r="L231" s="290">
        <f t="shared" si="106"/>
        <v>0</v>
      </c>
      <c r="M231" s="290"/>
      <c r="N231" s="290">
        <v>296</v>
      </c>
      <c r="O231" s="290">
        <f t="shared" si="121"/>
        <v>0</v>
      </c>
      <c r="Q231" s="289">
        <v>450</v>
      </c>
      <c r="R231" s="290">
        <f t="shared" si="122"/>
        <v>0</v>
      </c>
      <c r="S231" s="290"/>
      <c r="T231" s="289">
        <v>250</v>
      </c>
      <c r="U231" s="290">
        <f t="shared" si="123"/>
        <v>0</v>
      </c>
      <c r="V231" s="290"/>
      <c r="W231" s="291">
        <v>378</v>
      </c>
      <c r="X231" s="290">
        <f t="shared" si="107"/>
        <v>0</v>
      </c>
      <c r="Y231" s="301">
        <v>250</v>
      </c>
      <c r="Z231" s="302">
        <f t="shared" si="124"/>
        <v>0</v>
      </c>
      <c r="AA231" s="302"/>
      <c r="AB231" s="284"/>
      <c r="AC231" s="284"/>
    </row>
    <row r="232" spans="1:29" hidden="1" x14ac:dyDescent="0.3">
      <c r="A232" s="284"/>
      <c r="B232" s="284"/>
      <c r="C232" s="297" t="s">
        <v>557</v>
      </c>
      <c r="D232" s="289" t="s">
        <v>127</v>
      </c>
      <c r="E232" s="306">
        <v>0</v>
      </c>
      <c r="F232" s="306">
        <f t="shared" si="125"/>
        <v>250</v>
      </c>
      <c r="G232" s="306">
        <f t="shared" si="114"/>
        <v>300</v>
      </c>
      <c r="H232" s="306">
        <f t="shared" si="119"/>
        <v>0</v>
      </c>
      <c r="I232" s="290">
        <v>910</v>
      </c>
      <c r="J232" s="290">
        <f t="shared" si="120"/>
        <v>0</v>
      </c>
      <c r="K232" s="290">
        <v>490</v>
      </c>
      <c r="L232" s="290">
        <f t="shared" si="106"/>
        <v>0</v>
      </c>
      <c r="M232" s="290"/>
      <c r="N232" s="290">
        <v>300</v>
      </c>
      <c r="O232" s="290">
        <f t="shared" si="121"/>
        <v>0</v>
      </c>
      <c r="Q232" s="289">
        <v>450</v>
      </c>
      <c r="R232" s="290">
        <f t="shared" si="122"/>
        <v>0</v>
      </c>
      <c r="S232" s="290"/>
      <c r="T232" s="289">
        <v>250</v>
      </c>
      <c r="U232" s="290">
        <f t="shared" si="123"/>
        <v>0</v>
      </c>
      <c r="V232" s="290"/>
      <c r="W232" s="291">
        <v>412</v>
      </c>
      <c r="X232" s="290">
        <f t="shared" si="107"/>
        <v>0</v>
      </c>
      <c r="Y232" s="301">
        <v>250</v>
      </c>
      <c r="Z232" s="302">
        <f t="shared" si="124"/>
        <v>0</v>
      </c>
      <c r="AA232" s="302"/>
      <c r="AB232" s="284"/>
      <c r="AC232" s="284"/>
    </row>
    <row r="233" spans="1:29" hidden="1" x14ac:dyDescent="0.3">
      <c r="A233" s="284"/>
      <c r="B233" s="284"/>
      <c r="C233" s="297" t="s">
        <v>558</v>
      </c>
      <c r="D233" s="289" t="s">
        <v>127</v>
      </c>
      <c r="E233" s="306">
        <v>0</v>
      </c>
      <c r="F233" s="306">
        <f t="shared" si="125"/>
        <v>250</v>
      </c>
      <c r="G233" s="306">
        <f t="shared" si="114"/>
        <v>318</v>
      </c>
      <c r="H233" s="306">
        <f t="shared" si="119"/>
        <v>0</v>
      </c>
      <c r="I233" s="290">
        <v>910</v>
      </c>
      <c r="J233" s="290">
        <f t="shared" si="120"/>
        <v>0</v>
      </c>
      <c r="K233" s="290">
        <v>510</v>
      </c>
      <c r="L233" s="290">
        <f t="shared" si="106"/>
        <v>0</v>
      </c>
      <c r="M233" s="290"/>
      <c r="N233" s="290">
        <v>318</v>
      </c>
      <c r="O233" s="290">
        <f t="shared" si="121"/>
        <v>0</v>
      </c>
      <c r="Q233" s="289">
        <v>450</v>
      </c>
      <c r="R233" s="290">
        <f t="shared" si="122"/>
        <v>0</v>
      </c>
      <c r="S233" s="290"/>
      <c r="T233" s="289">
        <v>250</v>
      </c>
      <c r="U233" s="290">
        <f t="shared" si="123"/>
        <v>0</v>
      </c>
      <c r="V233" s="290"/>
      <c r="W233" s="291">
        <v>412</v>
      </c>
      <c r="X233" s="290">
        <f t="shared" si="107"/>
        <v>0</v>
      </c>
      <c r="Y233" s="301">
        <v>250</v>
      </c>
      <c r="Z233" s="302">
        <f t="shared" si="124"/>
        <v>0</v>
      </c>
      <c r="AA233" s="302"/>
      <c r="AB233" s="284"/>
      <c r="AC233" s="284"/>
    </row>
    <row r="234" spans="1:29" hidden="1" x14ac:dyDescent="0.3">
      <c r="A234" s="284"/>
      <c r="B234" s="284"/>
      <c r="C234" s="297" t="s">
        <v>559</v>
      </c>
      <c r="D234" s="289" t="s">
        <v>127</v>
      </c>
      <c r="E234" s="306">
        <v>0</v>
      </c>
      <c r="F234" s="306">
        <f t="shared" si="125"/>
        <v>340</v>
      </c>
      <c r="G234" s="306">
        <f t="shared" si="114"/>
        <v>361</v>
      </c>
      <c r="H234" s="306">
        <f t="shared" si="119"/>
        <v>0</v>
      </c>
      <c r="I234" s="290">
        <v>950</v>
      </c>
      <c r="J234" s="290">
        <f t="shared" si="120"/>
        <v>0</v>
      </c>
      <c r="K234" s="290">
        <v>515</v>
      </c>
      <c r="L234" s="290">
        <f t="shared" si="106"/>
        <v>0</v>
      </c>
      <c r="M234" s="290"/>
      <c r="N234" s="290">
        <v>361</v>
      </c>
      <c r="O234" s="290">
        <f t="shared" si="121"/>
        <v>0</v>
      </c>
      <c r="Q234" s="289">
        <v>450</v>
      </c>
      <c r="R234" s="290">
        <f t="shared" si="122"/>
        <v>0</v>
      </c>
      <c r="S234" s="290"/>
      <c r="T234" s="289">
        <v>340</v>
      </c>
      <c r="U234" s="290">
        <f t="shared" si="123"/>
        <v>0</v>
      </c>
      <c r="V234" s="290"/>
      <c r="W234" s="291">
        <v>423</v>
      </c>
      <c r="X234" s="290">
        <f t="shared" si="107"/>
        <v>0</v>
      </c>
      <c r="Y234" s="301">
        <v>340</v>
      </c>
      <c r="Z234" s="302">
        <f t="shared" si="124"/>
        <v>0</v>
      </c>
      <c r="AA234" s="302"/>
      <c r="AB234" s="284"/>
      <c r="AC234" s="284"/>
    </row>
    <row r="235" spans="1:29" hidden="1" x14ac:dyDescent="0.3">
      <c r="A235" s="284"/>
      <c r="B235" s="284"/>
      <c r="C235" s="297" t="s">
        <v>560</v>
      </c>
      <c r="D235" s="289" t="s">
        <v>127</v>
      </c>
      <c r="E235" s="306">
        <v>0</v>
      </c>
      <c r="F235" s="306">
        <f t="shared" si="125"/>
        <v>431</v>
      </c>
      <c r="G235" s="306">
        <f t="shared" si="114"/>
        <v>478</v>
      </c>
      <c r="H235" s="306">
        <f t="shared" si="119"/>
        <v>0</v>
      </c>
      <c r="I235" s="290">
        <v>1200</v>
      </c>
      <c r="J235" s="290">
        <f t="shared" si="120"/>
        <v>0</v>
      </c>
      <c r="K235" s="290">
        <v>580</v>
      </c>
      <c r="L235" s="290">
        <f t="shared" si="106"/>
        <v>0</v>
      </c>
      <c r="M235" s="290"/>
      <c r="N235" s="290">
        <v>478</v>
      </c>
      <c r="O235" s="290">
        <f t="shared" si="121"/>
        <v>0</v>
      </c>
      <c r="Q235" s="289">
        <v>450</v>
      </c>
      <c r="R235" s="290">
        <f t="shared" si="122"/>
        <v>0</v>
      </c>
      <c r="S235" s="290"/>
      <c r="T235" s="289">
        <v>500</v>
      </c>
      <c r="U235" s="290">
        <f t="shared" si="123"/>
        <v>0</v>
      </c>
      <c r="V235" s="290"/>
      <c r="W235" s="291">
        <v>431</v>
      </c>
      <c r="X235" s="290">
        <f t="shared" si="107"/>
        <v>0</v>
      </c>
      <c r="Y235" s="301">
        <v>431</v>
      </c>
      <c r="Z235" s="302">
        <f t="shared" si="124"/>
        <v>0</v>
      </c>
      <c r="AA235" s="302"/>
      <c r="AB235" s="284"/>
      <c r="AC235" s="284"/>
    </row>
    <row r="236" spans="1:29" hidden="1" x14ac:dyDescent="0.3">
      <c r="A236" s="284"/>
      <c r="B236" s="284"/>
      <c r="C236" s="297" t="s">
        <v>561</v>
      </c>
      <c r="D236" s="289" t="s">
        <v>127</v>
      </c>
      <c r="E236" s="306">
        <v>0</v>
      </c>
      <c r="F236" s="306">
        <f t="shared" si="125"/>
        <v>45</v>
      </c>
      <c r="G236" s="306">
        <f t="shared" si="114"/>
        <v>45</v>
      </c>
      <c r="H236" s="306">
        <f t="shared" si="119"/>
        <v>0</v>
      </c>
      <c r="I236" s="290">
        <v>55</v>
      </c>
      <c r="J236" s="290">
        <f t="shared" si="120"/>
        <v>0</v>
      </c>
      <c r="K236" s="290">
        <v>45</v>
      </c>
      <c r="L236" s="290">
        <f t="shared" si="106"/>
        <v>0</v>
      </c>
      <c r="M236" s="290"/>
      <c r="N236" s="290">
        <v>138</v>
      </c>
      <c r="O236" s="290">
        <f t="shared" si="121"/>
        <v>0</v>
      </c>
      <c r="Q236" s="289">
        <v>45</v>
      </c>
      <c r="R236" s="290">
        <f t="shared" si="122"/>
        <v>0</v>
      </c>
      <c r="S236" s="290"/>
      <c r="T236" s="289">
        <v>130</v>
      </c>
      <c r="U236" s="290">
        <f t="shared" si="123"/>
        <v>0</v>
      </c>
      <c r="V236" s="290"/>
      <c r="W236" s="291">
        <v>155</v>
      </c>
      <c r="X236" s="290">
        <f t="shared" si="107"/>
        <v>0</v>
      </c>
      <c r="Y236" s="301">
        <v>45</v>
      </c>
      <c r="Z236" s="302">
        <f t="shared" si="124"/>
        <v>0</v>
      </c>
      <c r="AA236" s="302"/>
      <c r="AB236" s="284"/>
      <c r="AC236" s="284"/>
    </row>
    <row r="237" spans="1:29" hidden="1" x14ac:dyDescent="0.3">
      <c r="A237" s="284"/>
      <c r="B237" s="284"/>
      <c r="C237" s="297" t="s">
        <v>562</v>
      </c>
      <c r="D237" s="289" t="s">
        <v>127</v>
      </c>
      <c r="E237" s="306">
        <v>0</v>
      </c>
      <c r="F237" s="306">
        <f t="shared" si="125"/>
        <v>45</v>
      </c>
      <c r="G237" s="306">
        <f t="shared" si="114"/>
        <v>45</v>
      </c>
      <c r="H237" s="306">
        <f t="shared" si="119"/>
        <v>0</v>
      </c>
      <c r="I237" s="290">
        <v>65</v>
      </c>
      <c r="J237" s="290">
        <f t="shared" si="120"/>
        <v>0</v>
      </c>
      <c r="K237" s="290">
        <v>45</v>
      </c>
      <c r="L237" s="290">
        <f t="shared" si="106"/>
        <v>0</v>
      </c>
      <c r="M237" s="290"/>
      <c r="N237" s="290">
        <v>182</v>
      </c>
      <c r="O237" s="290">
        <f t="shared" si="121"/>
        <v>0</v>
      </c>
      <c r="Q237" s="289">
        <v>45</v>
      </c>
      <c r="R237" s="290">
        <f t="shared" si="122"/>
        <v>0</v>
      </c>
      <c r="S237" s="290"/>
      <c r="T237" s="289">
        <v>130</v>
      </c>
      <c r="U237" s="290">
        <f t="shared" si="123"/>
        <v>0</v>
      </c>
      <c r="V237" s="290"/>
      <c r="W237" s="291">
        <v>165</v>
      </c>
      <c r="X237" s="290">
        <f t="shared" si="107"/>
        <v>0</v>
      </c>
      <c r="Y237" s="301">
        <v>45</v>
      </c>
      <c r="Z237" s="302">
        <f t="shared" si="124"/>
        <v>0</v>
      </c>
      <c r="AA237" s="302"/>
      <c r="AB237" s="284"/>
      <c r="AC237" s="284"/>
    </row>
    <row r="238" spans="1:29" hidden="1" x14ac:dyDescent="0.3">
      <c r="A238" s="284"/>
      <c r="B238" s="284"/>
      <c r="C238" s="297" t="s">
        <v>563</v>
      </c>
      <c r="D238" s="289" t="s">
        <v>127</v>
      </c>
      <c r="E238" s="306">
        <v>0</v>
      </c>
      <c r="F238" s="306">
        <f t="shared" si="125"/>
        <v>30</v>
      </c>
      <c r="G238" s="306">
        <f t="shared" si="114"/>
        <v>30</v>
      </c>
      <c r="H238" s="306">
        <f t="shared" si="119"/>
        <v>0</v>
      </c>
      <c r="I238" s="290">
        <v>85</v>
      </c>
      <c r="J238" s="290">
        <f t="shared" si="120"/>
        <v>0</v>
      </c>
      <c r="K238" s="290">
        <v>30</v>
      </c>
      <c r="L238" s="290">
        <f t="shared" si="106"/>
        <v>0</v>
      </c>
      <c r="M238" s="290"/>
      <c r="N238" s="290">
        <v>73</v>
      </c>
      <c r="O238" s="290">
        <f t="shared" si="121"/>
        <v>0</v>
      </c>
      <c r="Q238" s="289">
        <v>30</v>
      </c>
      <c r="R238" s="290">
        <f t="shared" si="122"/>
        <v>0</v>
      </c>
      <c r="S238" s="290"/>
      <c r="T238" s="289">
        <v>75</v>
      </c>
      <c r="U238" s="290">
        <f t="shared" si="123"/>
        <v>0</v>
      </c>
      <c r="V238" s="290"/>
      <c r="W238" s="291">
        <v>165</v>
      </c>
      <c r="X238" s="290">
        <f t="shared" si="107"/>
        <v>0</v>
      </c>
      <c r="Y238" s="301">
        <v>30</v>
      </c>
      <c r="Z238" s="302">
        <f t="shared" si="124"/>
        <v>0</v>
      </c>
      <c r="AA238" s="302"/>
      <c r="AB238" s="284"/>
      <c r="AC238" s="284"/>
    </row>
    <row r="239" spans="1:29" hidden="1" x14ac:dyDescent="0.3">
      <c r="A239" s="284"/>
      <c r="B239" s="284"/>
      <c r="C239" s="297" t="s">
        <v>564</v>
      </c>
      <c r="D239" s="289" t="s">
        <v>127</v>
      </c>
      <c r="E239" s="306">
        <v>0</v>
      </c>
      <c r="F239" s="306">
        <f t="shared" si="125"/>
        <v>25</v>
      </c>
      <c r="G239" s="306">
        <f t="shared" si="114"/>
        <v>25</v>
      </c>
      <c r="H239" s="306">
        <f t="shared" si="119"/>
        <v>0</v>
      </c>
      <c r="I239" s="290">
        <v>30</v>
      </c>
      <c r="J239" s="290">
        <f t="shared" si="120"/>
        <v>0</v>
      </c>
      <c r="K239" s="290">
        <v>25</v>
      </c>
      <c r="L239" s="290">
        <f t="shared" si="106"/>
        <v>0</v>
      </c>
      <c r="M239" s="290"/>
      <c r="N239" s="290">
        <v>64</v>
      </c>
      <c r="O239" s="290">
        <f t="shared" si="121"/>
        <v>0</v>
      </c>
      <c r="Q239" s="289">
        <v>25</v>
      </c>
      <c r="R239" s="290">
        <f t="shared" si="122"/>
        <v>0</v>
      </c>
      <c r="S239" s="290"/>
      <c r="T239" s="289">
        <v>75</v>
      </c>
      <c r="U239" s="290">
        <f t="shared" si="123"/>
        <v>0</v>
      </c>
      <c r="V239" s="290"/>
      <c r="W239" s="291">
        <v>165</v>
      </c>
      <c r="X239" s="290">
        <f t="shared" si="107"/>
        <v>0</v>
      </c>
      <c r="Y239" s="301">
        <v>25</v>
      </c>
      <c r="Z239" s="302">
        <f t="shared" si="124"/>
        <v>0</v>
      </c>
      <c r="AA239" s="302"/>
      <c r="AB239" s="284"/>
      <c r="AC239" s="284"/>
    </row>
    <row r="240" spans="1:29" hidden="1" x14ac:dyDescent="0.3">
      <c r="A240" s="284"/>
      <c r="B240" s="284"/>
      <c r="C240" s="297" t="s">
        <v>565</v>
      </c>
      <c r="D240" s="289" t="s">
        <v>127</v>
      </c>
      <c r="E240" s="306">
        <v>0</v>
      </c>
      <c r="F240" s="306">
        <f t="shared" si="125"/>
        <v>20</v>
      </c>
      <c r="G240" s="306">
        <f t="shared" si="114"/>
        <v>20</v>
      </c>
      <c r="H240" s="306">
        <f t="shared" si="119"/>
        <v>0</v>
      </c>
      <c r="I240" s="290">
        <v>25</v>
      </c>
      <c r="J240" s="290">
        <f t="shared" si="120"/>
        <v>0</v>
      </c>
      <c r="K240" s="290">
        <v>20</v>
      </c>
      <c r="L240" s="290">
        <f t="shared" si="106"/>
        <v>0</v>
      </c>
      <c r="M240" s="290"/>
      <c r="N240" s="290">
        <v>40</v>
      </c>
      <c r="O240" s="290">
        <f t="shared" si="121"/>
        <v>0</v>
      </c>
      <c r="Q240" s="289">
        <v>20</v>
      </c>
      <c r="R240" s="290">
        <f t="shared" si="122"/>
        <v>0</v>
      </c>
      <c r="S240" s="290"/>
      <c r="T240" s="289">
        <v>75</v>
      </c>
      <c r="U240" s="290">
        <f t="shared" si="123"/>
        <v>0</v>
      </c>
      <c r="V240" s="290"/>
      <c r="W240" s="291">
        <v>165</v>
      </c>
      <c r="X240" s="290">
        <f t="shared" si="107"/>
        <v>0</v>
      </c>
      <c r="Y240" s="301">
        <v>20</v>
      </c>
      <c r="Z240" s="302">
        <f t="shared" si="124"/>
        <v>0</v>
      </c>
      <c r="AA240" s="302"/>
      <c r="AB240" s="284"/>
      <c r="AC240" s="284"/>
    </row>
    <row r="241" spans="1:29" hidden="1" x14ac:dyDescent="0.3">
      <c r="A241" s="284"/>
      <c r="B241" s="284"/>
      <c r="C241" s="297" t="s">
        <v>566</v>
      </c>
      <c r="D241" s="289"/>
      <c r="E241" s="306">
        <v>0</v>
      </c>
      <c r="F241" s="306">
        <f t="shared" si="125"/>
        <v>0</v>
      </c>
      <c r="G241" s="306" t="e">
        <f t="shared" si="114"/>
        <v>#NUM!</v>
      </c>
      <c r="H241" s="306">
        <f t="shared" si="119"/>
        <v>0</v>
      </c>
      <c r="I241" s="290"/>
      <c r="J241" s="290"/>
      <c r="K241" s="290" t="s">
        <v>338</v>
      </c>
      <c r="L241" s="290"/>
      <c r="M241" s="290"/>
      <c r="N241" s="290"/>
      <c r="O241" s="290"/>
      <c r="Q241" s="289"/>
      <c r="R241" s="290"/>
      <c r="S241" s="290"/>
      <c r="T241" s="289"/>
      <c r="U241" s="290"/>
      <c r="V241" s="290"/>
      <c r="W241" s="292"/>
      <c r="X241" s="293"/>
      <c r="Y241" s="301" t="s">
        <v>521</v>
      </c>
      <c r="Z241" s="302"/>
      <c r="AA241" s="302"/>
      <c r="AB241" s="284"/>
      <c r="AC241" s="284"/>
    </row>
    <row r="242" spans="1:29" hidden="1" x14ac:dyDescent="0.3">
      <c r="A242" s="284"/>
      <c r="B242" s="284"/>
      <c r="C242" s="297" t="s">
        <v>545</v>
      </c>
      <c r="D242" s="289" t="s">
        <v>127</v>
      </c>
      <c r="E242" s="306">
        <v>0</v>
      </c>
      <c r="F242" s="306">
        <f t="shared" si="125"/>
        <v>151</v>
      </c>
      <c r="G242" s="306">
        <f t="shared" si="114"/>
        <v>151</v>
      </c>
      <c r="H242" s="306">
        <f t="shared" ref="H242:H263" si="126">F242*E242</f>
        <v>0</v>
      </c>
      <c r="I242" s="290">
        <v>190</v>
      </c>
      <c r="J242" s="290">
        <f t="shared" ref="J242:J262" si="127">I242*$E242</f>
        <v>0</v>
      </c>
      <c r="K242" s="290">
        <v>150</v>
      </c>
      <c r="L242" s="290">
        <f t="shared" si="106"/>
        <v>0</v>
      </c>
      <c r="M242" s="290"/>
      <c r="N242" s="290">
        <v>151</v>
      </c>
      <c r="O242" s="290">
        <f t="shared" ref="O242:O262" si="128">N242*$E242</f>
        <v>0</v>
      </c>
      <c r="Q242" s="289">
        <v>225</v>
      </c>
      <c r="R242" s="290">
        <f t="shared" ref="R242:R262" si="129">Q242*$E242</f>
        <v>0</v>
      </c>
      <c r="S242" s="290"/>
      <c r="T242" s="289">
        <v>450</v>
      </c>
      <c r="U242" s="290">
        <f t="shared" ref="U242:U262" si="130">T242*$E242</f>
        <v>0</v>
      </c>
      <c r="V242" s="290"/>
      <c r="W242" s="291">
        <v>235</v>
      </c>
      <c r="X242" s="290">
        <f t="shared" si="107"/>
        <v>0</v>
      </c>
      <c r="Y242" s="301">
        <v>151</v>
      </c>
      <c r="Z242" s="302">
        <f t="shared" ref="Z242:Z262" si="131">Y242*E242</f>
        <v>0</v>
      </c>
      <c r="AA242" s="302"/>
      <c r="AB242" s="284"/>
      <c r="AC242" s="284"/>
    </row>
    <row r="243" spans="1:29" hidden="1" x14ac:dyDescent="0.3">
      <c r="A243" s="284"/>
      <c r="B243" s="284"/>
      <c r="C243" s="297" t="s">
        <v>546</v>
      </c>
      <c r="D243" s="289" t="s">
        <v>127</v>
      </c>
      <c r="E243" s="306">
        <v>0</v>
      </c>
      <c r="F243" s="306">
        <f t="shared" si="125"/>
        <v>151</v>
      </c>
      <c r="G243" s="306">
        <f t="shared" si="114"/>
        <v>151</v>
      </c>
      <c r="H243" s="306">
        <f t="shared" si="126"/>
        <v>0</v>
      </c>
      <c r="I243" s="290">
        <v>250</v>
      </c>
      <c r="J243" s="290">
        <f t="shared" si="127"/>
        <v>0</v>
      </c>
      <c r="K243" s="290">
        <v>150</v>
      </c>
      <c r="L243" s="290">
        <f t="shared" si="106"/>
        <v>0</v>
      </c>
      <c r="M243" s="290"/>
      <c r="N243" s="290">
        <v>151</v>
      </c>
      <c r="O243" s="290">
        <f t="shared" si="128"/>
        <v>0</v>
      </c>
      <c r="Q243" s="289">
        <v>275</v>
      </c>
      <c r="R243" s="290">
        <f t="shared" si="129"/>
        <v>0</v>
      </c>
      <c r="S243" s="290"/>
      <c r="T243" s="289">
        <v>450</v>
      </c>
      <c r="U243" s="290">
        <f t="shared" si="130"/>
        <v>0</v>
      </c>
      <c r="V243" s="290"/>
      <c r="W243" s="291">
        <v>235</v>
      </c>
      <c r="X243" s="290">
        <f t="shared" si="107"/>
        <v>0</v>
      </c>
      <c r="Y243" s="301">
        <v>151</v>
      </c>
      <c r="Z243" s="302">
        <f t="shared" si="131"/>
        <v>0</v>
      </c>
      <c r="AA243" s="302"/>
      <c r="AB243" s="284"/>
      <c r="AC243" s="284"/>
    </row>
    <row r="244" spans="1:29" hidden="1" x14ac:dyDescent="0.3">
      <c r="A244" s="284"/>
      <c r="B244" s="284"/>
      <c r="C244" s="297" t="s">
        <v>547</v>
      </c>
      <c r="D244" s="289" t="s">
        <v>127</v>
      </c>
      <c r="E244" s="306">
        <v>0</v>
      </c>
      <c r="F244" s="306">
        <f t="shared" si="125"/>
        <v>184</v>
      </c>
      <c r="G244" s="306">
        <f t="shared" si="114"/>
        <v>200</v>
      </c>
      <c r="H244" s="306">
        <f t="shared" si="126"/>
        <v>0</v>
      </c>
      <c r="I244" s="290">
        <v>350</v>
      </c>
      <c r="J244" s="290">
        <f t="shared" si="127"/>
        <v>0</v>
      </c>
      <c r="K244" s="290">
        <v>200</v>
      </c>
      <c r="L244" s="290">
        <f t="shared" si="106"/>
        <v>0</v>
      </c>
      <c r="M244" s="290"/>
      <c r="N244" s="290">
        <v>184</v>
      </c>
      <c r="O244" s="290">
        <f t="shared" si="128"/>
        <v>0</v>
      </c>
      <c r="Q244" s="289">
        <v>300</v>
      </c>
      <c r="R244" s="290">
        <f t="shared" si="129"/>
        <v>0</v>
      </c>
      <c r="S244" s="290"/>
      <c r="T244" s="289">
        <v>550</v>
      </c>
      <c r="U244" s="290">
        <f t="shared" si="130"/>
        <v>0</v>
      </c>
      <c r="V244" s="290"/>
      <c r="W244" s="291">
        <v>278</v>
      </c>
      <c r="X244" s="290">
        <f t="shared" si="107"/>
        <v>0</v>
      </c>
      <c r="Y244" s="301">
        <v>184</v>
      </c>
      <c r="Z244" s="302">
        <f t="shared" si="131"/>
        <v>0</v>
      </c>
      <c r="AA244" s="302"/>
      <c r="AB244" s="284"/>
      <c r="AC244" s="284"/>
    </row>
    <row r="245" spans="1:29" hidden="1" x14ac:dyDescent="0.3">
      <c r="A245" s="284"/>
      <c r="B245" s="284"/>
      <c r="C245" s="297" t="s">
        <v>548</v>
      </c>
      <c r="D245" s="289" t="s">
        <v>127</v>
      </c>
      <c r="E245" s="306">
        <v>0</v>
      </c>
      <c r="F245" s="306">
        <f t="shared" si="125"/>
        <v>234</v>
      </c>
      <c r="G245" s="306">
        <f t="shared" si="114"/>
        <v>250</v>
      </c>
      <c r="H245" s="306">
        <f t="shared" si="126"/>
        <v>0</v>
      </c>
      <c r="I245" s="290">
        <v>550</v>
      </c>
      <c r="J245" s="290">
        <f t="shared" si="127"/>
        <v>0</v>
      </c>
      <c r="K245" s="290">
        <v>250</v>
      </c>
      <c r="L245" s="290">
        <f t="shared" si="106"/>
        <v>0</v>
      </c>
      <c r="M245" s="290"/>
      <c r="N245" s="290">
        <v>234</v>
      </c>
      <c r="O245" s="290">
        <f t="shared" si="128"/>
        <v>0</v>
      </c>
      <c r="Q245" s="289">
        <v>300</v>
      </c>
      <c r="R245" s="290">
        <f t="shared" si="129"/>
        <v>0</v>
      </c>
      <c r="S245" s="290"/>
      <c r="T245" s="289">
        <v>550</v>
      </c>
      <c r="U245" s="290">
        <f t="shared" si="130"/>
        <v>0</v>
      </c>
      <c r="V245" s="290"/>
      <c r="W245" s="291">
        <v>240</v>
      </c>
      <c r="X245" s="290">
        <f t="shared" si="107"/>
        <v>0</v>
      </c>
      <c r="Y245" s="301">
        <v>234</v>
      </c>
      <c r="Z245" s="302">
        <f t="shared" si="131"/>
        <v>0</v>
      </c>
      <c r="AA245" s="302"/>
      <c r="AB245" s="284"/>
      <c r="AC245" s="284"/>
    </row>
    <row r="246" spans="1:29" hidden="1" x14ac:dyDescent="0.3">
      <c r="A246" s="284"/>
      <c r="B246" s="284"/>
      <c r="C246" s="297" t="s">
        <v>549</v>
      </c>
      <c r="D246" s="289" t="s">
        <v>127</v>
      </c>
      <c r="E246" s="306">
        <v>0</v>
      </c>
      <c r="F246" s="306">
        <f t="shared" si="125"/>
        <v>238</v>
      </c>
      <c r="G246" s="306">
        <f t="shared" si="114"/>
        <v>238</v>
      </c>
      <c r="H246" s="306">
        <f t="shared" si="126"/>
        <v>0</v>
      </c>
      <c r="I246" s="290">
        <v>750</v>
      </c>
      <c r="J246" s="290">
        <f t="shared" si="127"/>
        <v>0</v>
      </c>
      <c r="K246" s="290">
        <v>238</v>
      </c>
      <c r="L246" s="290">
        <f t="shared" si="106"/>
        <v>0</v>
      </c>
      <c r="M246" s="290"/>
      <c r="N246" s="290">
        <v>238</v>
      </c>
      <c r="O246" s="290">
        <f t="shared" si="128"/>
        <v>0</v>
      </c>
      <c r="Q246" s="289">
        <v>300</v>
      </c>
      <c r="R246" s="290">
        <f t="shared" si="129"/>
        <v>0</v>
      </c>
      <c r="S246" s="290"/>
      <c r="T246" s="289">
        <v>531</v>
      </c>
      <c r="U246" s="290">
        <f t="shared" si="130"/>
        <v>0</v>
      </c>
      <c r="V246" s="290"/>
      <c r="W246" s="291">
        <v>240</v>
      </c>
      <c r="X246" s="290">
        <f t="shared" si="107"/>
        <v>0</v>
      </c>
      <c r="Y246" s="301">
        <v>238</v>
      </c>
      <c r="Z246" s="302">
        <f t="shared" si="131"/>
        <v>0</v>
      </c>
      <c r="AA246" s="302"/>
      <c r="AB246" s="284"/>
      <c r="AC246" s="284"/>
    </row>
    <row r="247" spans="1:29" hidden="1" x14ac:dyDescent="0.3">
      <c r="A247" s="284"/>
      <c r="B247" s="284"/>
      <c r="C247" s="297" t="s">
        <v>550</v>
      </c>
      <c r="D247" s="289" t="s">
        <v>127</v>
      </c>
      <c r="E247" s="306">
        <v>0</v>
      </c>
      <c r="F247" s="306">
        <f t="shared" si="125"/>
        <v>325</v>
      </c>
      <c r="G247" s="306">
        <f t="shared" si="114"/>
        <v>325</v>
      </c>
      <c r="H247" s="306">
        <f t="shared" si="126"/>
        <v>0</v>
      </c>
      <c r="I247" s="290">
        <v>790</v>
      </c>
      <c r="J247" s="290">
        <f t="shared" si="127"/>
        <v>0</v>
      </c>
      <c r="K247" s="290">
        <v>325</v>
      </c>
      <c r="L247" s="290">
        <f t="shared" si="106"/>
        <v>0</v>
      </c>
      <c r="M247" s="290"/>
      <c r="N247" s="290">
        <v>325</v>
      </c>
      <c r="O247" s="290">
        <f t="shared" si="128"/>
        <v>0</v>
      </c>
      <c r="Q247" s="289">
        <v>350</v>
      </c>
      <c r="R247" s="290">
        <f t="shared" si="129"/>
        <v>0</v>
      </c>
      <c r="S247" s="290"/>
      <c r="T247" s="289">
        <v>531</v>
      </c>
      <c r="U247" s="290">
        <f t="shared" si="130"/>
        <v>0</v>
      </c>
      <c r="V247" s="290"/>
      <c r="W247" s="291">
        <v>327</v>
      </c>
      <c r="X247" s="290">
        <f t="shared" si="107"/>
        <v>0</v>
      </c>
      <c r="Y247" s="301">
        <v>325</v>
      </c>
      <c r="Z247" s="302">
        <f t="shared" si="131"/>
        <v>0</v>
      </c>
      <c r="AA247" s="302"/>
      <c r="AB247" s="284"/>
      <c r="AC247" s="284"/>
    </row>
    <row r="248" spans="1:29" hidden="1" x14ac:dyDescent="0.3">
      <c r="A248" s="284"/>
      <c r="B248" s="284"/>
      <c r="C248" s="297" t="s">
        <v>551</v>
      </c>
      <c r="D248" s="289" t="s">
        <v>127</v>
      </c>
      <c r="E248" s="306">
        <v>0</v>
      </c>
      <c r="F248" s="306">
        <f t="shared" si="125"/>
        <v>323</v>
      </c>
      <c r="G248" s="306">
        <f t="shared" si="114"/>
        <v>350</v>
      </c>
      <c r="H248" s="306">
        <f t="shared" si="126"/>
        <v>0</v>
      </c>
      <c r="I248" s="290">
        <v>810</v>
      </c>
      <c r="J248" s="290">
        <f t="shared" si="127"/>
        <v>0</v>
      </c>
      <c r="K248" s="290">
        <v>350</v>
      </c>
      <c r="L248" s="290">
        <f t="shared" si="106"/>
        <v>0</v>
      </c>
      <c r="M248" s="290"/>
      <c r="N248" s="290">
        <v>325</v>
      </c>
      <c r="O248" s="290">
        <f t="shared" si="128"/>
        <v>0</v>
      </c>
      <c r="Q248" s="289">
        <v>350</v>
      </c>
      <c r="R248" s="290">
        <f t="shared" si="129"/>
        <v>0</v>
      </c>
      <c r="S248" s="290"/>
      <c r="T248" s="289">
        <v>531</v>
      </c>
      <c r="U248" s="290">
        <f t="shared" si="130"/>
        <v>0</v>
      </c>
      <c r="V248" s="290"/>
      <c r="W248" s="291">
        <v>323</v>
      </c>
      <c r="X248" s="290">
        <f t="shared" si="107"/>
        <v>0</v>
      </c>
      <c r="Y248" s="301">
        <v>323</v>
      </c>
      <c r="Z248" s="302">
        <f t="shared" si="131"/>
        <v>0</v>
      </c>
      <c r="AA248" s="302"/>
      <c r="AB248" s="284"/>
      <c r="AC248" s="284"/>
    </row>
    <row r="249" spans="1:29" hidden="1" x14ac:dyDescent="0.3">
      <c r="A249" s="284"/>
      <c r="B249" s="284"/>
      <c r="C249" s="297" t="s">
        <v>552</v>
      </c>
      <c r="D249" s="289" t="s">
        <v>127</v>
      </c>
      <c r="E249" s="306">
        <v>0</v>
      </c>
      <c r="F249" s="306">
        <f t="shared" si="125"/>
        <v>276</v>
      </c>
      <c r="G249" s="306">
        <f t="shared" si="114"/>
        <v>370</v>
      </c>
      <c r="H249" s="306">
        <f t="shared" si="126"/>
        <v>0</v>
      </c>
      <c r="I249" s="290">
        <v>860</v>
      </c>
      <c r="J249" s="290">
        <f t="shared" si="127"/>
        <v>0</v>
      </c>
      <c r="K249" s="290">
        <v>370</v>
      </c>
      <c r="L249" s="290">
        <f t="shared" si="106"/>
        <v>0</v>
      </c>
      <c r="M249" s="290"/>
      <c r="N249" s="290">
        <v>405</v>
      </c>
      <c r="O249" s="290">
        <f t="shared" si="128"/>
        <v>0</v>
      </c>
      <c r="Q249" s="289">
        <v>350</v>
      </c>
      <c r="R249" s="290">
        <f t="shared" si="129"/>
        <v>0</v>
      </c>
      <c r="S249" s="290"/>
      <c r="T249" s="289">
        <v>680</v>
      </c>
      <c r="U249" s="290">
        <f t="shared" si="130"/>
        <v>0</v>
      </c>
      <c r="V249" s="290"/>
      <c r="W249" s="291">
        <v>276</v>
      </c>
      <c r="X249" s="290">
        <f t="shared" si="107"/>
        <v>0</v>
      </c>
      <c r="Y249" s="301">
        <v>276</v>
      </c>
      <c r="Z249" s="302">
        <f t="shared" si="131"/>
        <v>0</v>
      </c>
      <c r="AA249" s="302"/>
      <c r="AB249" s="284"/>
      <c r="AC249" s="284"/>
    </row>
    <row r="250" spans="1:29" hidden="1" x14ac:dyDescent="0.3">
      <c r="A250" s="284"/>
      <c r="B250" s="284"/>
      <c r="C250" s="297" t="s">
        <v>553</v>
      </c>
      <c r="D250" s="289" t="s">
        <v>127</v>
      </c>
      <c r="E250" s="306">
        <v>0</v>
      </c>
      <c r="F250" s="306">
        <f t="shared" si="125"/>
        <v>312</v>
      </c>
      <c r="G250" s="306">
        <f t="shared" si="114"/>
        <v>401</v>
      </c>
      <c r="H250" s="306">
        <f t="shared" si="126"/>
        <v>0</v>
      </c>
      <c r="I250" s="290">
        <v>890</v>
      </c>
      <c r="J250" s="290">
        <f t="shared" si="127"/>
        <v>0</v>
      </c>
      <c r="K250" s="290">
        <v>401</v>
      </c>
      <c r="L250" s="290">
        <f t="shared" si="106"/>
        <v>0</v>
      </c>
      <c r="M250" s="290"/>
      <c r="N250" s="290">
        <v>579</v>
      </c>
      <c r="O250" s="290">
        <f t="shared" si="128"/>
        <v>0</v>
      </c>
      <c r="Q250" s="289">
        <v>350</v>
      </c>
      <c r="R250" s="290">
        <f t="shared" si="129"/>
        <v>0</v>
      </c>
      <c r="S250" s="290"/>
      <c r="T250" s="289">
        <v>680</v>
      </c>
      <c r="U250" s="290">
        <f t="shared" si="130"/>
        <v>0</v>
      </c>
      <c r="V250" s="290"/>
      <c r="W250" s="291">
        <v>312</v>
      </c>
      <c r="X250" s="290">
        <f t="shared" si="107"/>
        <v>0</v>
      </c>
      <c r="Y250" s="301">
        <v>312</v>
      </c>
      <c r="Z250" s="302">
        <f t="shared" si="131"/>
        <v>0</v>
      </c>
      <c r="AA250" s="302"/>
      <c r="AB250" s="284"/>
      <c r="AC250" s="284"/>
    </row>
    <row r="251" spans="1:29" hidden="1" x14ac:dyDescent="0.3">
      <c r="A251" s="284"/>
      <c r="B251" s="284"/>
      <c r="C251" s="297" t="s">
        <v>554</v>
      </c>
      <c r="D251" s="289" t="s">
        <v>127</v>
      </c>
      <c r="E251" s="306">
        <v>0</v>
      </c>
      <c r="F251" s="306">
        <f t="shared" si="125"/>
        <v>335</v>
      </c>
      <c r="G251" s="306">
        <f t="shared" si="114"/>
        <v>610</v>
      </c>
      <c r="H251" s="306">
        <f t="shared" si="126"/>
        <v>0</v>
      </c>
      <c r="I251" s="290">
        <v>950</v>
      </c>
      <c r="J251" s="290">
        <f t="shared" si="127"/>
        <v>0</v>
      </c>
      <c r="K251" s="290">
        <v>610</v>
      </c>
      <c r="L251" s="290">
        <f t="shared" si="106"/>
        <v>0</v>
      </c>
      <c r="M251" s="290"/>
      <c r="N251" s="290">
        <v>684</v>
      </c>
      <c r="O251" s="290">
        <f t="shared" si="128"/>
        <v>0</v>
      </c>
      <c r="Q251" s="289">
        <v>500</v>
      </c>
      <c r="R251" s="290">
        <f t="shared" si="129"/>
        <v>0</v>
      </c>
      <c r="S251" s="290"/>
      <c r="T251" s="289">
        <v>975</v>
      </c>
      <c r="U251" s="290">
        <f t="shared" si="130"/>
        <v>0</v>
      </c>
      <c r="V251" s="290"/>
      <c r="W251" s="291">
        <v>335</v>
      </c>
      <c r="X251" s="290">
        <f t="shared" si="107"/>
        <v>0</v>
      </c>
      <c r="Y251" s="301">
        <v>335</v>
      </c>
      <c r="Z251" s="302">
        <f t="shared" si="131"/>
        <v>0</v>
      </c>
      <c r="AA251" s="302"/>
      <c r="AB251" s="284"/>
      <c r="AC251" s="284"/>
    </row>
    <row r="252" spans="1:29" hidden="1" x14ac:dyDescent="0.3">
      <c r="A252" s="284"/>
      <c r="B252" s="284"/>
      <c r="C252" s="297" t="s">
        <v>555</v>
      </c>
      <c r="D252" s="289" t="s">
        <v>127</v>
      </c>
      <c r="E252" s="306">
        <v>0</v>
      </c>
      <c r="F252" s="306">
        <f t="shared" si="125"/>
        <v>365</v>
      </c>
      <c r="G252" s="306">
        <f t="shared" si="114"/>
        <v>750</v>
      </c>
      <c r="H252" s="306">
        <f t="shared" si="126"/>
        <v>0</v>
      </c>
      <c r="I252" s="290">
        <v>1050</v>
      </c>
      <c r="J252" s="290">
        <f t="shared" si="127"/>
        <v>0</v>
      </c>
      <c r="K252" s="290">
        <v>750</v>
      </c>
      <c r="L252" s="290">
        <f t="shared" si="106"/>
        <v>0</v>
      </c>
      <c r="M252" s="290"/>
      <c r="N252" s="290">
        <v>823</v>
      </c>
      <c r="O252" s="290">
        <f t="shared" si="128"/>
        <v>0</v>
      </c>
      <c r="Q252" s="289">
        <v>500</v>
      </c>
      <c r="R252" s="290">
        <f t="shared" si="129"/>
        <v>0</v>
      </c>
      <c r="S252" s="290"/>
      <c r="T252" s="289">
        <v>975</v>
      </c>
      <c r="U252" s="290">
        <f t="shared" si="130"/>
        <v>0</v>
      </c>
      <c r="V252" s="290"/>
      <c r="W252" s="291">
        <v>365</v>
      </c>
      <c r="X252" s="290">
        <f t="shared" si="107"/>
        <v>0</v>
      </c>
      <c r="Y252" s="301">
        <v>365</v>
      </c>
      <c r="Z252" s="302">
        <f t="shared" si="131"/>
        <v>0</v>
      </c>
      <c r="AA252" s="302"/>
      <c r="AB252" s="284"/>
      <c r="AC252" s="284"/>
    </row>
    <row r="253" spans="1:29" hidden="1" x14ac:dyDescent="0.3">
      <c r="A253" s="284"/>
      <c r="B253" s="284"/>
      <c r="C253" s="297" t="s">
        <v>556</v>
      </c>
      <c r="D253" s="289" t="s">
        <v>127</v>
      </c>
      <c r="E253" s="306">
        <v>0</v>
      </c>
      <c r="F253" s="306">
        <f t="shared" si="125"/>
        <v>390</v>
      </c>
      <c r="G253" s="306">
        <f t="shared" si="114"/>
        <v>830</v>
      </c>
      <c r="H253" s="306">
        <f t="shared" si="126"/>
        <v>0</v>
      </c>
      <c r="I253" s="290">
        <v>1140</v>
      </c>
      <c r="J253" s="290">
        <f t="shared" si="127"/>
        <v>0</v>
      </c>
      <c r="K253" s="290">
        <v>830</v>
      </c>
      <c r="L253" s="290">
        <f t="shared" si="106"/>
        <v>0</v>
      </c>
      <c r="M253" s="290"/>
      <c r="N253" s="290">
        <v>890</v>
      </c>
      <c r="O253" s="290">
        <f t="shared" si="128"/>
        <v>0</v>
      </c>
      <c r="Q253" s="289">
        <v>500</v>
      </c>
      <c r="R253" s="290">
        <f t="shared" si="129"/>
        <v>0</v>
      </c>
      <c r="S253" s="290"/>
      <c r="T253" s="289">
        <v>1550</v>
      </c>
      <c r="U253" s="290">
        <f t="shared" si="130"/>
        <v>0</v>
      </c>
      <c r="V253" s="290"/>
      <c r="W253" s="291">
        <v>390</v>
      </c>
      <c r="X253" s="290">
        <f t="shared" si="107"/>
        <v>0</v>
      </c>
      <c r="Y253" s="301">
        <v>390</v>
      </c>
      <c r="Z253" s="302">
        <f t="shared" si="131"/>
        <v>0</v>
      </c>
      <c r="AA253" s="302"/>
      <c r="AB253" s="284"/>
      <c r="AC253" s="284"/>
    </row>
    <row r="254" spans="1:29" hidden="1" x14ac:dyDescent="0.3">
      <c r="A254" s="284"/>
      <c r="B254" s="284"/>
      <c r="C254" s="297" t="s">
        <v>557</v>
      </c>
      <c r="D254" s="289" t="s">
        <v>127</v>
      </c>
      <c r="E254" s="306">
        <v>0</v>
      </c>
      <c r="F254" s="306">
        <f t="shared" ref="F254:F265" si="132">MIN(I254,N254,Q254,T254,W254)</f>
        <v>412</v>
      </c>
      <c r="G254" s="306">
        <f t="shared" si="114"/>
        <v>950</v>
      </c>
      <c r="H254" s="306">
        <f t="shared" si="126"/>
        <v>0</v>
      </c>
      <c r="I254" s="290">
        <v>1230</v>
      </c>
      <c r="J254" s="290">
        <f t="shared" si="127"/>
        <v>0</v>
      </c>
      <c r="K254" s="290">
        <v>950</v>
      </c>
      <c r="L254" s="290">
        <f t="shared" si="106"/>
        <v>0</v>
      </c>
      <c r="M254" s="290"/>
      <c r="N254" s="290">
        <v>1082</v>
      </c>
      <c r="O254" s="290">
        <f t="shared" si="128"/>
        <v>0</v>
      </c>
      <c r="Q254" s="289">
        <v>500</v>
      </c>
      <c r="R254" s="290">
        <f t="shared" si="129"/>
        <v>0</v>
      </c>
      <c r="S254" s="290"/>
      <c r="T254" s="289">
        <v>1550</v>
      </c>
      <c r="U254" s="290">
        <f t="shared" si="130"/>
        <v>0</v>
      </c>
      <c r="V254" s="290"/>
      <c r="W254" s="291">
        <v>412</v>
      </c>
      <c r="X254" s="290">
        <f t="shared" si="107"/>
        <v>0</v>
      </c>
      <c r="Y254" s="301">
        <v>412</v>
      </c>
      <c r="Z254" s="302">
        <f t="shared" si="131"/>
        <v>0</v>
      </c>
      <c r="AA254" s="302"/>
      <c r="AB254" s="284"/>
      <c r="AC254" s="284"/>
    </row>
    <row r="255" spans="1:29" hidden="1" x14ac:dyDescent="0.3">
      <c r="A255" s="284"/>
      <c r="B255" s="284"/>
      <c r="C255" s="297" t="s">
        <v>558</v>
      </c>
      <c r="D255" s="289" t="s">
        <v>127</v>
      </c>
      <c r="E255" s="306">
        <v>0</v>
      </c>
      <c r="F255" s="306">
        <f t="shared" si="132"/>
        <v>432</v>
      </c>
      <c r="G255" s="306">
        <f t="shared" si="114"/>
        <v>1010</v>
      </c>
      <c r="H255" s="306">
        <f t="shared" si="126"/>
        <v>0</v>
      </c>
      <c r="I255" s="290">
        <v>1270</v>
      </c>
      <c r="J255" s="290">
        <f t="shared" si="127"/>
        <v>0</v>
      </c>
      <c r="K255" s="290">
        <v>1010</v>
      </c>
      <c r="L255" s="290">
        <f t="shared" si="106"/>
        <v>0</v>
      </c>
      <c r="M255" s="290"/>
      <c r="N255" s="290">
        <v>1082</v>
      </c>
      <c r="O255" s="290">
        <f t="shared" si="128"/>
        <v>0</v>
      </c>
      <c r="Q255" s="289">
        <v>500</v>
      </c>
      <c r="R255" s="290">
        <f t="shared" si="129"/>
        <v>0</v>
      </c>
      <c r="S255" s="290"/>
      <c r="T255" s="289">
        <v>1550</v>
      </c>
      <c r="U255" s="290">
        <f t="shared" si="130"/>
        <v>0</v>
      </c>
      <c r="V255" s="290"/>
      <c r="W255" s="291">
        <v>432</v>
      </c>
      <c r="X255" s="290">
        <f t="shared" si="107"/>
        <v>0</v>
      </c>
      <c r="Y255" s="301">
        <v>432</v>
      </c>
      <c r="Z255" s="302">
        <f t="shared" si="131"/>
        <v>0</v>
      </c>
      <c r="AA255" s="302"/>
      <c r="AB255" s="284"/>
      <c r="AC255" s="284"/>
    </row>
    <row r="256" spans="1:29" hidden="1" x14ac:dyDescent="0.3">
      <c r="A256" s="284"/>
      <c r="B256" s="284"/>
      <c r="C256" s="297" t="s">
        <v>559</v>
      </c>
      <c r="D256" s="289" t="s">
        <v>127</v>
      </c>
      <c r="E256" s="306">
        <v>0</v>
      </c>
      <c r="F256" s="306">
        <f t="shared" si="132"/>
        <v>500</v>
      </c>
      <c r="G256" s="306">
        <f t="shared" si="114"/>
        <v>1295</v>
      </c>
      <c r="H256" s="306">
        <f t="shared" si="126"/>
        <v>0</v>
      </c>
      <c r="I256" s="290">
        <v>1295</v>
      </c>
      <c r="J256" s="290">
        <f t="shared" si="127"/>
        <v>0</v>
      </c>
      <c r="K256" s="290">
        <v>1295</v>
      </c>
      <c r="L256" s="290">
        <f t="shared" si="106"/>
        <v>0</v>
      </c>
      <c r="M256" s="290"/>
      <c r="N256" s="290">
        <v>1620</v>
      </c>
      <c r="O256" s="290">
        <f t="shared" si="128"/>
        <v>0</v>
      </c>
      <c r="Q256" s="289">
        <v>500</v>
      </c>
      <c r="R256" s="290">
        <f t="shared" si="129"/>
        <v>0</v>
      </c>
      <c r="S256" s="290"/>
      <c r="T256" s="289">
        <v>1550</v>
      </c>
      <c r="U256" s="290">
        <f t="shared" si="130"/>
        <v>0</v>
      </c>
      <c r="V256" s="290"/>
      <c r="W256" s="291">
        <v>523</v>
      </c>
      <c r="X256" s="290">
        <f t="shared" si="107"/>
        <v>0</v>
      </c>
      <c r="Y256" s="301">
        <v>500</v>
      </c>
      <c r="Z256" s="302">
        <f t="shared" si="131"/>
        <v>0</v>
      </c>
      <c r="AA256" s="302"/>
      <c r="AB256" s="284"/>
      <c r="AC256" s="284"/>
    </row>
    <row r="257" spans="1:29" hidden="1" x14ac:dyDescent="0.3">
      <c r="A257" s="284"/>
      <c r="B257" s="284"/>
      <c r="C257" s="297" t="s">
        <v>560</v>
      </c>
      <c r="D257" s="289" t="s">
        <v>127</v>
      </c>
      <c r="E257" s="306">
        <v>0</v>
      </c>
      <c r="F257" s="306">
        <f t="shared" si="132"/>
        <v>500</v>
      </c>
      <c r="G257" s="306">
        <f t="shared" si="114"/>
        <v>1320</v>
      </c>
      <c r="H257" s="306">
        <f t="shared" si="126"/>
        <v>0</v>
      </c>
      <c r="I257" s="290">
        <v>1320</v>
      </c>
      <c r="J257" s="290">
        <f t="shared" si="127"/>
        <v>0</v>
      </c>
      <c r="K257" s="290">
        <v>1320</v>
      </c>
      <c r="L257" s="290">
        <f t="shared" si="106"/>
        <v>0</v>
      </c>
      <c r="M257" s="290"/>
      <c r="N257" s="290">
        <v>1880</v>
      </c>
      <c r="O257" s="290">
        <f t="shared" si="128"/>
        <v>0</v>
      </c>
      <c r="Q257" s="289">
        <v>500</v>
      </c>
      <c r="R257" s="290">
        <f t="shared" si="129"/>
        <v>0</v>
      </c>
      <c r="S257" s="290"/>
      <c r="T257" s="289">
        <v>2650</v>
      </c>
      <c r="U257" s="290">
        <f t="shared" si="130"/>
        <v>0</v>
      </c>
      <c r="V257" s="290"/>
      <c r="W257" s="291">
        <v>550</v>
      </c>
      <c r="X257" s="290">
        <f t="shared" si="107"/>
        <v>0</v>
      </c>
      <c r="Y257" s="301">
        <v>500</v>
      </c>
      <c r="Z257" s="302">
        <f t="shared" si="131"/>
        <v>0</v>
      </c>
      <c r="AA257" s="302"/>
      <c r="AB257" s="284"/>
      <c r="AC257" s="284"/>
    </row>
    <row r="258" spans="1:29" hidden="1" x14ac:dyDescent="0.3">
      <c r="A258" s="284"/>
      <c r="B258" s="284"/>
      <c r="C258" s="297" t="s">
        <v>561</v>
      </c>
      <c r="D258" s="289" t="s">
        <v>127</v>
      </c>
      <c r="E258" s="306">
        <v>0</v>
      </c>
      <c r="F258" s="306">
        <f t="shared" si="132"/>
        <v>45</v>
      </c>
      <c r="G258" s="306">
        <f t="shared" si="114"/>
        <v>45</v>
      </c>
      <c r="H258" s="306">
        <f t="shared" si="126"/>
        <v>0</v>
      </c>
      <c r="I258" s="290">
        <v>55</v>
      </c>
      <c r="J258" s="290">
        <f t="shared" si="127"/>
        <v>0</v>
      </c>
      <c r="K258" s="290">
        <v>45</v>
      </c>
      <c r="L258" s="290">
        <f t="shared" si="106"/>
        <v>0</v>
      </c>
      <c r="M258" s="290"/>
      <c r="N258" s="290">
        <v>145</v>
      </c>
      <c r="O258" s="290">
        <f t="shared" si="128"/>
        <v>0</v>
      </c>
      <c r="Q258" s="289">
        <v>45</v>
      </c>
      <c r="R258" s="290">
        <f t="shared" si="129"/>
        <v>0</v>
      </c>
      <c r="S258" s="290"/>
      <c r="T258" s="289">
        <v>110</v>
      </c>
      <c r="U258" s="290">
        <f t="shared" si="130"/>
        <v>0</v>
      </c>
      <c r="V258" s="290"/>
      <c r="W258" s="291">
        <v>165</v>
      </c>
      <c r="X258" s="290">
        <f t="shared" si="107"/>
        <v>0</v>
      </c>
      <c r="Y258" s="301">
        <v>45</v>
      </c>
      <c r="Z258" s="302">
        <f t="shared" si="131"/>
        <v>0</v>
      </c>
      <c r="AA258" s="302"/>
      <c r="AB258" s="284"/>
      <c r="AC258" s="284"/>
    </row>
    <row r="259" spans="1:29" hidden="1" x14ac:dyDescent="0.3">
      <c r="A259" s="284"/>
      <c r="B259" s="284"/>
      <c r="C259" s="297" t="s">
        <v>562</v>
      </c>
      <c r="D259" s="289" t="s">
        <v>127</v>
      </c>
      <c r="E259" s="306">
        <v>0</v>
      </c>
      <c r="F259" s="306">
        <f t="shared" si="132"/>
        <v>45</v>
      </c>
      <c r="G259" s="306">
        <f t="shared" si="114"/>
        <v>45</v>
      </c>
      <c r="H259" s="306">
        <f t="shared" si="126"/>
        <v>0</v>
      </c>
      <c r="I259" s="290">
        <v>65</v>
      </c>
      <c r="J259" s="290">
        <f t="shared" si="127"/>
        <v>0</v>
      </c>
      <c r="K259" s="290">
        <v>45</v>
      </c>
      <c r="L259" s="290">
        <f t="shared" si="106"/>
        <v>0</v>
      </c>
      <c r="M259" s="290"/>
      <c r="N259" s="290">
        <v>180</v>
      </c>
      <c r="O259" s="290">
        <f t="shared" si="128"/>
        <v>0</v>
      </c>
      <c r="Q259" s="289">
        <v>45</v>
      </c>
      <c r="R259" s="290">
        <f t="shared" si="129"/>
        <v>0</v>
      </c>
      <c r="S259" s="290"/>
      <c r="T259" s="289">
        <v>110</v>
      </c>
      <c r="U259" s="290">
        <f t="shared" si="130"/>
        <v>0</v>
      </c>
      <c r="V259" s="290"/>
      <c r="W259" s="291">
        <v>165</v>
      </c>
      <c r="X259" s="290">
        <f t="shared" si="107"/>
        <v>0</v>
      </c>
      <c r="Y259" s="301">
        <v>45</v>
      </c>
      <c r="Z259" s="302">
        <f t="shared" si="131"/>
        <v>0</v>
      </c>
      <c r="AA259" s="302"/>
      <c r="AB259" s="284"/>
      <c r="AC259" s="284"/>
    </row>
    <row r="260" spans="1:29" hidden="1" x14ac:dyDescent="0.3">
      <c r="A260" s="284"/>
      <c r="B260" s="284"/>
      <c r="C260" s="297" t="s">
        <v>563</v>
      </c>
      <c r="D260" s="289" t="s">
        <v>127</v>
      </c>
      <c r="E260" s="306">
        <v>0</v>
      </c>
      <c r="F260" s="306">
        <f t="shared" si="132"/>
        <v>30</v>
      </c>
      <c r="G260" s="306">
        <f t="shared" si="114"/>
        <v>38</v>
      </c>
      <c r="H260" s="306">
        <f t="shared" si="126"/>
        <v>0</v>
      </c>
      <c r="I260" s="290">
        <v>85</v>
      </c>
      <c r="J260" s="290">
        <f t="shared" si="127"/>
        <v>0</v>
      </c>
      <c r="K260" s="290">
        <v>38</v>
      </c>
      <c r="L260" s="290">
        <f t="shared" si="106"/>
        <v>0</v>
      </c>
      <c r="M260" s="290"/>
      <c r="N260" s="290">
        <v>80</v>
      </c>
      <c r="O260" s="290">
        <f t="shared" si="128"/>
        <v>0</v>
      </c>
      <c r="Q260" s="289">
        <v>30</v>
      </c>
      <c r="R260" s="290">
        <f t="shared" si="129"/>
        <v>0</v>
      </c>
      <c r="S260" s="290"/>
      <c r="T260" s="289">
        <v>125</v>
      </c>
      <c r="U260" s="290">
        <f t="shared" si="130"/>
        <v>0</v>
      </c>
      <c r="V260" s="290"/>
      <c r="W260" s="291">
        <v>165</v>
      </c>
      <c r="X260" s="290">
        <f t="shared" ref="X260:X327" si="133">W260*$E260</f>
        <v>0</v>
      </c>
      <c r="Y260" s="301">
        <v>30</v>
      </c>
      <c r="Z260" s="302">
        <f t="shared" si="131"/>
        <v>0</v>
      </c>
      <c r="AA260" s="302"/>
      <c r="AB260" s="284"/>
      <c r="AC260" s="284"/>
    </row>
    <row r="261" spans="1:29" hidden="1" x14ac:dyDescent="0.3">
      <c r="A261" s="284"/>
      <c r="B261" s="284"/>
      <c r="C261" s="297" t="s">
        <v>564</v>
      </c>
      <c r="D261" s="289" t="s">
        <v>127</v>
      </c>
      <c r="E261" s="306">
        <v>0</v>
      </c>
      <c r="F261" s="306">
        <f t="shared" si="132"/>
        <v>25</v>
      </c>
      <c r="G261" s="306">
        <f t="shared" si="114"/>
        <v>25</v>
      </c>
      <c r="H261" s="306">
        <f t="shared" si="126"/>
        <v>0</v>
      </c>
      <c r="I261" s="290">
        <v>30</v>
      </c>
      <c r="J261" s="290">
        <f t="shared" si="127"/>
        <v>0</v>
      </c>
      <c r="K261" s="290">
        <v>25</v>
      </c>
      <c r="L261" s="290">
        <f t="shared" ref="L261:L328" si="134">K261*E261</f>
        <v>0</v>
      </c>
      <c r="M261" s="290"/>
      <c r="N261" s="290">
        <v>70</v>
      </c>
      <c r="O261" s="290">
        <f t="shared" si="128"/>
        <v>0</v>
      </c>
      <c r="Q261" s="289">
        <v>25</v>
      </c>
      <c r="R261" s="290">
        <f t="shared" si="129"/>
        <v>0</v>
      </c>
      <c r="S261" s="290"/>
      <c r="T261" s="289">
        <v>125</v>
      </c>
      <c r="U261" s="290">
        <f t="shared" si="130"/>
        <v>0</v>
      </c>
      <c r="V261" s="290"/>
      <c r="W261" s="291">
        <v>165</v>
      </c>
      <c r="X261" s="290">
        <f t="shared" si="133"/>
        <v>0</v>
      </c>
      <c r="Y261" s="301">
        <v>25</v>
      </c>
      <c r="Z261" s="302">
        <f t="shared" si="131"/>
        <v>0</v>
      </c>
      <c r="AA261" s="302"/>
      <c r="AB261" s="284"/>
      <c r="AC261" s="284"/>
    </row>
    <row r="262" spans="1:29" hidden="1" x14ac:dyDescent="0.3">
      <c r="A262" s="284"/>
      <c r="B262" s="284"/>
      <c r="C262" s="297" t="s">
        <v>565</v>
      </c>
      <c r="D262" s="289" t="s">
        <v>127</v>
      </c>
      <c r="E262" s="306">
        <v>0</v>
      </c>
      <c r="F262" s="306">
        <f t="shared" si="132"/>
        <v>20</v>
      </c>
      <c r="G262" s="306">
        <f t="shared" si="114"/>
        <v>20</v>
      </c>
      <c r="H262" s="306">
        <f t="shared" si="126"/>
        <v>0</v>
      </c>
      <c r="I262" s="290">
        <v>25</v>
      </c>
      <c r="J262" s="290">
        <f t="shared" si="127"/>
        <v>0</v>
      </c>
      <c r="K262" s="290">
        <v>20</v>
      </c>
      <c r="L262" s="290">
        <f t="shared" si="134"/>
        <v>0</v>
      </c>
      <c r="M262" s="290"/>
      <c r="N262" s="290">
        <v>48</v>
      </c>
      <c r="O262" s="290">
        <f t="shared" si="128"/>
        <v>0</v>
      </c>
      <c r="Q262" s="289">
        <v>20</v>
      </c>
      <c r="R262" s="290">
        <f t="shared" si="129"/>
        <v>0</v>
      </c>
      <c r="S262" s="290"/>
      <c r="T262" s="289">
        <v>125</v>
      </c>
      <c r="U262" s="290">
        <f t="shared" si="130"/>
        <v>0</v>
      </c>
      <c r="V262" s="290"/>
      <c r="W262" s="291">
        <v>165</v>
      </c>
      <c r="X262" s="290">
        <f t="shared" si="133"/>
        <v>0</v>
      </c>
      <c r="Y262" s="301">
        <v>20</v>
      </c>
      <c r="Z262" s="302">
        <f t="shared" si="131"/>
        <v>0</v>
      </c>
      <c r="AA262" s="302"/>
      <c r="AB262" s="284"/>
      <c r="AC262" s="284"/>
    </row>
    <row r="263" spans="1:29" hidden="1" x14ac:dyDescent="0.3">
      <c r="A263" s="284"/>
      <c r="B263" s="284"/>
      <c r="C263" s="297" t="s">
        <v>567</v>
      </c>
      <c r="D263" s="289"/>
      <c r="E263" s="306">
        <v>0</v>
      </c>
      <c r="F263" s="306">
        <f t="shared" si="132"/>
        <v>0</v>
      </c>
      <c r="G263" s="306" t="e">
        <f t="shared" si="114"/>
        <v>#NUM!</v>
      </c>
      <c r="H263" s="306">
        <f t="shared" si="126"/>
        <v>0</v>
      </c>
      <c r="I263" s="290"/>
      <c r="J263" s="290"/>
      <c r="K263" s="290" t="s">
        <v>338</v>
      </c>
      <c r="L263" s="290"/>
      <c r="M263" s="290"/>
      <c r="N263" s="426"/>
      <c r="O263" s="426"/>
      <c r="Q263" s="289"/>
      <c r="R263" s="290"/>
      <c r="S263" s="290"/>
      <c r="T263" s="289"/>
      <c r="U263" s="290"/>
      <c r="V263" s="290"/>
      <c r="W263" s="292"/>
      <c r="X263" s="293"/>
      <c r="Y263" s="301" t="s">
        <v>521</v>
      </c>
      <c r="Z263" s="302"/>
      <c r="AA263" s="302"/>
      <c r="AB263" s="284"/>
      <c r="AC263" s="284"/>
    </row>
    <row r="264" spans="1:29" hidden="1" x14ac:dyDescent="0.3">
      <c r="A264" s="284"/>
      <c r="B264" s="284"/>
      <c r="C264" s="297" t="s">
        <v>568</v>
      </c>
      <c r="D264" s="289" t="s">
        <v>127</v>
      </c>
      <c r="E264" s="306">
        <v>5</v>
      </c>
      <c r="F264" s="306">
        <f t="shared" si="132"/>
        <v>75</v>
      </c>
      <c r="G264" s="446">
        <f t="shared" si="114"/>
        <v>75</v>
      </c>
      <c r="H264" s="306">
        <f>F264*E264</f>
        <v>375</v>
      </c>
      <c r="I264" s="290">
        <v>90</v>
      </c>
      <c r="J264" s="290">
        <f>I264*$E264</f>
        <v>450</v>
      </c>
      <c r="K264" s="290">
        <v>75</v>
      </c>
      <c r="L264" s="290">
        <f t="shared" si="134"/>
        <v>375</v>
      </c>
      <c r="M264" s="423">
        <f>L264-H264</f>
        <v>0</v>
      </c>
      <c r="N264" s="290">
        <v>100</v>
      </c>
      <c r="O264" s="290">
        <f>N264*$E264</f>
        <v>500</v>
      </c>
      <c r="P264" s="290">
        <f t="shared" ref="P264:P265" si="135">O264-H264</f>
        <v>125</v>
      </c>
      <c r="Q264" s="425">
        <v>75</v>
      </c>
      <c r="R264" s="290">
        <f>Q264*$E264</f>
        <v>375</v>
      </c>
      <c r="S264" s="290">
        <f t="shared" ref="S264:S265" si="136">R264-H264</f>
        <v>0</v>
      </c>
      <c r="T264" s="289">
        <v>85</v>
      </c>
      <c r="U264" s="290">
        <f>T264*$E264</f>
        <v>425</v>
      </c>
      <c r="V264" s="293">
        <f t="shared" ref="V264:V265" si="137">U264-H264</f>
        <v>50</v>
      </c>
      <c r="W264" s="291">
        <v>119</v>
      </c>
      <c r="X264" s="290">
        <f t="shared" si="133"/>
        <v>595</v>
      </c>
      <c r="Y264" s="301">
        <v>75</v>
      </c>
      <c r="Z264" s="302">
        <f>Y264*E264</f>
        <v>375</v>
      </c>
      <c r="AA264" s="302">
        <f t="shared" ref="AA264:AA265" si="138">H264</f>
        <v>375</v>
      </c>
      <c r="AB264" s="284"/>
      <c r="AC264" s="284"/>
    </row>
    <row r="265" spans="1:29" hidden="1" x14ac:dyDescent="0.3">
      <c r="A265" s="284"/>
      <c r="B265" s="284"/>
      <c r="C265" s="297" t="s">
        <v>569</v>
      </c>
      <c r="D265" s="289" t="s">
        <v>127</v>
      </c>
      <c r="E265" s="306">
        <v>15</v>
      </c>
      <c r="F265" s="306">
        <f t="shared" si="132"/>
        <v>125</v>
      </c>
      <c r="G265" s="446">
        <f t="shared" ref="G265:G285" si="139">+MEDIAN(K265,Q265,T265,Y265,N265)</f>
        <v>125</v>
      </c>
      <c r="H265" s="306">
        <f>F265*E265</f>
        <v>1875</v>
      </c>
      <c r="I265" s="290">
        <v>180</v>
      </c>
      <c r="J265" s="290">
        <f>I265*$E265</f>
        <v>2700</v>
      </c>
      <c r="K265" s="290">
        <v>125</v>
      </c>
      <c r="L265" s="290">
        <f t="shared" si="134"/>
        <v>1875</v>
      </c>
      <c r="M265" s="423">
        <f>L265-H265</f>
        <v>0</v>
      </c>
      <c r="N265" s="290">
        <v>150</v>
      </c>
      <c r="O265" s="290">
        <f>N265*$E265</f>
        <v>2250</v>
      </c>
      <c r="P265" s="290">
        <f t="shared" si="135"/>
        <v>375</v>
      </c>
      <c r="Q265" s="425">
        <v>125</v>
      </c>
      <c r="R265" s="290">
        <f>Q265*$E265</f>
        <v>1875</v>
      </c>
      <c r="S265" s="290">
        <f t="shared" si="136"/>
        <v>0</v>
      </c>
      <c r="T265" s="289">
        <v>165</v>
      </c>
      <c r="U265" s="290">
        <f>T265*$E265</f>
        <v>2475</v>
      </c>
      <c r="V265" s="293">
        <f t="shared" si="137"/>
        <v>600</v>
      </c>
      <c r="W265" s="291">
        <v>167</v>
      </c>
      <c r="X265" s="290">
        <f t="shared" si="133"/>
        <v>2505</v>
      </c>
      <c r="Y265" s="301">
        <v>125</v>
      </c>
      <c r="Z265" s="302">
        <f>Y265*E265</f>
        <v>1875</v>
      </c>
      <c r="AA265" s="302">
        <f t="shared" si="138"/>
        <v>1875</v>
      </c>
      <c r="AB265" s="284"/>
      <c r="AC265" s="284"/>
    </row>
    <row r="266" spans="1:29" hidden="1" x14ac:dyDescent="0.3">
      <c r="A266" s="284"/>
      <c r="B266" s="284"/>
      <c r="C266" s="297" t="s">
        <v>570</v>
      </c>
      <c r="D266" s="289"/>
      <c r="E266" s="306"/>
      <c r="F266" s="306"/>
      <c r="G266" s="306" t="e">
        <f t="shared" si="139"/>
        <v>#NUM!</v>
      </c>
      <c r="H266" s="306"/>
      <c r="I266" s="290"/>
      <c r="J266" s="290"/>
      <c r="K266" s="290" t="s">
        <v>338</v>
      </c>
      <c r="L266" s="290"/>
      <c r="M266" s="290"/>
      <c r="N266" s="428"/>
      <c r="O266" s="428"/>
      <c r="Q266" s="289"/>
      <c r="R266" s="290"/>
      <c r="S266" s="290"/>
      <c r="T266" s="289"/>
      <c r="U266" s="290"/>
      <c r="V266" s="290"/>
      <c r="W266" s="292"/>
      <c r="X266" s="293"/>
      <c r="Y266" s="301" t="s">
        <v>338</v>
      </c>
      <c r="Z266" s="302"/>
      <c r="AA266" s="302"/>
      <c r="AB266" s="284"/>
      <c r="AC266" s="284"/>
    </row>
    <row r="267" spans="1:29" hidden="1" x14ac:dyDescent="0.3">
      <c r="A267" s="284"/>
      <c r="B267" s="284"/>
      <c r="C267" s="297" t="s">
        <v>571</v>
      </c>
      <c r="D267" s="289"/>
      <c r="E267" s="306"/>
      <c r="F267" s="306"/>
      <c r="G267" s="306" t="e">
        <f t="shared" si="139"/>
        <v>#NUM!</v>
      </c>
      <c r="H267" s="306"/>
      <c r="I267" s="290"/>
      <c r="J267" s="290"/>
      <c r="K267" s="290" t="s">
        <v>338</v>
      </c>
      <c r="L267" s="290"/>
      <c r="M267" s="290"/>
      <c r="N267" s="290"/>
      <c r="O267" s="290"/>
      <c r="Q267" s="289"/>
      <c r="R267" s="290"/>
      <c r="S267" s="290"/>
      <c r="T267" s="289"/>
      <c r="U267" s="290"/>
      <c r="V267" s="290"/>
      <c r="W267" s="292"/>
      <c r="X267" s="293"/>
      <c r="Y267" s="301" t="s">
        <v>338</v>
      </c>
      <c r="Z267" s="302"/>
      <c r="AA267" s="302"/>
      <c r="AB267" s="284"/>
      <c r="AC267" s="284"/>
    </row>
    <row r="268" spans="1:29" hidden="1" x14ac:dyDescent="0.3">
      <c r="A268" s="284"/>
      <c r="B268" s="284"/>
      <c r="C268" s="297" t="s">
        <v>572</v>
      </c>
      <c r="D268" s="289" t="s">
        <v>127</v>
      </c>
      <c r="E268" s="306">
        <v>0</v>
      </c>
      <c r="F268" s="306">
        <f t="shared" ref="F268:F283" si="140">MIN(I268,N268,Q268,T268,W268)</f>
        <v>423</v>
      </c>
      <c r="G268" s="306">
        <f t="shared" si="139"/>
        <v>450</v>
      </c>
      <c r="H268" s="306">
        <f t="shared" ref="H268:H296" si="141">F268*E268</f>
        <v>0</v>
      </c>
      <c r="I268" s="290">
        <v>550</v>
      </c>
      <c r="J268" s="290">
        <f t="shared" ref="J268:J296" si="142">I268*$E268</f>
        <v>0</v>
      </c>
      <c r="K268" s="290">
        <v>423</v>
      </c>
      <c r="L268" s="290">
        <f t="shared" si="134"/>
        <v>0</v>
      </c>
      <c r="M268" s="290"/>
      <c r="N268" s="426">
        <v>450</v>
      </c>
      <c r="O268" s="426">
        <f t="shared" ref="O268:O285" si="143">N268*$E268</f>
        <v>0</v>
      </c>
      <c r="Q268" s="289">
        <v>550</v>
      </c>
      <c r="R268" s="290">
        <f t="shared" ref="R268:R296" si="144">Q268*$E268</f>
        <v>0</v>
      </c>
      <c r="S268" s="290"/>
      <c r="T268" s="289">
        <v>460</v>
      </c>
      <c r="U268" s="290">
        <f t="shared" ref="U268:U296" si="145">T268*$E268</f>
        <v>0</v>
      </c>
      <c r="V268" s="290"/>
      <c r="W268" s="291">
        <v>423</v>
      </c>
      <c r="X268" s="290">
        <f t="shared" si="133"/>
        <v>0</v>
      </c>
      <c r="Y268" s="301">
        <v>423</v>
      </c>
      <c r="Z268" s="302">
        <f t="shared" ref="Z268:Z285" si="146">Y268*E268</f>
        <v>0</v>
      </c>
      <c r="AA268" s="302"/>
      <c r="AB268" s="284"/>
      <c r="AC268" s="284"/>
    </row>
    <row r="269" spans="1:29" hidden="1" x14ac:dyDescent="0.3">
      <c r="A269" s="284"/>
      <c r="B269" s="284"/>
      <c r="C269" s="297" t="s">
        <v>573</v>
      </c>
      <c r="D269" s="289" t="s">
        <v>127</v>
      </c>
      <c r="E269" s="306">
        <v>4</v>
      </c>
      <c r="F269" s="306">
        <f t="shared" si="140"/>
        <v>375</v>
      </c>
      <c r="G269" s="446">
        <f t="shared" si="139"/>
        <v>375</v>
      </c>
      <c r="H269" s="306">
        <f t="shared" si="141"/>
        <v>1500</v>
      </c>
      <c r="I269" s="290">
        <v>430</v>
      </c>
      <c r="J269" s="290">
        <f t="shared" si="142"/>
        <v>1720</v>
      </c>
      <c r="K269" s="290">
        <v>375</v>
      </c>
      <c r="L269" s="290">
        <f t="shared" si="134"/>
        <v>1500</v>
      </c>
      <c r="M269" s="423">
        <f t="shared" ref="M269:M274" si="147">L269-H269</f>
        <v>0</v>
      </c>
      <c r="N269" s="290">
        <v>395</v>
      </c>
      <c r="O269" s="290">
        <f t="shared" si="143"/>
        <v>1580</v>
      </c>
      <c r="P269" s="290">
        <f t="shared" ref="P269:P274" si="148">O269-H269</f>
        <v>80</v>
      </c>
      <c r="Q269" s="425">
        <v>500</v>
      </c>
      <c r="R269" s="290">
        <f t="shared" si="144"/>
        <v>2000</v>
      </c>
      <c r="S269" s="290">
        <f t="shared" ref="S269:S274" si="149">R269-H269</f>
        <v>500</v>
      </c>
      <c r="T269" s="289">
        <v>375</v>
      </c>
      <c r="U269" s="290">
        <f t="shared" si="145"/>
        <v>1500</v>
      </c>
      <c r="V269" s="293">
        <f t="shared" ref="V269:V274" si="150">U269-H269</f>
        <v>0</v>
      </c>
      <c r="W269" s="291">
        <v>487</v>
      </c>
      <c r="X269" s="290">
        <f t="shared" si="133"/>
        <v>1948</v>
      </c>
      <c r="Y269" s="301">
        <v>375</v>
      </c>
      <c r="Z269" s="302">
        <f t="shared" si="146"/>
        <v>1500</v>
      </c>
      <c r="AA269" s="302">
        <f t="shared" ref="AA269:AA274" si="151">H269</f>
        <v>1500</v>
      </c>
      <c r="AB269" s="284"/>
      <c r="AC269" s="284"/>
    </row>
    <row r="270" spans="1:29" hidden="1" x14ac:dyDescent="0.3">
      <c r="A270" s="284"/>
      <c r="B270" s="284"/>
      <c r="C270" s="297" t="s">
        <v>574</v>
      </c>
      <c r="D270" s="289" t="s">
        <v>127</v>
      </c>
      <c r="E270" s="306">
        <v>1</v>
      </c>
      <c r="F270" s="306">
        <f t="shared" si="140"/>
        <v>310</v>
      </c>
      <c r="G270" s="446">
        <f t="shared" si="139"/>
        <v>310</v>
      </c>
      <c r="H270" s="306">
        <f t="shared" si="141"/>
        <v>310</v>
      </c>
      <c r="I270" s="290">
        <v>390</v>
      </c>
      <c r="J270" s="290">
        <f t="shared" si="142"/>
        <v>390</v>
      </c>
      <c r="K270" s="290">
        <v>310</v>
      </c>
      <c r="L270" s="290">
        <f t="shared" si="134"/>
        <v>310</v>
      </c>
      <c r="M270" s="423">
        <f t="shared" si="147"/>
        <v>0</v>
      </c>
      <c r="N270" s="290">
        <v>315</v>
      </c>
      <c r="O270" s="290">
        <f t="shared" si="143"/>
        <v>315</v>
      </c>
      <c r="P270" s="290">
        <f t="shared" si="148"/>
        <v>5</v>
      </c>
      <c r="Q270" s="425">
        <v>425</v>
      </c>
      <c r="R270" s="290">
        <f t="shared" si="144"/>
        <v>425</v>
      </c>
      <c r="S270" s="290">
        <f t="shared" si="149"/>
        <v>115</v>
      </c>
      <c r="T270" s="289">
        <v>310</v>
      </c>
      <c r="U270" s="290">
        <f t="shared" si="145"/>
        <v>310</v>
      </c>
      <c r="V270" s="293">
        <f t="shared" si="150"/>
        <v>0</v>
      </c>
      <c r="W270" s="291">
        <v>312</v>
      </c>
      <c r="X270" s="290">
        <f t="shared" si="133"/>
        <v>312</v>
      </c>
      <c r="Y270" s="301">
        <v>310</v>
      </c>
      <c r="Z270" s="302">
        <f t="shared" si="146"/>
        <v>310</v>
      </c>
      <c r="AA270" s="302">
        <f t="shared" si="151"/>
        <v>310</v>
      </c>
      <c r="AB270" s="284"/>
      <c r="AC270" s="284"/>
    </row>
    <row r="271" spans="1:29" hidden="1" x14ac:dyDescent="0.3">
      <c r="A271" s="284"/>
      <c r="B271" s="284"/>
      <c r="C271" s="297" t="s">
        <v>575</v>
      </c>
      <c r="D271" s="289" t="s">
        <v>127</v>
      </c>
      <c r="E271" s="306">
        <v>13</v>
      </c>
      <c r="F271" s="306">
        <f t="shared" si="140"/>
        <v>245</v>
      </c>
      <c r="G271" s="446">
        <f t="shared" si="139"/>
        <v>245</v>
      </c>
      <c r="H271" s="306">
        <f t="shared" si="141"/>
        <v>3185</v>
      </c>
      <c r="I271" s="290">
        <v>350</v>
      </c>
      <c r="J271" s="290">
        <f t="shared" si="142"/>
        <v>4550</v>
      </c>
      <c r="K271" s="290">
        <v>245</v>
      </c>
      <c r="L271" s="290">
        <f t="shared" si="134"/>
        <v>3185</v>
      </c>
      <c r="M271" s="423">
        <f t="shared" si="147"/>
        <v>0</v>
      </c>
      <c r="N271" s="290">
        <v>270</v>
      </c>
      <c r="O271" s="290">
        <f t="shared" si="143"/>
        <v>3510</v>
      </c>
      <c r="P271" s="290">
        <f t="shared" si="148"/>
        <v>325</v>
      </c>
      <c r="Q271" s="425">
        <v>400</v>
      </c>
      <c r="R271" s="290">
        <f t="shared" si="144"/>
        <v>5200</v>
      </c>
      <c r="S271" s="290">
        <f t="shared" si="149"/>
        <v>2015</v>
      </c>
      <c r="T271" s="289">
        <v>245</v>
      </c>
      <c r="U271" s="290">
        <f t="shared" si="145"/>
        <v>3185</v>
      </c>
      <c r="V271" s="293">
        <f t="shared" si="150"/>
        <v>0</v>
      </c>
      <c r="W271" s="291">
        <v>287</v>
      </c>
      <c r="X271" s="290">
        <f t="shared" si="133"/>
        <v>3731</v>
      </c>
      <c r="Y271" s="301">
        <v>245</v>
      </c>
      <c r="Z271" s="302">
        <f t="shared" si="146"/>
        <v>3185</v>
      </c>
      <c r="AA271" s="302">
        <f t="shared" si="151"/>
        <v>3185</v>
      </c>
      <c r="AB271" s="284"/>
      <c r="AC271" s="284"/>
    </row>
    <row r="272" spans="1:29" hidden="1" x14ac:dyDescent="0.3">
      <c r="A272" s="284"/>
      <c r="B272" s="284"/>
      <c r="C272" s="297" t="s">
        <v>576</v>
      </c>
      <c r="D272" s="289" t="s">
        <v>127</v>
      </c>
      <c r="E272" s="306">
        <v>2</v>
      </c>
      <c r="F272" s="306">
        <f t="shared" si="140"/>
        <v>195</v>
      </c>
      <c r="G272" s="446">
        <f t="shared" si="139"/>
        <v>210</v>
      </c>
      <c r="H272" s="306">
        <f t="shared" si="141"/>
        <v>390</v>
      </c>
      <c r="I272" s="290">
        <v>300</v>
      </c>
      <c r="J272" s="290">
        <f t="shared" si="142"/>
        <v>600</v>
      </c>
      <c r="K272" s="290">
        <v>210</v>
      </c>
      <c r="L272" s="290">
        <f t="shared" si="134"/>
        <v>420</v>
      </c>
      <c r="M272" s="423">
        <f t="shared" si="147"/>
        <v>30</v>
      </c>
      <c r="N272" s="290">
        <v>220</v>
      </c>
      <c r="O272" s="290">
        <f t="shared" si="143"/>
        <v>440</v>
      </c>
      <c r="P272" s="290">
        <f t="shared" si="148"/>
        <v>50</v>
      </c>
      <c r="Q272" s="425">
        <v>350</v>
      </c>
      <c r="R272" s="290">
        <f t="shared" si="144"/>
        <v>700</v>
      </c>
      <c r="S272" s="290">
        <f t="shared" si="149"/>
        <v>310</v>
      </c>
      <c r="T272" s="289">
        <v>195</v>
      </c>
      <c r="U272" s="290">
        <f t="shared" si="145"/>
        <v>390</v>
      </c>
      <c r="V272" s="293">
        <f t="shared" si="150"/>
        <v>0</v>
      </c>
      <c r="W272" s="291">
        <v>212</v>
      </c>
      <c r="X272" s="290">
        <f t="shared" si="133"/>
        <v>424</v>
      </c>
      <c r="Y272" s="301">
        <v>195</v>
      </c>
      <c r="Z272" s="302">
        <f t="shared" si="146"/>
        <v>390</v>
      </c>
      <c r="AA272" s="302">
        <f t="shared" si="151"/>
        <v>390</v>
      </c>
      <c r="AB272" s="284"/>
      <c r="AC272" s="284"/>
    </row>
    <row r="273" spans="1:29" hidden="1" x14ac:dyDescent="0.3">
      <c r="A273" s="284"/>
      <c r="B273" s="284"/>
      <c r="C273" s="297" t="s">
        <v>577</v>
      </c>
      <c r="D273" s="289" t="s">
        <v>127</v>
      </c>
      <c r="E273" s="306">
        <v>16</v>
      </c>
      <c r="F273" s="306">
        <f t="shared" si="140"/>
        <v>165</v>
      </c>
      <c r="G273" s="446">
        <f t="shared" si="139"/>
        <v>175</v>
      </c>
      <c r="H273" s="306">
        <f t="shared" si="141"/>
        <v>2640</v>
      </c>
      <c r="I273" s="290">
        <v>300</v>
      </c>
      <c r="J273" s="290">
        <f t="shared" si="142"/>
        <v>4800</v>
      </c>
      <c r="K273" s="290">
        <v>175</v>
      </c>
      <c r="L273" s="290">
        <f t="shared" si="134"/>
        <v>2800</v>
      </c>
      <c r="M273" s="423">
        <f t="shared" si="147"/>
        <v>160</v>
      </c>
      <c r="N273" s="290">
        <v>195</v>
      </c>
      <c r="O273" s="290">
        <f t="shared" si="143"/>
        <v>3120</v>
      </c>
      <c r="P273" s="290">
        <f t="shared" si="148"/>
        <v>480</v>
      </c>
      <c r="Q273" s="425">
        <v>350</v>
      </c>
      <c r="R273" s="290">
        <f t="shared" si="144"/>
        <v>5600</v>
      </c>
      <c r="S273" s="290">
        <f t="shared" si="149"/>
        <v>2960</v>
      </c>
      <c r="T273" s="289">
        <v>165</v>
      </c>
      <c r="U273" s="290">
        <f t="shared" si="145"/>
        <v>2640</v>
      </c>
      <c r="V273" s="293">
        <f t="shared" si="150"/>
        <v>0</v>
      </c>
      <c r="W273" s="291">
        <v>167</v>
      </c>
      <c r="X273" s="290">
        <f t="shared" si="133"/>
        <v>2672</v>
      </c>
      <c r="Y273" s="301">
        <v>165</v>
      </c>
      <c r="Z273" s="302">
        <f t="shared" si="146"/>
        <v>2640</v>
      </c>
      <c r="AA273" s="302">
        <f t="shared" si="151"/>
        <v>2640</v>
      </c>
      <c r="AB273" s="284"/>
      <c r="AC273" s="284"/>
    </row>
    <row r="274" spans="1:29" hidden="1" x14ac:dyDescent="0.3">
      <c r="A274" s="284"/>
      <c r="B274" s="284"/>
      <c r="C274" s="297" t="s">
        <v>578</v>
      </c>
      <c r="D274" s="289" t="s">
        <v>127</v>
      </c>
      <c r="E274" s="306">
        <v>2</v>
      </c>
      <c r="F274" s="306">
        <f t="shared" si="140"/>
        <v>130</v>
      </c>
      <c r="G274" s="446">
        <f t="shared" si="139"/>
        <v>140</v>
      </c>
      <c r="H274" s="306">
        <f t="shared" si="141"/>
        <v>260</v>
      </c>
      <c r="I274" s="290">
        <v>250</v>
      </c>
      <c r="J274" s="290">
        <f t="shared" si="142"/>
        <v>500</v>
      </c>
      <c r="K274" s="290">
        <v>140</v>
      </c>
      <c r="L274" s="290">
        <f t="shared" si="134"/>
        <v>280</v>
      </c>
      <c r="M274" s="423">
        <f t="shared" si="147"/>
        <v>20</v>
      </c>
      <c r="N274" s="290">
        <v>163</v>
      </c>
      <c r="O274" s="290">
        <f t="shared" si="143"/>
        <v>326</v>
      </c>
      <c r="P274" s="290">
        <f t="shared" si="148"/>
        <v>66</v>
      </c>
      <c r="Q274" s="425">
        <v>250</v>
      </c>
      <c r="R274" s="290">
        <f t="shared" si="144"/>
        <v>500</v>
      </c>
      <c r="S274" s="290">
        <f t="shared" si="149"/>
        <v>240</v>
      </c>
      <c r="T274" s="289">
        <v>130</v>
      </c>
      <c r="U274" s="290">
        <f t="shared" si="145"/>
        <v>260</v>
      </c>
      <c r="V274" s="293">
        <f t="shared" si="150"/>
        <v>0</v>
      </c>
      <c r="W274" s="291">
        <v>145</v>
      </c>
      <c r="X274" s="290">
        <f t="shared" si="133"/>
        <v>290</v>
      </c>
      <c r="Y274" s="301">
        <v>130</v>
      </c>
      <c r="Z274" s="302">
        <f t="shared" si="146"/>
        <v>260</v>
      </c>
      <c r="AA274" s="302">
        <f t="shared" si="151"/>
        <v>260</v>
      </c>
      <c r="AB274" s="284"/>
      <c r="AC274" s="284"/>
    </row>
    <row r="275" spans="1:29" hidden="1" x14ac:dyDescent="0.3">
      <c r="A275" s="284"/>
      <c r="B275" s="284"/>
      <c r="C275" s="297" t="s">
        <v>579</v>
      </c>
      <c r="D275" s="289" t="s">
        <v>127</v>
      </c>
      <c r="E275" s="306">
        <v>0</v>
      </c>
      <c r="F275" s="306">
        <f t="shared" si="140"/>
        <v>100</v>
      </c>
      <c r="G275" s="306">
        <f t="shared" si="139"/>
        <v>100</v>
      </c>
      <c r="H275" s="306">
        <f t="shared" si="141"/>
        <v>0</v>
      </c>
      <c r="I275" s="290">
        <v>250</v>
      </c>
      <c r="J275" s="290">
        <f t="shared" si="142"/>
        <v>0</v>
      </c>
      <c r="K275" s="290">
        <v>100</v>
      </c>
      <c r="L275" s="290">
        <f t="shared" si="134"/>
        <v>0</v>
      </c>
      <c r="M275" s="290"/>
      <c r="N275" s="429">
        <v>100</v>
      </c>
      <c r="O275" s="429">
        <f t="shared" si="143"/>
        <v>0</v>
      </c>
      <c r="Q275" s="289">
        <v>250</v>
      </c>
      <c r="R275" s="290">
        <f t="shared" si="144"/>
        <v>0</v>
      </c>
      <c r="S275" s="290"/>
      <c r="T275" s="289">
        <v>130</v>
      </c>
      <c r="U275" s="290">
        <f t="shared" si="145"/>
        <v>0</v>
      </c>
      <c r="V275" s="290"/>
      <c r="W275" s="291">
        <v>145</v>
      </c>
      <c r="X275" s="290">
        <f t="shared" si="133"/>
        <v>0</v>
      </c>
      <c r="Y275" s="301">
        <v>100</v>
      </c>
      <c r="Z275" s="302">
        <f t="shared" si="146"/>
        <v>0</v>
      </c>
      <c r="AA275" s="302"/>
      <c r="AB275" s="284"/>
      <c r="AC275" s="284"/>
    </row>
    <row r="276" spans="1:29" hidden="1" x14ac:dyDescent="0.3">
      <c r="A276" s="284"/>
      <c r="B276" s="284"/>
      <c r="C276" s="297" t="s">
        <v>580</v>
      </c>
      <c r="D276" s="289" t="s">
        <v>127</v>
      </c>
      <c r="E276" s="306">
        <v>1</v>
      </c>
      <c r="F276" s="306">
        <f t="shared" si="140"/>
        <v>65</v>
      </c>
      <c r="G276" s="446">
        <f t="shared" si="139"/>
        <v>80</v>
      </c>
      <c r="H276" s="306">
        <f t="shared" si="141"/>
        <v>65</v>
      </c>
      <c r="I276" s="290">
        <v>80</v>
      </c>
      <c r="J276" s="290">
        <f t="shared" si="142"/>
        <v>80</v>
      </c>
      <c r="K276" s="290">
        <v>80</v>
      </c>
      <c r="L276" s="290">
        <f t="shared" si="134"/>
        <v>80</v>
      </c>
      <c r="M276" s="423">
        <f t="shared" ref="M276:M285" si="152">L276-H276</f>
        <v>15</v>
      </c>
      <c r="N276" s="290">
        <v>80</v>
      </c>
      <c r="O276" s="290">
        <f t="shared" si="143"/>
        <v>80</v>
      </c>
      <c r="P276" s="290">
        <f t="shared" ref="P276:P289" si="153">O276-H276</f>
        <v>15</v>
      </c>
      <c r="Q276" s="425">
        <v>100</v>
      </c>
      <c r="R276" s="290">
        <f t="shared" si="144"/>
        <v>100</v>
      </c>
      <c r="S276" s="290">
        <f t="shared" ref="S276:S289" si="154">R276-H276</f>
        <v>35</v>
      </c>
      <c r="T276" s="289">
        <v>65</v>
      </c>
      <c r="U276" s="290">
        <f t="shared" si="145"/>
        <v>65</v>
      </c>
      <c r="V276" s="293">
        <f t="shared" ref="V276:V289" si="155">U276-H276</f>
        <v>0</v>
      </c>
      <c r="W276" s="291">
        <v>112</v>
      </c>
      <c r="X276" s="290">
        <f t="shared" si="133"/>
        <v>112</v>
      </c>
      <c r="Y276" s="301">
        <v>65</v>
      </c>
      <c r="Z276" s="302">
        <f t="shared" si="146"/>
        <v>65</v>
      </c>
      <c r="AA276" s="302">
        <f t="shared" ref="AA276:AA289" si="156">H276</f>
        <v>65</v>
      </c>
      <c r="AB276" s="284"/>
      <c r="AC276" s="284"/>
    </row>
    <row r="277" spans="1:29" hidden="1" x14ac:dyDescent="0.3">
      <c r="A277" s="284"/>
      <c r="B277" s="284"/>
      <c r="C277" s="297" t="s">
        <v>581</v>
      </c>
      <c r="D277" s="289" t="s">
        <v>127</v>
      </c>
      <c r="E277" s="306">
        <v>13</v>
      </c>
      <c r="F277" s="306">
        <f t="shared" si="140"/>
        <v>110</v>
      </c>
      <c r="G277" s="446">
        <f t="shared" si="139"/>
        <v>125</v>
      </c>
      <c r="H277" s="306">
        <f t="shared" si="141"/>
        <v>1430</v>
      </c>
      <c r="I277" s="290">
        <v>250</v>
      </c>
      <c r="J277" s="290">
        <f t="shared" si="142"/>
        <v>3250</v>
      </c>
      <c r="K277" s="290">
        <v>140</v>
      </c>
      <c r="L277" s="290">
        <f t="shared" si="134"/>
        <v>1820</v>
      </c>
      <c r="M277" s="423">
        <f t="shared" si="152"/>
        <v>390</v>
      </c>
      <c r="N277" s="290">
        <v>125</v>
      </c>
      <c r="O277" s="290">
        <f t="shared" si="143"/>
        <v>1625</v>
      </c>
      <c r="P277" s="290">
        <f t="shared" si="153"/>
        <v>195</v>
      </c>
      <c r="Q277" s="425">
        <v>200</v>
      </c>
      <c r="R277" s="290">
        <f t="shared" si="144"/>
        <v>2600</v>
      </c>
      <c r="S277" s="290">
        <f t="shared" si="154"/>
        <v>1170</v>
      </c>
      <c r="T277" s="289">
        <v>110</v>
      </c>
      <c r="U277" s="290">
        <f t="shared" si="145"/>
        <v>1430</v>
      </c>
      <c r="V277" s="293">
        <f t="shared" si="155"/>
        <v>0</v>
      </c>
      <c r="W277" s="291">
        <v>350</v>
      </c>
      <c r="X277" s="290">
        <f t="shared" si="133"/>
        <v>4550</v>
      </c>
      <c r="Y277" s="301">
        <v>110</v>
      </c>
      <c r="Z277" s="302">
        <f t="shared" si="146"/>
        <v>1430</v>
      </c>
      <c r="AA277" s="302">
        <f t="shared" si="156"/>
        <v>1430</v>
      </c>
      <c r="AB277" s="284"/>
      <c r="AC277" s="284"/>
    </row>
    <row r="278" spans="1:29" x14ac:dyDescent="0.3">
      <c r="A278" s="284"/>
      <c r="B278" s="284"/>
      <c r="C278" s="444" t="s">
        <v>582</v>
      </c>
      <c r="D278" s="289" t="s">
        <v>127</v>
      </c>
      <c r="E278" s="306">
        <v>1</v>
      </c>
      <c r="F278" s="306">
        <f t="shared" si="140"/>
        <v>150</v>
      </c>
      <c r="G278" s="446">
        <f t="shared" si="139"/>
        <v>160</v>
      </c>
      <c r="H278" s="306">
        <f t="shared" si="141"/>
        <v>150</v>
      </c>
      <c r="I278" s="290">
        <v>150</v>
      </c>
      <c r="J278" s="290">
        <f t="shared" si="142"/>
        <v>150</v>
      </c>
      <c r="K278" s="290">
        <v>150</v>
      </c>
      <c r="L278" s="290">
        <f t="shared" si="134"/>
        <v>150</v>
      </c>
      <c r="M278" s="423">
        <f t="shared" si="152"/>
        <v>0</v>
      </c>
      <c r="N278" s="290">
        <v>160</v>
      </c>
      <c r="O278" s="290">
        <f t="shared" si="143"/>
        <v>160</v>
      </c>
      <c r="P278" s="290">
        <f t="shared" si="153"/>
        <v>10</v>
      </c>
      <c r="Q278" s="425">
        <v>250</v>
      </c>
      <c r="R278" s="290">
        <f t="shared" si="144"/>
        <v>250</v>
      </c>
      <c r="S278" s="290">
        <f t="shared" si="154"/>
        <v>100</v>
      </c>
      <c r="T278" s="289">
        <v>210</v>
      </c>
      <c r="U278" s="290">
        <f t="shared" si="145"/>
        <v>210</v>
      </c>
      <c r="V278" s="293">
        <f t="shared" si="155"/>
        <v>60</v>
      </c>
      <c r="W278" s="291">
        <v>350</v>
      </c>
      <c r="X278" s="290">
        <f t="shared" si="133"/>
        <v>350</v>
      </c>
      <c r="Y278" s="301">
        <v>150</v>
      </c>
      <c r="Z278" s="302">
        <f t="shared" si="146"/>
        <v>150</v>
      </c>
      <c r="AA278" s="302">
        <f t="shared" si="156"/>
        <v>150</v>
      </c>
      <c r="AB278" s="284"/>
      <c r="AC278" s="284"/>
    </row>
    <row r="279" spans="1:29" hidden="1" x14ac:dyDescent="0.3">
      <c r="A279" s="284"/>
      <c r="B279" s="284"/>
      <c r="C279" s="297" t="s">
        <v>583</v>
      </c>
      <c r="D279" s="289" t="s">
        <v>127</v>
      </c>
      <c r="E279" s="306">
        <v>1</v>
      </c>
      <c r="F279" s="306">
        <f t="shared" si="140"/>
        <v>125</v>
      </c>
      <c r="G279" s="446">
        <f t="shared" si="139"/>
        <v>160</v>
      </c>
      <c r="H279" s="306">
        <f t="shared" si="141"/>
        <v>125</v>
      </c>
      <c r="I279" s="290">
        <v>280</v>
      </c>
      <c r="J279" s="290">
        <f t="shared" si="142"/>
        <v>280</v>
      </c>
      <c r="K279" s="290">
        <v>280</v>
      </c>
      <c r="L279" s="290">
        <f t="shared" si="134"/>
        <v>280</v>
      </c>
      <c r="M279" s="423">
        <f t="shared" si="152"/>
        <v>155</v>
      </c>
      <c r="N279" s="290">
        <v>160</v>
      </c>
      <c r="O279" s="290">
        <f t="shared" si="143"/>
        <v>160</v>
      </c>
      <c r="P279" s="290">
        <f t="shared" si="153"/>
        <v>35</v>
      </c>
      <c r="Q279" s="425">
        <v>125</v>
      </c>
      <c r="R279" s="290">
        <f t="shared" si="144"/>
        <v>125</v>
      </c>
      <c r="S279" s="290">
        <f t="shared" si="154"/>
        <v>0</v>
      </c>
      <c r="T279" s="289">
        <v>185</v>
      </c>
      <c r="U279" s="290">
        <f t="shared" si="145"/>
        <v>185</v>
      </c>
      <c r="V279" s="293">
        <f t="shared" si="155"/>
        <v>60</v>
      </c>
      <c r="W279" s="291">
        <v>213</v>
      </c>
      <c r="X279" s="290">
        <f t="shared" si="133"/>
        <v>213</v>
      </c>
      <c r="Y279" s="301">
        <v>125</v>
      </c>
      <c r="Z279" s="302">
        <f t="shared" si="146"/>
        <v>125</v>
      </c>
      <c r="AA279" s="302">
        <f t="shared" si="156"/>
        <v>125</v>
      </c>
      <c r="AB279" s="284"/>
      <c r="AC279" s="284"/>
    </row>
    <row r="280" spans="1:29" hidden="1" x14ac:dyDescent="0.3">
      <c r="A280" s="284"/>
      <c r="B280" s="284"/>
      <c r="C280" s="297" t="s">
        <v>584</v>
      </c>
      <c r="D280" s="289" t="s">
        <v>127</v>
      </c>
      <c r="E280" s="306">
        <v>1</v>
      </c>
      <c r="F280" s="306">
        <f t="shared" si="140"/>
        <v>175</v>
      </c>
      <c r="G280" s="446">
        <f t="shared" si="139"/>
        <v>195</v>
      </c>
      <c r="H280" s="306">
        <f t="shared" si="141"/>
        <v>175</v>
      </c>
      <c r="I280" s="290">
        <v>350</v>
      </c>
      <c r="J280" s="290">
        <f t="shared" si="142"/>
        <v>350</v>
      </c>
      <c r="K280" s="290">
        <v>350</v>
      </c>
      <c r="L280" s="290">
        <f t="shared" si="134"/>
        <v>350</v>
      </c>
      <c r="M280" s="423">
        <f t="shared" si="152"/>
        <v>175</v>
      </c>
      <c r="N280" s="290">
        <v>175</v>
      </c>
      <c r="O280" s="290">
        <f t="shared" si="143"/>
        <v>175</v>
      </c>
      <c r="P280" s="290">
        <f t="shared" si="153"/>
        <v>0</v>
      </c>
      <c r="Q280" s="425">
        <v>225</v>
      </c>
      <c r="R280" s="290">
        <f t="shared" si="144"/>
        <v>225</v>
      </c>
      <c r="S280" s="290">
        <f t="shared" si="154"/>
        <v>50</v>
      </c>
      <c r="T280" s="289">
        <v>195</v>
      </c>
      <c r="U280" s="290">
        <f t="shared" si="145"/>
        <v>195</v>
      </c>
      <c r="V280" s="293">
        <f t="shared" si="155"/>
        <v>20</v>
      </c>
      <c r="W280" s="291">
        <v>213</v>
      </c>
      <c r="X280" s="290">
        <f t="shared" si="133"/>
        <v>213</v>
      </c>
      <c r="Y280" s="301">
        <v>175</v>
      </c>
      <c r="Z280" s="302">
        <f t="shared" si="146"/>
        <v>175</v>
      </c>
      <c r="AA280" s="302">
        <f t="shared" si="156"/>
        <v>175</v>
      </c>
      <c r="AB280" s="284"/>
      <c r="AC280" s="284"/>
    </row>
    <row r="281" spans="1:29" hidden="1" x14ac:dyDescent="0.3">
      <c r="A281" s="284"/>
      <c r="B281" s="284"/>
      <c r="C281" s="297" t="s">
        <v>585</v>
      </c>
      <c r="D281" s="289" t="s">
        <v>127</v>
      </c>
      <c r="E281" s="306">
        <v>1</v>
      </c>
      <c r="F281" s="306">
        <f t="shared" si="140"/>
        <v>205</v>
      </c>
      <c r="G281" s="446">
        <f t="shared" si="139"/>
        <v>215</v>
      </c>
      <c r="H281" s="306">
        <f t="shared" si="141"/>
        <v>205</v>
      </c>
      <c r="I281" s="290">
        <v>550</v>
      </c>
      <c r="J281" s="290">
        <f t="shared" si="142"/>
        <v>550</v>
      </c>
      <c r="K281" s="290">
        <v>550</v>
      </c>
      <c r="L281" s="290">
        <f t="shared" si="134"/>
        <v>550</v>
      </c>
      <c r="M281" s="423">
        <f t="shared" si="152"/>
        <v>345</v>
      </c>
      <c r="N281" s="290">
        <v>215</v>
      </c>
      <c r="O281" s="290">
        <f t="shared" si="143"/>
        <v>215</v>
      </c>
      <c r="P281" s="290">
        <f t="shared" si="153"/>
        <v>10</v>
      </c>
      <c r="Q281" s="425">
        <v>225</v>
      </c>
      <c r="R281" s="290">
        <f t="shared" si="144"/>
        <v>225</v>
      </c>
      <c r="S281" s="290">
        <f t="shared" si="154"/>
        <v>20</v>
      </c>
      <c r="T281" s="289">
        <v>205</v>
      </c>
      <c r="U281" s="290">
        <f t="shared" si="145"/>
        <v>205</v>
      </c>
      <c r="V281" s="293">
        <f t="shared" si="155"/>
        <v>0</v>
      </c>
      <c r="W281" s="291">
        <v>234</v>
      </c>
      <c r="X281" s="290">
        <f t="shared" si="133"/>
        <v>234</v>
      </c>
      <c r="Y281" s="301">
        <v>205</v>
      </c>
      <c r="Z281" s="302">
        <f t="shared" si="146"/>
        <v>205</v>
      </c>
      <c r="AA281" s="302">
        <f t="shared" si="156"/>
        <v>205</v>
      </c>
      <c r="AB281" s="284"/>
      <c r="AC281" s="284"/>
    </row>
    <row r="282" spans="1:29" hidden="1" x14ac:dyDescent="0.3">
      <c r="A282" s="284"/>
      <c r="B282" s="284"/>
      <c r="C282" s="297" t="s">
        <v>586</v>
      </c>
      <c r="D282" s="289" t="s">
        <v>127</v>
      </c>
      <c r="E282" s="306">
        <v>1</v>
      </c>
      <c r="F282" s="306">
        <f t="shared" si="140"/>
        <v>115</v>
      </c>
      <c r="G282" s="446">
        <f t="shared" si="139"/>
        <v>150</v>
      </c>
      <c r="H282" s="306">
        <f t="shared" si="141"/>
        <v>115</v>
      </c>
      <c r="I282" s="290">
        <v>300</v>
      </c>
      <c r="J282" s="290">
        <f t="shared" si="142"/>
        <v>300</v>
      </c>
      <c r="K282" s="290">
        <v>300</v>
      </c>
      <c r="L282" s="290">
        <f t="shared" si="134"/>
        <v>300</v>
      </c>
      <c r="M282" s="423">
        <f t="shared" si="152"/>
        <v>185</v>
      </c>
      <c r="N282" s="290">
        <v>150</v>
      </c>
      <c r="O282" s="290">
        <f t="shared" si="143"/>
        <v>150</v>
      </c>
      <c r="P282" s="290">
        <f t="shared" si="153"/>
        <v>35</v>
      </c>
      <c r="Q282" s="425">
        <v>250</v>
      </c>
      <c r="R282" s="290">
        <f t="shared" si="144"/>
        <v>250</v>
      </c>
      <c r="S282" s="290">
        <f t="shared" si="154"/>
        <v>135</v>
      </c>
      <c r="T282" s="289">
        <v>115</v>
      </c>
      <c r="U282" s="290">
        <f t="shared" si="145"/>
        <v>115</v>
      </c>
      <c r="V282" s="293">
        <f t="shared" si="155"/>
        <v>0</v>
      </c>
      <c r="W282" s="291">
        <v>267</v>
      </c>
      <c r="X282" s="290">
        <f t="shared" si="133"/>
        <v>267</v>
      </c>
      <c r="Y282" s="301">
        <v>115</v>
      </c>
      <c r="Z282" s="302">
        <f t="shared" si="146"/>
        <v>115</v>
      </c>
      <c r="AA282" s="302">
        <f t="shared" si="156"/>
        <v>115</v>
      </c>
      <c r="AB282" s="284"/>
      <c r="AC282" s="284"/>
    </row>
    <row r="283" spans="1:29" hidden="1" x14ac:dyDescent="0.3">
      <c r="A283" s="284"/>
      <c r="B283" s="284"/>
      <c r="C283" s="297" t="s">
        <v>587</v>
      </c>
      <c r="D283" s="289" t="s">
        <v>127</v>
      </c>
      <c r="E283" s="306">
        <v>15</v>
      </c>
      <c r="F283" s="306">
        <f t="shared" si="140"/>
        <v>450</v>
      </c>
      <c r="G283" s="446">
        <f t="shared" si="139"/>
        <v>450</v>
      </c>
      <c r="H283" s="306">
        <f t="shared" si="141"/>
        <v>6750</v>
      </c>
      <c r="I283" s="290">
        <v>450</v>
      </c>
      <c r="J283" s="290">
        <f t="shared" si="142"/>
        <v>6750</v>
      </c>
      <c r="K283" s="290">
        <v>450</v>
      </c>
      <c r="L283" s="290">
        <f t="shared" si="134"/>
        <v>6750</v>
      </c>
      <c r="M283" s="423">
        <f t="shared" si="152"/>
        <v>0</v>
      </c>
      <c r="N283" s="290">
        <v>805</v>
      </c>
      <c r="O283" s="290">
        <f t="shared" si="143"/>
        <v>12075</v>
      </c>
      <c r="P283" s="290">
        <f t="shared" si="153"/>
        <v>5325</v>
      </c>
      <c r="Q283" s="425">
        <v>450</v>
      </c>
      <c r="R283" s="290">
        <f t="shared" si="144"/>
        <v>6750</v>
      </c>
      <c r="S283" s="290">
        <f t="shared" si="154"/>
        <v>0</v>
      </c>
      <c r="T283" s="289">
        <v>450</v>
      </c>
      <c r="U283" s="290">
        <f t="shared" si="145"/>
        <v>6750</v>
      </c>
      <c r="V283" s="293">
        <f t="shared" si="155"/>
        <v>0</v>
      </c>
      <c r="W283" s="291">
        <v>458.90750000000003</v>
      </c>
      <c r="X283" s="290">
        <f t="shared" si="133"/>
        <v>6883.6125000000002</v>
      </c>
      <c r="Y283" s="301">
        <v>450</v>
      </c>
      <c r="Z283" s="302">
        <f t="shared" si="146"/>
        <v>6750</v>
      </c>
      <c r="AA283" s="302">
        <f t="shared" si="156"/>
        <v>6750</v>
      </c>
      <c r="AB283" s="284"/>
      <c r="AC283" s="284"/>
    </row>
    <row r="284" spans="1:29" x14ac:dyDescent="0.3">
      <c r="A284" s="284"/>
      <c r="B284" s="284"/>
      <c r="C284" s="444" t="s">
        <v>588</v>
      </c>
      <c r="D284" s="289" t="s">
        <v>127</v>
      </c>
      <c r="E284" s="306">
        <v>10</v>
      </c>
      <c r="F284" s="306">
        <v>1100</v>
      </c>
      <c r="G284" s="446">
        <f t="shared" si="139"/>
        <v>1150</v>
      </c>
      <c r="H284" s="306">
        <f t="shared" si="141"/>
        <v>11000</v>
      </c>
      <c r="I284" s="290">
        <v>1200</v>
      </c>
      <c r="J284" s="290">
        <f t="shared" si="142"/>
        <v>12000</v>
      </c>
      <c r="K284" s="290">
        <v>1200</v>
      </c>
      <c r="L284" s="290">
        <f t="shared" si="134"/>
        <v>12000</v>
      </c>
      <c r="M284" s="423">
        <f t="shared" si="152"/>
        <v>1000</v>
      </c>
      <c r="N284" s="290">
        <v>2250</v>
      </c>
      <c r="O284" s="290">
        <f t="shared" si="143"/>
        <v>22500</v>
      </c>
      <c r="P284" s="290">
        <f t="shared" si="153"/>
        <v>11500</v>
      </c>
      <c r="Q284" s="425">
        <v>450</v>
      </c>
      <c r="R284" s="290">
        <f t="shared" si="144"/>
        <v>4500</v>
      </c>
      <c r="S284" s="290">
        <f t="shared" si="154"/>
        <v>-6500</v>
      </c>
      <c r="T284" s="289">
        <v>1150</v>
      </c>
      <c r="U284" s="290">
        <f t="shared" si="145"/>
        <v>11500</v>
      </c>
      <c r="V284" s="293">
        <f t="shared" si="155"/>
        <v>500</v>
      </c>
      <c r="W284" s="291">
        <v>1345</v>
      </c>
      <c r="X284" s="290">
        <f t="shared" si="133"/>
        <v>13450</v>
      </c>
      <c r="Y284" s="301">
        <v>450</v>
      </c>
      <c r="Z284" s="302">
        <f t="shared" si="146"/>
        <v>4500</v>
      </c>
      <c r="AA284" s="302">
        <f t="shared" si="156"/>
        <v>11000</v>
      </c>
      <c r="AB284" s="284"/>
      <c r="AC284" s="284"/>
    </row>
    <row r="285" spans="1:29" x14ac:dyDescent="0.3">
      <c r="A285" s="284"/>
      <c r="B285" s="284"/>
      <c r="C285" s="449" t="s">
        <v>589</v>
      </c>
      <c r="D285" s="415" t="s">
        <v>127</v>
      </c>
      <c r="E285" s="416">
        <v>12</v>
      </c>
      <c r="F285" s="306">
        <v>30</v>
      </c>
      <c r="G285" s="446">
        <f t="shared" si="139"/>
        <v>32</v>
      </c>
      <c r="H285" s="306">
        <f t="shared" si="141"/>
        <v>360</v>
      </c>
      <c r="I285" s="290">
        <v>40</v>
      </c>
      <c r="J285" s="290">
        <f t="shared" si="142"/>
        <v>480</v>
      </c>
      <c r="K285" s="290">
        <v>32</v>
      </c>
      <c r="L285" s="290">
        <f t="shared" si="134"/>
        <v>384</v>
      </c>
      <c r="M285" s="423">
        <f t="shared" si="152"/>
        <v>24</v>
      </c>
      <c r="N285" s="290">
        <v>35</v>
      </c>
      <c r="O285" s="290">
        <f t="shared" si="143"/>
        <v>420</v>
      </c>
      <c r="P285" s="290">
        <f t="shared" si="153"/>
        <v>60</v>
      </c>
      <c r="Q285" s="425">
        <v>75</v>
      </c>
      <c r="R285" s="290">
        <f t="shared" si="144"/>
        <v>900</v>
      </c>
      <c r="S285" s="290">
        <f t="shared" si="154"/>
        <v>540</v>
      </c>
      <c r="T285" s="289">
        <v>25</v>
      </c>
      <c r="U285" s="290">
        <f t="shared" si="145"/>
        <v>300</v>
      </c>
      <c r="V285" s="293">
        <f t="shared" si="155"/>
        <v>-60</v>
      </c>
      <c r="W285" s="291">
        <v>25.127499999999998</v>
      </c>
      <c r="X285" s="290">
        <f t="shared" si="133"/>
        <v>301.52999999999997</v>
      </c>
      <c r="Y285" s="301">
        <v>25</v>
      </c>
      <c r="Z285" s="302">
        <f t="shared" si="146"/>
        <v>300</v>
      </c>
      <c r="AA285" s="302">
        <f t="shared" si="156"/>
        <v>360</v>
      </c>
      <c r="AB285" s="284"/>
      <c r="AC285" s="284"/>
    </row>
    <row r="286" spans="1:29" hidden="1" x14ac:dyDescent="0.3">
      <c r="A286" s="284"/>
      <c r="B286" s="430"/>
      <c r="C286" s="420" t="s">
        <v>996</v>
      </c>
      <c r="D286" s="420" t="s">
        <v>127</v>
      </c>
      <c r="E286" s="420">
        <v>13</v>
      </c>
      <c r="F286" s="414"/>
      <c r="G286" s="447"/>
      <c r="H286" s="431"/>
      <c r="I286" s="432"/>
      <c r="J286" s="432"/>
      <c r="K286" s="432"/>
      <c r="L286" s="432"/>
      <c r="M286" s="433"/>
      <c r="N286" s="432"/>
      <c r="O286" s="432"/>
      <c r="P286" s="432">
        <f t="shared" si="153"/>
        <v>0</v>
      </c>
      <c r="Q286" s="434"/>
      <c r="R286" s="432"/>
      <c r="S286" s="432">
        <f t="shared" si="154"/>
        <v>0</v>
      </c>
      <c r="T286" s="289"/>
      <c r="U286" s="432"/>
      <c r="V286" s="293">
        <f t="shared" si="155"/>
        <v>0</v>
      </c>
      <c r="W286" s="291"/>
      <c r="X286" s="432"/>
      <c r="Y286" s="301"/>
      <c r="Z286" s="435"/>
      <c r="AA286" s="435">
        <f t="shared" si="156"/>
        <v>0</v>
      </c>
      <c r="AB286" s="436"/>
      <c r="AC286" s="436"/>
    </row>
    <row r="287" spans="1:29" hidden="1" x14ac:dyDescent="0.3">
      <c r="A287" s="284"/>
      <c r="B287" s="430"/>
      <c r="C287" s="420" t="s">
        <v>997</v>
      </c>
      <c r="D287" s="420" t="s">
        <v>127</v>
      </c>
      <c r="E287" s="420">
        <v>15</v>
      </c>
      <c r="F287" s="414"/>
      <c r="G287" s="447"/>
      <c r="H287" s="431"/>
      <c r="I287" s="432"/>
      <c r="J287" s="432"/>
      <c r="K287" s="432"/>
      <c r="L287" s="432"/>
      <c r="M287" s="433"/>
      <c r="N287" s="432"/>
      <c r="O287" s="432"/>
      <c r="P287" s="432">
        <f t="shared" si="153"/>
        <v>0</v>
      </c>
      <c r="Q287" s="434"/>
      <c r="R287" s="432"/>
      <c r="S287" s="432">
        <f t="shared" si="154"/>
        <v>0</v>
      </c>
      <c r="T287" s="289"/>
      <c r="U287" s="432"/>
      <c r="V287" s="293">
        <f t="shared" si="155"/>
        <v>0</v>
      </c>
      <c r="W287" s="291"/>
      <c r="X287" s="432"/>
      <c r="Y287" s="301"/>
      <c r="Z287" s="435"/>
      <c r="AA287" s="435">
        <f t="shared" si="156"/>
        <v>0</v>
      </c>
      <c r="AB287" s="436"/>
      <c r="AC287" s="436"/>
    </row>
    <row r="288" spans="1:29" hidden="1" x14ac:dyDescent="0.3">
      <c r="A288" s="284"/>
      <c r="B288" s="430"/>
      <c r="C288" s="420" t="s">
        <v>998</v>
      </c>
      <c r="D288" s="420" t="s">
        <v>127</v>
      </c>
      <c r="E288" s="420">
        <v>15</v>
      </c>
      <c r="F288" s="414"/>
      <c r="G288" s="447"/>
      <c r="H288" s="431"/>
      <c r="I288" s="432"/>
      <c r="J288" s="432"/>
      <c r="K288" s="432"/>
      <c r="L288" s="432"/>
      <c r="M288" s="433"/>
      <c r="N288" s="432"/>
      <c r="O288" s="432"/>
      <c r="P288" s="432">
        <f t="shared" si="153"/>
        <v>0</v>
      </c>
      <c r="Q288" s="434"/>
      <c r="R288" s="432"/>
      <c r="S288" s="432">
        <f t="shared" si="154"/>
        <v>0</v>
      </c>
      <c r="T288" s="289"/>
      <c r="U288" s="432"/>
      <c r="V288" s="293">
        <f t="shared" si="155"/>
        <v>0</v>
      </c>
      <c r="W288" s="291"/>
      <c r="X288" s="432"/>
      <c r="Y288" s="301"/>
      <c r="Z288" s="435"/>
      <c r="AA288" s="435">
        <f t="shared" si="156"/>
        <v>0</v>
      </c>
      <c r="AB288" s="436"/>
      <c r="AC288" s="436"/>
    </row>
    <row r="289" spans="1:29" hidden="1" x14ac:dyDescent="0.3">
      <c r="A289" s="284"/>
      <c r="B289" s="413"/>
      <c r="C289" s="420" t="s">
        <v>999</v>
      </c>
      <c r="D289" s="420" t="s">
        <v>127</v>
      </c>
      <c r="E289" s="420">
        <v>10</v>
      </c>
      <c r="F289" s="414"/>
      <c r="G289" s="447"/>
      <c r="H289" s="431"/>
      <c r="I289" s="432"/>
      <c r="J289" s="432"/>
      <c r="K289" s="432"/>
      <c r="L289" s="432"/>
      <c r="M289" s="433"/>
      <c r="N289" s="432"/>
      <c r="O289" s="432"/>
      <c r="P289" s="432">
        <f t="shared" si="153"/>
        <v>0</v>
      </c>
      <c r="Q289" s="434"/>
      <c r="R289" s="432"/>
      <c r="S289" s="432">
        <f t="shared" si="154"/>
        <v>0</v>
      </c>
      <c r="T289" s="289"/>
      <c r="U289" s="432"/>
      <c r="V289" s="293">
        <f t="shared" si="155"/>
        <v>0</v>
      </c>
      <c r="W289" s="291"/>
      <c r="X289" s="432"/>
      <c r="Y289" s="301"/>
      <c r="Z289" s="435"/>
      <c r="AA289" s="435">
        <f t="shared" si="156"/>
        <v>0</v>
      </c>
      <c r="AB289" s="436"/>
      <c r="AC289" s="436"/>
    </row>
    <row r="290" spans="1:29" hidden="1" x14ac:dyDescent="0.3">
      <c r="A290" s="284"/>
      <c r="B290" s="284"/>
      <c r="C290" s="417" t="s">
        <v>590</v>
      </c>
      <c r="D290" s="418" t="s">
        <v>127</v>
      </c>
      <c r="E290" s="419">
        <v>0</v>
      </c>
      <c r="F290" s="306">
        <f t="shared" ref="F290:F296" si="157">MIN(I290,N290,Q290,T290,W290)</f>
        <v>56</v>
      </c>
      <c r="G290" s="306">
        <f t="shared" ref="G290" si="158">+AVERAGE(K290,N290,Q290,T290,Y290)</f>
        <v>70.599999999999994</v>
      </c>
      <c r="H290" s="306">
        <f t="shared" si="141"/>
        <v>0</v>
      </c>
      <c r="I290" s="290">
        <v>80</v>
      </c>
      <c r="J290" s="290">
        <f t="shared" si="142"/>
        <v>0</v>
      </c>
      <c r="K290" s="290">
        <v>61</v>
      </c>
      <c r="L290" s="290">
        <f t="shared" si="134"/>
        <v>0</v>
      </c>
      <c r="M290" s="290"/>
      <c r="N290" s="428">
        <v>56</v>
      </c>
      <c r="O290" s="428">
        <f t="shared" ref="O290:O296" si="159">N290*$E290</f>
        <v>0</v>
      </c>
      <c r="Q290" s="289">
        <v>110</v>
      </c>
      <c r="R290" s="290">
        <f t="shared" si="144"/>
        <v>0</v>
      </c>
      <c r="S290" s="290"/>
      <c r="T290" s="289">
        <v>70</v>
      </c>
      <c r="U290" s="290">
        <f t="shared" si="145"/>
        <v>0</v>
      </c>
      <c r="V290" s="290"/>
      <c r="W290" s="291">
        <v>122</v>
      </c>
      <c r="X290" s="290">
        <f t="shared" si="133"/>
        <v>0</v>
      </c>
      <c r="Y290" s="301">
        <v>56</v>
      </c>
      <c r="Z290" s="302">
        <f t="shared" ref="Z290:Z296" si="160">Y290*E290</f>
        <v>0</v>
      </c>
      <c r="AA290" s="302"/>
      <c r="AB290" s="284"/>
      <c r="AC290" s="284"/>
    </row>
    <row r="291" spans="1:29" hidden="1" x14ac:dyDescent="0.3">
      <c r="A291" s="284"/>
      <c r="B291" s="284"/>
      <c r="C291" s="297" t="s">
        <v>591</v>
      </c>
      <c r="D291" s="289" t="s">
        <v>127</v>
      </c>
      <c r="E291" s="306">
        <v>0</v>
      </c>
      <c r="F291" s="306">
        <f t="shared" si="157"/>
        <v>68</v>
      </c>
      <c r="G291" s="306">
        <f t="shared" ref="G291:G293" si="161">+AVERAGE(K291,N291,Q291,T291,Y291)</f>
        <v>77.599999999999994</v>
      </c>
      <c r="H291" s="306">
        <f t="shared" si="141"/>
        <v>0</v>
      </c>
      <c r="I291" s="290">
        <v>80</v>
      </c>
      <c r="J291" s="290">
        <f t="shared" si="142"/>
        <v>0</v>
      </c>
      <c r="K291" s="290">
        <v>72</v>
      </c>
      <c r="L291" s="290">
        <f t="shared" si="134"/>
        <v>0</v>
      </c>
      <c r="M291" s="290"/>
      <c r="N291" s="290">
        <v>68</v>
      </c>
      <c r="O291" s="290">
        <f t="shared" si="159"/>
        <v>0</v>
      </c>
      <c r="Q291" s="289">
        <v>110</v>
      </c>
      <c r="R291" s="290">
        <f t="shared" si="144"/>
        <v>0</v>
      </c>
      <c r="S291" s="290"/>
      <c r="T291" s="289">
        <v>70</v>
      </c>
      <c r="U291" s="290">
        <f t="shared" si="145"/>
        <v>0</v>
      </c>
      <c r="V291" s="290"/>
      <c r="W291" s="291">
        <v>122</v>
      </c>
      <c r="X291" s="290">
        <f t="shared" si="133"/>
        <v>0</v>
      </c>
      <c r="Y291" s="301">
        <v>68</v>
      </c>
      <c r="Z291" s="302">
        <f t="shared" si="160"/>
        <v>0</v>
      </c>
      <c r="AA291" s="302"/>
      <c r="AB291" s="284"/>
      <c r="AC291" s="284"/>
    </row>
    <row r="292" spans="1:29" hidden="1" x14ac:dyDescent="0.3">
      <c r="A292" s="284"/>
      <c r="B292" s="284"/>
      <c r="C292" s="297" t="s">
        <v>592</v>
      </c>
      <c r="D292" s="289" t="s">
        <v>127</v>
      </c>
      <c r="E292" s="306">
        <v>0</v>
      </c>
      <c r="F292" s="306">
        <f t="shared" si="157"/>
        <v>82</v>
      </c>
      <c r="G292" s="306">
        <f t="shared" si="161"/>
        <v>93.2</v>
      </c>
      <c r="H292" s="306">
        <f t="shared" si="141"/>
        <v>0</v>
      </c>
      <c r="I292" s="290">
        <v>90</v>
      </c>
      <c r="J292" s="290">
        <f t="shared" si="142"/>
        <v>0</v>
      </c>
      <c r="K292" s="290">
        <v>82</v>
      </c>
      <c r="L292" s="290">
        <f t="shared" si="134"/>
        <v>0</v>
      </c>
      <c r="M292" s="290"/>
      <c r="N292" s="290">
        <v>82</v>
      </c>
      <c r="O292" s="290">
        <f t="shared" si="159"/>
        <v>0</v>
      </c>
      <c r="Q292" s="289">
        <v>125</v>
      </c>
      <c r="R292" s="290">
        <f t="shared" si="144"/>
        <v>0</v>
      </c>
      <c r="S292" s="290"/>
      <c r="T292" s="289">
        <v>95</v>
      </c>
      <c r="U292" s="290">
        <f t="shared" si="145"/>
        <v>0</v>
      </c>
      <c r="V292" s="290"/>
      <c r="W292" s="291">
        <v>122</v>
      </c>
      <c r="X292" s="290">
        <f t="shared" si="133"/>
        <v>0</v>
      </c>
      <c r="Y292" s="301">
        <v>82</v>
      </c>
      <c r="Z292" s="302">
        <f t="shared" si="160"/>
        <v>0</v>
      </c>
      <c r="AA292" s="302"/>
      <c r="AB292" s="284"/>
      <c r="AC292" s="284"/>
    </row>
    <row r="293" spans="1:29" hidden="1" x14ac:dyDescent="0.3">
      <c r="A293" s="284"/>
      <c r="B293" s="284"/>
      <c r="C293" s="297" t="s">
        <v>593</v>
      </c>
      <c r="D293" s="289" t="s">
        <v>127</v>
      </c>
      <c r="E293" s="306">
        <v>0</v>
      </c>
      <c r="F293" s="306">
        <f t="shared" si="157"/>
        <v>90</v>
      </c>
      <c r="G293" s="306">
        <f t="shared" si="161"/>
        <v>109</v>
      </c>
      <c r="H293" s="306">
        <f t="shared" si="141"/>
        <v>0</v>
      </c>
      <c r="I293" s="290">
        <v>120</v>
      </c>
      <c r="J293" s="290">
        <f t="shared" si="142"/>
        <v>0</v>
      </c>
      <c r="K293" s="290">
        <v>95</v>
      </c>
      <c r="L293" s="290">
        <f t="shared" si="134"/>
        <v>0</v>
      </c>
      <c r="M293" s="290"/>
      <c r="N293" s="426">
        <v>90</v>
      </c>
      <c r="O293" s="426">
        <f t="shared" si="159"/>
        <v>0</v>
      </c>
      <c r="Q293" s="289">
        <v>175</v>
      </c>
      <c r="R293" s="290">
        <f t="shared" si="144"/>
        <v>0</v>
      </c>
      <c r="S293" s="290"/>
      <c r="T293" s="289">
        <v>95</v>
      </c>
      <c r="U293" s="290">
        <f t="shared" si="145"/>
        <v>0</v>
      </c>
      <c r="V293" s="290"/>
      <c r="W293" s="291">
        <v>122</v>
      </c>
      <c r="X293" s="290">
        <f t="shared" si="133"/>
        <v>0</v>
      </c>
      <c r="Y293" s="301">
        <v>90</v>
      </c>
      <c r="Z293" s="302">
        <f t="shared" si="160"/>
        <v>0</v>
      </c>
      <c r="AA293" s="302"/>
      <c r="AB293" s="284"/>
      <c r="AC293" s="284"/>
    </row>
    <row r="294" spans="1:29" x14ac:dyDescent="0.3">
      <c r="A294" s="284"/>
      <c r="B294" s="284"/>
      <c r="C294" s="444" t="s">
        <v>594</v>
      </c>
      <c r="D294" s="289" t="s">
        <v>127</v>
      </c>
      <c r="E294" s="306">
        <v>5</v>
      </c>
      <c r="F294" s="306">
        <v>110</v>
      </c>
      <c r="G294" s="446">
        <f t="shared" ref="G294:G339" si="162">+MEDIAN(K294,Q294,T294,Y294,N294)</f>
        <v>102</v>
      </c>
      <c r="H294" s="306">
        <f t="shared" si="141"/>
        <v>550</v>
      </c>
      <c r="I294" s="290">
        <v>130</v>
      </c>
      <c r="J294" s="290">
        <f t="shared" si="142"/>
        <v>650</v>
      </c>
      <c r="K294" s="290">
        <v>102</v>
      </c>
      <c r="L294" s="290">
        <f t="shared" si="134"/>
        <v>510</v>
      </c>
      <c r="M294" s="423">
        <f>L294-H294</f>
        <v>-40</v>
      </c>
      <c r="N294" s="290">
        <v>98</v>
      </c>
      <c r="O294" s="290">
        <f t="shared" si="159"/>
        <v>490</v>
      </c>
      <c r="P294" s="290">
        <f>O294-H294</f>
        <v>-60</v>
      </c>
      <c r="Q294" s="425">
        <v>200</v>
      </c>
      <c r="R294" s="290">
        <f t="shared" si="144"/>
        <v>1000</v>
      </c>
      <c r="S294" s="290">
        <f>R294-H294</f>
        <v>450</v>
      </c>
      <c r="T294" s="289">
        <v>110</v>
      </c>
      <c r="U294" s="290">
        <f t="shared" si="145"/>
        <v>550</v>
      </c>
      <c r="V294" s="293">
        <f>U294-H294</f>
        <v>0</v>
      </c>
      <c r="W294" s="291">
        <v>122</v>
      </c>
      <c r="X294" s="290">
        <f t="shared" si="133"/>
        <v>610</v>
      </c>
      <c r="Y294" s="301">
        <v>98</v>
      </c>
      <c r="Z294" s="302">
        <f t="shared" si="160"/>
        <v>490</v>
      </c>
      <c r="AA294" s="302">
        <f>H294</f>
        <v>550</v>
      </c>
      <c r="AB294" s="284"/>
      <c r="AC294" s="284"/>
    </row>
    <row r="295" spans="1:29" hidden="1" x14ac:dyDescent="0.3">
      <c r="A295" s="284"/>
      <c r="B295" s="284"/>
      <c r="C295" s="297" t="s">
        <v>595</v>
      </c>
      <c r="D295" s="289" t="s">
        <v>127</v>
      </c>
      <c r="E295" s="306">
        <v>0</v>
      </c>
      <c r="F295" s="306">
        <f t="shared" si="157"/>
        <v>115</v>
      </c>
      <c r="G295" s="306">
        <f t="shared" si="162"/>
        <v>120</v>
      </c>
      <c r="H295" s="306">
        <f t="shared" si="141"/>
        <v>0</v>
      </c>
      <c r="I295" s="290">
        <v>140</v>
      </c>
      <c r="J295" s="290">
        <f t="shared" si="142"/>
        <v>0</v>
      </c>
      <c r="K295" s="290">
        <v>120</v>
      </c>
      <c r="L295" s="290">
        <f t="shared" si="134"/>
        <v>0</v>
      </c>
      <c r="M295" s="290"/>
      <c r="N295" s="428">
        <v>120</v>
      </c>
      <c r="O295" s="428">
        <f t="shared" si="159"/>
        <v>0</v>
      </c>
      <c r="Q295" s="289">
        <v>235</v>
      </c>
      <c r="R295" s="290">
        <f t="shared" si="144"/>
        <v>0</v>
      </c>
      <c r="S295" s="290"/>
      <c r="T295" s="289">
        <v>115</v>
      </c>
      <c r="U295" s="290">
        <f t="shared" si="145"/>
        <v>0</v>
      </c>
      <c r="V295" s="290"/>
      <c r="W295" s="291">
        <v>122</v>
      </c>
      <c r="X295" s="290">
        <f t="shared" si="133"/>
        <v>0</v>
      </c>
      <c r="Y295" s="301">
        <v>115</v>
      </c>
      <c r="Z295" s="302">
        <f t="shared" si="160"/>
        <v>0</v>
      </c>
      <c r="AA295" s="302"/>
      <c r="AB295" s="284"/>
      <c r="AC295" s="284"/>
    </row>
    <row r="296" spans="1:29" hidden="1" x14ac:dyDescent="0.3">
      <c r="A296" s="284"/>
      <c r="B296" s="284"/>
      <c r="C296" s="297" t="s">
        <v>596</v>
      </c>
      <c r="D296" s="289" t="s">
        <v>127</v>
      </c>
      <c r="E296" s="306">
        <v>0</v>
      </c>
      <c r="F296" s="306">
        <f t="shared" si="157"/>
        <v>115</v>
      </c>
      <c r="G296" s="306">
        <f t="shared" si="162"/>
        <v>140</v>
      </c>
      <c r="H296" s="306">
        <f t="shared" si="141"/>
        <v>0</v>
      </c>
      <c r="I296" s="290">
        <v>150</v>
      </c>
      <c r="J296" s="290">
        <f t="shared" si="142"/>
        <v>0</v>
      </c>
      <c r="K296" s="290">
        <v>140</v>
      </c>
      <c r="L296" s="290">
        <f t="shared" si="134"/>
        <v>0</v>
      </c>
      <c r="M296" s="290"/>
      <c r="N296" s="290">
        <v>140</v>
      </c>
      <c r="O296" s="290">
        <f t="shared" si="159"/>
        <v>0</v>
      </c>
      <c r="Q296" s="289">
        <v>275</v>
      </c>
      <c r="R296" s="290">
        <f t="shared" si="144"/>
        <v>0</v>
      </c>
      <c r="S296" s="290"/>
      <c r="T296" s="289">
        <v>115</v>
      </c>
      <c r="U296" s="290">
        <f t="shared" si="145"/>
        <v>0</v>
      </c>
      <c r="V296" s="290"/>
      <c r="W296" s="291">
        <v>145</v>
      </c>
      <c r="X296" s="290">
        <f t="shared" si="133"/>
        <v>0</v>
      </c>
      <c r="Y296" s="301">
        <v>115</v>
      </c>
      <c r="Z296" s="302">
        <f t="shared" si="160"/>
        <v>0</v>
      </c>
      <c r="AA296" s="302"/>
      <c r="AB296" s="284"/>
      <c r="AC296" s="284"/>
    </row>
    <row r="297" spans="1:29" hidden="1" x14ac:dyDescent="0.3">
      <c r="A297" s="284"/>
      <c r="B297" s="284"/>
      <c r="C297" s="297" t="s">
        <v>597</v>
      </c>
      <c r="D297" s="289"/>
      <c r="E297" s="306"/>
      <c r="F297" s="306"/>
      <c r="G297" s="306" t="e">
        <f t="shared" si="162"/>
        <v>#NUM!</v>
      </c>
      <c r="H297" s="306"/>
      <c r="I297" s="290"/>
      <c r="J297" s="290"/>
      <c r="K297" s="290" t="s">
        <v>338</v>
      </c>
      <c r="L297" s="290"/>
      <c r="M297" s="290"/>
      <c r="N297" s="290"/>
      <c r="O297" s="290"/>
      <c r="Q297" s="289"/>
      <c r="R297" s="290"/>
      <c r="S297" s="290"/>
      <c r="T297" s="289"/>
      <c r="U297" s="290"/>
      <c r="V297" s="290"/>
      <c r="W297" s="292"/>
      <c r="X297" s="293"/>
      <c r="Y297" s="301" t="s">
        <v>338</v>
      </c>
      <c r="Z297" s="302"/>
      <c r="AA297" s="302"/>
      <c r="AB297" s="284"/>
      <c r="AC297" s="284"/>
    </row>
    <row r="298" spans="1:29" ht="55.2" hidden="1" x14ac:dyDescent="0.3">
      <c r="A298" s="284"/>
      <c r="B298" s="284"/>
      <c r="C298" s="297" t="s">
        <v>598</v>
      </c>
      <c r="D298" s="289"/>
      <c r="E298" s="306"/>
      <c r="F298" s="306"/>
      <c r="G298" s="306" t="e">
        <f t="shared" si="162"/>
        <v>#NUM!</v>
      </c>
      <c r="H298" s="306"/>
      <c r="I298" s="290"/>
      <c r="J298" s="290"/>
      <c r="K298" s="290" t="s">
        <v>338</v>
      </c>
      <c r="L298" s="290"/>
      <c r="M298" s="290"/>
      <c r="N298" s="426"/>
      <c r="O298" s="426"/>
      <c r="Q298" s="289"/>
      <c r="R298" s="290"/>
      <c r="S298" s="290"/>
      <c r="T298" s="289"/>
      <c r="U298" s="290"/>
      <c r="V298" s="290"/>
      <c r="W298" s="292"/>
      <c r="X298" s="293"/>
      <c r="Y298" s="301" t="s">
        <v>338</v>
      </c>
      <c r="Z298" s="302"/>
      <c r="AA298" s="302"/>
      <c r="AB298" s="284"/>
      <c r="AC298" s="284"/>
    </row>
    <row r="299" spans="1:29" x14ac:dyDescent="0.3">
      <c r="A299" s="284"/>
      <c r="B299" s="284"/>
      <c r="C299" s="444" t="s">
        <v>599</v>
      </c>
      <c r="D299" s="289" t="s">
        <v>127</v>
      </c>
      <c r="E299" s="306">
        <v>2</v>
      </c>
      <c r="F299" s="306">
        <v>350</v>
      </c>
      <c r="G299" s="446">
        <f t="shared" si="162"/>
        <v>350</v>
      </c>
      <c r="H299" s="306">
        <f t="shared" ref="H299:H304" si="163">F299*E299</f>
        <v>700</v>
      </c>
      <c r="I299" s="290">
        <v>250</v>
      </c>
      <c r="J299" s="290">
        <f t="shared" ref="J299:J304" si="164">I299*$E299</f>
        <v>500</v>
      </c>
      <c r="K299" s="290">
        <v>350</v>
      </c>
      <c r="L299" s="290">
        <f t="shared" si="134"/>
        <v>700</v>
      </c>
      <c r="M299" s="423">
        <f>L299-H299</f>
        <v>0</v>
      </c>
      <c r="N299" s="290">
        <v>375</v>
      </c>
      <c r="O299" s="290">
        <f t="shared" ref="O299:O304" si="165">N299*$E299</f>
        <v>750</v>
      </c>
      <c r="P299" s="290">
        <f t="shared" ref="P299:P300" si="166">O299-H299</f>
        <v>50</v>
      </c>
      <c r="Q299" s="425">
        <v>600</v>
      </c>
      <c r="R299" s="290">
        <f t="shared" ref="R299:R304" si="167">Q299*$E299</f>
        <v>1200</v>
      </c>
      <c r="S299" s="290">
        <f t="shared" ref="S299:S300" si="168">R299-H299</f>
        <v>500</v>
      </c>
      <c r="T299" s="289">
        <v>240</v>
      </c>
      <c r="U299" s="290">
        <f t="shared" ref="U299:U304" si="169">T299*$E299</f>
        <v>480</v>
      </c>
      <c r="V299" s="293">
        <f t="shared" ref="V299:V300" si="170">U299-H299</f>
        <v>-220</v>
      </c>
      <c r="W299" s="291">
        <v>256</v>
      </c>
      <c r="X299" s="290">
        <f t="shared" si="133"/>
        <v>512</v>
      </c>
      <c r="Y299" s="301">
        <v>240</v>
      </c>
      <c r="Z299" s="302">
        <f t="shared" ref="Z299:Z304" si="171">Y299*E299</f>
        <v>480</v>
      </c>
      <c r="AA299" s="302">
        <f t="shared" ref="AA299:AA300" si="172">H299</f>
        <v>700</v>
      </c>
      <c r="AB299" s="284"/>
      <c r="AC299" s="284"/>
    </row>
    <row r="300" spans="1:29" x14ac:dyDescent="0.3">
      <c r="A300" s="284"/>
      <c r="B300" s="284"/>
      <c r="C300" s="444" t="s">
        <v>600</v>
      </c>
      <c r="D300" s="289" t="s">
        <v>127</v>
      </c>
      <c r="E300" s="306">
        <v>2</v>
      </c>
      <c r="F300" s="306">
        <v>500</v>
      </c>
      <c r="G300" s="446">
        <f t="shared" si="162"/>
        <v>550</v>
      </c>
      <c r="H300" s="306">
        <f t="shared" si="163"/>
        <v>1000</v>
      </c>
      <c r="I300" s="290">
        <v>300</v>
      </c>
      <c r="J300" s="290">
        <f t="shared" si="164"/>
        <v>600</v>
      </c>
      <c r="K300" s="290">
        <v>550</v>
      </c>
      <c r="L300" s="290">
        <f t="shared" si="134"/>
        <v>1100</v>
      </c>
      <c r="M300" s="423">
        <f>L300-H300</f>
        <v>100</v>
      </c>
      <c r="N300" s="290">
        <v>650</v>
      </c>
      <c r="O300" s="290">
        <f t="shared" si="165"/>
        <v>1300</v>
      </c>
      <c r="P300" s="290">
        <f t="shared" si="166"/>
        <v>300</v>
      </c>
      <c r="Q300" s="425">
        <v>800</v>
      </c>
      <c r="R300" s="290">
        <f t="shared" si="167"/>
        <v>1600</v>
      </c>
      <c r="S300" s="290">
        <f t="shared" si="168"/>
        <v>600</v>
      </c>
      <c r="T300" s="289">
        <v>275</v>
      </c>
      <c r="U300" s="290">
        <f t="shared" si="169"/>
        <v>550</v>
      </c>
      <c r="V300" s="293">
        <f t="shared" si="170"/>
        <v>-450</v>
      </c>
      <c r="W300" s="291">
        <v>290</v>
      </c>
      <c r="X300" s="290">
        <f t="shared" si="133"/>
        <v>580</v>
      </c>
      <c r="Y300" s="301">
        <v>275</v>
      </c>
      <c r="Z300" s="302">
        <f t="shared" si="171"/>
        <v>550</v>
      </c>
      <c r="AA300" s="302">
        <f t="shared" si="172"/>
        <v>1000</v>
      </c>
      <c r="AB300" s="284"/>
      <c r="AC300" s="284"/>
    </row>
    <row r="301" spans="1:29" hidden="1" x14ac:dyDescent="0.3">
      <c r="A301" s="284"/>
      <c r="B301" s="284"/>
      <c r="C301" s="297" t="s">
        <v>601</v>
      </c>
      <c r="D301" s="289" t="s">
        <v>127</v>
      </c>
      <c r="E301" s="306">
        <v>0</v>
      </c>
      <c r="F301" s="306">
        <f t="shared" ref="F301:F309" si="173">MIN(I301,N301,Q301,T301,W301)</f>
        <v>350</v>
      </c>
      <c r="G301" s="306">
        <f t="shared" si="162"/>
        <v>750</v>
      </c>
      <c r="H301" s="306">
        <f t="shared" si="163"/>
        <v>0</v>
      </c>
      <c r="I301" s="290">
        <v>350</v>
      </c>
      <c r="J301" s="290">
        <f t="shared" si="164"/>
        <v>0</v>
      </c>
      <c r="K301" s="290">
        <v>750</v>
      </c>
      <c r="L301" s="290">
        <f t="shared" si="134"/>
        <v>0</v>
      </c>
      <c r="M301" s="290"/>
      <c r="N301" s="428">
        <v>1100</v>
      </c>
      <c r="O301" s="428">
        <f t="shared" si="165"/>
        <v>0</v>
      </c>
      <c r="Q301" s="289">
        <v>1000</v>
      </c>
      <c r="R301" s="290">
        <f t="shared" si="167"/>
        <v>0</v>
      </c>
      <c r="S301" s="290"/>
      <c r="T301" s="289">
        <v>350</v>
      </c>
      <c r="U301" s="290">
        <f t="shared" si="169"/>
        <v>0</v>
      </c>
      <c r="V301" s="290"/>
      <c r="W301" s="291">
        <v>387</v>
      </c>
      <c r="X301" s="290">
        <f t="shared" si="133"/>
        <v>0</v>
      </c>
      <c r="Y301" s="301">
        <v>350</v>
      </c>
      <c r="Z301" s="302">
        <f t="shared" si="171"/>
        <v>0</v>
      </c>
      <c r="AA301" s="302"/>
      <c r="AB301" s="284"/>
      <c r="AC301" s="284"/>
    </row>
    <row r="302" spans="1:29" hidden="1" x14ac:dyDescent="0.3">
      <c r="A302" s="284"/>
      <c r="B302" s="284"/>
      <c r="C302" s="297" t="s">
        <v>602</v>
      </c>
      <c r="D302" s="289" t="s">
        <v>127</v>
      </c>
      <c r="E302" s="306">
        <v>0</v>
      </c>
      <c r="F302" s="306">
        <f t="shared" si="173"/>
        <v>400</v>
      </c>
      <c r="G302" s="306">
        <f t="shared" si="162"/>
        <v>1200</v>
      </c>
      <c r="H302" s="306">
        <f t="shared" si="163"/>
        <v>0</v>
      </c>
      <c r="I302" s="290">
        <v>400</v>
      </c>
      <c r="J302" s="290">
        <f t="shared" si="164"/>
        <v>0</v>
      </c>
      <c r="K302" s="290">
        <v>1250</v>
      </c>
      <c r="L302" s="290">
        <f t="shared" si="134"/>
        <v>0</v>
      </c>
      <c r="M302" s="290"/>
      <c r="N302" s="290">
        <v>1700</v>
      </c>
      <c r="O302" s="290">
        <f t="shared" si="165"/>
        <v>0</v>
      </c>
      <c r="Q302" s="289">
        <v>1200</v>
      </c>
      <c r="R302" s="290">
        <f t="shared" si="167"/>
        <v>0</v>
      </c>
      <c r="S302" s="290"/>
      <c r="T302" s="289">
        <v>450</v>
      </c>
      <c r="U302" s="290">
        <f t="shared" si="169"/>
        <v>0</v>
      </c>
      <c r="V302" s="290"/>
      <c r="W302" s="291">
        <v>512</v>
      </c>
      <c r="X302" s="290">
        <f t="shared" si="133"/>
        <v>0</v>
      </c>
      <c r="Y302" s="301">
        <v>400</v>
      </c>
      <c r="Z302" s="302">
        <f t="shared" si="171"/>
        <v>0</v>
      </c>
      <c r="AA302" s="302"/>
      <c r="AB302" s="284"/>
      <c r="AC302" s="284"/>
    </row>
    <row r="303" spans="1:29" hidden="1" x14ac:dyDescent="0.3">
      <c r="A303" s="284"/>
      <c r="B303" s="284"/>
      <c r="C303" s="297" t="s">
        <v>603</v>
      </c>
      <c r="D303" s="289" t="s">
        <v>127</v>
      </c>
      <c r="E303" s="306">
        <v>0</v>
      </c>
      <c r="F303" s="306">
        <f t="shared" si="173"/>
        <v>450</v>
      </c>
      <c r="G303" s="306">
        <f t="shared" si="162"/>
        <v>1650</v>
      </c>
      <c r="H303" s="306">
        <f t="shared" si="163"/>
        <v>0</v>
      </c>
      <c r="I303" s="290">
        <v>450</v>
      </c>
      <c r="J303" s="290">
        <f t="shared" si="164"/>
        <v>0</v>
      </c>
      <c r="K303" s="290">
        <v>1650</v>
      </c>
      <c r="L303" s="290">
        <f t="shared" si="134"/>
        <v>0</v>
      </c>
      <c r="M303" s="290"/>
      <c r="N303" s="290">
        <v>2500</v>
      </c>
      <c r="O303" s="290">
        <f t="shared" si="165"/>
        <v>0</v>
      </c>
      <c r="Q303" s="289">
        <v>2100</v>
      </c>
      <c r="R303" s="290">
        <f t="shared" si="167"/>
        <v>0</v>
      </c>
      <c r="S303" s="290"/>
      <c r="T303" s="289">
        <v>625</v>
      </c>
      <c r="U303" s="290">
        <f t="shared" si="169"/>
        <v>0</v>
      </c>
      <c r="V303" s="290"/>
      <c r="W303" s="291">
        <v>623</v>
      </c>
      <c r="X303" s="290">
        <f t="shared" si="133"/>
        <v>0</v>
      </c>
      <c r="Y303" s="301">
        <v>450</v>
      </c>
      <c r="Z303" s="302">
        <f t="shared" si="171"/>
        <v>0</v>
      </c>
      <c r="AA303" s="302"/>
      <c r="AB303" s="284"/>
      <c r="AC303" s="284"/>
    </row>
    <row r="304" spans="1:29" hidden="1" x14ac:dyDescent="0.3">
      <c r="A304" s="284"/>
      <c r="B304" s="284"/>
      <c r="C304" s="297" t="s">
        <v>604</v>
      </c>
      <c r="D304" s="289" t="s">
        <v>127</v>
      </c>
      <c r="E304" s="306">
        <v>0</v>
      </c>
      <c r="F304" s="306">
        <f t="shared" si="173"/>
        <v>550</v>
      </c>
      <c r="G304" s="306">
        <f t="shared" si="162"/>
        <v>2050</v>
      </c>
      <c r="H304" s="306">
        <f t="shared" si="163"/>
        <v>0</v>
      </c>
      <c r="I304" s="290">
        <v>550</v>
      </c>
      <c r="J304" s="290">
        <f t="shared" si="164"/>
        <v>0</v>
      </c>
      <c r="K304" s="290">
        <v>2050</v>
      </c>
      <c r="L304" s="290">
        <f t="shared" si="134"/>
        <v>0</v>
      </c>
      <c r="M304" s="290"/>
      <c r="N304" s="290">
        <v>3400</v>
      </c>
      <c r="O304" s="290">
        <f t="shared" si="165"/>
        <v>0</v>
      </c>
      <c r="Q304" s="289">
        <v>3000</v>
      </c>
      <c r="R304" s="290">
        <f t="shared" si="167"/>
        <v>0</v>
      </c>
      <c r="S304" s="290"/>
      <c r="T304" s="289">
        <v>750</v>
      </c>
      <c r="U304" s="290">
        <f t="shared" si="169"/>
        <v>0</v>
      </c>
      <c r="V304" s="290"/>
      <c r="W304" s="291">
        <v>823</v>
      </c>
      <c r="X304" s="290">
        <f t="shared" si="133"/>
        <v>0</v>
      </c>
      <c r="Y304" s="301">
        <v>550</v>
      </c>
      <c r="Z304" s="302">
        <f t="shared" si="171"/>
        <v>0</v>
      </c>
      <c r="AA304" s="302"/>
      <c r="AB304" s="284"/>
      <c r="AC304" s="284"/>
    </row>
    <row r="305" spans="1:29" hidden="1" x14ac:dyDescent="0.3">
      <c r="A305" s="284"/>
      <c r="B305" s="284"/>
      <c r="C305" s="297" t="s">
        <v>605</v>
      </c>
      <c r="D305" s="289"/>
      <c r="E305" s="306"/>
      <c r="F305" s="306">
        <f t="shared" si="173"/>
        <v>0</v>
      </c>
      <c r="G305" s="306" t="e">
        <f t="shared" si="162"/>
        <v>#NUM!</v>
      </c>
      <c r="H305" s="306"/>
      <c r="I305" s="290"/>
      <c r="J305" s="290"/>
      <c r="K305" s="290" t="s">
        <v>338</v>
      </c>
      <c r="L305" s="290"/>
      <c r="M305" s="290"/>
      <c r="N305" s="426"/>
      <c r="O305" s="426"/>
      <c r="Q305" s="289"/>
      <c r="R305" s="290"/>
      <c r="S305" s="290"/>
      <c r="T305" s="289"/>
      <c r="U305" s="290"/>
      <c r="V305" s="290"/>
      <c r="W305" s="292"/>
      <c r="X305" s="293"/>
      <c r="Y305" s="301" t="s">
        <v>521</v>
      </c>
      <c r="Z305" s="302"/>
      <c r="AA305" s="302"/>
      <c r="AB305" s="284"/>
      <c r="AC305" s="284"/>
    </row>
    <row r="306" spans="1:29" ht="27.6" hidden="1" x14ac:dyDescent="0.3">
      <c r="A306" s="284"/>
      <c r="B306" s="284"/>
      <c r="C306" s="297" t="s">
        <v>606</v>
      </c>
      <c r="D306" s="289" t="s">
        <v>329</v>
      </c>
      <c r="E306" s="306">
        <v>1600</v>
      </c>
      <c r="F306" s="306">
        <f t="shared" si="173"/>
        <v>21</v>
      </c>
      <c r="G306" s="446">
        <f t="shared" si="162"/>
        <v>24</v>
      </c>
      <c r="H306" s="306">
        <f>F306*E306</f>
        <v>33600</v>
      </c>
      <c r="I306" s="290">
        <v>32</v>
      </c>
      <c r="J306" s="290">
        <f>I306*$E306</f>
        <v>51200</v>
      </c>
      <c r="K306" s="290">
        <v>21</v>
      </c>
      <c r="L306" s="290">
        <f t="shared" si="134"/>
        <v>33600</v>
      </c>
      <c r="M306" s="423">
        <f>L306-H306</f>
        <v>0</v>
      </c>
      <c r="N306" s="290">
        <v>24</v>
      </c>
      <c r="O306" s="290">
        <f>N306*$E306</f>
        <v>38400</v>
      </c>
      <c r="P306" s="290">
        <f>O306-H306</f>
        <v>4800</v>
      </c>
      <c r="Q306" s="425">
        <v>25</v>
      </c>
      <c r="R306" s="290">
        <f>Q306*$E306</f>
        <v>40000</v>
      </c>
      <c r="S306" s="290">
        <f>R306-H306</f>
        <v>6400</v>
      </c>
      <c r="T306" s="289">
        <v>49</v>
      </c>
      <c r="U306" s="290">
        <f>T306*$E306</f>
        <v>78400</v>
      </c>
      <c r="V306" s="293">
        <f>U306-H306</f>
        <v>44800</v>
      </c>
      <c r="W306" s="291">
        <v>21</v>
      </c>
      <c r="X306" s="290">
        <f t="shared" si="133"/>
        <v>33600</v>
      </c>
      <c r="Y306" s="301">
        <v>21</v>
      </c>
      <c r="Z306" s="302">
        <f>Y306*E306</f>
        <v>33600</v>
      </c>
      <c r="AA306" s="302">
        <f>H306</f>
        <v>33600</v>
      </c>
      <c r="AB306" s="284"/>
      <c r="AC306" s="284"/>
    </row>
    <row r="307" spans="1:29" ht="41.4" hidden="1" x14ac:dyDescent="0.3">
      <c r="A307" s="284"/>
      <c r="B307" s="284"/>
      <c r="C307" s="297" t="s">
        <v>607</v>
      </c>
      <c r="D307" s="289" t="s">
        <v>329</v>
      </c>
      <c r="E307" s="306">
        <v>0</v>
      </c>
      <c r="F307" s="306">
        <f t="shared" si="173"/>
        <v>12</v>
      </c>
      <c r="G307" s="306">
        <f t="shared" si="162"/>
        <v>20</v>
      </c>
      <c r="H307" s="306">
        <f>F307*E307</f>
        <v>0</v>
      </c>
      <c r="I307" s="290">
        <v>45</v>
      </c>
      <c r="J307" s="290">
        <f>I307*$E307</f>
        <v>0</v>
      </c>
      <c r="K307" s="290">
        <v>19</v>
      </c>
      <c r="L307" s="290">
        <f t="shared" si="134"/>
        <v>0</v>
      </c>
      <c r="M307" s="290"/>
      <c r="N307" s="428">
        <v>20</v>
      </c>
      <c r="O307" s="428">
        <f>N307*$E307</f>
        <v>0</v>
      </c>
      <c r="Q307" s="289">
        <v>20</v>
      </c>
      <c r="R307" s="290">
        <f>Q307*$E307</f>
        <v>0</v>
      </c>
      <c r="S307" s="290"/>
      <c r="T307" s="289">
        <v>44</v>
      </c>
      <c r="U307" s="290">
        <f>T307*$E307</f>
        <v>0</v>
      </c>
      <c r="V307" s="290"/>
      <c r="W307" s="291">
        <v>12</v>
      </c>
      <c r="X307" s="290">
        <f t="shared" si="133"/>
        <v>0</v>
      </c>
      <c r="Y307" s="301">
        <v>12</v>
      </c>
      <c r="Z307" s="302">
        <f>Y307*E307</f>
        <v>0</v>
      </c>
      <c r="AA307" s="302"/>
      <c r="AB307" s="284"/>
      <c r="AC307" s="284"/>
    </row>
    <row r="308" spans="1:29" ht="27.6" hidden="1" x14ac:dyDescent="0.3">
      <c r="A308" s="284"/>
      <c r="B308" s="284"/>
      <c r="C308" s="297" t="s">
        <v>608</v>
      </c>
      <c r="D308" s="289" t="s">
        <v>329</v>
      </c>
      <c r="E308" s="306">
        <v>0</v>
      </c>
      <c r="F308" s="306">
        <f t="shared" si="173"/>
        <v>25</v>
      </c>
      <c r="G308" s="306">
        <f t="shared" si="162"/>
        <v>30</v>
      </c>
      <c r="H308" s="306">
        <f>F308*E308</f>
        <v>0</v>
      </c>
      <c r="I308" s="290">
        <v>36</v>
      </c>
      <c r="J308" s="290">
        <f>I308*$E308</f>
        <v>0</v>
      </c>
      <c r="K308" s="290">
        <v>25</v>
      </c>
      <c r="L308" s="290">
        <f t="shared" si="134"/>
        <v>0</v>
      </c>
      <c r="M308" s="290"/>
      <c r="N308" s="290">
        <v>30</v>
      </c>
      <c r="O308" s="290">
        <f>N308*$E308</f>
        <v>0</v>
      </c>
      <c r="Q308" s="289">
        <v>75</v>
      </c>
      <c r="R308" s="290">
        <f>Q308*$E308</f>
        <v>0</v>
      </c>
      <c r="S308" s="290"/>
      <c r="T308" s="289">
        <v>110</v>
      </c>
      <c r="U308" s="290">
        <f>T308*$E308</f>
        <v>0</v>
      </c>
      <c r="V308" s="290"/>
      <c r="W308" s="291">
        <v>25</v>
      </c>
      <c r="X308" s="290">
        <f t="shared" si="133"/>
        <v>0</v>
      </c>
      <c r="Y308" s="301">
        <v>25</v>
      </c>
      <c r="Z308" s="302">
        <f>Y308*E308</f>
        <v>0</v>
      </c>
      <c r="AA308" s="302"/>
      <c r="AB308" s="284"/>
      <c r="AC308" s="284"/>
    </row>
    <row r="309" spans="1:29" ht="41.4" hidden="1" x14ac:dyDescent="0.3">
      <c r="A309" s="284"/>
      <c r="B309" s="284"/>
      <c r="C309" s="297" t="s">
        <v>609</v>
      </c>
      <c r="D309" s="289" t="s">
        <v>329</v>
      </c>
      <c r="E309" s="306">
        <v>0</v>
      </c>
      <c r="F309" s="306">
        <f t="shared" si="173"/>
        <v>12</v>
      </c>
      <c r="G309" s="306">
        <f t="shared" si="162"/>
        <v>25</v>
      </c>
      <c r="H309" s="306">
        <f>F309*E309</f>
        <v>0</v>
      </c>
      <c r="I309" s="290">
        <v>35</v>
      </c>
      <c r="J309" s="290">
        <f>I309*$E309</f>
        <v>0</v>
      </c>
      <c r="K309" s="290">
        <v>25</v>
      </c>
      <c r="L309" s="290">
        <f t="shared" si="134"/>
        <v>0</v>
      </c>
      <c r="M309" s="290"/>
      <c r="N309" s="290">
        <v>26</v>
      </c>
      <c r="O309" s="290">
        <f>N309*$E309</f>
        <v>0</v>
      </c>
      <c r="Q309" s="289">
        <v>20</v>
      </c>
      <c r="R309" s="290">
        <f>Q309*$E309</f>
        <v>0</v>
      </c>
      <c r="S309" s="290"/>
      <c r="T309" s="289">
        <v>39</v>
      </c>
      <c r="U309" s="290">
        <f>T309*$E309</f>
        <v>0</v>
      </c>
      <c r="V309" s="290"/>
      <c r="W309" s="291">
        <v>12</v>
      </c>
      <c r="X309" s="290">
        <f t="shared" si="133"/>
        <v>0</v>
      </c>
      <c r="Y309" s="301">
        <v>12</v>
      </c>
      <c r="Z309" s="302">
        <f>Y309*E309</f>
        <v>0</v>
      </c>
      <c r="AA309" s="302"/>
      <c r="AB309" s="284"/>
      <c r="AC309" s="284"/>
    </row>
    <row r="310" spans="1:29" hidden="1" x14ac:dyDescent="0.3">
      <c r="A310" s="284"/>
      <c r="B310" s="284"/>
      <c r="C310" s="297" t="s">
        <v>610</v>
      </c>
      <c r="D310" s="289"/>
      <c r="E310" s="306"/>
      <c r="F310" s="306"/>
      <c r="G310" s="306" t="e">
        <f t="shared" si="162"/>
        <v>#NUM!</v>
      </c>
      <c r="H310" s="306"/>
      <c r="I310" s="290"/>
      <c r="J310" s="290"/>
      <c r="K310" s="290" t="s">
        <v>338</v>
      </c>
      <c r="L310" s="290"/>
      <c r="M310" s="290"/>
      <c r="N310" s="290"/>
      <c r="O310" s="290"/>
      <c r="Q310" s="289"/>
      <c r="R310" s="290"/>
      <c r="S310" s="290"/>
      <c r="T310" s="289"/>
      <c r="U310" s="290"/>
      <c r="V310" s="290"/>
      <c r="W310" s="292"/>
      <c r="X310" s="293"/>
      <c r="Y310" s="301" t="s">
        <v>338</v>
      </c>
      <c r="Z310" s="302"/>
      <c r="AA310" s="302"/>
      <c r="AB310" s="284"/>
      <c r="AC310" s="284"/>
    </row>
    <row r="311" spans="1:29" ht="96.6" hidden="1" x14ac:dyDescent="0.3">
      <c r="A311" s="284"/>
      <c r="B311" s="284"/>
      <c r="C311" s="297" t="s">
        <v>611</v>
      </c>
      <c r="D311" s="289"/>
      <c r="E311" s="306"/>
      <c r="F311" s="306"/>
      <c r="G311" s="306" t="e">
        <f t="shared" si="162"/>
        <v>#NUM!</v>
      </c>
      <c r="H311" s="306"/>
      <c r="I311" s="290"/>
      <c r="J311" s="290"/>
      <c r="K311" s="290" t="s">
        <v>338</v>
      </c>
      <c r="L311" s="290"/>
      <c r="M311" s="290"/>
      <c r="N311" s="290"/>
      <c r="O311" s="290"/>
      <c r="Q311" s="289"/>
      <c r="R311" s="290"/>
      <c r="S311" s="290"/>
      <c r="T311" s="289"/>
      <c r="U311" s="290"/>
      <c r="V311" s="290"/>
      <c r="W311" s="292"/>
      <c r="X311" s="293"/>
      <c r="Y311" s="301" t="s">
        <v>338</v>
      </c>
      <c r="Z311" s="302"/>
      <c r="AA311" s="302"/>
      <c r="AB311" s="284"/>
      <c r="AC311" s="284"/>
    </row>
    <row r="312" spans="1:29" ht="27.6" hidden="1" x14ac:dyDescent="0.3">
      <c r="A312" s="284"/>
      <c r="B312" s="284"/>
      <c r="C312" s="297" t="s">
        <v>612</v>
      </c>
      <c r="D312" s="289" t="s">
        <v>329</v>
      </c>
      <c r="E312" s="306">
        <v>0</v>
      </c>
      <c r="F312" s="306">
        <f t="shared" ref="F312:F319" si="174">MIN(I312,N312,Q312,T312,W312)</f>
        <v>490</v>
      </c>
      <c r="G312" s="306">
        <f t="shared" si="162"/>
        <v>651</v>
      </c>
      <c r="H312" s="306">
        <f t="shared" ref="H312:H319" si="175">F312*E312</f>
        <v>0</v>
      </c>
      <c r="I312" s="290">
        <v>490</v>
      </c>
      <c r="J312" s="290">
        <f t="shared" ref="J312:J319" si="176">I312*$E312</f>
        <v>0</v>
      </c>
      <c r="K312" s="290">
        <v>610</v>
      </c>
      <c r="L312" s="290">
        <f t="shared" si="134"/>
        <v>0</v>
      </c>
      <c r="M312" s="290"/>
      <c r="N312" s="290">
        <v>785</v>
      </c>
      <c r="O312" s="290">
        <f t="shared" ref="O312:O319" si="177">N312*$E312</f>
        <v>0</v>
      </c>
      <c r="Q312" s="289">
        <v>651</v>
      </c>
      <c r="R312" s="290">
        <f t="shared" ref="R312:R319" si="178">Q312*$E312</f>
        <v>0</v>
      </c>
      <c r="S312" s="290"/>
      <c r="T312" s="289">
        <v>1690</v>
      </c>
      <c r="U312" s="290">
        <f t="shared" ref="U312:U319" si="179">T312*$E312</f>
        <v>0</v>
      </c>
      <c r="V312" s="290"/>
      <c r="W312" s="291">
        <v>590</v>
      </c>
      <c r="X312" s="290">
        <f t="shared" si="133"/>
        <v>0</v>
      </c>
      <c r="Y312" s="301">
        <v>490</v>
      </c>
      <c r="Z312" s="302">
        <f t="shared" ref="Z312:Z319" si="180">Y312*E312</f>
        <v>0</v>
      </c>
      <c r="AA312" s="302"/>
      <c r="AB312" s="284"/>
      <c r="AC312" s="284"/>
    </row>
    <row r="313" spans="1:29" ht="27.6" hidden="1" x14ac:dyDescent="0.3">
      <c r="A313" s="284"/>
      <c r="B313" s="284"/>
      <c r="C313" s="297" t="s">
        <v>613</v>
      </c>
      <c r="D313" s="289" t="s">
        <v>329</v>
      </c>
      <c r="E313" s="306">
        <v>0</v>
      </c>
      <c r="F313" s="306">
        <f t="shared" si="174"/>
        <v>479</v>
      </c>
      <c r="G313" s="306">
        <f t="shared" si="162"/>
        <v>580</v>
      </c>
      <c r="H313" s="306">
        <f t="shared" si="175"/>
        <v>0</v>
      </c>
      <c r="I313" s="290">
        <v>479</v>
      </c>
      <c r="J313" s="290">
        <f t="shared" si="176"/>
        <v>0</v>
      </c>
      <c r="K313" s="290">
        <v>580</v>
      </c>
      <c r="L313" s="290">
        <f t="shared" si="134"/>
        <v>0</v>
      </c>
      <c r="M313" s="290"/>
      <c r="N313" s="290">
        <v>696</v>
      </c>
      <c r="O313" s="290">
        <f t="shared" si="177"/>
        <v>0</v>
      </c>
      <c r="Q313" s="289">
        <v>530</v>
      </c>
      <c r="R313" s="290">
        <f t="shared" si="178"/>
        <v>0</v>
      </c>
      <c r="S313" s="290"/>
      <c r="T313" s="289">
        <v>1550</v>
      </c>
      <c r="U313" s="290">
        <f t="shared" si="179"/>
        <v>0</v>
      </c>
      <c r="V313" s="290"/>
      <c r="W313" s="291">
        <v>523</v>
      </c>
      <c r="X313" s="290">
        <f t="shared" si="133"/>
        <v>0</v>
      </c>
      <c r="Y313" s="301">
        <v>479</v>
      </c>
      <c r="Z313" s="302">
        <f t="shared" si="180"/>
        <v>0</v>
      </c>
      <c r="AA313" s="302"/>
      <c r="AB313" s="284"/>
      <c r="AC313" s="284"/>
    </row>
    <row r="314" spans="1:29" ht="27.6" hidden="1" x14ac:dyDescent="0.3">
      <c r="A314" s="284"/>
      <c r="B314" s="284"/>
      <c r="C314" s="297" t="s">
        <v>614</v>
      </c>
      <c r="D314" s="289" t="s">
        <v>329</v>
      </c>
      <c r="E314" s="306">
        <v>0</v>
      </c>
      <c r="F314" s="306">
        <f t="shared" si="174"/>
        <v>370</v>
      </c>
      <c r="G314" s="306">
        <f t="shared" si="162"/>
        <v>496</v>
      </c>
      <c r="H314" s="306">
        <f t="shared" si="175"/>
        <v>0</v>
      </c>
      <c r="I314" s="290">
        <v>370</v>
      </c>
      <c r="J314" s="290">
        <f t="shared" si="176"/>
        <v>0</v>
      </c>
      <c r="K314" s="290">
        <v>496</v>
      </c>
      <c r="L314" s="290">
        <f t="shared" si="134"/>
        <v>0</v>
      </c>
      <c r="M314" s="290"/>
      <c r="N314" s="426">
        <v>635</v>
      </c>
      <c r="O314" s="426">
        <f t="shared" si="177"/>
        <v>0</v>
      </c>
      <c r="Q314" s="289">
        <v>477</v>
      </c>
      <c r="R314" s="290">
        <f t="shared" si="178"/>
        <v>0</v>
      </c>
      <c r="S314" s="290"/>
      <c r="T314" s="289">
        <v>1250</v>
      </c>
      <c r="U314" s="290">
        <f t="shared" si="179"/>
        <v>0</v>
      </c>
      <c r="V314" s="290"/>
      <c r="W314" s="291">
        <v>487</v>
      </c>
      <c r="X314" s="290">
        <f t="shared" si="133"/>
        <v>0</v>
      </c>
      <c r="Y314" s="301">
        <v>370</v>
      </c>
      <c r="Z314" s="302">
        <f t="shared" si="180"/>
        <v>0</v>
      </c>
      <c r="AA314" s="302"/>
      <c r="AB314" s="284"/>
      <c r="AC314" s="284"/>
    </row>
    <row r="315" spans="1:29" ht="27.6" x14ac:dyDescent="0.3">
      <c r="A315" s="284"/>
      <c r="B315" s="284"/>
      <c r="C315" s="444" t="s">
        <v>615</v>
      </c>
      <c r="D315" s="289" t="s">
        <v>329</v>
      </c>
      <c r="E315" s="306">
        <v>90</v>
      </c>
      <c r="F315" s="306">
        <v>400</v>
      </c>
      <c r="G315" s="446">
        <f t="shared" si="162"/>
        <v>409</v>
      </c>
      <c r="H315" s="306">
        <f t="shared" si="175"/>
        <v>36000</v>
      </c>
      <c r="I315" s="290">
        <v>320</v>
      </c>
      <c r="J315" s="290">
        <f t="shared" si="176"/>
        <v>28800</v>
      </c>
      <c r="K315" s="290">
        <v>378</v>
      </c>
      <c r="L315" s="290">
        <f t="shared" si="134"/>
        <v>34020</v>
      </c>
      <c r="M315" s="423">
        <f>L315-H315</f>
        <v>-1980</v>
      </c>
      <c r="N315" s="290">
        <v>590</v>
      </c>
      <c r="O315" s="290">
        <f t="shared" si="177"/>
        <v>53100</v>
      </c>
      <c r="P315" s="290">
        <f>O315-H315</f>
        <v>17100</v>
      </c>
      <c r="Q315" s="425">
        <v>409</v>
      </c>
      <c r="R315" s="290">
        <f t="shared" si="178"/>
        <v>36810</v>
      </c>
      <c r="S315" s="290">
        <f>R315-H315</f>
        <v>810</v>
      </c>
      <c r="T315" s="289">
        <v>1175</v>
      </c>
      <c r="U315" s="290">
        <f t="shared" si="179"/>
        <v>105750</v>
      </c>
      <c r="V315" s="293">
        <f>U315-H315</f>
        <v>69750</v>
      </c>
      <c r="W315" s="291">
        <v>468</v>
      </c>
      <c r="X315" s="290">
        <f t="shared" si="133"/>
        <v>42120</v>
      </c>
      <c r="Y315" s="301">
        <v>320</v>
      </c>
      <c r="Z315" s="302">
        <f t="shared" si="180"/>
        <v>28800</v>
      </c>
      <c r="AA315" s="302">
        <f>H315</f>
        <v>36000</v>
      </c>
      <c r="AB315" s="284"/>
      <c r="AC315" s="284"/>
    </row>
    <row r="316" spans="1:29" ht="27.6" hidden="1" x14ac:dyDescent="0.3">
      <c r="A316" s="284"/>
      <c r="B316" s="284"/>
      <c r="C316" s="297" t="s">
        <v>616</v>
      </c>
      <c r="D316" s="289" t="s">
        <v>329</v>
      </c>
      <c r="E316" s="306">
        <v>0</v>
      </c>
      <c r="F316" s="306">
        <f t="shared" si="174"/>
        <v>220</v>
      </c>
      <c r="G316" s="306">
        <f t="shared" si="162"/>
        <v>318</v>
      </c>
      <c r="H316" s="306">
        <f t="shared" si="175"/>
        <v>0</v>
      </c>
      <c r="I316" s="290">
        <v>220</v>
      </c>
      <c r="J316" s="290">
        <f t="shared" si="176"/>
        <v>0</v>
      </c>
      <c r="K316" s="290">
        <v>317</v>
      </c>
      <c r="L316" s="290">
        <f t="shared" si="134"/>
        <v>0</v>
      </c>
      <c r="M316" s="290"/>
      <c r="N316" s="428">
        <v>550</v>
      </c>
      <c r="O316" s="428">
        <f t="shared" si="177"/>
        <v>0</v>
      </c>
      <c r="Q316" s="289">
        <v>318</v>
      </c>
      <c r="R316" s="290">
        <f t="shared" si="178"/>
        <v>0</v>
      </c>
      <c r="S316" s="290"/>
      <c r="T316" s="289">
        <v>1150</v>
      </c>
      <c r="U316" s="290">
        <f t="shared" si="179"/>
        <v>0</v>
      </c>
      <c r="V316" s="290"/>
      <c r="W316" s="291">
        <v>412</v>
      </c>
      <c r="X316" s="290">
        <f t="shared" si="133"/>
        <v>0</v>
      </c>
      <c r="Y316" s="301">
        <v>220</v>
      </c>
      <c r="Z316" s="302">
        <f t="shared" si="180"/>
        <v>0</v>
      </c>
      <c r="AA316" s="302"/>
      <c r="AB316" s="284"/>
      <c r="AC316" s="284"/>
    </row>
    <row r="317" spans="1:29" ht="27.6" hidden="1" x14ac:dyDescent="0.3">
      <c r="A317" s="284"/>
      <c r="B317" s="284"/>
      <c r="C317" s="297" t="s">
        <v>617</v>
      </c>
      <c r="D317" s="289" t="s">
        <v>329</v>
      </c>
      <c r="E317" s="306">
        <v>0</v>
      </c>
      <c r="F317" s="306">
        <f t="shared" si="174"/>
        <v>180</v>
      </c>
      <c r="G317" s="306">
        <f t="shared" si="162"/>
        <v>299</v>
      </c>
      <c r="H317" s="306">
        <f t="shared" si="175"/>
        <v>0</v>
      </c>
      <c r="I317" s="290">
        <v>180</v>
      </c>
      <c r="J317" s="290">
        <f t="shared" si="176"/>
        <v>0</v>
      </c>
      <c r="K317" s="290">
        <v>299</v>
      </c>
      <c r="L317" s="290">
        <f t="shared" si="134"/>
        <v>0</v>
      </c>
      <c r="M317" s="290"/>
      <c r="N317" s="426">
        <v>525</v>
      </c>
      <c r="O317" s="426">
        <f t="shared" si="177"/>
        <v>0</v>
      </c>
      <c r="Q317" s="289">
        <v>287</v>
      </c>
      <c r="R317" s="290">
        <f t="shared" si="178"/>
        <v>0</v>
      </c>
      <c r="S317" s="290"/>
      <c r="T317" s="289">
        <v>1100</v>
      </c>
      <c r="U317" s="290">
        <f t="shared" si="179"/>
        <v>0</v>
      </c>
      <c r="V317" s="290"/>
      <c r="W317" s="291">
        <v>398</v>
      </c>
      <c r="X317" s="290">
        <f t="shared" si="133"/>
        <v>0</v>
      </c>
      <c r="Y317" s="301">
        <v>180</v>
      </c>
      <c r="Z317" s="302">
        <f t="shared" si="180"/>
        <v>0</v>
      </c>
      <c r="AA317" s="302"/>
      <c r="AB317" s="284"/>
      <c r="AC317" s="284"/>
    </row>
    <row r="318" spans="1:29" ht="27.6" x14ac:dyDescent="0.3">
      <c r="A318" s="284"/>
      <c r="B318" s="284"/>
      <c r="C318" s="444" t="s">
        <v>618</v>
      </c>
      <c r="D318" s="289" t="s">
        <v>329</v>
      </c>
      <c r="E318" s="306">
        <v>135</v>
      </c>
      <c r="F318" s="306">
        <v>250</v>
      </c>
      <c r="G318" s="446">
        <f t="shared" si="162"/>
        <v>245</v>
      </c>
      <c r="H318" s="306">
        <f t="shared" si="175"/>
        <v>33750</v>
      </c>
      <c r="I318" s="290">
        <v>150</v>
      </c>
      <c r="J318" s="290">
        <f t="shared" si="176"/>
        <v>20250</v>
      </c>
      <c r="K318" s="290">
        <v>245</v>
      </c>
      <c r="L318" s="290">
        <f t="shared" si="134"/>
        <v>33075</v>
      </c>
      <c r="M318" s="423">
        <f>L318-H318</f>
        <v>-675</v>
      </c>
      <c r="N318" s="290">
        <v>390</v>
      </c>
      <c r="O318" s="290">
        <f t="shared" si="177"/>
        <v>52650</v>
      </c>
      <c r="P318" s="290">
        <f>O318-H318</f>
        <v>18900</v>
      </c>
      <c r="Q318" s="425">
        <v>227</v>
      </c>
      <c r="R318" s="290">
        <f t="shared" si="178"/>
        <v>30645</v>
      </c>
      <c r="S318" s="290">
        <f>R318-H318</f>
        <v>-3105</v>
      </c>
      <c r="T318" s="289">
        <v>975</v>
      </c>
      <c r="U318" s="290">
        <f t="shared" si="179"/>
        <v>131625</v>
      </c>
      <c r="V318" s="293">
        <f>U318-H318</f>
        <v>97875</v>
      </c>
      <c r="W318" s="291">
        <v>312</v>
      </c>
      <c r="X318" s="290">
        <f t="shared" si="133"/>
        <v>42120</v>
      </c>
      <c r="Y318" s="301">
        <v>150</v>
      </c>
      <c r="Z318" s="302">
        <f t="shared" si="180"/>
        <v>20250</v>
      </c>
      <c r="AA318" s="302">
        <f>H318</f>
        <v>33750</v>
      </c>
      <c r="AB318" s="284"/>
      <c r="AC318" s="284"/>
    </row>
    <row r="319" spans="1:29" ht="27.6" hidden="1" x14ac:dyDescent="0.3">
      <c r="A319" s="284"/>
      <c r="B319" s="284"/>
      <c r="C319" s="297" t="s">
        <v>619</v>
      </c>
      <c r="D319" s="289" t="s">
        <v>329</v>
      </c>
      <c r="E319" s="306">
        <v>0</v>
      </c>
      <c r="F319" s="306">
        <f t="shared" si="174"/>
        <v>90</v>
      </c>
      <c r="G319" s="306">
        <f t="shared" si="162"/>
        <v>195</v>
      </c>
      <c r="H319" s="306">
        <f t="shared" si="175"/>
        <v>0</v>
      </c>
      <c r="I319" s="290">
        <v>90</v>
      </c>
      <c r="J319" s="290">
        <f t="shared" si="176"/>
        <v>0</v>
      </c>
      <c r="K319" s="290">
        <v>195</v>
      </c>
      <c r="L319" s="290">
        <f t="shared" si="134"/>
        <v>0</v>
      </c>
      <c r="M319" s="290"/>
      <c r="N319" s="428">
        <v>270</v>
      </c>
      <c r="O319" s="428">
        <f t="shared" si="177"/>
        <v>0</v>
      </c>
      <c r="Q319" s="289">
        <v>166</v>
      </c>
      <c r="R319" s="290">
        <f t="shared" si="178"/>
        <v>0</v>
      </c>
      <c r="S319" s="290"/>
      <c r="T319" s="289">
        <v>890</v>
      </c>
      <c r="U319" s="290">
        <f t="shared" si="179"/>
        <v>0</v>
      </c>
      <c r="V319" s="290"/>
      <c r="W319" s="291">
        <v>267</v>
      </c>
      <c r="X319" s="290">
        <f t="shared" si="133"/>
        <v>0</v>
      </c>
      <c r="Y319" s="301">
        <v>90</v>
      </c>
      <c r="Z319" s="302">
        <f t="shared" si="180"/>
        <v>0</v>
      </c>
      <c r="AA319" s="302"/>
      <c r="AB319" s="284"/>
      <c r="AC319" s="284"/>
    </row>
    <row r="320" spans="1:29" hidden="1" x14ac:dyDescent="0.3">
      <c r="A320" s="284"/>
      <c r="B320" s="284"/>
      <c r="C320" s="297" t="s">
        <v>620</v>
      </c>
      <c r="D320" s="289"/>
      <c r="E320" s="306"/>
      <c r="F320" s="306"/>
      <c r="G320" s="306" t="e">
        <f t="shared" si="162"/>
        <v>#NUM!</v>
      </c>
      <c r="H320" s="306"/>
      <c r="I320" s="290"/>
      <c r="J320" s="290"/>
      <c r="K320" s="290" t="s">
        <v>338</v>
      </c>
      <c r="L320" s="290"/>
      <c r="M320" s="290"/>
      <c r="N320" s="290"/>
      <c r="O320" s="290"/>
      <c r="Q320" s="289"/>
      <c r="R320" s="290"/>
      <c r="S320" s="290"/>
      <c r="T320" s="289"/>
      <c r="U320" s="290"/>
      <c r="V320" s="290"/>
      <c r="W320" s="292"/>
      <c r="X320" s="293"/>
      <c r="Y320" s="301" t="s">
        <v>338</v>
      </c>
      <c r="Z320" s="302"/>
      <c r="AA320" s="302"/>
      <c r="AB320" s="284"/>
      <c r="AC320" s="284"/>
    </row>
    <row r="321" spans="1:29" hidden="1" x14ac:dyDescent="0.3">
      <c r="A321" s="284"/>
      <c r="B321" s="284"/>
      <c r="C321" s="297" t="s">
        <v>621</v>
      </c>
      <c r="D321" s="289" t="s">
        <v>329</v>
      </c>
      <c r="E321" s="306">
        <v>0</v>
      </c>
      <c r="F321" s="306">
        <f>MIN(I321,N321,Q321,T321,W321)</f>
        <v>470</v>
      </c>
      <c r="G321" s="306">
        <f t="shared" si="162"/>
        <v>470</v>
      </c>
      <c r="H321" s="306">
        <f>F321*E321</f>
        <v>0</v>
      </c>
      <c r="I321" s="290">
        <v>470</v>
      </c>
      <c r="J321" s="290">
        <f>I321*$E321</f>
        <v>0</v>
      </c>
      <c r="K321" s="290">
        <v>470</v>
      </c>
      <c r="L321" s="290">
        <f t="shared" si="134"/>
        <v>0</v>
      </c>
      <c r="M321" s="290"/>
      <c r="N321" s="290"/>
      <c r="O321" s="295">
        <f>N321*$E321</f>
        <v>0</v>
      </c>
      <c r="Q321" s="289"/>
      <c r="R321" s="295">
        <f>Q321*$E321</f>
        <v>0</v>
      </c>
      <c r="S321" s="295"/>
      <c r="T321" s="289"/>
      <c r="U321" s="295">
        <f>T321*$E321</f>
        <v>0</v>
      </c>
      <c r="V321" s="295"/>
      <c r="W321" s="291">
        <v>534</v>
      </c>
      <c r="X321" s="290">
        <f t="shared" si="133"/>
        <v>0</v>
      </c>
      <c r="Y321" s="301">
        <v>470</v>
      </c>
      <c r="Z321" s="302">
        <f>Y321*E321</f>
        <v>0</v>
      </c>
      <c r="AA321" s="302"/>
      <c r="AB321" s="284"/>
      <c r="AC321" s="284"/>
    </row>
    <row r="322" spans="1:29" hidden="1" x14ac:dyDescent="0.3">
      <c r="A322" s="284"/>
      <c r="B322" s="284"/>
      <c r="C322" s="297" t="s">
        <v>622</v>
      </c>
      <c r="D322" s="289" t="s">
        <v>329</v>
      </c>
      <c r="E322" s="306">
        <v>0</v>
      </c>
      <c r="F322" s="306">
        <f>MIN(I322,N322,Q322,T322,W322)</f>
        <v>520</v>
      </c>
      <c r="G322" s="306">
        <f t="shared" si="162"/>
        <v>520</v>
      </c>
      <c r="H322" s="306">
        <f>F322*E322</f>
        <v>0</v>
      </c>
      <c r="I322" s="290">
        <v>520</v>
      </c>
      <c r="J322" s="290">
        <f>I322*$E322</f>
        <v>0</v>
      </c>
      <c r="K322" s="290">
        <v>520</v>
      </c>
      <c r="L322" s="290">
        <f t="shared" si="134"/>
        <v>0</v>
      </c>
      <c r="M322" s="290"/>
      <c r="N322" s="290"/>
      <c r="O322" s="295">
        <f>N322*$E322</f>
        <v>0</v>
      </c>
      <c r="Q322" s="289"/>
      <c r="R322" s="295">
        <f>Q322*$E322</f>
        <v>0</v>
      </c>
      <c r="S322" s="295"/>
      <c r="T322" s="289"/>
      <c r="U322" s="295">
        <f>T322*$E322</f>
        <v>0</v>
      </c>
      <c r="V322" s="295"/>
      <c r="W322" s="291">
        <v>629</v>
      </c>
      <c r="X322" s="290">
        <f t="shared" si="133"/>
        <v>0</v>
      </c>
      <c r="Y322" s="301">
        <v>520</v>
      </c>
      <c r="Z322" s="302">
        <f>Y322*E322</f>
        <v>0</v>
      </c>
      <c r="AA322" s="302"/>
      <c r="AB322" s="284"/>
      <c r="AC322" s="284"/>
    </row>
    <row r="323" spans="1:29" hidden="1" x14ac:dyDescent="0.3">
      <c r="A323" s="284"/>
      <c r="B323" s="284"/>
      <c r="C323" s="297" t="s">
        <v>623</v>
      </c>
      <c r="D323" s="289" t="s">
        <v>329</v>
      </c>
      <c r="E323" s="306">
        <v>0</v>
      </c>
      <c r="F323" s="306">
        <f>MIN(I323,N323,Q323,T323,W323)</f>
        <v>630</v>
      </c>
      <c r="G323" s="306">
        <f t="shared" si="162"/>
        <v>630</v>
      </c>
      <c r="H323" s="306">
        <f>F323*E323</f>
        <v>0</v>
      </c>
      <c r="I323" s="290">
        <v>630</v>
      </c>
      <c r="J323" s="290">
        <f>I323*$E323</f>
        <v>0</v>
      </c>
      <c r="K323" s="290">
        <v>630</v>
      </c>
      <c r="L323" s="290">
        <f t="shared" si="134"/>
        <v>0</v>
      </c>
      <c r="M323" s="290"/>
      <c r="N323" s="290"/>
      <c r="O323" s="295">
        <f>N323*$E323</f>
        <v>0</v>
      </c>
      <c r="Q323" s="289"/>
      <c r="R323" s="295">
        <f>Q323*$E323</f>
        <v>0</v>
      </c>
      <c r="S323" s="295"/>
      <c r="T323" s="289"/>
      <c r="U323" s="295">
        <f>T323*$E323</f>
        <v>0</v>
      </c>
      <c r="V323" s="295"/>
      <c r="W323" s="291">
        <v>812</v>
      </c>
      <c r="X323" s="290">
        <f t="shared" si="133"/>
        <v>0</v>
      </c>
      <c r="Y323" s="301">
        <v>630</v>
      </c>
      <c r="Z323" s="302">
        <f>Y323*E323</f>
        <v>0</v>
      </c>
      <c r="AA323" s="302"/>
      <c r="AB323" s="284"/>
      <c r="AC323" s="284"/>
    </row>
    <row r="324" spans="1:29" hidden="1" x14ac:dyDescent="0.3">
      <c r="A324" s="284"/>
      <c r="B324" s="284"/>
      <c r="C324" s="297" t="s">
        <v>624</v>
      </c>
      <c r="D324" s="289"/>
      <c r="E324" s="306"/>
      <c r="F324" s="306"/>
      <c r="G324" s="306" t="e">
        <f t="shared" si="162"/>
        <v>#NUM!</v>
      </c>
      <c r="H324" s="306"/>
      <c r="I324" s="290"/>
      <c r="J324" s="290"/>
      <c r="K324" s="290" t="s">
        <v>338</v>
      </c>
      <c r="L324" s="290"/>
      <c r="M324" s="290"/>
      <c r="N324" s="290"/>
      <c r="O324" s="290"/>
      <c r="Q324" s="289"/>
      <c r="R324" s="290"/>
      <c r="S324" s="290"/>
      <c r="T324" s="289"/>
      <c r="U324" s="290"/>
      <c r="V324" s="290"/>
      <c r="W324" s="292"/>
      <c r="X324" s="293"/>
      <c r="Y324" s="301" t="s">
        <v>338</v>
      </c>
      <c r="Z324" s="302"/>
      <c r="AA324" s="302"/>
      <c r="AB324" s="284"/>
      <c r="AC324" s="284"/>
    </row>
    <row r="325" spans="1:29" ht="27.6" hidden="1" x14ac:dyDescent="0.3">
      <c r="A325" s="284"/>
      <c r="B325" s="284"/>
      <c r="C325" s="297" t="s">
        <v>625</v>
      </c>
      <c r="D325" s="289" t="s">
        <v>127</v>
      </c>
      <c r="E325" s="306">
        <v>0</v>
      </c>
      <c r="F325" s="306">
        <f t="shared" ref="F325:F342" si="181">MIN(I325,N325,Q325,T325,W325)</f>
        <v>2500</v>
      </c>
      <c r="G325" s="306">
        <f t="shared" si="162"/>
        <v>3750</v>
      </c>
      <c r="H325" s="306">
        <f t="shared" ref="H325:H332" si="182">F325*E325</f>
        <v>0</v>
      </c>
      <c r="I325" s="290">
        <v>12500</v>
      </c>
      <c r="J325" s="290">
        <f t="shared" ref="J325:J332" si="183">I325*$E325</f>
        <v>0</v>
      </c>
      <c r="K325" s="290">
        <v>5000</v>
      </c>
      <c r="L325" s="290">
        <f t="shared" si="134"/>
        <v>0</v>
      </c>
      <c r="M325" s="290"/>
      <c r="N325" s="290"/>
      <c r="O325" s="295">
        <f t="shared" ref="O325:O332" si="184">N325*$E325</f>
        <v>0</v>
      </c>
      <c r="Q325" s="289">
        <v>2500</v>
      </c>
      <c r="R325" s="290">
        <f t="shared" ref="R325:R332" si="185">Q325*$E325</f>
        <v>0</v>
      </c>
      <c r="S325" s="290"/>
      <c r="T325" s="289">
        <v>6000</v>
      </c>
      <c r="U325" s="290">
        <f t="shared" ref="U325:U332" si="186">T325*$E325</f>
        <v>0</v>
      </c>
      <c r="V325" s="290"/>
      <c r="W325" s="291">
        <v>3233</v>
      </c>
      <c r="X325" s="290">
        <f t="shared" si="133"/>
        <v>0</v>
      </c>
      <c r="Y325" s="303">
        <v>2500</v>
      </c>
      <c r="Z325" s="302">
        <f t="shared" ref="Z325:Z332" si="187">Y325*E325</f>
        <v>0</v>
      </c>
      <c r="AA325" s="302"/>
      <c r="AB325" s="284"/>
      <c r="AC325" s="284"/>
    </row>
    <row r="326" spans="1:29" ht="27.6" hidden="1" x14ac:dyDescent="0.3">
      <c r="A326" s="284"/>
      <c r="B326" s="284"/>
      <c r="C326" s="297" t="s">
        <v>626</v>
      </c>
      <c r="D326" s="289" t="s">
        <v>127</v>
      </c>
      <c r="E326" s="306">
        <v>0</v>
      </c>
      <c r="F326" s="306">
        <f t="shared" si="181"/>
        <v>2500</v>
      </c>
      <c r="G326" s="306">
        <f t="shared" si="162"/>
        <v>3250</v>
      </c>
      <c r="H326" s="306">
        <f t="shared" si="182"/>
        <v>0</v>
      </c>
      <c r="I326" s="290">
        <v>10000</v>
      </c>
      <c r="J326" s="290">
        <f t="shared" si="183"/>
        <v>0</v>
      </c>
      <c r="K326" s="290">
        <v>5000</v>
      </c>
      <c r="L326" s="290">
        <f t="shared" si="134"/>
        <v>0</v>
      </c>
      <c r="M326" s="290"/>
      <c r="N326" s="290"/>
      <c r="O326" s="295">
        <f t="shared" si="184"/>
        <v>0</v>
      </c>
      <c r="Q326" s="289">
        <v>2500</v>
      </c>
      <c r="R326" s="290">
        <f t="shared" si="185"/>
        <v>0</v>
      </c>
      <c r="S326" s="290"/>
      <c r="T326" s="289">
        <v>4000</v>
      </c>
      <c r="U326" s="290">
        <f t="shared" si="186"/>
        <v>0</v>
      </c>
      <c r="V326" s="290"/>
      <c r="W326" s="291">
        <v>3233</v>
      </c>
      <c r="X326" s="290">
        <f t="shared" si="133"/>
        <v>0</v>
      </c>
      <c r="Y326" s="303">
        <v>2500</v>
      </c>
      <c r="Z326" s="302">
        <f t="shared" si="187"/>
        <v>0</v>
      </c>
      <c r="AA326" s="302"/>
      <c r="AB326" s="284"/>
      <c r="AC326" s="284"/>
    </row>
    <row r="327" spans="1:29" ht="27.6" hidden="1" x14ac:dyDescent="0.3">
      <c r="A327" s="284"/>
      <c r="B327" s="284"/>
      <c r="C327" s="297" t="s">
        <v>627</v>
      </c>
      <c r="D327" s="289" t="s">
        <v>127</v>
      </c>
      <c r="E327" s="306">
        <v>0</v>
      </c>
      <c r="F327" s="306">
        <f t="shared" si="181"/>
        <v>2500</v>
      </c>
      <c r="G327" s="306">
        <f t="shared" si="162"/>
        <v>3250</v>
      </c>
      <c r="H327" s="306">
        <f t="shared" si="182"/>
        <v>0</v>
      </c>
      <c r="I327" s="290">
        <v>10000</v>
      </c>
      <c r="J327" s="290">
        <f t="shared" si="183"/>
        <v>0</v>
      </c>
      <c r="K327" s="290">
        <v>5000</v>
      </c>
      <c r="L327" s="290">
        <f t="shared" si="134"/>
        <v>0</v>
      </c>
      <c r="M327" s="290"/>
      <c r="N327" s="290"/>
      <c r="O327" s="295">
        <f t="shared" si="184"/>
        <v>0</v>
      </c>
      <c r="Q327" s="289">
        <v>2500</v>
      </c>
      <c r="R327" s="290">
        <f t="shared" si="185"/>
        <v>0</v>
      </c>
      <c r="S327" s="290"/>
      <c r="T327" s="289">
        <v>4000</v>
      </c>
      <c r="U327" s="290">
        <f t="shared" si="186"/>
        <v>0</v>
      </c>
      <c r="V327" s="290"/>
      <c r="W327" s="291">
        <v>2500</v>
      </c>
      <c r="X327" s="290">
        <f t="shared" si="133"/>
        <v>0</v>
      </c>
      <c r="Y327" s="303">
        <v>2500</v>
      </c>
      <c r="Z327" s="302">
        <f t="shared" si="187"/>
        <v>0</v>
      </c>
      <c r="AA327" s="302"/>
      <c r="AB327" s="284"/>
      <c r="AC327" s="284"/>
    </row>
    <row r="328" spans="1:29" ht="27.6" hidden="1" x14ac:dyDescent="0.3">
      <c r="A328" s="284"/>
      <c r="B328" s="284"/>
      <c r="C328" s="297" t="s">
        <v>628</v>
      </c>
      <c r="D328" s="289" t="s">
        <v>127</v>
      </c>
      <c r="E328" s="306">
        <v>0</v>
      </c>
      <c r="F328" s="306">
        <f t="shared" si="181"/>
        <v>2500</v>
      </c>
      <c r="G328" s="306">
        <f t="shared" si="162"/>
        <v>3250</v>
      </c>
      <c r="H328" s="306">
        <f t="shared" si="182"/>
        <v>0</v>
      </c>
      <c r="I328" s="290">
        <v>10000</v>
      </c>
      <c r="J328" s="290">
        <f t="shared" si="183"/>
        <v>0</v>
      </c>
      <c r="K328" s="290">
        <v>5000</v>
      </c>
      <c r="L328" s="290">
        <f t="shared" si="134"/>
        <v>0</v>
      </c>
      <c r="M328" s="290"/>
      <c r="N328" s="290"/>
      <c r="O328" s="295">
        <f t="shared" si="184"/>
        <v>0</v>
      </c>
      <c r="Q328" s="289">
        <v>2500</v>
      </c>
      <c r="R328" s="290">
        <f t="shared" si="185"/>
        <v>0</v>
      </c>
      <c r="S328" s="290"/>
      <c r="T328" s="289">
        <v>4000</v>
      </c>
      <c r="U328" s="290">
        <f t="shared" si="186"/>
        <v>0</v>
      </c>
      <c r="V328" s="290"/>
      <c r="W328" s="291">
        <v>2500</v>
      </c>
      <c r="X328" s="290">
        <f t="shared" ref="X328:X341" si="188">W328*$E328</f>
        <v>0</v>
      </c>
      <c r="Y328" s="303">
        <v>2500</v>
      </c>
      <c r="Z328" s="302">
        <f t="shared" si="187"/>
        <v>0</v>
      </c>
      <c r="AA328" s="302"/>
      <c r="AB328" s="284"/>
      <c r="AC328" s="284"/>
    </row>
    <row r="329" spans="1:29" ht="27.6" hidden="1" x14ac:dyDescent="0.3">
      <c r="A329" s="284"/>
      <c r="B329" s="284"/>
      <c r="C329" s="297" t="s">
        <v>629</v>
      </c>
      <c r="D329" s="289" t="s">
        <v>127</v>
      </c>
      <c r="E329" s="306">
        <v>0</v>
      </c>
      <c r="F329" s="306">
        <f t="shared" si="181"/>
        <v>2500</v>
      </c>
      <c r="G329" s="306">
        <f t="shared" si="162"/>
        <v>2750</v>
      </c>
      <c r="H329" s="306">
        <f t="shared" si="182"/>
        <v>0</v>
      </c>
      <c r="I329" s="290">
        <v>10000</v>
      </c>
      <c r="J329" s="290">
        <f t="shared" si="183"/>
        <v>0</v>
      </c>
      <c r="K329" s="290">
        <v>3000</v>
      </c>
      <c r="L329" s="290">
        <f t="shared" ref="L329:L342" si="189">K329*E329</f>
        <v>0</v>
      </c>
      <c r="M329" s="290"/>
      <c r="N329" s="290"/>
      <c r="O329" s="295">
        <f t="shared" si="184"/>
        <v>0</v>
      </c>
      <c r="Q329" s="289">
        <v>2500</v>
      </c>
      <c r="R329" s="290">
        <f t="shared" si="185"/>
        <v>0</v>
      </c>
      <c r="S329" s="290"/>
      <c r="T329" s="289">
        <v>6000</v>
      </c>
      <c r="U329" s="290">
        <f t="shared" si="186"/>
        <v>0</v>
      </c>
      <c r="V329" s="290"/>
      <c r="W329" s="291">
        <v>3233</v>
      </c>
      <c r="X329" s="290">
        <f t="shared" si="188"/>
        <v>0</v>
      </c>
      <c r="Y329" s="303">
        <v>2500</v>
      </c>
      <c r="Z329" s="302">
        <f t="shared" si="187"/>
        <v>0</v>
      </c>
      <c r="AA329" s="302"/>
      <c r="AB329" s="284"/>
      <c r="AC329" s="284"/>
    </row>
    <row r="330" spans="1:29" ht="27.6" hidden="1" x14ac:dyDescent="0.3">
      <c r="A330" s="284"/>
      <c r="B330" s="284"/>
      <c r="C330" s="297" t="s">
        <v>630</v>
      </c>
      <c r="D330" s="289" t="s">
        <v>127</v>
      </c>
      <c r="E330" s="306">
        <v>0</v>
      </c>
      <c r="F330" s="306">
        <f t="shared" si="181"/>
        <v>2500</v>
      </c>
      <c r="G330" s="306">
        <f t="shared" si="162"/>
        <v>2750</v>
      </c>
      <c r="H330" s="306">
        <f t="shared" si="182"/>
        <v>0</v>
      </c>
      <c r="I330" s="290">
        <v>10000</v>
      </c>
      <c r="J330" s="290">
        <f t="shared" si="183"/>
        <v>0</v>
      </c>
      <c r="K330" s="290">
        <v>3000</v>
      </c>
      <c r="L330" s="290">
        <f t="shared" si="189"/>
        <v>0</v>
      </c>
      <c r="M330" s="290"/>
      <c r="N330" s="290"/>
      <c r="O330" s="295">
        <f t="shared" si="184"/>
        <v>0</v>
      </c>
      <c r="Q330" s="289">
        <v>2500</v>
      </c>
      <c r="R330" s="290">
        <f t="shared" si="185"/>
        <v>0</v>
      </c>
      <c r="S330" s="290"/>
      <c r="T330" s="289">
        <v>4000</v>
      </c>
      <c r="U330" s="290">
        <f t="shared" si="186"/>
        <v>0</v>
      </c>
      <c r="V330" s="290"/>
      <c r="W330" s="291">
        <v>3233</v>
      </c>
      <c r="X330" s="290">
        <f t="shared" si="188"/>
        <v>0</v>
      </c>
      <c r="Y330" s="303">
        <v>2500</v>
      </c>
      <c r="Z330" s="302">
        <f t="shared" si="187"/>
        <v>0</v>
      </c>
      <c r="AA330" s="302"/>
      <c r="AB330" s="284"/>
      <c r="AC330" s="284"/>
    </row>
    <row r="331" spans="1:29" ht="27.6" hidden="1" x14ac:dyDescent="0.3">
      <c r="A331" s="284"/>
      <c r="B331" s="284"/>
      <c r="C331" s="297" t="s">
        <v>631</v>
      </c>
      <c r="D331" s="289" t="s">
        <v>127</v>
      </c>
      <c r="E331" s="306">
        <v>0</v>
      </c>
      <c r="F331" s="306">
        <f t="shared" si="181"/>
        <v>2500</v>
      </c>
      <c r="G331" s="306">
        <f t="shared" si="162"/>
        <v>2750</v>
      </c>
      <c r="H331" s="306">
        <f t="shared" si="182"/>
        <v>0</v>
      </c>
      <c r="I331" s="290">
        <v>5000</v>
      </c>
      <c r="J331" s="290">
        <f t="shared" si="183"/>
        <v>0</v>
      </c>
      <c r="K331" s="290">
        <v>3000</v>
      </c>
      <c r="L331" s="290">
        <f t="shared" si="189"/>
        <v>0</v>
      </c>
      <c r="M331" s="290"/>
      <c r="N331" s="290"/>
      <c r="O331" s="295">
        <f t="shared" si="184"/>
        <v>0</v>
      </c>
      <c r="Q331" s="289">
        <v>2500</v>
      </c>
      <c r="R331" s="290">
        <f t="shared" si="185"/>
        <v>0</v>
      </c>
      <c r="S331" s="290"/>
      <c r="T331" s="289">
        <v>4000</v>
      </c>
      <c r="U331" s="290">
        <f t="shared" si="186"/>
        <v>0</v>
      </c>
      <c r="V331" s="290"/>
      <c r="W331" s="291">
        <v>2500</v>
      </c>
      <c r="X331" s="290">
        <f t="shared" si="188"/>
        <v>0</v>
      </c>
      <c r="Y331" s="303">
        <v>2500</v>
      </c>
      <c r="Z331" s="302">
        <f t="shared" si="187"/>
        <v>0</v>
      </c>
      <c r="AA331" s="302"/>
      <c r="AB331" s="284"/>
      <c r="AC331" s="284"/>
    </row>
    <row r="332" spans="1:29" ht="27.6" hidden="1" x14ac:dyDescent="0.3">
      <c r="A332" s="284"/>
      <c r="B332" s="284"/>
      <c r="C332" s="297" t="s">
        <v>632</v>
      </c>
      <c r="D332" s="289" t="s">
        <v>127</v>
      </c>
      <c r="E332" s="306">
        <v>0</v>
      </c>
      <c r="F332" s="306">
        <f t="shared" si="181"/>
        <v>2500</v>
      </c>
      <c r="G332" s="306">
        <f t="shared" si="162"/>
        <v>2750</v>
      </c>
      <c r="H332" s="306">
        <f t="shared" si="182"/>
        <v>0</v>
      </c>
      <c r="I332" s="290">
        <v>5000</v>
      </c>
      <c r="J332" s="290">
        <f t="shared" si="183"/>
        <v>0</v>
      </c>
      <c r="K332" s="290">
        <v>3000</v>
      </c>
      <c r="L332" s="290">
        <f t="shared" si="189"/>
        <v>0</v>
      </c>
      <c r="M332" s="290"/>
      <c r="N332" s="290"/>
      <c r="O332" s="295">
        <f t="shared" si="184"/>
        <v>0</v>
      </c>
      <c r="Q332" s="289">
        <v>2500</v>
      </c>
      <c r="R332" s="290">
        <f t="shared" si="185"/>
        <v>0</v>
      </c>
      <c r="S332" s="290"/>
      <c r="T332" s="289">
        <v>4000</v>
      </c>
      <c r="U332" s="290">
        <f t="shared" si="186"/>
        <v>0</v>
      </c>
      <c r="V332" s="290"/>
      <c r="W332" s="291">
        <v>2500</v>
      </c>
      <c r="X332" s="290">
        <f t="shared" si="188"/>
        <v>0</v>
      </c>
      <c r="Y332" s="303">
        <v>2500</v>
      </c>
      <c r="Z332" s="302">
        <f t="shared" si="187"/>
        <v>0</v>
      </c>
      <c r="AA332" s="302"/>
      <c r="AB332" s="284"/>
      <c r="AC332" s="284"/>
    </row>
    <row r="333" spans="1:29" hidden="1" x14ac:dyDescent="0.3">
      <c r="A333" s="284"/>
      <c r="B333" s="284"/>
      <c r="C333" s="297" t="s">
        <v>633</v>
      </c>
      <c r="D333" s="289"/>
      <c r="E333" s="306"/>
      <c r="F333" s="306">
        <f t="shared" si="181"/>
        <v>0</v>
      </c>
      <c r="G333" s="306" t="e">
        <f t="shared" si="162"/>
        <v>#NUM!</v>
      </c>
      <c r="H333" s="306"/>
      <c r="I333" s="290"/>
      <c r="J333" s="290"/>
      <c r="K333" s="290" t="s">
        <v>338</v>
      </c>
      <c r="L333" s="290"/>
      <c r="M333" s="290"/>
      <c r="N333" s="426"/>
      <c r="O333" s="426"/>
      <c r="Q333" s="289"/>
      <c r="R333" s="290"/>
      <c r="S333" s="290"/>
      <c r="T333" s="289"/>
      <c r="U333" s="290"/>
      <c r="V333" s="290"/>
      <c r="W333" s="292"/>
      <c r="X333" s="293"/>
      <c r="Y333" s="301" t="s">
        <v>521</v>
      </c>
      <c r="Z333" s="302"/>
      <c r="AA333" s="302"/>
      <c r="AB333" s="284"/>
      <c r="AC333" s="284"/>
    </row>
    <row r="334" spans="1:29" ht="41.4" hidden="1" x14ac:dyDescent="0.3">
      <c r="A334" s="284"/>
      <c r="B334" s="284"/>
      <c r="C334" s="297" t="s">
        <v>634</v>
      </c>
      <c r="D334" s="289" t="s">
        <v>127</v>
      </c>
      <c r="E334" s="306">
        <v>4</v>
      </c>
      <c r="F334" s="306">
        <f t="shared" si="181"/>
        <v>1675</v>
      </c>
      <c r="G334" s="446">
        <f t="shared" si="162"/>
        <v>1850</v>
      </c>
      <c r="H334" s="306">
        <f t="shared" ref="H334:H342" si="190">F334*E334</f>
        <v>6700</v>
      </c>
      <c r="I334" s="290">
        <v>3500</v>
      </c>
      <c r="J334" s="290">
        <f t="shared" ref="J334:J342" si="191">I334*$E334</f>
        <v>14000</v>
      </c>
      <c r="K334" s="290">
        <v>1850</v>
      </c>
      <c r="L334" s="290">
        <f t="shared" si="189"/>
        <v>7400</v>
      </c>
      <c r="M334" s="423">
        <f>L334-H334</f>
        <v>700</v>
      </c>
      <c r="N334" s="290">
        <v>1675</v>
      </c>
      <c r="O334" s="290">
        <f t="shared" ref="O334:O342" si="192">N334*$E334</f>
        <v>6700</v>
      </c>
      <c r="P334" s="290">
        <f>O334-H334</f>
        <v>0</v>
      </c>
      <c r="Q334" s="425">
        <v>3500</v>
      </c>
      <c r="R334" s="290">
        <f t="shared" ref="R334:R342" si="193">Q334*$E334</f>
        <v>14000</v>
      </c>
      <c r="S334" s="290">
        <f>R334-H334</f>
        <v>7300</v>
      </c>
      <c r="T334" s="289">
        <v>2200</v>
      </c>
      <c r="U334" s="290">
        <f t="shared" ref="U334:U342" si="194">T334*$E334</f>
        <v>8800</v>
      </c>
      <c r="V334" s="293">
        <f>U334-H334</f>
        <v>2100</v>
      </c>
      <c r="W334" s="291">
        <v>2123</v>
      </c>
      <c r="X334" s="290">
        <f t="shared" si="188"/>
        <v>8492</v>
      </c>
      <c r="Y334" s="303">
        <v>1675</v>
      </c>
      <c r="Z334" s="302">
        <f t="shared" ref="Z334:Z342" si="195">Y334*E334</f>
        <v>6700</v>
      </c>
      <c r="AA334" s="302">
        <f>H334</f>
        <v>6700</v>
      </c>
      <c r="AB334" s="284"/>
      <c r="AC334" s="284"/>
    </row>
    <row r="335" spans="1:29" ht="41.4" hidden="1" x14ac:dyDescent="0.3">
      <c r="A335" s="284"/>
      <c r="B335" s="284"/>
      <c r="C335" s="297" t="s">
        <v>635</v>
      </c>
      <c r="D335" s="289" t="s">
        <v>127</v>
      </c>
      <c r="E335" s="306">
        <v>0</v>
      </c>
      <c r="F335" s="306">
        <f t="shared" si="181"/>
        <v>2122</v>
      </c>
      <c r="G335" s="306">
        <f t="shared" si="162"/>
        <v>3500</v>
      </c>
      <c r="H335" s="306">
        <f t="shared" si="190"/>
        <v>0</v>
      </c>
      <c r="I335" s="290">
        <v>4500</v>
      </c>
      <c r="J335" s="290">
        <f t="shared" si="191"/>
        <v>0</v>
      </c>
      <c r="K335" s="290">
        <v>4100</v>
      </c>
      <c r="L335" s="290">
        <f t="shared" si="189"/>
        <v>0</v>
      </c>
      <c r="M335" s="290"/>
      <c r="N335" s="429">
        <v>3500</v>
      </c>
      <c r="O335" s="429">
        <f t="shared" si="192"/>
        <v>0</v>
      </c>
      <c r="Q335" s="289">
        <v>4500</v>
      </c>
      <c r="R335" s="290">
        <f t="shared" si="193"/>
        <v>0</v>
      </c>
      <c r="S335" s="290"/>
      <c r="T335" s="289">
        <v>2650</v>
      </c>
      <c r="U335" s="290">
        <f t="shared" si="194"/>
        <v>0</v>
      </c>
      <c r="V335" s="290"/>
      <c r="W335" s="291">
        <v>2122</v>
      </c>
      <c r="X335" s="290">
        <f t="shared" si="188"/>
        <v>0</v>
      </c>
      <c r="Y335" s="303">
        <v>2122</v>
      </c>
      <c r="Z335" s="302">
        <f t="shared" si="195"/>
        <v>0</v>
      </c>
      <c r="AA335" s="302"/>
      <c r="AB335" s="284"/>
      <c r="AC335" s="284"/>
    </row>
    <row r="336" spans="1:29" hidden="1" x14ac:dyDescent="0.3">
      <c r="A336" s="284"/>
      <c r="B336" s="284"/>
      <c r="C336" s="297" t="s">
        <v>636</v>
      </c>
      <c r="D336" s="289" t="s">
        <v>127</v>
      </c>
      <c r="E336" s="306">
        <v>2</v>
      </c>
      <c r="F336" s="306">
        <f t="shared" si="181"/>
        <v>1500</v>
      </c>
      <c r="G336" s="446">
        <f t="shared" si="162"/>
        <v>1650</v>
      </c>
      <c r="H336" s="306">
        <f t="shared" si="190"/>
        <v>3000</v>
      </c>
      <c r="I336" s="290">
        <v>2200</v>
      </c>
      <c r="J336" s="290">
        <f t="shared" si="191"/>
        <v>4400</v>
      </c>
      <c r="K336" s="290">
        <v>1650</v>
      </c>
      <c r="L336" s="290">
        <f t="shared" si="189"/>
        <v>3300</v>
      </c>
      <c r="M336" s="423">
        <f>L336-H336</f>
        <v>300</v>
      </c>
      <c r="N336" s="290">
        <v>1500</v>
      </c>
      <c r="O336" s="290">
        <f t="shared" si="192"/>
        <v>3000</v>
      </c>
      <c r="P336" s="290">
        <f>O336-H336</f>
        <v>0</v>
      </c>
      <c r="Q336" s="425">
        <v>2500</v>
      </c>
      <c r="R336" s="290">
        <f t="shared" si="193"/>
        <v>5000</v>
      </c>
      <c r="S336" s="290">
        <f>R336-H336</f>
        <v>2000</v>
      </c>
      <c r="T336" s="289">
        <v>1650</v>
      </c>
      <c r="U336" s="290">
        <f t="shared" si="194"/>
        <v>3300</v>
      </c>
      <c r="V336" s="293">
        <f>U336-H336</f>
        <v>300</v>
      </c>
      <c r="W336" s="291">
        <v>1500</v>
      </c>
      <c r="X336" s="290">
        <f t="shared" si="188"/>
        <v>3000</v>
      </c>
      <c r="Y336" s="303">
        <v>1500</v>
      </c>
      <c r="Z336" s="302">
        <f t="shared" si="195"/>
        <v>3000</v>
      </c>
      <c r="AA336" s="302">
        <f>H336</f>
        <v>3000</v>
      </c>
      <c r="AB336" s="284"/>
      <c r="AC336" s="284"/>
    </row>
    <row r="337" spans="1:29" ht="27.6" hidden="1" x14ac:dyDescent="0.3">
      <c r="A337" s="284"/>
      <c r="B337" s="284"/>
      <c r="C337" s="297" t="s">
        <v>637</v>
      </c>
      <c r="D337" s="289" t="s">
        <v>127</v>
      </c>
      <c r="E337" s="306">
        <v>0</v>
      </c>
      <c r="F337" s="306">
        <f t="shared" si="181"/>
        <v>2500</v>
      </c>
      <c r="G337" s="306">
        <f t="shared" si="162"/>
        <v>2500</v>
      </c>
      <c r="H337" s="306">
        <f t="shared" si="190"/>
        <v>0</v>
      </c>
      <c r="I337" s="290">
        <v>3500</v>
      </c>
      <c r="J337" s="290">
        <f t="shared" si="191"/>
        <v>0</v>
      </c>
      <c r="K337" s="290" t="s">
        <v>338</v>
      </c>
      <c r="L337" s="290"/>
      <c r="M337" s="290"/>
      <c r="N337" s="428">
        <v>2500</v>
      </c>
      <c r="O337" s="428">
        <f t="shared" si="192"/>
        <v>0</v>
      </c>
      <c r="Q337" s="289">
        <v>2500</v>
      </c>
      <c r="R337" s="290">
        <f t="shared" si="193"/>
        <v>0</v>
      </c>
      <c r="S337" s="290"/>
      <c r="T337" s="289">
        <v>3650</v>
      </c>
      <c r="U337" s="290">
        <f t="shared" si="194"/>
        <v>0</v>
      </c>
      <c r="V337" s="290"/>
      <c r="W337" s="291">
        <v>3233</v>
      </c>
      <c r="X337" s="290">
        <f t="shared" si="188"/>
        <v>0</v>
      </c>
      <c r="Y337" s="303">
        <v>2500</v>
      </c>
      <c r="Z337" s="302">
        <f t="shared" si="195"/>
        <v>0</v>
      </c>
      <c r="AA337" s="302"/>
      <c r="AB337" s="284"/>
      <c r="AC337" s="284"/>
    </row>
    <row r="338" spans="1:29" hidden="1" x14ac:dyDescent="0.3">
      <c r="A338" s="284"/>
      <c r="B338" s="284"/>
      <c r="C338" s="297" t="s">
        <v>638</v>
      </c>
      <c r="D338" s="289" t="s">
        <v>127</v>
      </c>
      <c r="E338" s="306">
        <v>0</v>
      </c>
      <c r="F338" s="306">
        <f t="shared" si="181"/>
        <v>1650</v>
      </c>
      <c r="G338" s="306">
        <f t="shared" si="162"/>
        <v>1800</v>
      </c>
      <c r="H338" s="306">
        <f t="shared" si="190"/>
        <v>0</v>
      </c>
      <c r="I338" s="290">
        <v>1800</v>
      </c>
      <c r="J338" s="290">
        <f t="shared" si="191"/>
        <v>0</v>
      </c>
      <c r="K338" s="290">
        <v>1800</v>
      </c>
      <c r="L338" s="290">
        <f t="shared" si="189"/>
        <v>0</v>
      </c>
      <c r="M338" s="290"/>
      <c r="N338" s="426">
        <v>2200</v>
      </c>
      <c r="O338" s="426">
        <f t="shared" si="192"/>
        <v>0</v>
      </c>
      <c r="Q338" s="289">
        <v>1800</v>
      </c>
      <c r="R338" s="290">
        <f t="shared" si="193"/>
        <v>0</v>
      </c>
      <c r="S338" s="290"/>
      <c r="T338" s="289">
        <v>1650</v>
      </c>
      <c r="U338" s="290">
        <f t="shared" si="194"/>
        <v>0</v>
      </c>
      <c r="V338" s="290"/>
      <c r="W338" s="291">
        <v>1989</v>
      </c>
      <c r="X338" s="290">
        <f t="shared" si="188"/>
        <v>0</v>
      </c>
      <c r="Y338" s="303">
        <v>1650</v>
      </c>
      <c r="Z338" s="302">
        <f t="shared" si="195"/>
        <v>0</v>
      </c>
      <c r="AA338" s="302"/>
      <c r="AB338" s="284"/>
      <c r="AC338" s="284"/>
    </row>
    <row r="339" spans="1:29" hidden="1" x14ac:dyDescent="0.3">
      <c r="A339" s="284"/>
      <c r="B339" s="284"/>
      <c r="C339" s="297" t="s">
        <v>639</v>
      </c>
      <c r="D339" s="289" t="s">
        <v>127</v>
      </c>
      <c r="E339" s="306">
        <v>45</v>
      </c>
      <c r="F339" s="306">
        <f t="shared" si="181"/>
        <v>25</v>
      </c>
      <c r="G339" s="446">
        <f t="shared" si="162"/>
        <v>45</v>
      </c>
      <c r="H339" s="306">
        <f t="shared" si="190"/>
        <v>1125</v>
      </c>
      <c r="I339" s="290">
        <v>80</v>
      </c>
      <c r="J339" s="290">
        <f t="shared" si="191"/>
        <v>3600</v>
      </c>
      <c r="K339" s="290">
        <v>45</v>
      </c>
      <c r="L339" s="290">
        <f t="shared" si="189"/>
        <v>2025</v>
      </c>
      <c r="M339" s="423">
        <f>L339-H339</f>
        <v>900</v>
      </c>
      <c r="N339" s="290">
        <v>25</v>
      </c>
      <c r="O339" s="290">
        <f t="shared" si="192"/>
        <v>1125</v>
      </c>
      <c r="P339" s="290">
        <f>O339-H339</f>
        <v>0</v>
      </c>
      <c r="Q339" s="425">
        <v>50</v>
      </c>
      <c r="R339" s="290">
        <f t="shared" si="193"/>
        <v>2250</v>
      </c>
      <c r="S339" s="290">
        <f>R339-H339</f>
        <v>1125</v>
      </c>
      <c r="T339" s="289">
        <v>95</v>
      </c>
      <c r="U339" s="290">
        <f t="shared" si="194"/>
        <v>4275</v>
      </c>
      <c r="V339" s="293">
        <f>U339-H339</f>
        <v>3150</v>
      </c>
      <c r="W339" s="291">
        <v>45</v>
      </c>
      <c r="X339" s="290">
        <f t="shared" si="188"/>
        <v>2025</v>
      </c>
      <c r="Y339" s="301">
        <v>25</v>
      </c>
      <c r="Z339" s="302">
        <f t="shared" si="195"/>
        <v>1125</v>
      </c>
      <c r="AA339" s="302">
        <f>H339</f>
        <v>1125</v>
      </c>
      <c r="AB339" s="284"/>
      <c r="AC339" s="284"/>
    </row>
    <row r="340" spans="1:29" hidden="1" x14ac:dyDescent="0.3">
      <c r="A340" s="284"/>
      <c r="B340" s="284"/>
      <c r="C340" s="297" t="s">
        <v>640</v>
      </c>
      <c r="D340" s="289" t="s">
        <v>127</v>
      </c>
      <c r="E340" s="306">
        <v>0</v>
      </c>
      <c r="F340" s="306">
        <f t="shared" si="181"/>
        <v>2500</v>
      </c>
      <c r="G340" s="306"/>
      <c r="H340" s="306">
        <f t="shared" si="190"/>
        <v>0</v>
      </c>
      <c r="I340" s="290">
        <v>2800</v>
      </c>
      <c r="J340" s="290">
        <f t="shared" si="191"/>
        <v>0</v>
      </c>
      <c r="K340" s="290">
        <v>2800</v>
      </c>
      <c r="L340" s="290">
        <f t="shared" si="189"/>
        <v>0</v>
      </c>
      <c r="M340" s="290"/>
      <c r="N340" s="428">
        <v>2550</v>
      </c>
      <c r="O340" s="428">
        <f t="shared" si="192"/>
        <v>0</v>
      </c>
      <c r="Q340" s="289">
        <v>2500</v>
      </c>
      <c r="R340" s="290">
        <f t="shared" si="193"/>
        <v>0</v>
      </c>
      <c r="S340" s="290"/>
      <c r="T340" s="289">
        <v>2850</v>
      </c>
      <c r="U340" s="290">
        <f t="shared" si="194"/>
        <v>0</v>
      </c>
      <c r="V340" s="290"/>
      <c r="W340" s="291">
        <v>3233</v>
      </c>
      <c r="X340" s="290">
        <f t="shared" si="188"/>
        <v>0</v>
      </c>
      <c r="Y340" s="303">
        <v>2500</v>
      </c>
      <c r="Z340" s="302">
        <f t="shared" si="195"/>
        <v>0</v>
      </c>
      <c r="AA340" s="302"/>
      <c r="AB340" s="284"/>
      <c r="AC340" s="284"/>
    </row>
    <row r="341" spans="1:29" hidden="1" x14ac:dyDescent="0.3">
      <c r="A341" s="284"/>
      <c r="B341" s="284"/>
      <c r="C341" s="297" t="s">
        <v>641</v>
      </c>
      <c r="D341" s="289" t="s">
        <v>127</v>
      </c>
      <c r="E341" s="306">
        <v>0</v>
      </c>
      <c r="F341" s="306">
        <f t="shared" si="181"/>
        <v>45</v>
      </c>
      <c r="G341" s="306"/>
      <c r="H341" s="306">
        <f t="shared" si="190"/>
        <v>0</v>
      </c>
      <c r="I341" s="290">
        <v>120</v>
      </c>
      <c r="J341" s="290">
        <f t="shared" si="191"/>
        <v>0</v>
      </c>
      <c r="K341" s="290">
        <v>85</v>
      </c>
      <c r="L341" s="290">
        <f t="shared" si="189"/>
        <v>0</v>
      </c>
      <c r="M341" s="290"/>
      <c r="N341" s="290">
        <v>85</v>
      </c>
      <c r="O341" s="290">
        <f t="shared" si="192"/>
        <v>0</v>
      </c>
      <c r="Q341" s="289">
        <v>45</v>
      </c>
      <c r="R341" s="290">
        <f t="shared" si="193"/>
        <v>0</v>
      </c>
      <c r="S341" s="290"/>
      <c r="T341" s="289">
        <v>350</v>
      </c>
      <c r="U341" s="290">
        <f t="shared" si="194"/>
        <v>0</v>
      </c>
      <c r="V341" s="290"/>
      <c r="W341" s="291">
        <v>178</v>
      </c>
      <c r="X341" s="290">
        <f t="shared" si="188"/>
        <v>0</v>
      </c>
      <c r="Y341" s="301">
        <v>45</v>
      </c>
      <c r="Z341" s="302">
        <f t="shared" si="195"/>
        <v>0</v>
      </c>
      <c r="AA341" s="302"/>
      <c r="AB341" s="284"/>
      <c r="AC341" s="284"/>
    </row>
    <row r="342" spans="1:29" hidden="1" x14ac:dyDescent="0.3">
      <c r="A342" s="284"/>
      <c r="B342" s="284"/>
      <c r="C342" s="297" t="s">
        <v>642</v>
      </c>
      <c r="D342" s="289" t="s">
        <v>643</v>
      </c>
      <c r="E342" s="306">
        <v>0</v>
      </c>
      <c r="F342" s="306">
        <f t="shared" si="181"/>
        <v>15000</v>
      </c>
      <c r="G342" s="306"/>
      <c r="H342" s="306">
        <f t="shared" si="190"/>
        <v>0</v>
      </c>
      <c r="I342" s="290">
        <v>35000</v>
      </c>
      <c r="J342" s="290">
        <f t="shared" si="191"/>
        <v>0</v>
      </c>
      <c r="K342" s="290">
        <v>20000</v>
      </c>
      <c r="L342" s="290">
        <f t="shared" si="189"/>
        <v>0</v>
      </c>
      <c r="M342" s="290"/>
      <c r="N342" s="290">
        <v>30000</v>
      </c>
      <c r="O342" s="290">
        <f t="shared" si="192"/>
        <v>0</v>
      </c>
      <c r="Q342" s="289">
        <v>35000</v>
      </c>
      <c r="R342" s="290">
        <f t="shared" si="193"/>
        <v>0</v>
      </c>
      <c r="S342" s="290"/>
      <c r="T342" s="289">
        <v>15000</v>
      </c>
      <c r="U342" s="290">
        <f t="shared" si="194"/>
        <v>0</v>
      </c>
      <c r="V342" s="290"/>
      <c r="W342" s="291">
        <v>35234</v>
      </c>
      <c r="X342" s="290">
        <f>W342*$E342</f>
        <v>0</v>
      </c>
      <c r="Y342" s="303">
        <v>19000</v>
      </c>
      <c r="Z342" s="302">
        <f t="shared" si="195"/>
        <v>0</v>
      </c>
      <c r="AA342" s="302"/>
      <c r="AB342" s="284"/>
      <c r="AC342" s="284"/>
    </row>
    <row r="343" spans="1:29" hidden="1" x14ac:dyDescent="0.3">
      <c r="A343" s="284"/>
      <c r="B343" s="284"/>
      <c r="C343" s="298" t="s">
        <v>36</v>
      </c>
      <c r="D343" s="289"/>
      <c r="E343" s="306"/>
      <c r="F343" s="306"/>
      <c r="G343" s="306"/>
      <c r="H343" s="306">
        <f>SUM(H4:H342)</f>
        <v>870301</v>
      </c>
      <c r="I343" s="290"/>
      <c r="J343" s="290">
        <f>SUM(J4:J342)</f>
        <v>1042750</v>
      </c>
      <c r="K343" s="290"/>
      <c r="L343" s="290">
        <f>SUM(L4:L342)</f>
        <v>935978.5</v>
      </c>
      <c r="M343" s="290"/>
      <c r="N343" s="290"/>
      <c r="O343" s="290">
        <f>SUM(O4:O342)</f>
        <v>1030737</v>
      </c>
      <c r="Q343" s="290"/>
      <c r="R343" s="290">
        <f>SUM(R4:R342)</f>
        <v>1006865</v>
      </c>
      <c r="S343" s="290"/>
      <c r="T343" s="290"/>
      <c r="U343" s="290">
        <f>SUM(U4:U342)</f>
        <v>2533663</v>
      </c>
      <c r="V343" s="290"/>
      <c r="W343" s="289"/>
      <c r="X343" s="290">
        <f>SUM(X4:X342)</f>
        <v>970863.14250000007</v>
      </c>
      <c r="Y343" s="289"/>
      <c r="Z343" s="290">
        <f>SUM(Z4:Z342)</f>
        <v>851254</v>
      </c>
      <c r="AA343" s="290"/>
      <c r="AB343" s="284"/>
      <c r="AC343" s="284"/>
    </row>
  </sheetData>
  <autoFilter ref="B2:AC343" xr:uid="{00000000-0001-0000-0400-000000000000}">
    <filterColumn colId="1">
      <colorFilter dxfId="14" cellColor="0"/>
    </filterColumn>
    <filterColumn colId="3">
      <filters>
        <filter val="1"/>
        <filter val="1,500"/>
        <filter val="1,600"/>
        <filter val="1,780"/>
        <filter val="10"/>
        <filter val="105"/>
        <filter val="12"/>
        <filter val="120"/>
        <filter val="13"/>
        <filter val="135"/>
        <filter val="14"/>
        <filter val="15"/>
        <filter val="150"/>
        <filter val="16"/>
        <filter val="2"/>
        <filter val="2,100"/>
        <filter val="2,700"/>
        <filter val="210"/>
        <filter val="225"/>
        <filter val="24"/>
        <filter val="25"/>
        <filter val="295"/>
        <filter val="3"/>
        <filter val="30"/>
        <filter val="315"/>
        <filter val="33"/>
        <filter val="4"/>
        <filter val="41"/>
        <filter val="45"/>
        <filter val="480"/>
        <filter val="5"/>
        <filter val="540"/>
        <filter val="56"/>
        <filter val="6"/>
        <filter val="65"/>
        <filter val="7"/>
        <filter val="70"/>
        <filter val="75"/>
        <filter val="8"/>
        <filter val="90"/>
      </filters>
    </filterColumn>
  </autoFilter>
  <mergeCells count="7">
    <mergeCell ref="AB1:AC1"/>
    <mergeCell ref="W1:Z1"/>
    <mergeCell ref="I1:L1"/>
    <mergeCell ref="F1:H1"/>
    <mergeCell ref="N1:O1"/>
    <mergeCell ref="Q1:R1"/>
    <mergeCell ref="T1:U1"/>
  </mergeCells>
  <conditionalFormatting sqref="M1">
    <cfRule type="cellIs" dxfId="9" priority="1" operator="greaterThan">
      <formula>10000</formula>
    </cfRule>
  </conditionalFormatting>
  <conditionalFormatting sqref="M8:M339">
    <cfRule type="cellIs" dxfId="8" priority="12" operator="greaterThan">
      <formula>10000</formula>
    </cfRule>
  </conditionalFormatting>
  <conditionalFormatting sqref="P1">
    <cfRule type="cellIs" dxfId="7" priority="5" operator="greaterThan">
      <formula>10000</formula>
    </cfRule>
  </conditionalFormatting>
  <conditionalFormatting sqref="P3:P80 P1048317:P1048394">
    <cfRule type="cellIs" dxfId="6" priority="10" operator="greaterThan">
      <formula>10000</formula>
    </cfRule>
  </conditionalFormatting>
  <conditionalFormatting sqref="S1">
    <cfRule type="cellIs" dxfId="5" priority="4" operator="greaterThan">
      <formula>10000</formula>
    </cfRule>
  </conditionalFormatting>
  <conditionalFormatting sqref="S8:S339">
    <cfRule type="cellIs" dxfId="4" priority="9" operator="greaterThan">
      <formula>10000</formula>
    </cfRule>
  </conditionalFormatting>
  <conditionalFormatting sqref="V1">
    <cfRule type="cellIs" dxfId="3" priority="3" operator="greaterThan">
      <formula>10000</formula>
    </cfRule>
  </conditionalFormatting>
  <conditionalFormatting sqref="V8:V339">
    <cfRule type="cellIs" dxfId="2" priority="8" operator="greaterThan">
      <formula>10000</formula>
    </cfRule>
  </conditionalFormatting>
  <conditionalFormatting sqref="AA1">
    <cfRule type="cellIs" dxfId="1" priority="2" operator="greaterThan">
      <formula>10000</formula>
    </cfRule>
  </conditionalFormatting>
  <conditionalFormatting sqref="AA8:AA344">
    <cfRule type="cellIs" dxfId="0" priority="6" operator="greaterThan">
      <formula>10000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2:X29"/>
  <sheetViews>
    <sheetView showGridLines="0" topLeftCell="C1" zoomScale="90" zoomScaleNormal="90" workbookViewId="0">
      <pane xSplit="2" ySplit="3" topLeftCell="E4" activePane="bottomRight" state="frozen"/>
      <selection pane="topRight" activeCell="E1" sqref="E1"/>
      <selection pane="bottomLeft" activeCell="C4" sqref="C4"/>
      <selection pane="bottomRight" activeCell="M7" sqref="M7"/>
    </sheetView>
  </sheetViews>
  <sheetFormatPr defaultColWidth="9.109375" defaultRowHeight="13.5" customHeight="1" outlineLevelCol="1" x14ac:dyDescent="0.3"/>
  <cols>
    <col min="1" max="1" width="9.88671875" style="180" hidden="1" customWidth="1"/>
    <col min="2" max="2" width="25.88671875" style="180" hidden="1" customWidth="1"/>
    <col min="3" max="3" width="60.5546875" style="182" customWidth="1"/>
    <col min="4" max="4" width="9.109375" style="180"/>
    <col min="5" max="5" width="8.109375" style="213" customWidth="1"/>
    <col min="6" max="6" width="8.88671875" style="352" customWidth="1"/>
    <col min="7" max="7" width="8.88671875" style="353" hidden="1" customWidth="1" outlineLevel="1"/>
    <col min="8" max="8" width="12.44140625" style="352" bestFit="1" customWidth="1" collapsed="1"/>
    <col min="9" max="9" width="8.109375" style="213" customWidth="1" outlineLevel="1"/>
    <col min="10" max="10" width="8.44140625" style="213" bestFit="1" customWidth="1"/>
    <col min="11" max="11" width="10.6640625" style="213" customWidth="1" outlineLevel="1"/>
    <col min="12" max="12" width="10.6640625" style="213" bestFit="1" customWidth="1"/>
    <col min="13" max="13" width="12.44140625" style="213" customWidth="1" outlineLevel="1"/>
    <col min="14" max="14" width="12.44140625" style="213" bestFit="1" customWidth="1"/>
    <col min="15" max="15" width="10.6640625" style="213" customWidth="1" outlineLevel="1"/>
    <col min="16" max="16" width="10.6640625" style="213" customWidth="1"/>
    <col min="17" max="17" width="10.6640625" style="213" customWidth="1" outlineLevel="1"/>
    <col min="18" max="18" width="10.6640625" style="213" bestFit="1" customWidth="1"/>
    <col min="19" max="19" width="10.6640625" style="180" customWidth="1" outlineLevel="1"/>
    <col min="20" max="20" width="12.44140625" style="180" bestFit="1" customWidth="1"/>
    <col min="21" max="21" width="12.44140625" style="180" hidden="1" customWidth="1" outlineLevel="1"/>
    <col min="22" max="22" width="12.44140625" style="180" bestFit="1" customWidth="1" collapsed="1"/>
    <col min="23" max="23" width="0" style="180" hidden="1" customWidth="1" outlineLevel="1"/>
    <col min="24" max="24" width="9.109375" style="180" collapsed="1"/>
    <col min="25" max="16384" width="9.109375" style="180"/>
  </cols>
  <sheetData>
    <row r="2" spans="1:24" s="185" customFormat="1" ht="40.5" customHeight="1" x14ac:dyDescent="0.3">
      <c r="A2" s="215"/>
      <c r="B2" s="216"/>
      <c r="C2" s="308"/>
      <c r="D2" s="308"/>
      <c r="E2" s="309"/>
      <c r="F2" s="515" t="s">
        <v>317</v>
      </c>
      <c r="G2" s="515"/>
      <c r="H2" s="515"/>
      <c r="I2" s="514" t="s">
        <v>644</v>
      </c>
      <c r="J2" s="514"/>
      <c r="K2" s="514" t="s">
        <v>85</v>
      </c>
      <c r="L2" s="514"/>
      <c r="M2" s="514" t="s">
        <v>60</v>
      </c>
      <c r="N2" s="514"/>
      <c r="O2" s="514"/>
      <c r="P2" s="514"/>
      <c r="Q2" s="514" t="s">
        <v>61</v>
      </c>
      <c r="R2" s="514"/>
      <c r="S2" s="514" t="s">
        <v>88</v>
      </c>
      <c r="T2" s="514"/>
      <c r="U2" s="514" t="s">
        <v>645</v>
      </c>
      <c r="V2" s="514"/>
      <c r="W2" s="514"/>
      <c r="X2" s="514"/>
    </row>
    <row r="3" spans="1:24" s="210" customFormat="1" ht="13.8" x14ac:dyDescent="0.3">
      <c r="A3" s="208" t="s">
        <v>322</v>
      </c>
      <c r="B3" s="209" t="s">
        <v>323</v>
      </c>
      <c r="C3" s="310" t="s">
        <v>324</v>
      </c>
      <c r="D3" s="450" t="s">
        <v>110</v>
      </c>
      <c r="E3" s="311" t="s">
        <v>1001</v>
      </c>
      <c r="F3" s="346" t="s">
        <v>646</v>
      </c>
      <c r="G3" s="347" t="s">
        <v>1017</v>
      </c>
      <c r="H3" s="346" t="s">
        <v>77</v>
      </c>
      <c r="I3" s="311" t="s">
        <v>647</v>
      </c>
      <c r="J3" s="311" t="s">
        <v>77</v>
      </c>
      <c r="K3" s="311" t="s">
        <v>112</v>
      </c>
      <c r="L3" s="311" t="s">
        <v>77</v>
      </c>
      <c r="M3" s="311" t="s">
        <v>112</v>
      </c>
      <c r="N3" s="311" t="s">
        <v>77</v>
      </c>
      <c r="O3" s="311" t="s">
        <v>326</v>
      </c>
      <c r="P3" s="311" t="s">
        <v>77</v>
      </c>
      <c r="Q3" s="311" t="s">
        <v>112</v>
      </c>
      <c r="R3" s="311" t="s">
        <v>77</v>
      </c>
      <c r="S3" s="311" t="s">
        <v>112</v>
      </c>
      <c r="T3" s="311" t="s">
        <v>77</v>
      </c>
      <c r="U3" s="311" t="s">
        <v>112</v>
      </c>
      <c r="V3" s="311" t="s">
        <v>77</v>
      </c>
      <c r="W3" s="311" t="s">
        <v>326</v>
      </c>
      <c r="X3" s="311" t="s">
        <v>77</v>
      </c>
    </row>
    <row r="4" spans="1:24" ht="13.8" x14ac:dyDescent="0.3">
      <c r="A4" s="179"/>
      <c r="B4" s="211"/>
      <c r="C4" s="308" t="s">
        <v>876</v>
      </c>
      <c r="D4" s="451"/>
      <c r="E4" s="313"/>
      <c r="F4" s="348"/>
      <c r="G4" s="349"/>
      <c r="H4" s="348"/>
      <c r="I4" s="313"/>
      <c r="J4" s="313"/>
      <c r="K4" s="313"/>
      <c r="L4" s="313"/>
      <c r="M4" s="313"/>
      <c r="N4" s="313"/>
      <c r="O4" s="313"/>
      <c r="P4" s="313"/>
      <c r="Q4" s="313"/>
      <c r="R4" s="313"/>
      <c r="S4" s="313"/>
      <c r="T4" s="313"/>
      <c r="U4" s="320"/>
      <c r="V4" s="320"/>
      <c r="W4" s="320"/>
      <c r="X4" s="320"/>
    </row>
    <row r="5" spans="1:24" ht="13.8" x14ac:dyDescent="0.3">
      <c r="A5" s="179"/>
      <c r="B5" s="211"/>
      <c r="C5" s="308"/>
      <c r="D5" s="451"/>
      <c r="E5" s="313"/>
      <c r="F5" s="348"/>
      <c r="G5" s="349"/>
      <c r="H5" s="348"/>
      <c r="I5" s="313"/>
      <c r="J5" s="313"/>
      <c r="K5" s="313"/>
      <c r="L5" s="313"/>
      <c r="M5" s="313"/>
      <c r="N5" s="313"/>
      <c r="O5" s="313"/>
      <c r="P5" s="313"/>
      <c r="Q5" s="313"/>
      <c r="R5" s="313"/>
      <c r="S5" s="313"/>
      <c r="T5" s="313"/>
      <c r="U5" s="320"/>
      <c r="V5" s="320"/>
      <c r="W5" s="320"/>
      <c r="X5" s="320"/>
    </row>
    <row r="6" spans="1:24" ht="46.5" customHeight="1" x14ac:dyDescent="0.3">
      <c r="A6" s="179"/>
      <c r="B6" s="211"/>
      <c r="C6" s="308" t="s">
        <v>648</v>
      </c>
      <c r="D6" s="452" t="s">
        <v>1000</v>
      </c>
      <c r="E6" s="313">
        <v>250</v>
      </c>
      <c r="F6" s="348">
        <v>150</v>
      </c>
      <c r="G6" s="349">
        <f t="shared" ref="G6:G12" si="0">+MEDIAN(I6,K6,M6,Q6,S6,U6)</f>
        <v>167.5</v>
      </c>
      <c r="H6" s="348">
        <f t="shared" ref="H6:H27" si="1">F6*E6</f>
        <v>37500</v>
      </c>
      <c r="I6" s="313">
        <v>180</v>
      </c>
      <c r="J6" s="313">
        <f t="shared" ref="J6:J12" si="2">I6*E6</f>
        <v>45000</v>
      </c>
      <c r="K6" s="313">
        <v>120</v>
      </c>
      <c r="L6" s="313">
        <f>K6*$E6</f>
        <v>30000</v>
      </c>
      <c r="M6" s="313">
        <v>180</v>
      </c>
      <c r="N6" s="313">
        <f t="shared" ref="N6:N12" si="3">M6*$E6</f>
        <v>45000</v>
      </c>
      <c r="O6" s="314">
        <v>150</v>
      </c>
      <c r="P6" s="313">
        <f t="shared" ref="P6:P12" si="4">O6*E6</f>
        <v>37500</v>
      </c>
      <c r="Q6" s="313">
        <v>135</v>
      </c>
      <c r="R6" s="313">
        <f>Q6*$E6</f>
        <v>33750</v>
      </c>
      <c r="S6" s="313">
        <v>155</v>
      </c>
      <c r="T6" s="313">
        <f>S6*$E6</f>
        <v>38750</v>
      </c>
      <c r="U6" s="313">
        <v>219</v>
      </c>
      <c r="V6" s="313">
        <f>U6*$E6</f>
        <v>54750</v>
      </c>
      <c r="W6" s="314">
        <v>180</v>
      </c>
      <c r="X6" s="315">
        <f t="shared" ref="X6:X12" si="5">W6*E6</f>
        <v>45000</v>
      </c>
    </row>
    <row r="7" spans="1:24" ht="46.5" customHeight="1" x14ac:dyDescent="0.3">
      <c r="A7" s="179"/>
      <c r="B7" s="211"/>
      <c r="C7" s="308" t="s">
        <v>878</v>
      </c>
      <c r="D7" s="451" t="s">
        <v>649</v>
      </c>
      <c r="E7" s="313">
        <v>13</v>
      </c>
      <c r="F7" s="348">
        <v>5250</v>
      </c>
      <c r="G7" s="349">
        <f t="shared" si="0"/>
        <v>5375</v>
      </c>
      <c r="H7" s="348">
        <f t="shared" si="1"/>
        <v>68250</v>
      </c>
      <c r="I7" s="313">
        <v>5500</v>
      </c>
      <c r="J7" s="313">
        <f t="shared" si="2"/>
        <v>71500</v>
      </c>
      <c r="K7" s="313">
        <v>1350</v>
      </c>
      <c r="L7" s="313">
        <f t="shared" ref="L7:L12" si="6">K7*$E7</f>
        <v>17550</v>
      </c>
      <c r="M7" s="313">
        <v>6200</v>
      </c>
      <c r="N7" s="313">
        <f t="shared" si="3"/>
        <v>80600</v>
      </c>
      <c r="O7" s="314">
        <v>3850</v>
      </c>
      <c r="P7" s="313">
        <f t="shared" si="4"/>
        <v>50050</v>
      </c>
      <c r="Q7" s="313">
        <v>5250</v>
      </c>
      <c r="R7" s="313">
        <f t="shared" ref="R7:R12" si="7">Q7*$E7</f>
        <v>68250</v>
      </c>
      <c r="S7" s="313">
        <v>5970</v>
      </c>
      <c r="T7" s="313">
        <f t="shared" ref="T7:T12" si="8">S7*$E7</f>
        <v>77610</v>
      </c>
      <c r="U7" s="313">
        <v>3678</v>
      </c>
      <c r="V7" s="313">
        <f t="shared" ref="V7:V12" si="9">U7*$E7</f>
        <v>47814</v>
      </c>
      <c r="W7" s="316">
        <v>1450</v>
      </c>
      <c r="X7" s="315">
        <f t="shared" si="5"/>
        <v>18850</v>
      </c>
    </row>
    <row r="8" spans="1:24" ht="46.5" customHeight="1" x14ac:dyDescent="0.3">
      <c r="A8" s="179"/>
      <c r="B8" s="211"/>
      <c r="C8" s="308" t="s">
        <v>879</v>
      </c>
      <c r="D8" s="451" t="s">
        <v>649</v>
      </c>
      <c r="E8" s="313">
        <v>3</v>
      </c>
      <c r="F8" s="348">
        <v>5500</v>
      </c>
      <c r="G8" s="349">
        <f t="shared" si="0"/>
        <v>4513</v>
      </c>
      <c r="H8" s="348">
        <f t="shared" si="1"/>
        <v>16500</v>
      </c>
      <c r="I8" s="313">
        <v>1050</v>
      </c>
      <c r="J8" s="313">
        <f t="shared" si="2"/>
        <v>3150</v>
      </c>
      <c r="K8" s="313">
        <v>1350</v>
      </c>
      <c r="L8" s="313">
        <f t="shared" si="6"/>
        <v>4050</v>
      </c>
      <c r="M8" s="313">
        <v>6400</v>
      </c>
      <c r="N8" s="313">
        <f t="shared" si="3"/>
        <v>19200</v>
      </c>
      <c r="O8" s="314">
        <v>4050</v>
      </c>
      <c r="P8" s="313">
        <f t="shared" si="4"/>
        <v>12150</v>
      </c>
      <c r="Q8" s="313">
        <v>5150</v>
      </c>
      <c r="R8" s="313">
        <f t="shared" si="7"/>
        <v>15450</v>
      </c>
      <c r="S8" s="313">
        <v>6100</v>
      </c>
      <c r="T8" s="313">
        <f t="shared" si="8"/>
        <v>18300</v>
      </c>
      <c r="U8" s="313">
        <v>3876</v>
      </c>
      <c r="V8" s="313">
        <f t="shared" si="9"/>
        <v>11628</v>
      </c>
      <c r="W8" s="316">
        <v>1120</v>
      </c>
      <c r="X8" s="315">
        <f t="shared" si="5"/>
        <v>3360</v>
      </c>
    </row>
    <row r="9" spans="1:24" ht="46.5" customHeight="1" x14ac:dyDescent="0.3">
      <c r="A9" s="179"/>
      <c r="B9" s="211"/>
      <c r="C9" s="308" t="s">
        <v>880</v>
      </c>
      <c r="D9" s="451" t="s">
        <v>649</v>
      </c>
      <c r="E9" s="313">
        <v>3</v>
      </c>
      <c r="F9" s="348">
        <v>3600</v>
      </c>
      <c r="G9" s="349">
        <f t="shared" si="0"/>
        <v>6125</v>
      </c>
      <c r="H9" s="348">
        <f t="shared" si="1"/>
        <v>10800</v>
      </c>
      <c r="I9" s="313">
        <v>6500</v>
      </c>
      <c r="J9" s="313">
        <f t="shared" si="2"/>
        <v>19500</v>
      </c>
      <c r="K9" s="313">
        <v>1150</v>
      </c>
      <c r="L9" s="313">
        <f t="shared" si="6"/>
        <v>3450</v>
      </c>
      <c r="M9" s="313">
        <v>5800</v>
      </c>
      <c r="N9" s="313">
        <f t="shared" si="3"/>
        <v>17400</v>
      </c>
      <c r="O9" s="314">
        <v>4650</v>
      </c>
      <c r="P9" s="313">
        <f t="shared" si="4"/>
        <v>13950</v>
      </c>
      <c r="Q9" s="313">
        <v>6750</v>
      </c>
      <c r="R9" s="313">
        <f t="shared" si="7"/>
        <v>20250</v>
      </c>
      <c r="S9" s="313">
        <v>6450</v>
      </c>
      <c r="T9" s="313">
        <f t="shared" si="8"/>
        <v>19350</v>
      </c>
      <c r="U9" s="313">
        <v>2765</v>
      </c>
      <c r="V9" s="313">
        <f t="shared" si="9"/>
        <v>8295</v>
      </c>
      <c r="W9" s="316">
        <v>1150</v>
      </c>
      <c r="X9" s="315">
        <f t="shared" si="5"/>
        <v>3450</v>
      </c>
    </row>
    <row r="10" spans="1:24" ht="46.5" customHeight="1" x14ac:dyDescent="0.3">
      <c r="A10" s="179"/>
      <c r="B10" s="211"/>
      <c r="C10" s="308" t="s">
        <v>881</v>
      </c>
      <c r="D10" s="451" t="s">
        <v>649</v>
      </c>
      <c r="E10" s="313">
        <v>3</v>
      </c>
      <c r="F10" s="348">
        <v>4000</v>
      </c>
      <c r="G10" s="349">
        <f t="shared" si="0"/>
        <v>6575</v>
      </c>
      <c r="H10" s="348">
        <f t="shared" si="1"/>
        <v>12000</v>
      </c>
      <c r="I10" s="313">
        <v>7150</v>
      </c>
      <c r="J10" s="313">
        <f t="shared" si="2"/>
        <v>21450</v>
      </c>
      <c r="K10" s="313">
        <v>1150</v>
      </c>
      <c r="L10" s="313">
        <f t="shared" si="6"/>
        <v>3450</v>
      </c>
      <c r="M10" s="313">
        <v>6200</v>
      </c>
      <c r="N10" s="313">
        <f t="shared" si="3"/>
        <v>18600</v>
      </c>
      <c r="O10" s="314">
        <v>4450</v>
      </c>
      <c r="P10" s="313">
        <f t="shared" si="4"/>
        <v>13350</v>
      </c>
      <c r="Q10" s="313">
        <v>7250</v>
      </c>
      <c r="R10" s="313">
        <f t="shared" si="7"/>
        <v>21750</v>
      </c>
      <c r="S10" s="313">
        <v>6950</v>
      </c>
      <c r="T10" s="313">
        <f t="shared" si="8"/>
        <v>20850</v>
      </c>
      <c r="U10" s="313">
        <v>2990</v>
      </c>
      <c r="V10" s="313">
        <f t="shared" si="9"/>
        <v>8970</v>
      </c>
      <c r="W10" s="316">
        <v>1150</v>
      </c>
      <c r="X10" s="315">
        <f t="shared" si="5"/>
        <v>3450</v>
      </c>
    </row>
    <row r="11" spans="1:24" ht="46.5" customHeight="1" x14ac:dyDescent="0.3">
      <c r="A11" s="179"/>
      <c r="B11" s="211"/>
      <c r="C11" s="308" t="s">
        <v>882</v>
      </c>
      <c r="D11" s="451" t="s">
        <v>649</v>
      </c>
      <c r="E11" s="313">
        <v>6</v>
      </c>
      <c r="F11" s="348">
        <v>370</v>
      </c>
      <c r="G11" s="349">
        <f t="shared" si="0"/>
        <v>415</v>
      </c>
      <c r="H11" s="348">
        <f t="shared" si="1"/>
        <v>2220</v>
      </c>
      <c r="I11" s="313">
        <v>380</v>
      </c>
      <c r="J11" s="313">
        <f t="shared" si="2"/>
        <v>2280</v>
      </c>
      <c r="K11" s="313">
        <v>450</v>
      </c>
      <c r="L11" s="313">
        <f t="shared" si="6"/>
        <v>2700</v>
      </c>
      <c r="M11" s="313">
        <v>550</v>
      </c>
      <c r="N11" s="313">
        <f t="shared" si="3"/>
        <v>3300</v>
      </c>
      <c r="O11" s="314">
        <v>350</v>
      </c>
      <c r="P11" s="313">
        <f t="shared" si="4"/>
        <v>2100</v>
      </c>
      <c r="Q11" s="313">
        <v>250</v>
      </c>
      <c r="R11" s="313">
        <f t="shared" si="7"/>
        <v>1500</v>
      </c>
      <c r="S11" s="313">
        <v>550</v>
      </c>
      <c r="T11" s="313">
        <f t="shared" si="8"/>
        <v>3300</v>
      </c>
      <c r="U11" s="313">
        <v>278</v>
      </c>
      <c r="V11" s="313">
        <f t="shared" si="9"/>
        <v>1668</v>
      </c>
      <c r="W11" s="314">
        <v>250</v>
      </c>
      <c r="X11" s="315">
        <f t="shared" si="5"/>
        <v>1500</v>
      </c>
    </row>
    <row r="12" spans="1:24" ht="46.5" customHeight="1" x14ac:dyDescent="0.3">
      <c r="A12" s="179"/>
      <c r="B12" s="211"/>
      <c r="C12" s="308" t="s">
        <v>883</v>
      </c>
      <c r="D12" s="451" t="s">
        <v>649</v>
      </c>
      <c r="E12" s="313">
        <v>1</v>
      </c>
      <c r="F12" s="348">
        <v>95000</v>
      </c>
      <c r="G12" s="349">
        <f t="shared" si="0"/>
        <v>111250</v>
      </c>
      <c r="H12" s="348">
        <f t="shared" si="1"/>
        <v>95000</v>
      </c>
      <c r="I12" s="313">
        <v>127500</v>
      </c>
      <c r="J12" s="313">
        <f t="shared" si="2"/>
        <v>127500</v>
      </c>
      <c r="K12" s="321">
        <v>26125</v>
      </c>
      <c r="L12" s="313">
        <f t="shared" si="6"/>
        <v>26125</v>
      </c>
      <c r="M12" s="313">
        <v>135000</v>
      </c>
      <c r="N12" s="313">
        <f t="shared" si="3"/>
        <v>135000</v>
      </c>
      <c r="O12" s="314">
        <v>115000</v>
      </c>
      <c r="P12" s="313">
        <f t="shared" si="4"/>
        <v>115000</v>
      </c>
      <c r="Q12" s="321">
        <v>20500</v>
      </c>
      <c r="R12" s="313">
        <f t="shared" si="7"/>
        <v>20500</v>
      </c>
      <c r="S12" s="313">
        <v>95000</v>
      </c>
      <c r="T12" s="313">
        <f t="shared" si="8"/>
        <v>95000</v>
      </c>
      <c r="U12" s="313">
        <v>145678</v>
      </c>
      <c r="V12" s="313">
        <f t="shared" si="9"/>
        <v>145678</v>
      </c>
      <c r="W12" s="316">
        <v>98000</v>
      </c>
      <c r="X12" s="315">
        <f t="shared" si="5"/>
        <v>98000</v>
      </c>
    </row>
    <row r="13" spans="1:24" ht="52.8" x14ac:dyDescent="0.3">
      <c r="A13" s="179"/>
      <c r="B13" s="211"/>
      <c r="C13" s="454" t="s">
        <v>884</v>
      </c>
      <c r="D13" s="451" t="s">
        <v>649</v>
      </c>
      <c r="E13" s="313">
        <v>1</v>
      </c>
      <c r="F13" s="459">
        <v>160000</v>
      </c>
      <c r="G13" s="459"/>
      <c r="H13" s="459">
        <f t="shared" si="1"/>
        <v>160000</v>
      </c>
      <c r="I13" s="460"/>
      <c r="J13" s="460"/>
      <c r="K13" s="461"/>
      <c r="L13" s="460"/>
      <c r="M13" s="460"/>
      <c r="N13" s="460"/>
      <c r="O13" s="462"/>
      <c r="P13" s="460"/>
      <c r="Q13" s="461"/>
      <c r="R13" s="460"/>
      <c r="S13" s="460"/>
      <c r="T13" s="460"/>
      <c r="U13" s="460"/>
      <c r="V13" s="460"/>
      <c r="W13" s="463"/>
      <c r="X13" s="464"/>
    </row>
    <row r="14" spans="1:24" ht="46.5" customHeight="1" x14ac:dyDescent="0.3">
      <c r="A14" s="179"/>
      <c r="B14" s="211"/>
      <c r="C14" s="455" t="s">
        <v>885</v>
      </c>
      <c r="D14" s="451" t="s">
        <v>649</v>
      </c>
      <c r="E14" s="313">
        <v>3</v>
      </c>
      <c r="F14" s="459">
        <v>5850</v>
      </c>
      <c r="G14" s="459"/>
      <c r="H14" s="459">
        <f t="shared" si="1"/>
        <v>17550</v>
      </c>
      <c r="I14" s="460"/>
      <c r="J14" s="460"/>
      <c r="K14" s="461"/>
      <c r="L14" s="460"/>
      <c r="M14" s="460"/>
      <c r="N14" s="460"/>
      <c r="O14" s="462"/>
      <c r="P14" s="460"/>
      <c r="Q14" s="461"/>
      <c r="R14" s="460"/>
      <c r="S14" s="460"/>
      <c r="T14" s="460"/>
      <c r="U14" s="460"/>
      <c r="V14" s="460"/>
      <c r="W14" s="463"/>
      <c r="X14" s="464"/>
    </row>
    <row r="15" spans="1:24" ht="46.5" customHeight="1" x14ac:dyDescent="0.3">
      <c r="A15" s="179"/>
      <c r="B15" s="211"/>
      <c r="C15" s="454" t="s">
        <v>886</v>
      </c>
      <c r="D15" s="451" t="s">
        <v>649</v>
      </c>
      <c r="E15" s="313">
        <v>1</v>
      </c>
      <c r="F15" s="459">
        <v>5500</v>
      </c>
      <c r="G15" s="459"/>
      <c r="H15" s="459">
        <f t="shared" si="1"/>
        <v>5500</v>
      </c>
      <c r="I15" s="460"/>
      <c r="J15" s="460"/>
      <c r="K15" s="461"/>
      <c r="L15" s="460"/>
      <c r="M15" s="460"/>
      <c r="N15" s="460"/>
      <c r="O15" s="462"/>
      <c r="P15" s="460"/>
      <c r="Q15" s="461"/>
      <c r="R15" s="460"/>
      <c r="S15" s="460"/>
      <c r="T15" s="460"/>
      <c r="U15" s="460"/>
      <c r="V15" s="460"/>
      <c r="W15" s="463"/>
      <c r="X15" s="464"/>
    </row>
    <row r="16" spans="1:24" ht="46.5" customHeight="1" x14ac:dyDescent="0.3">
      <c r="A16" s="179"/>
      <c r="B16" s="211"/>
      <c r="C16" s="454" t="s">
        <v>887</v>
      </c>
      <c r="D16" s="451" t="s">
        <v>649</v>
      </c>
      <c r="E16" s="313">
        <v>1</v>
      </c>
      <c r="F16" s="459">
        <v>5500</v>
      </c>
      <c r="G16" s="459"/>
      <c r="H16" s="459">
        <f t="shared" si="1"/>
        <v>5500</v>
      </c>
      <c r="I16" s="460"/>
      <c r="J16" s="460"/>
      <c r="K16" s="461"/>
      <c r="L16" s="460"/>
      <c r="M16" s="460"/>
      <c r="N16" s="460"/>
      <c r="O16" s="462"/>
      <c r="P16" s="460"/>
      <c r="Q16" s="461"/>
      <c r="R16" s="460"/>
      <c r="S16" s="460"/>
      <c r="T16" s="460"/>
      <c r="U16" s="460"/>
      <c r="V16" s="460"/>
      <c r="W16" s="463"/>
      <c r="X16" s="464"/>
    </row>
    <row r="17" spans="3:24" ht="46.5" customHeight="1" x14ac:dyDescent="0.3">
      <c r="C17" s="454" t="s">
        <v>888</v>
      </c>
      <c r="D17" s="451" t="s">
        <v>649</v>
      </c>
      <c r="E17" s="313">
        <v>1</v>
      </c>
      <c r="F17" s="459">
        <v>5500</v>
      </c>
      <c r="G17" s="459"/>
      <c r="H17" s="459">
        <f t="shared" si="1"/>
        <v>5500</v>
      </c>
      <c r="I17" s="460"/>
      <c r="J17" s="460"/>
      <c r="K17" s="461"/>
      <c r="L17" s="460"/>
      <c r="M17" s="460"/>
      <c r="N17" s="460"/>
      <c r="O17" s="462"/>
      <c r="P17" s="460"/>
      <c r="Q17" s="461"/>
      <c r="R17" s="460"/>
      <c r="S17" s="460"/>
      <c r="T17" s="460"/>
      <c r="U17" s="460"/>
      <c r="V17" s="460"/>
      <c r="W17" s="463"/>
      <c r="X17" s="464"/>
    </row>
    <row r="18" spans="3:24" ht="46.5" customHeight="1" x14ac:dyDescent="0.3">
      <c r="C18" s="454" t="s">
        <v>889</v>
      </c>
      <c r="D18" s="451" t="s">
        <v>649</v>
      </c>
      <c r="E18" s="313">
        <v>1</v>
      </c>
      <c r="F18" s="459">
        <v>5500</v>
      </c>
      <c r="G18" s="459"/>
      <c r="H18" s="459">
        <f t="shared" si="1"/>
        <v>5500</v>
      </c>
      <c r="I18" s="460"/>
      <c r="J18" s="460"/>
      <c r="K18" s="461"/>
      <c r="L18" s="460"/>
      <c r="M18" s="460"/>
      <c r="N18" s="460"/>
      <c r="O18" s="462"/>
      <c r="P18" s="460"/>
      <c r="Q18" s="461"/>
      <c r="R18" s="460"/>
      <c r="S18" s="460"/>
      <c r="T18" s="460"/>
      <c r="U18" s="460"/>
      <c r="V18" s="460"/>
      <c r="W18" s="463"/>
      <c r="X18" s="464"/>
    </row>
    <row r="19" spans="3:24" ht="46.5" customHeight="1" x14ac:dyDescent="0.3">
      <c r="C19" s="454" t="s">
        <v>890</v>
      </c>
      <c r="D19" s="451" t="s">
        <v>649</v>
      </c>
      <c r="E19" s="313">
        <v>1</v>
      </c>
      <c r="F19" s="459">
        <v>5500</v>
      </c>
      <c r="G19" s="459"/>
      <c r="H19" s="459">
        <f t="shared" si="1"/>
        <v>5500</v>
      </c>
      <c r="I19" s="460"/>
      <c r="J19" s="460"/>
      <c r="K19" s="461"/>
      <c r="L19" s="460"/>
      <c r="M19" s="460"/>
      <c r="N19" s="460"/>
      <c r="O19" s="462"/>
      <c r="P19" s="460"/>
      <c r="Q19" s="461"/>
      <c r="R19" s="460"/>
      <c r="S19" s="460"/>
      <c r="T19" s="460"/>
      <c r="U19" s="460"/>
      <c r="V19" s="460"/>
      <c r="W19" s="463"/>
      <c r="X19" s="464"/>
    </row>
    <row r="20" spans="3:24" ht="46.5" customHeight="1" x14ac:dyDescent="0.3">
      <c r="C20" s="454" t="s">
        <v>891</v>
      </c>
      <c r="D20" s="451" t="s">
        <v>649</v>
      </c>
      <c r="E20" s="313">
        <v>1</v>
      </c>
      <c r="F20" s="459">
        <v>5800</v>
      </c>
      <c r="G20" s="459"/>
      <c r="H20" s="459">
        <f t="shared" si="1"/>
        <v>5800</v>
      </c>
      <c r="I20" s="460"/>
      <c r="J20" s="460"/>
      <c r="K20" s="461"/>
      <c r="L20" s="460"/>
      <c r="M20" s="460"/>
      <c r="N20" s="460"/>
      <c r="O20" s="462"/>
      <c r="P20" s="460"/>
      <c r="Q20" s="461"/>
      <c r="R20" s="460"/>
      <c r="S20" s="460"/>
      <c r="T20" s="460"/>
      <c r="U20" s="460"/>
      <c r="V20" s="460"/>
      <c r="W20" s="463"/>
      <c r="X20" s="464"/>
    </row>
    <row r="21" spans="3:24" ht="46.5" customHeight="1" x14ac:dyDescent="0.3">
      <c r="C21" s="454" t="s">
        <v>892</v>
      </c>
      <c r="D21" s="451" t="s">
        <v>649</v>
      </c>
      <c r="E21" s="313">
        <v>1</v>
      </c>
      <c r="F21" s="459">
        <v>5800</v>
      </c>
      <c r="G21" s="459"/>
      <c r="H21" s="459">
        <f t="shared" si="1"/>
        <v>5800</v>
      </c>
      <c r="I21" s="460"/>
      <c r="J21" s="460"/>
      <c r="K21" s="461"/>
      <c r="L21" s="460"/>
      <c r="M21" s="460"/>
      <c r="N21" s="460"/>
      <c r="O21" s="462"/>
      <c r="P21" s="460"/>
      <c r="Q21" s="461"/>
      <c r="R21" s="460"/>
      <c r="S21" s="460"/>
      <c r="T21" s="460"/>
      <c r="U21" s="460"/>
      <c r="V21" s="460"/>
      <c r="W21" s="463"/>
      <c r="X21" s="464"/>
    </row>
    <row r="22" spans="3:24" ht="46.5" customHeight="1" x14ac:dyDescent="0.3">
      <c r="C22" s="454" t="s">
        <v>893</v>
      </c>
      <c r="D22" s="451" t="s">
        <v>649</v>
      </c>
      <c r="E22" s="313">
        <v>1</v>
      </c>
      <c r="F22" s="459">
        <v>5500</v>
      </c>
      <c r="G22" s="459"/>
      <c r="H22" s="459">
        <f t="shared" si="1"/>
        <v>5500</v>
      </c>
      <c r="I22" s="460"/>
      <c r="J22" s="460"/>
      <c r="K22" s="461"/>
      <c r="L22" s="460"/>
      <c r="M22" s="460"/>
      <c r="N22" s="460"/>
      <c r="O22" s="462"/>
      <c r="P22" s="460"/>
      <c r="Q22" s="461"/>
      <c r="R22" s="460"/>
      <c r="S22" s="460"/>
      <c r="T22" s="460"/>
      <c r="U22" s="460"/>
      <c r="V22" s="460"/>
      <c r="W22" s="463"/>
      <c r="X22" s="464"/>
    </row>
    <row r="23" spans="3:24" ht="46.5" customHeight="1" x14ac:dyDescent="0.3">
      <c r="C23" s="456" t="s">
        <v>894</v>
      </c>
      <c r="D23" s="451" t="s">
        <v>649</v>
      </c>
      <c r="E23" s="313">
        <v>3</v>
      </c>
      <c r="F23" s="459">
        <v>300</v>
      </c>
      <c r="G23" s="459"/>
      <c r="H23" s="459">
        <f t="shared" si="1"/>
        <v>900</v>
      </c>
      <c r="I23" s="460"/>
      <c r="J23" s="460"/>
      <c r="K23" s="461"/>
      <c r="L23" s="460"/>
      <c r="M23" s="460"/>
      <c r="N23" s="460"/>
      <c r="O23" s="462"/>
      <c r="P23" s="460"/>
      <c r="Q23" s="461"/>
      <c r="R23" s="460"/>
      <c r="S23" s="460"/>
      <c r="T23" s="460"/>
      <c r="U23" s="460"/>
      <c r="V23" s="460"/>
      <c r="W23" s="463"/>
      <c r="X23" s="464"/>
    </row>
    <row r="24" spans="3:24" ht="46.5" customHeight="1" x14ac:dyDescent="0.3">
      <c r="C24" s="457" t="s">
        <v>895</v>
      </c>
      <c r="D24" s="451" t="s">
        <v>649</v>
      </c>
      <c r="E24" s="313">
        <v>3</v>
      </c>
      <c r="F24" s="459">
        <v>300</v>
      </c>
      <c r="G24" s="459"/>
      <c r="H24" s="459">
        <f t="shared" si="1"/>
        <v>900</v>
      </c>
      <c r="I24" s="460"/>
      <c r="J24" s="460"/>
      <c r="K24" s="461"/>
      <c r="L24" s="460"/>
      <c r="M24" s="460"/>
      <c r="N24" s="460"/>
      <c r="O24" s="462"/>
      <c r="P24" s="460"/>
      <c r="Q24" s="461"/>
      <c r="R24" s="460"/>
      <c r="S24" s="460"/>
      <c r="T24" s="460"/>
      <c r="U24" s="460"/>
      <c r="V24" s="460"/>
      <c r="W24" s="463"/>
      <c r="X24" s="464"/>
    </row>
    <row r="25" spans="3:24" ht="46.5" customHeight="1" x14ac:dyDescent="0.3">
      <c r="C25" s="458" t="s">
        <v>896</v>
      </c>
      <c r="D25" s="451" t="s">
        <v>649</v>
      </c>
      <c r="E25" s="313">
        <v>3</v>
      </c>
      <c r="F25" s="459">
        <v>300</v>
      </c>
      <c r="G25" s="459"/>
      <c r="H25" s="459">
        <f t="shared" si="1"/>
        <v>900</v>
      </c>
      <c r="I25" s="460"/>
      <c r="J25" s="460"/>
      <c r="K25" s="461"/>
      <c r="L25" s="460"/>
      <c r="M25" s="460"/>
      <c r="N25" s="460"/>
      <c r="O25" s="462"/>
      <c r="P25" s="460"/>
      <c r="Q25" s="461"/>
      <c r="R25" s="460"/>
      <c r="S25" s="460"/>
      <c r="T25" s="460"/>
      <c r="U25" s="460"/>
      <c r="V25" s="460"/>
      <c r="W25" s="463"/>
      <c r="X25" s="464"/>
    </row>
    <row r="26" spans="3:24" ht="46.5" customHeight="1" x14ac:dyDescent="0.3">
      <c r="C26" s="458" t="s">
        <v>897</v>
      </c>
      <c r="D26" s="451" t="s">
        <v>649</v>
      </c>
      <c r="E26" s="313">
        <v>2</v>
      </c>
      <c r="F26" s="459">
        <v>600</v>
      </c>
      <c r="G26" s="459"/>
      <c r="H26" s="459">
        <f t="shared" si="1"/>
        <v>1200</v>
      </c>
      <c r="I26" s="460"/>
      <c r="J26" s="460"/>
      <c r="K26" s="461"/>
      <c r="L26" s="460"/>
      <c r="M26" s="460"/>
      <c r="N26" s="460"/>
      <c r="O26" s="462"/>
      <c r="P26" s="460"/>
      <c r="Q26" s="461"/>
      <c r="R26" s="460"/>
      <c r="S26" s="460"/>
      <c r="T26" s="460"/>
      <c r="U26" s="460"/>
      <c r="V26" s="460"/>
      <c r="W26" s="463"/>
      <c r="X26" s="464"/>
    </row>
    <row r="27" spans="3:24" ht="46.5" customHeight="1" x14ac:dyDescent="0.3">
      <c r="C27" s="458" t="s">
        <v>898</v>
      </c>
      <c r="D27" s="451" t="s">
        <v>649</v>
      </c>
      <c r="E27" s="313">
        <v>4</v>
      </c>
      <c r="F27" s="459">
        <v>4500</v>
      </c>
      <c r="G27" s="459"/>
      <c r="H27" s="459">
        <f t="shared" si="1"/>
        <v>18000</v>
      </c>
      <c r="I27" s="460"/>
      <c r="J27" s="460"/>
      <c r="K27" s="461"/>
      <c r="L27" s="460"/>
      <c r="M27" s="460"/>
      <c r="N27" s="460"/>
      <c r="O27" s="462"/>
      <c r="P27" s="460"/>
      <c r="Q27" s="461"/>
      <c r="R27" s="460"/>
      <c r="S27" s="460"/>
      <c r="T27" s="460"/>
      <c r="U27" s="460"/>
      <c r="V27" s="460"/>
      <c r="W27" s="463"/>
      <c r="X27" s="464"/>
    </row>
    <row r="28" spans="3:24" ht="46.5" customHeight="1" x14ac:dyDescent="0.3">
      <c r="C28" s="308"/>
      <c r="D28" s="451"/>
      <c r="E28" s="313"/>
      <c r="F28" s="348"/>
      <c r="G28" s="349"/>
      <c r="H28" s="348"/>
      <c r="I28" s="313"/>
      <c r="J28" s="313"/>
      <c r="K28" s="321"/>
      <c r="L28" s="313"/>
      <c r="M28" s="313"/>
      <c r="N28" s="313"/>
      <c r="O28" s="314"/>
      <c r="P28" s="313"/>
      <c r="Q28" s="321"/>
      <c r="R28" s="313"/>
      <c r="S28" s="313"/>
      <c r="T28" s="313"/>
      <c r="U28" s="313"/>
      <c r="V28" s="313"/>
      <c r="W28" s="316"/>
      <c r="X28" s="315"/>
    </row>
    <row r="29" spans="3:24" s="212" customFormat="1" ht="46.5" customHeight="1" x14ac:dyDescent="0.3">
      <c r="C29" s="317"/>
      <c r="D29" s="453"/>
      <c r="E29" s="318"/>
      <c r="F29" s="350"/>
      <c r="G29" s="351"/>
      <c r="H29" s="350">
        <f>SUM(H6:H27)</f>
        <v>486320</v>
      </c>
      <c r="I29" s="318"/>
      <c r="J29" s="318">
        <f>SUM(J6:J12)</f>
        <v>290380</v>
      </c>
      <c r="K29" s="318"/>
      <c r="L29" s="319">
        <f>SUM(L6:L12)</f>
        <v>87325</v>
      </c>
      <c r="M29" s="318"/>
      <c r="N29" s="318">
        <f>SUM(N6:N12)</f>
        <v>319100</v>
      </c>
      <c r="O29" s="318"/>
      <c r="P29" s="318">
        <f>SUM(P6:P12)</f>
        <v>244100</v>
      </c>
      <c r="Q29" s="318"/>
      <c r="R29" s="319">
        <f>SUM(R6:R12)</f>
        <v>181450</v>
      </c>
      <c r="S29" s="318"/>
      <c r="T29" s="318">
        <f>SUM(T6:T12)</f>
        <v>273160</v>
      </c>
      <c r="U29" s="318"/>
      <c r="V29" s="318">
        <f>SUM(V6:V12)</f>
        <v>278803</v>
      </c>
      <c r="W29" s="322"/>
      <c r="X29" s="318">
        <f>SUM(X6:X12)</f>
        <v>173610</v>
      </c>
    </row>
  </sheetData>
  <mergeCells count="7">
    <mergeCell ref="S2:T2"/>
    <mergeCell ref="U2:X2"/>
    <mergeCell ref="F2:H2"/>
    <mergeCell ref="I2:J2"/>
    <mergeCell ref="K2:L2"/>
    <mergeCell ref="M2:P2"/>
    <mergeCell ref="Q2:R2"/>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T62"/>
  <sheetViews>
    <sheetView showGridLines="0" topLeftCell="C1" zoomScale="93" workbookViewId="0">
      <pane xSplit="3" ySplit="2" topLeftCell="F36" activePane="bottomRight" state="frozen"/>
      <selection pane="topRight" activeCell="F1" sqref="F1"/>
      <selection pane="bottomLeft" activeCell="C4" sqref="C4"/>
      <selection pane="bottomRight" activeCell="N66" sqref="N66"/>
    </sheetView>
  </sheetViews>
  <sheetFormatPr defaultColWidth="9.109375" defaultRowHeight="13.8" outlineLevelCol="1" x14ac:dyDescent="0.3"/>
  <cols>
    <col min="1" max="1" width="9.88671875" style="180" hidden="1" customWidth="1"/>
    <col min="2" max="2" width="25.88671875" style="180" hidden="1" customWidth="1"/>
    <col min="3" max="3" width="67" style="182" customWidth="1"/>
    <col min="4" max="4" width="9.109375" style="180"/>
    <col min="5" max="5" width="8.88671875" style="183" bestFit="1" customWidth="1"/>
    <col min="6" max="6" width="8.88671875" style="183" customWidth="1"/>
    <col min="7" max="7" width="10.21875" style="466" customWidth="1" outlineLevel="1"/>
    <col min="8" max="8" width="8.88671875" style="468" customWidth="1"/>
    <col min="9" max="9" width="8.88671875" style="183" customWidth="1" outlineLevel="1"/>
    <col min="10" max="10" width="8.88671875" style="183" customWidth="1"/>
    <col min="11" max="11" width="8.109375" style="183" customWidth="1" outlineLevel="1"/>
    <col min="12" max="12" width="9.88671875" style="183" bestFit="1" customWidth="1"/>
    <col min="13" max="13" width="9.88671875" style="183" customWidth="1" outlineLevel="1"/>
    <col min="14" max="14" width="9.88671875" style="183" customWidth="1"/>
    <col min="15" max="15" width="8.109375" style="183" customWidth="1" outlineLevel="1"/>
    <col min="16" max="16" width="9.88671875" style="183" bestFit="1" customWidth="1"/>
    <col min="17" max="17" width="9.33203125" style="180" customWidth="1" outlineLevel="1"/>
    <col min="18" max="18" width="10.109375" style="180" bestFit="1" customWidth="1"/>
    <col min="19" max="19" width="9.33203125" style="180" hidden="1" customWidth="1" outlineLevel="1"/>
    <col min="20" max="20" width="10.109375" style="180" bestFit="1" customWidth="1" collapsed="1"/>
    <col min="21" max="16384" width="9.109375" style="180"/>
  </cols>
  <sheetData>
    <row r="1" spans="1:20" ht="31.2" customHeight="1" x14ac:dyDescent="0.3">
      <c r="B1" s="312"/>
      <c r="C1" s="320"/>
      <c r="D1" s="320"/>
      <c r="E1" s="313"/>
      <c r="F1" s="516" t="s">
        <v>650</v>
      </c>
      <c r="G1" s="517"/>
      <c r="H1" s="517"/>
      <c r="I1" s="516" t="s">
        <v>651</v>
      </c>
      <c r="J1" s="517"/>
      <c r="K1" s="516" t="s">
        <v>652</v>
      </c>
      <c r="L1" s="516"/>
      <c r="M1" s="516"/>
      <c r="N1" s="516"/>
      <c r="O1" s="517" t="s">
        <v>61</v>
      </c>
      <c r="P1" s="517"/>
      <c r="Q1" s="517" t="s">
        <v>88</v>
      </c>
      <c r="R1" s="517"/>
      <c r="S1" s="516" t="s">
        <v>877</v>
      </c>
      <c r="T1" s="517"/>
    </row>
    <row r="2" spans="1:20" s="181" customFormat="1" ht="38.4" customHeight="1" x14ac:dyDescent="0.3">
      <c r="A2" s="184" t="s">
        <v>322</v>
      </c>
      <c r="B2" s="323" t="s">
        <v>323</v>
      </c>
      <c r="C2" s="324" t="s">
        <v>324</v>
      </c>
      <c r="D2" s="325" t="s">
        <v>110</v>
      </c>
      <c r="E2" s="483" t="s">
        <v>1020</v>
      </c>
      <c r="F2" s="326" t="s">
        <v>653</v>
      </c>
      <c r="G2" s="469" t="s">
        <v>1019</v>
      </c>
      <c r="H2" s="326" t="s">
        <v>77</v>
      </c>
      <c r="I2" s="326" t="s">
        <v>647</v>
      </c>
      <c r="J2" s="326" t="s">
        <v>77</v>
      </c>
      <c r="K2" s="326" t="s">
        <v>112</v>
      </c>
      <c r="L2" s="326" t="s">
        <v>77</v>
      </c>
      <c r="M2" s="326" t="s">
        <v>326</v>
      </c>
      <c r="N2" s="326" t="s">
        <v>654</v>
      </c>
      <c r="O2" s="326" t="s">
        <v>647</v>
      </c>
      <c r="P2" s="326" t="s">
        <v>77</v>
      </c>
      <c r="Q2" s="326" t="s">
        <v>647</v>
      </c>
      <c r="R2" s="326" t="s">
        <v>77</v>
      </c>
      <c r="S2" s="326" t="s">
        <v>112</v>
      </c>
      <c r="T2" s="326" t="s">
        <v>77</v>
      </c>
    </row>
    <row r="3" spans="1:20" ht="15" customHeight="1" x14ac:dyDescent="0.3">
      <c r="A3" s="179"/>
      <c r="B3" s="312"/>
      <c r="C3" s="327" t="s">
        <v>655</v>
      </c>
      <c r="D3" s="320"/>
      <c r="E3" s="313"/>
      <c r="F3" s="313"/>
      <c r="G3" s="465"/>
      <c r="H3" s="467"/>
      <c r="I3" s="313"/>
      <c r="J3" s="313"/>
      <c r="K3" s="313"/>
      <c r="L3" s="313"/>
      <c r="M3" s="313"/>
      <c r="N3" s="313"/>
      <c r="O3" s="313"/>
      <c r="P3" s="313"/>
      <c r="Q3" s="313"/>
      <c r="R3" s="313"/>
      <c r="S3" s="313"/>
      <c r="T3" s="313"/>
    </row>
    <row r="4" spans="1:20" ht="44.4" customHeight="1" x14ac:dyDescent="0.3">
      <c r="A4" s="179"/>
      <c r="B4" s="312"/>
      <c r="C4" s="327" t="s">
        <v>656</v>
      </c>
      <c r="D4" s="320"/>
      <c r="E4" s="313"/>
      <c r="F4" s="313"/>
      <c r="G4" s="465"/>
      <c r="H4" s="467"/>
      <c r="I4" s="313"/>
      <c r="J4" s="313"/>
      <c r="K4" s="313"/>
      <c r="L4" s="313"/>
      <c r="M4" s="313"/>
      <c r="N4" s="313"/>
      <c r="O4" s="313"/>
      <c r="P4" s="313"/>
      <c r="Q4" s="313"/>
      <c r="R4" s="313"/>
      <c r="S4" s="313"/>
      <c r="T4" s="313"/>
    </row>
    <row r="5" spans="1:20" ht="27.6" x14ac:dyDescent="0.3">
      <c r="A5" s="179"/>
      <c r="B5" s="312"/>
      <c r="C5" s="327" t="s">
        <v>1021</v>
      </c>
      <c r="D5" s="320"/>
      <c r="E5" s="313"/>
      <c r="F5" s="313"/>
      <c r="G5" s="465"/>
      <c r="H5" s="467"/>
      <c r="I5" s="313"/>
      <c r="J5" s="313"/>
      <c r="K5" s="313"/>
      <c r="L5" s="313"/>
      <c r="M5" s="313"/>
      <c r="N5" s="313"/>
      <c r="O5" s="313"/>
      <c r="P5" s="313"/>
      <c r="Q5" s="313"/>
      <c r="R5" s="313"/>
      <c r="S5" s="313"/>
      <c r="T5" s="313"/>
    </row>
    <row r="6" spans="1:20" ht="11.4" customHeight="1" x14ac:dyDescent="0.3">
      <c r="A6" s="179"/>
      <c r="B6" s="312"/>
      <c r="C6" s="327" t="s">
        <v>1022</v>
      </c>
      <c r="D6" s="320"/>
      <c r="E6" s="313"/>
      <c r="F6" s="313"/>
      <c r="G6" s="465"/>
      <c r="H6" s="467"/>
      <c r="I6" s="313"/>
      <c r="J6" s="313"/>
      <c r="K6" s="313"/>
      <c r="L6" s="313"/>
      <c r="M6" s="313"/>
      <c r="N6" s="313"/>
      <c r="O6" s="313"/>
      <c r="P6" s="313"/>
      <c r="Q6" s="313"/>
      <c r="R6" s="313"/>
      <c r="S6" s="313"/>
      <c r="T6" s="313"/>
    </row>
    <row r="7" spans="1:20" ht="13.8" customHeight="1" x14ac:dyDescent="0.3">
      <c r="A7" s="179"/>
      <c r="B7" s="312"/>
      <c r="C7" s="484" t="s">
        <v>657</v>
      </c>
      <c r="D7" s="485" t="s">
        <v>127</v>
      </c>
      <c r="E7" s="486">
        <v>2</v>
      </c>
      <c r="F7" s="486">
        <v>35000</v>
      </c>
      <c r="G7" s="487">
        <f>+MEDIAN(I7,K7,O7,Q7)</f>
        <v>41500</v>
      </c>
      <c r="H7" s="488">
        <f>F7*E7</f>
        <v>70000</v>
      </c>
      <c r="I7" s="489">
        <v>35000</v>
      </c>
      <c r="J7" s="489">
        <f>I7*E7</f>
        <v>70000</v>
      </c>
      <c r="K7" s="486">
        <v>50000</v>
      </c>
      <c r="L7" s="486">
        <f>K7*$E7</f>
        <v>100000</v>
      </c>
      <c r="M7" s="490">
        <v>165000</v>
      </c>
      <c r="N7" s="486">
        <f>M7*E7</f>
        <v>330000</v>
      </c>
      <c r="O7" s="486">
        <v>35000</v>
      </c>
      <c r="P7" s="486">
        <f>O7*$E7</f>
        <v>70000</v>
      </c>
      <c r="Q7" s="486">
        <v>48000</v>
      </c>
      <c r="R7" s="486">
        <f>Q7*$E7</f>
        <v>96000</v>
      </c>
      <c r="S7" s="486"/>
      <c r="T7" s="486"/>
    </row>
    <row r="8" spans="1:20" ht="17.399999999999999" customHeight="1" x14ac:dyDescent="0.3">
      <c r="A8" s="179"/>
      <c r="B8" s="312"/>
      <c r="C8" s="327" t="s">
        <v>658</v>
      </c>
      <c r="D8" s="320"/>
      <c r="E8" s="313"/>
      <c r="F8" s="313"/>
      <c r="G8" s="465"/>
      <c r="H8" s="467"/>
      <c r="I8" s="313"/>
      <c r="J8" s="313"/>
      <c r="K8" s="313"/>
      <c r="L8" s="313"/>
      <c r="M8" s="328" t="s">
        <v>338</v>
      </c>
      <c r="N8" s="313"/>
      <c r="O8" s="313"/>
      <c r="P8" s="313"/>
      <c r="Q8" s="313"/>
      <c r="R8" s="313"/>
      <c r="S8" s="313"/>
      <c r="T8" s="313"/>
    </row>
    <row r="9" spans="1:20" ht="13.8" customHeight="1" x14ac:dyDescent="0.3">
      <c r="A9" s="179"/>
      <c r="B9" s="312"/>
      <c r="C9" s="327" t="s">
        <v>659</v>
      </c>
      <c r="D9" s="320"/>
      <c r="E9" s="313"/>
      <c r="F9" s="313"/>
      <c r="G9" s="465"/>
      <c r="H9" s="467"/>
      <c r="I9" s="313"/>
      <c r="J9" s="313"/>
      <c r="K9" s="313"/>
      <c r="L9" s="313"/>
      <c r="M9" s="328" t="s">
        <v>338</v>
      </c>
      <c r="N9" s="313"/>
      <c r="O9" s="313"/>
      <c r="P9" s="313"/>
      <c r="Q9" s="313"/>
      <c r="R9" s="313"/>
      <c r="S9" s="313"/>
      <c r="T9" s="313"/>
    </row>
    <row r="10" spans="1:20" ht="10.8" customHeight="1" x14ac:dyDescent="0.3">
      <c r="A10" s="179"/>
      <c r="B10" s="312"/>
      <c r="C10" s="327" t="s">
        <v>660</v>
      </c>
      <c r="D10" s="320"/>
      <c r="E10" s="313"/>
      <c r="F10" s="313"/>
      <c r="G10" s="465"/>
      <c r="H10" s="467"/>
      <c r="I10" s="313"/>
      <c r="J10" s="313"/>
      <c r="K10" s="313"/>
      <c r="L10" s="313"/>
      <c r="M10" s="328" t="s">
        <v>338</v>
      </c>
      <c r="N10" s="313"/>
      <c r="O10" s="313"/>
      <c r="P10" s="313"/>
      <c r="Q10" s="313"/>
      <c r="R10" s="313"/>
      <c r="S10" s="313"/>
      <c r="T10" s="313"/>
    </row>
    <row r="11" spans="1:20" ht="14.4" customHeight="1" x14ac:dyDescent="0.3">
      <c r="A11" s="179"/>
      <c r="B11" s="312"/>
      <c r="C11" s="327" t="s">
        <v>661</v>
      </c>
      <c r="D11" s="320" t="s">
        <v>329</v>
      </c>
      <c r="E11" s="313">
        <v>30</v>
      </c>
      <c r="F11" s="313">
        <f>+MIN(I11,K11,O11,Q11)</f>
        <v>550</v>
      </c>
      <c r="G11" s="470">
        <f>+MEDIAN(I11,K11,O11,Q11)</f>
        <v>585</v>
      </c>
      <c r="H11" s="467">
        <f>F11*E11</f>
        <v>16500</v>
      </c>
      <c r="I11" s="313">
        <v>600</v>
      </c>
      <c r="J11" s="313">
        <f>I11*E11</f>
        <v>18000</v>
      </c>
      <c r="K11" s="313">
        <v>550</v>
      </c>
      <c r="L11" s="313">
        <f>K11*$E11</f>
        <v>16500</v>
      </c>
      <c r="M11" s="314">
        <v>550</v>
      </c>
      <c r="N11" s="313">
        <f>M11*E11</f>
        <v>16500</v>
      </c>
      <c r="O11" s="313">
        <v>1650</v>
      </c>
      <c r="P11" s="313">
        <f>O11*$E11</f>
        <v>49500</v>
      </c>
      <c r="Q11" s="313">
        <v>570</v>
      </c>
      <c r="R11" s="313">
        <f>Q11*$E11</f>
        <v>17100</v>
      </c>
      <c r="S11" s="313"/>
      <c r="T11" s="313"/>
    </row>
    <row r="12" spans="1:20" x14ac:dyDescent="0.3">
      <c r="A12" s="179"/>
      <c r="B12" s="312"/>
      <c r="C12" s="471" t="s">
        <v>661</v>
      </c>
      <c r="D12" s="320" t="s">
        <v>329</v>
      </c>
      <c r="E12" s="313">
        <v>30</v>
      </c>
      <c r="F12" s="313">
        <f>+MIN(I12,K12,O12,Q12)</f>
        <v>460</v>
      </c>
      <c r="G12" s="470">
        <f>+MEDIAN(I12,M12,O12,Q12)</f>
        <v>515</v>
      </c>
      <c r="H12" s="467">
        <f>F12*E12</f>
        <v>13800</v>
      </c>
      <c r="I12" s="313">
        <v>550</v>
      </c>
      <c r="J12" s="313">
        <f>I12*E12</f>
        <v>16500</v>
      </c>
      <c r="K12" s="313">
        <v>460</v>
      </c>
      <c r="L12" s="313">
        <f>K12*$E12</f>
        <v>13800</v>
      </c>
      <c r="M12" s="314">
        <v>460</v>
      </c>
      <c r="N12" s="313">
        <f>M12*E12</f>
        <v>13800</v>
      </c>
      <c r="O12" s="313">
        <v>1450</v>
      </c>
      <c r="P12" s="313">
        <f>O12*$E12</f>
        <v>43500</v>
      </c>
      <c r="Q12" s="313">
        <v>480</v>
      </c>
      <c r="R12" s="313">
        <f>Q12*$E12</f>
        <v>14400</v>
      </c>
      <c r="S12" s="313"/>
      <c r="T12" s="313"/>
    </row>
    <row r="13" spans="1:20" ht="14.4" x14ac:dyDescent="0.3">
      <c r="A13" s="179"/>
      <c r="B13" s="312"/>
      <c r="C13" s="329" t="s">
        <v>663</v>
      </c>
      <c r="D13" s="320"/>
      <c r="E13" s="313"/>
      <c r="F13" s="313"/>
      <c r="G13" s="465"/>
      <c r="H13" s="467"/>
      <c r="I13" s="313"/>
      <c r="J13" s="313"/>
      <c r="K13" s="313"/>
      <c r="L13" s="313"/>
      <c r="M13" s="328" t="s">
        <v>338</v>
      </c>
      <c r="N13" s="313"/>
      <c r="O13" s="313"/>
      <c r="P13" s="313"/>
      <c r="Q13" s="313"/>
      <c r="R13" s="313"/>
      <c r="S13" s="313"/>
      <c r="T13" s="313"/>
    </row>
    <row r="14" spans="1:20" ht="30" customHeight="1" x14ac:dyDescent="0.3">
      <c r="A14" s="179"/>
      <c r="B14" s="312"/>
      <c r="C14" s="329" t="s">
        <v>664</v>
      </c>
      <c r="D14" s="320"/>
      <c r="E14" s="313"/>
      <c r="F14" s="313"/>
      <c r="G14" s="465"/>
      <c r="H14" s="467"/>
      <c r="I14" s="313"/>
      <c r="J14" s="313"/>
      <c r="K14" s="313"/>
      <c r="L14" s="313"/>
      <c r="M14" s="328" t="s">
        <v>338</v>
      </c>
      <c r="N14" s="313"/>
      <c r="O14" s="313"/>
      <c r="P14" s="313"/>
      <c r="Q14" s="313"/>
      <c r="R14" s="313"/>
      <c r="S14" s="313"/>
      <c r="T14" s="313"/>
    </row>
    <row r="15" spans="1:20" ht="14.4" x14ac:dyDescent="0.3">
      <c r="A15" s="179"/>
      <c r="B15" s="312"/>
      <c r="C15" s="329" t="s">
        <v>665</v>
      </c>
      <c r="D15" s="320"/>
      <c r="E15" s="313"/>
      <c r="F15" s="313"/>
      <c r="G15" s="465"/>
      <c r="H15" s="467"/>
      <c r="I15" s="313"/>
      <c r="J15" s="313"/>
      <c r="K15" s="313"/>
      <c r="L15" s="313"/>
      <c r="M15" s="328" t="s">
        <v>338</v>
      </c>
      <c r="N15" s="313"/>
      <c r="O15" s="313"/>
      <c r="P15" s="313"/>
      <c r="Q15" s="313"/>
      <c r="R15" s="313"/>
      <c r="S15" s="313"/>
      <c r="T15" s="313"/>
    </row>
    <row r="16" spans="1:20" ht="14.4" x14ac:dyDescent="0.3">
      <c r="A16" s="179"/>
      <c r="B16" s="312"/>
      <c r="C16" s="329" t="s">
        <v>666</v>
      </c>
      <c r="D16" s="320"/>
      <c r="E16" s="313"/>
      <c r="F16" s="313"/>
      <c r="G16" s="465"/>
      <c r="H16" s="467"/>
      <c r="I16" s="313"/>
      <c r="J16" s="313"/>
      <c r="K16" s="313"/>
      <c r="L16" s="313"/>
      <c r="M16" s="328" t="s">
        <v>338</v>
      </c>
      <c r="N16" s="313"/>
      <c r="O16" s="313"/>
      <c r="P16" s="313"/>
      <c r="Q16" s="313"/>
      <c r="R16" s="313"/>
      <c r="S16" s="313"/>
      <c r="T16" s="313"/>
    </row>
    <row r="17" spans="1:20" x14ac:dyDescent="0.3">
      <c r="A17" s="179"/>
      <c r="B17" s="312"/>
      <c r="C17" s="329" t="s">
        <v>661</v>
      </c>
      <c r="D17" s="320" t="s">
        <v>127</v>
      </c>
      <c r="E17" s="313">
        <v>2</v>
      </c>
      <c r="F17" s="313">
        <f>+MIN(I17,K17,O17,Q17)</f>
        <v>5500</v>
      </c>
      <c r="G17" s="470">
        <f>+MEDIAN(I17,K17,O17,Q17)</f>
        <v>5500</v>
      </c>
      <c r="H17" s="467">
        <f>F17*E17</f>
        <v>11000</v>
      </c>
      <c r="I17" s="313">
        <v>5500</v>
      </c>
      <c r="J17" s="313">
        <f>I17*E17</f>
        <v>11000</v>
      </c>
      <c r="K17" s="313">
        <v>5500</v>
      </c>
      <c r="L17" s="313">
        <f>K17*$E17</f>
        <v>11000</v>
      </c>
      <c r="M17" s="316">
        <v>5500</v>
      </c>
      <c r="N17" s="313">
        <f>M17*E17</f>
        <v>11000</v>
      </c>
      <c r="O17" s="313">
        <v>5650</v>
      </c>
      <c r="P17" s="313">
        <f>O17*$E17</f>
        <v>11300</v>
      </c>
      <c r="Q17" s="313">
        <v>5500</v>
      </c>
      <c r="R17" s="313">
        <f>Q17*$E17</f>
        <v>11000</v>
      </c>
      <c r="S17" s="313"/>
      <c r="T17" s="313"/>
    </row>
    <row r="18" spans="1:20" x14ac:dyDescent="0.3">
      <c r="A18" s="179"/>
      <c r="B18" s="312"/>
      <c r="C18" s="329" t="s">
        <v>662</v>
      </c>
      <c r="D18" s="320" t="s">
        <v>127</v>
      </c>
      <c r="E18" s="313">
        <v>4</v>
      </c>
      <c r="F18" s="313">
        <f>+MIN(I18,K18,O18,Q18)</f>
        <v>4500</v>
      </c>
      <c r="G18" s="470">
        <f>+MEDIAN(I18,K18,O18,Q18)</f>
        <v>4600</v>
      </c>
      <c r="H18" s="467">
        <f>F18*E18</f>
        <v>18000</v>
      </c>
      <c r="I18" s="313">
        <v>4500</v>
      </c>
      <c r="J18" s="313">
        <f>I18*E18</f>
        <v>18000</v>
      </c>
      <c r="K18" s="313">
        <v>4500</v>
      </c>
      <c r="L18" s="313">
        <f>K18*$E18</f>
        <v>18000</v>
      </c>
      <c r="M18" s="316">
        <v>4500</v>
      </c>
      <c r="N18" s="313">
        <f>M18*E18</f>
        <v>18000</v>
      </c>
      <c r="O18" s="313">
        <v>4850</v>
      </c>
      <c r="P18" s="313">
        <f>O18*$E18</f>
        <v>19400</v>
      </c>
      <c r="Q18" s="313">
        <v>4700</v>
      </c>
      <c r="R18" s="313">
        <f>Q18*$E18</f>
        <v>18800</v>
      </c>
      <c r="S18" s="313"/>
      <c r="T18" s="313"/>
    </row>
    <row r="19" spans="1:20" ht="14.4" x14ac:dyDescent="0.3">
      <c r="A19" s="179"/>
      <c r="B19" s="312"/>
      <c r="C19" s="329" t="s">
        <v>667</v>
      </c>
      <c r="D19" s="320"/>
      <c r="E19" s="313"/>
      <c r="F19" s="313"/>
      <c r="G19" s="465"/>
      <c r="H19" s="467"/>
      <c r="I19" s="313"/>
      <c r="J19" s="313"/>
      <c r="K19" s="313"/>
      <c r="L19" s="313"/>
      <c r="M19" s="328" t="s">
        <v>338</v>
      </c>
      <c r="N19" s="313"/>
      <c r="O19" s="313"/>
      <c r="P19" s="313"/>
      <c r="Q19" s="313"/>
      <c r="R19" s="313"/>
      <c r="S19" s="313"/>
      <c r="T19" s="313"/>
    </row>
    <row r="20" spans="1:20" x14ac:dyDescent="0.3">
      <c r="A20" s="179"/>
      <c r="B20" s="312"/>
      <c r="C20" s="472" t="s">
        <v>662</v>
      </c>
      <c r="D20" s="320" t="s">
        <v>127</v>
      </c>
      <c r="E20" s="313">
        <v>2</v>
      </c>
      <c r="F20" s="313">
        <f>+MIN(I20,K20,O20,Q20)</f>
        <v>3650</v>
      </c>
      <c r="G20" s="470">
        <f t="shared" ref="G20:G61" si="0">+MEDIAN(I20,M20,O20,Q20)</f>
        <v>4025</v>
      </c>
      <c r="H20" s="467">
        <f>F20*E20</f>
        <v>7300</v>
      </c>
      <c r="I20" s="313">
        <v>4500</v>
      </c>
      <c r="J20" s="313">
        <f>I20*E20</f>
        <v>9000</v>
      </c>
      <c r="K20" s="313">
        <v>4500</v>
      </c>
      <c r="L20" s="313">
        <f>K20*$E20</f>
        <v>9000</v>
      </c>
      <c r="M20" s="316">
        <v>3850</v>
      </c>
      <c r="N20" s="313">
        <f>M20*E20</f>
        <v>7700</v>
      </c>
      <c r="O20" s="313">
        <v>3650</v>
      </c>
      <c r="P20" s="313">
        <f>O20*$E20</f>
        <v>7300</v>
      </c>
      <c r="Q20" s="313">
        <v>4200</v>
      </c>
      <c r="R20" s="313">
        <f>Q20*$E20</f>
        <v>8400</v>
      </c>
      <c r="S20" s="313"/>
      <c r="T20" s="313"/>
    </row>
    <row r="21" spans="1:20" ht="14.4" x14ac:dyDescent="0.3">
      <c r="A21" s="179"/>
      <c r="B21" s="312"/>
      <c r="C21" s="329"/>
      <c r="D21" s="320"/>
      <c r="E21" s="313"/>
      <c r="F21" s="313"/>
      <c r="G21" s="465" t="e">
        <f t="shared" si="0"/>
        <v>#NUM!</v>
      </c>
      <c r="H21" s="467"/>
      <c r="I21" s="313"/>
      <c r="J21" s="313"/>
      <c r="K21" s="313"/>
      <c r="L21" s="313"/>
      <c r="M21" s="328" t="s">
        <v>338</v>
      </c>
      <c r="N21" s="313"/>
      <c r="O21" s="313"/>
      <c r="P21" s="313"/>
      <c r="Q21" s="313"/>
      <c r="R21" s="313"/>
      <c r="S21" s="313"/>
      <c r="T21" s="313"/>
    </row>
    <row r="22" spans="1:20" ht="105" customHeight="1" x14ac:dyDescent="0.3">
      <c r="A22" s="179"/>
      <c r="B22" s="312"/>
      <c r="C22" s="327" t="s">
        <v>668</v>
      </c>
      <c r="D22" s="320"/>
      <c r="E22" s="313"/>
      <c r="F22" s="313"/>
      <c r="G22" s="465" t="e">
        <f t="shared" si="0"/>
        <v>#NUM!</v>
      </c>
      <c r="H22" s="467"/>
      <c r="I22" s="313"/>
      <c r="J22" s="313"/>
      <c r="K22" s="313"/>
      <c r="L22" s="313"/>
      <c r="M22" s="328" t="s">
        <v>338</v>
      </c>
      <c r="N22" s="313"/>
      <c r="O22" s="313"/>
      <c r="P22" s="313"/>
      <c r="Q22" s="313"/>
      <c r="R22" s="313"/>
      <c r="S22" s="313"/>
      <c r="T22" s="313"/>
    </row>
    <row r="23" spans="1:20" x14ac:dyDescent="0.3">
      <c r="A23" s="179"/>
      <c r="B23" s="312"/>
      <c r="C23" s="327" t="s">
        <v>662</v>
      </c>
      <c r="D23" s="320" t="s">
        <v>127</v>
      </c>
      <c r="E23" s="313">
        <v>4</v>
      </c>
      <c r="F23" s="313">
        <f>+MIN(I23,O23,Q23)</f>
        <v>41500</v>
      </c>
      <c r="G23" s="470">
        <f t="shared" si="0"/>
        <v>42000</v>
      </c>
      <c r="H23" s="467">
        <f>F23*E23</f>
        <v>166000</v>
      </c>
      <c r="I23" s="313">
        <v>42500</v>
      </c>
      <c r="J23" s="313">
        <f>I23*E23</f>
        <v>170000</v>
      </c>
      <c r="K23" s="313">
        <v>28500</v>
      </c>
      <c r="L23" s="313">
        <f>K23*$E23</f>
        <v>114000</v>
      </c>
      <c r="M23" s="316">
        <v>32500</v>
      </c>
      <c r="N23" s="313">
        <f>M23*E23</f>
        <v>130000</v>
      </c>
      <c r="O23" s="313">
        <v>43500</v>
      </c>
      <c r="P23" s="313">
        <f>O23*$E23</f>
        <v>174000</v>
      </c>
      <c r="Q23" s="313">
        <v>41500</v>
      </c>
      <c r="R23" s="313">
        <f>Q23*$E23</f>
        <v>166000</v>
      </c>
      <c r="S23" s="313"/>
      <c r="T23" s="313"/>
    </row>
    <row r="24" spans="1:20" x14ac:dyDescent="0.3">
      <c r="A24" s="179"/>
      <c r="B24" s="312"/>
      <c r="C24" s="327" t="s">
        <v>669</v>
      </c>
      <c r="D24" s="320" t="s">
        <v>127</v>
      </c>
      <c r="E24" s="313">
        <v>4</v>
      </c>
      <c r="F24" s="313">
        <f>+MIN(I24,O24,Q24)</f>
        <v>1950</v>
      </c>
      <c r="G24" s="470">
        <f t="shared" si="0"/>
        <v>2100</v>
      </c>
      <c r="H24" s="467">
        <f>F24*E24</f>
        <v>7800</v>
      </c>
      <c r="I24" s="313">
        <v>1950</v>
      </c>
      <c r="J24" s="313">
        <f>I24*E24</f>
        <v>7800</v>
      </c>
      <c r="K24" s="313">
        <v>1200</v>
      </c>
      <c r="L24" s="313">
        <f>K24*$E24</f>
        <v>4800</v>
      </c>
      <c r="M24" s="316">
        <v>1200</v>
      </c>
      <c r="N24" s="313">
        <f>M24*E24</f>
        <v>4800</v>
      </c>
      <c r="O24" s="313">
        <v>2450</v>
      </c>
      <c r="P24" s="313">
        <f>O24*$E24</f>
        <v>9800</v>
      </c>
      <c r="Q24" s="313">
        <v>2250</v>
      </c>
      <c r="R24" s="313">
        <f>Q24*$E24</f>
        <v>9000</v>
      </c>
      <c r="S24" s="313"/>
      <c r="T24" s="313"/>
    </row>
    <row r="25" spans="1:20" x14ac:dyDescent="0.3">
      <c r="A25" s="179"/>
      <c r="B25" s="312"/>
      <c r="C25" s="327" t="s">
        <v>670</v>
      </c>
      <c r="D25" s="320" t="s">
        <v>127</v>
      </c>
      <c r="E25" s="313">
        <v>4</v>
      </c>
      <c r="F25" s="313">
        <f>+MIN(I25,O25,Q25)</f>
        <v>2000</v>
      </c>
      <c r="G25" s="470">
        <f t="shared" si="0"/>
        <v>2000</v>
      </c>
      <c r="H25" s="467">
        <f>F25*E25</f>
        <v>8000</v>
      </c>
      <c r="I25" s="313">
        <v>2000</v>
      </c>
      <c r="J25" s="313">
        <f>I25*E25</f>
        <v>8000</v>
      </c>
      <c r="K25" s="313">
        <v>850</v>
      </c>
      <c r="L25" s="313">
        <f>K25*$E25</f>
        <v>3400</v>
      </c>
      <c r="M25" s="314">
        <v>850</v>
      </c>
      <c r="N25" s="313">
        <f>M25*E25</f>
        <v>3400</v>
      </c>
      <c r="O25" s="313">
        <v>2050</v>
      </c>
      <c r="P25" s="313">
        <f>O25*$E25</f>
        <v>8200</v>
      </c>
      <c r="Q25" s="313">
        <v>2000</v>
      </c>
      <c r="R25" s="313">
        <f>Q25*$E25</f>
        <v>8000</v>
      </c>
      <c r="S25" s="313"/>
      <c r="T25" s="313"/>
    </row>
    <row r="26" spans="1:20" ht="24" customHeight="1" x14ac:dyDescent="0.3">
      <c r="A26" s="179"/>
      <c r="B26" s="312"/>
      <c r="C26" s="327" t="s">
        <v>671</v>
      </c>
      <c r="D26" s="320"/>
      <c r="E26" s="313"/>
      <c r="F26" s="313"/>
      <c r="G26" s="465" t="e">
        <f t="shared" si="0"/>
        <v>#NUM!</v>
      </c>
      <c r="H26" s="467"/>
      <c r="I26" s="313"/>
      <c r="J26" s="313"/>
      <c r="K26" s="313"/>
      <c r="L26" s="313"/>
      <c r="M26" s="328" t="s">
        <v>338</v>
      </c>
      <c r="N26" s="313"/>
      <c r="O26" s="313"/>
      <c r="P26" s="313"/>
      <c r="Q26" s="313"/>
      <c r="R26" s="313"/>
      <c r="S26" s="313"/>
      <c r="T26" s="313"/>
    </row>
    <row r="27" spans="1:20" ht="27.6" x14ac:dyDescent="0.3">
      <c r="A27" s="179"/>
      <c r="B27" s="312"/>
      <c r="C27" s="471" t="s">
        <v>672</v>
      </c>
      <c r="D27" s="320" t="s">
        <v>127</v>
      </c>
      <c r="E27" s="313">
        <v>4</v>
      </c>
      <c r="F27" s="313">
        <f>+MIN(I27,K27,O27,Q27)</f>
        <v>1650</v>
      </c>
      <c r="G27" s="470">
        <f t="shared" si="0"/>
        <v>1975</v>
      </c>
      <c r="H27" s="467">
        <f>F27*E27</f>
        <v>6600</v>
      </c>
      <c r="I27" s="313">
        <v>1950</v>
      </c>
      <c r="J27" s="313">
        <f>I27*E27</f>
        <v>7800</v>
      </c>
      <c r="K27" s="313">
        <v>2050</v>
      </c>
      <c r="L27" s="313">
        <f>K27*$E27</f>
        <v>8200</v>
      </c>
      <c r="M27" s="316">
        <v>2050</v>
      </c>
      <c r="N27" s="313">
        <f>M27*E27</f>
        <v>8200</v>
      </c>
      <c r="O27" s="313">
        <v>1650</v>
      </c>
      <c r="P27" s="313">
        <f>O27*$E27</f>
        <v>6600</v>
      </c>
      <c r="Q27" s="313">
        <v>2000</v>
      </c>
      <c r="R27" s="313">
        <f>Q27*$E27</f>
        <v>8000</v>
      </c>
      <c r="S27" s="313"/>
      <c r="T27" s="313"/>
    </row>
    <row r="28" spans="1:20" ht="14.4" x14ac:dyDescent="0.3">
      <c r="A28" s="179"/>
      <c r="B28" s="312"/>
      <c r="C28" s="327" t="s">
        <v>673</v>
      </c>
      <c r="D28" s="320"/>
      <c r="E28" s="313"/>
      <c r="F28" s="313"/>
      <c r="G28" s="465" t="e">
        <f t="shared" si="0"/>
        <v>#NUM!</v>
      </c>
      <c r="H28" s="467"/>
      <c r="I28" s="313"/>
      <c r="J28" s="313"/>
      <c r="K28" s="313"/>
      <c r="L28" s="313"/>
      <c r="M28" s="328" t="s">
        <v>338</v>
      </c>
      <c r="N28" s="313"/>
      <c r="O28" s="313"/>
      <c r="P28" s="313"/>
      <c r="Q28" s="313"/>
      <c r="R28" s="313"/>
      <c r="S28" s="313"/>
      <c r="T28" s="313"/>
    </row>
    <row r="29" spans="1:20" ht="27.6" x14ac:dyDescent="0.3">
      <c r="A29" s="179"/>
      <c r="B29" s="312"/>
      <c r="C29" s="327" t="s">
        <v>674</v>
      </c>
      <c r="D29" s="320" t="s">
        <v>127</v>
      </c>
      <c r="E29" s="313">
        <v>4</v>
      </c>
      <c r="F29" s="313">
        <f>+MIN(I29,O29,Q29)</f>
        <v>1950</v>
      </c>
      <c r="G29" s="470">
        <f t="shared" si="0"/>
        <v>1975</v>
      </c>
      <c r="H29" s="467">
        <f>F29*E29</f>
        <v>7800</v>
      </c>
      <c r="I29" s="313">
        <v>1950</v>
      </c>
      <c r="J29" s="313">
        <f>I29*E29</f>
        <v>7800</v>
      </c>
      <c r="K29" s="313">
        <v>1400</v>
      </c>
      <c r="L29" s="313">
        <f>K29*$E29</f>
        <v>5600</v>
      </c>
      <c r="M29" s="316">
        <v>1400</v>
      </c>
      <c r="N29" s="313">
        <f>M29*E29</f>
        <v>5600</v>
      </c>
      <c r="O29" s="313">
        <v>2050</v>
      </c>
      <c r="P29" s="313">
        <f>O29*$E29</f>
        <v>8200</v>
      </c>
      <c r="Q29" s="313">
        <v>2000</v>
      </c>
      <c r="R29" s="313">
        <f>Q29*$E29</f>
        <v>8000</v>
      </c>
      <c r="S29" s="313"/>
      <c r="T29" s="313"/>
    </row>
    <row r="30" spans="1:20" ht="14.4" x14ac:dyDescent="0.3">
      <c r="A30" s="179"/>
      <c r="B30" s="312"/>
      <c r="C30" s="327" t="s">
        <v>675</v>
      </c>
      <c r="D30" s="320"/>
      <c r="E30" s="313"/>
      <c r="F30" s="313"/>
      <c r="G30" s="465" t="e">
        <f t="shared" si="0"/>
        <v>#NUM!</v>
      </c>
      <c r="H30" s="467"/>
      <c r="I30" s="313"/>
      <c r="J30" s="313"/>
      <c r="K30" s="313"/>
      <c r="L30" s="313"/>
      <c r="M30" s="328" t="s">
        <v>338</v>
      </c>
      <c r="N30" s="313"/>
      <c r="O30" s="313"/>
      <c r="P30" s="313"/>
      <c r="Q30" s="313"/>
      <c r="R30" s="313"/>
      <c r="S30" s="313"/>
      <c r="T30" s="313"/>
    </row>
    <row r="31" spans="1:20" ht="30" customHeight="1" x14ac:dyDescent="0.3">
      <c r="A31" s="179"/>
      <c r="B31" s="312"/>
      <c r="C31" s="327" t="s">
        <v>676</v>
      </c>
      <c r="D31" s="320"/>
      <c r="E31" s="313"/>
      <c r="F31" s="313"/>
      <c r="G31" s="465" t="e">
        <f t="shared" si="0"/>
        <v>#NUM!</v>
      </c>
      <c r="H31" s="467"/>
      <c r="I31" s="313"/>
      <c r="J31" s="313"/>
      <c r="K31" s="313"/>
      <c r="L31" s="313"/>
      <c r="M31" s="328" t="s">
        <v>338</v>
      </c>
      <c r="N31" s="313"/>
      <c r="O31" s="313"/>
      <c r="P31" s="313"/>
      <c r="Q31" s="313"/>
      <c r="R31" s="313"/>
      <c r="S31" s="313"/>
      <c r="T31" s="313"/>
    </row>
    <row r="32" spans="1:20" x14ac:dyDescent="0.3">
      <c r="A32" s="179"/>
      <c r="B32" s="312"/>
      <c r="C32" s="471" t="s">
        <v>677</v>
      </c>
      <c r="D32" s="320" t="s">
        <v>329</v>
      </c>
      <c r="E32" s="313">
        <v>45</v>
      </c>
      <c r="F32" s="313">
        <f>+MIN(I32,K32,O32,Q32)</f>
        <v>60</v>
      </c>
      <c r="G32" s="470">
        <f t="shared" si="0"/>
        <v>82.5</v>
      </c>
      <c r="H32" s="467">
        <f>F32*E32</f>
        <v>2700</v>
      </c>
      <c r="I32" s="313">
        <v>80</v>
      </c>
      <c r="J32" s="313">
        <f>I32*E32</f>
        <v>3600</v>
      </c>
      <c r="K32" s="313">
        <v>60</v>
      </c>
      <c r="L32" s="313">
        <f>K32*$E32</f>
        <v>2700</v>
      </c>
      <c r="M32" s="314">
        <v>60</v>
      </c>
      <c r="N32" s="313">
        <f>M32*E32</f>
        <v>2700</v>
      </c>
      <c r="O32" s="313">
        <v>350</v>
      </c>
      <c r="P32" s="313">
        <f>O32*$E32</f>
        <v>15750</v>
      </c>
      <c r="Q32" s="313">
        <v>85</v>
      </c>
      <c r="R32" s="313">
        <f>Q32*$E32</f>
        <v>3825</v>
      </c>
      <c r="S32" s="313"/>
      <c r="T32" s="313"/>
    </row>
    <row r="33" spans="1:20" ht="14.4" x14ac:dyDescent="0.3">
      <c r="A33" s="179"/>
      <c r="B33" s="312"/>
      <c r="C33" s="327" t="s">
        <v>678</v>
      </c>
      <c r="D33" s="320"/>
      <c r="E33" s="313"/>
      <c r="F33" s="313"/>
      <c r="G33" s="465" t="e">
        <f t="shared" si="0"/>
        <v>#NUM!</v>
      </c>
      <c r="H33" s="467"/>
      <c r="I33" s="313"/>
      <c r="J33" s="313"/>
      <c r="K33" s="313"/>
      <c r="L33" s="313"/>
      <c r="M33" s="328" t="s">
        <v>338</v>
      </c>
      <c r="N33" s="313"/>
      <c r="O33" s="313"/>
      <c r="P33" s="313"/>
      <c r="Q33" s="313"/>
      <c r="R33" s="313"/>
      <c r="S33" s="313"/>
      <c r="T33" s="313"/>
    </row>
    <row r="34" spans="1:20" ht="14.4" x14ac:dyDescent="0.3">
      <c r="A34" s="179"/>
      <c r="B34" s="312"/>
      <c r="C34" s="327" t="s">
        <v>679</v>
      </c>
      <c r="D34" s="320"/>
      <c r="E34" s="313"/>
      <c r="F34" s="313"/>
      <c r="G34" s="465" t="e">
        <f t="shared" si="0"/>
        <v>#NUM!</v>
      </c>
      <c r="H34" s="467"/>
      <c r="I34" s="313"/>
      <c r="J34" s="313"/>
      <c r="K34" s="313"/>
      <c r="L34" s="313"/>
      <c r="M34" s="328" t="s">
        <v>338</v>
      </c>
      <c r="N34" s="313"/>
      <c r="O34" s="313"/>
      <c r="P34" s="313"/>
      <c r="Q34" s="313"/>
      <c r="R34" s="313"/>
      <c r="S34" s="313"/>
      <c r="T34" s="313"/>
    </row>
    <row r="35" spans="1:20" ht="135" customHeight="1" x14ac:dyDescent="0.3">
      <c r="A35" s="179"/>
      <c r="B35" s="312"/>
      <c r="C35" s="327" t="s">
        <v>680</v>
      </c>
      <c r="D35" s="320"/>
      <c r="E35" s="313"/>
      <c r="F35" s="313"/>
      <c r="G35" s="465" t="e">
        <f t="shared" si="0"/>
        <v>#NUM!</v>
      </c>
      <c r="H35" s="467"/>
      <c r="I35" s="313"/>
      <c r="J35" s="313"/>
      <c r="K35" s="313"/>
      <c r="L35" s="313"/>
      <c r="M35" s="328" t="s">
        <v>338</v>
      </c>
      <c r="N35" s="313"/>
      <c r="O35" s="313"/>
      <c r="P35" s="313"/>
      <c r="Q35" s="313"/>
      <c r="R35" s="313"/>
      <c r="S35" s="313"/>
      <c r="T35" s="313"/>
    </row>
    <row r="36" spans="1:20" ht="45" customHeight="1" x14ac:dyDescent="0.3">
      <c r="A36" s="179"/>
      <c r="B36" s="312"/>
      <c r="C36" s="327" t="s">
        <v>681</v>
      </c>
      <c r="D36" s="320"/>
      <c r="E36" s="313"/>
      <c r="F36" s="313"/>
      <c r="G36" s="465" t="e">
        <f t="shared" si="0"/>
        <v>#NUM!</v>
      </c>
      <c r="H36" s="467"/>
      <c r="I36" s="313"/>
      <c r="J36" s="313"/>
      <c r="K36" s="313"/>
      <c r="L36" s="313"/>
      <c r="M36" s="328" t="s">
        <v>338</v>
      </c>
      <c r="N36" s="313"/>
      <c r="O36" s="313"/>
      <c r="P36" s="313"/>
      <c r="Q36" s="313"/>
      <c r="R36" s="313"/>
      <c r="S36" s="313"/>
      <c r="T36" s="313"/>
    </row>
    <row r="37" spans="1:20" ht="14.4" x14ac:dyDescent="0.3">
      <c r="A37" s="179"/>
      <c r="B37" s="312"/>
      <c r="C37" s="327" t="s">
        <v>682</v>
      </c>
      <c r="D37" s="320"/>
      <c r="E37" s="313"/>
      <c r="F37" s="313"/>
      <c r="G37" s="465" t="e">
        <f t="shared" si="0"/>
        <v>#NUM!</v>
      </c>
      <c r="H37" s="467"/>
      <c r="I37" s="313"/>
      <c r="J37" s="313"/>
      <c r="K37" s="313"/>
      <c r="L37" s="313"/>
      <c r="M37" s="328" t="s">
        <v>338</v>
      </c>
      <c r="N37" s="313"/>
      <c r="O37" s="313"/>
      <c r="P37" s="313"/>
      <c r="Q37" s="313"/>
      <c r="R37" s="313"/>
      <c r="S37" s="313"/>
      <c r="T37" s="313"/>
    </row>
    <row r="38" spans="1:20" ht="14.4" x14ac:dyDescent="0.3">
      <c r="A38" s="179"/>
      <c r="B38" s="312"/>
      <c r="C38" s="327" t="s">
        <v>683</v>
      </c>
      <c r="D38" s="320"/>
      <c r="E38" s="313"/>
      <c r="F38" s="313"/>
      <c r="G38" s="465" t="e">
        <f t="shared" si="0"/>
        <v>#NUM!</v>
      </c>
      <c r="H38" s="467"/>
      <c r="I38" s="313"/>
      <c r="J38" s="313"/>
      <c r="K38" s="313"/>
      <c r="L38" s="313"/>
      <c r="M38" s="328" t="s">
        <v>338</v>
      </c>
      <c r="N38" s="313"/>
      <c r="O38" s="313"/>
      <c r="P38" s="313"/>
      <c r="Q38" s="313"/>
      <c r="R38" s="313"/>
      <c r="S38" s="313"/>
      <c r="T38" s="313"/>
    </row>
    <row r="39" spans="1:20" ht="14.4" x14ac:dyDescent="0.3">
      <c r="A39" s="179"/>
      <c r="B39" s="312"/>
      <c r="C39" s="327" t="s">
        <v>684</v>
      </c>
      <c r="D39" s="320"/>
      <c r="E39" s="313"/>
      <c r="F39" s="313"/>
      <c r="G39" s="465" t="e">
        <f t="shared" si="0"/>
        <v>#NUM!</v>
      </c>
      <c r="H39" s="467"/>
      <c r="I39" s="313"/>
      <c r="J39" s="313"/>
      <c r="K39" s="313"/>
      <c r="L39" s="313"/>
      <c r="M39" s="328" t="s">
        <v>338</v>
      </c>
      <c r="N39" s="313"/>
      <c r="O39" s="313"/>
      <c r="P39" s="313"/>
      <c r="Q39" s="313"/>
      <c r="R39" s="313"/>
      <c r="S39" s="313"/>
      <c r="T39" s="313"/>
    </row>
    <row r="40" spans="1:20" ht="14.4" x14ac:dyDescent="0.3">
      <c r="A40" s="179"/>
      <c r="B40" s="312"/>
      <c r="C40" s="327" t="s">
        <v>685</v>
      </c>
      <c r="D40" s="320"/>
      <c r="E40" s="313"/>
      <c r="F40" s="313"/>
      <c r="G40" s="465" t="e">
        <f t="shared" si="0"/>
        <v>#NUM!</v>
      </c>
      <c r="H40" s="467"/>
      <c r="I40" s="313"/>
      <c r="J40" s="313"/>
      <c r="K40" s="313"/>
      <c r="L40" s="313"/>
      <c r="M40" s="328" t="s">
        <v>338</v>
      </c>
      <c r="N40" s="313"/>
      <c r="O40" s="313"/>
      <c r="P40" s="313"/>
      <c r="Q40" s="313"/>
      <c r="R40" s="313"/>
      <c r="S40" s="313"/>
      <c r="T40" s="313"/>
    </row>
    <row r="41" spans="1:20" ht="30" customHeight="1" x14ac:dyDescent="0.3">
      <c r="A41" s="179"/>
      <c r="B41" s="312"/>
      <c r="C41" s="327" t="s">
        <v>686</v>
      </c>
      <c r="D41" s="320"/>
      <c r="E41" s="313"/>
      <c r="F41" s="313"/>
      <c r="G41" s="465" t="e">
        <f t="shared" si="0"/>
        <v>#NUM!</v>
      </c>
      <c r="H41" s="467"/>
      <c r="I41" s="313"/>
      <c r="J41" s="313"/>
      <c r="K41" s="313"/>
      <c r="L41" s="313"/>
      <c r="M41" s="328" t="s">
        <v>338</v>
      </c>
      <c r="N41" s="313"/>
      <c r="O41" s="313"/>
      <c r="P41" s="313"/>
      <c r="Q41" s="313"/>
      <c r="R41" s="313"/>
      <c r="S41" s="313"/>
      <c r="T41" s="313"/>
    </row>
    <row r="42" spans="1:20" ht="14.4" x14ac:dyDescent="0.3">
      <c r="A42" s="179"/>
      <c r="B42" s="312"/>
      <c r="C42" s="327" t="s">
        <v>687</v>
      </c>
      <c r="D42" s="320"/>
      <c r="E42" s="313"/>
      <c r="F42" s="313"/>
      <c r="G42" s="465" t="e">
        <f t="shared" si="0"/>
        <v>#NUM!</v>
      </c>
      <c r="H42" s="467"/>
      <c r="I42" s="313"/>
      <c r="J42" s="313"/>
      <c r="K42" s="313"/>
      <c r="L42" s="313"/>
      <c r="M42" s="328" t="s">
        <v>338</v>
      </c>
      <c r="N42" s="313"/>
      <c r="O42" s="313"/>
      <c r="P42" s="313"/>
      <c r="Q42" s="313"/>
      <c r="R42" s="313"/>
      <c r="S42" s="313"/>
      <c r="T42" s="313"/>
    </row>
    <row r="43" spans="1:20" ht="14.4" x14ac:dyDescent="0.3">
      <c r="A43" s="179"/>
      <c r="B43" s="312"/>
      <c r="C43" s="327" t="s">
        <v>688</v>
      </c>
      <c r="D43" s="320"/>
      <c r="E43" s="313"/>
      <c r="F43" s="313"/>
      <c r="G43" s="465" t="e">
        <f t="shared" si="0"/>
        <v>#NUM!</v>
      </c>
      <c r="H43" s="467"/>
      <c r="I43" s="313"/>
      <c r="J43" s="313"/>
      <c r="K43" s="313"/>
      <c r="L43" s="313"/>
      <c r="M43" s="328" t="s">
        <v>338</v>
      </c>
      <c r="N43" s="313"/>
      <c r="O43" s="313"/>
      <c r="P43" s="313"/>
      <c r="Q43" s="313"/>
      <c r="R43" s="313"/>
      <c r="S43" s="313"/>
      <c r="T43" s="313"/>
    </row>
    <row r="44" spans="1:20" ht="30" customHeight="1" x14ac:dyDescent="0.3">
      <c r="A44" s="179"/>
      <c r="B44" s="312"/>
      <c r="C44" s="327" t="s">
        <v>689</v>
      </c>
      <c r="D44" s="320"/>
      <c r="E44" s="313"/>
      <c r="F44" s="313"/>
      <c r="G44" s="465" t="e">
        <f t="shared" si="0"/>
        <v>#NUM!</v>
      </c>
      <c r="H44" s="467"/>
      <c r="I44" s="313"/>
      <c r="J44" s="313"/>
      <c r="K44" s="313"/>
      <c r="L44" s="313"/>
      <c r="M44" s="328" t="s">
        <v>338</v>
      </c>
      <c r="N44" s="313"/>
      <c r="O44" s="313"/>
      <c r="P44" s="313"/>
      <c r="Q44" s="313"/>
      <c r="R44" s="313"/>
      <c r="S44" s="313"/>
      <c r="T44" s="313"/>
    </row>
    <row r="45" spans="1:20" ht="30" customHeight="1" x14ac:dyDescent="0.3">
      <c r="A45" s="179"/>
      <c r="B45" s="312"/>
      <c r="C45" s="327" t="s">
        <v>690</v>
      </c>
      <c r="D45" s="320"/>
      <c r="E45" s="313"/>
      <c r="F45" s="313"/>
      <c r="G45" s="465" t="e">
        <f t="shared" si="0"/>
        <v>#NUM!</v>
      </c>
      <c r="H45" s="467"/>
      <c r="I45" s="313"/>
      <c r="J45" s="313"/>
      <c r="K45" s="313"/>
      <c r="L45" s="313"/>
      <c r="M45" s="328" t="s">
        <v>338</v>
      </c>
      <c r="N45" s="313"/>
      <c r="O45" s="313"/>
      <c r="P45" s="313"/>
      <c r="Q45" s="313"/>
      <c r="R45" s="313"/>
      <c r="S45" s="313"/>
      <c r="T45" s="313"/>
    </row>
    <row r="46" spans="1:20" x14ac:dyDescent="0.3">
      <c r="A46" s="179"/>
      <c r="B46" s="312"/>
      <c r="C46" s="471" t="s">
        <v>691</v>
      </c>
      <c r="D46" s="320" t="s">
        <v>692</v>
      </c>
      <c r="E46" s="313">
        <v>430</v>
      </c>
      <c r="F46" s="313">
        <f>+MIN(I46,K46,O46,Q46)</f>
        <v>500</v>
      </c>
      <c r="G46" s="470">
        <f t="shared" si="0"/>
        <v>575</v>
      </c>
      <c r="H46" s="467">
        <f>F46*E46</f>
        <v>215000</v>
      </c>
      <c r="I46" s="313">
        <v>500</v>
      </c>
      <c r="J46" s="313">
        <f>I46*E46</f>
        <v>215000</v>
      </c>
      <c r="K46" s="313">
        <v>510</v>
      </c>
      <c r="L46" s="313">
        <f>K46*$E46</f>
        <v>219300</v>
      </c>
      <c r="M46" s="314">
        <v>500</v>
      </c>
      <c r="N46" s="313">
        <f>M46*E46</f>
        <v>215000</v>
      </c>
      <c r="O46" s="313">
        <v>1650</v>
      </c>
      <c r="P46" s="313">
        <f>O46*$E46</f>
        <v>709500</v>
      </c>
      <c r="Q46" s="313">
        <v>650</v>
      </c>
      <c r="R46" s="313">
        <f>Q46*$E46</f>
        <v>279500</v>
      </c>
      <c r="S46" s="313"/>
      <c r="T46" s="313"/>
    </row>
    <row r="47" spans="1:20" ht="14.4" x14ac:dyDescent="0.3">
      <c r="A47" s="179"/>
      <c r="B47" s="312"/>
      <c r="C47" s="327" t="s">
        <v>693</v>
      </c>
      <c r="D47" s="320"/>
      <c r="E47" s="313"/>
      <c r="F47" s="313"/>
      <c r="G47" s="465" t="e">
        <f t="shared" si="0"/>
        <v>#NUM!</v>
      </c>
      <c r="H47" s="467"/>
      <c r="I47" s="313"/>
      <c r="J47" s="313"/>
      <c r="K47" s="313"/>
      <c r="L47" s="313"/>
      <c r="M47" s="328" t="s">
        <v>338</v>
      </c>
      <c r="N47" s="313"/>
      <c r="O47" s="313"/>
      <c r="P47" s="313"/>
      <c r="Q47" s="313"/>
      <c r="R47" s="313"/>
      <c r="S47" s="313"/>
      <c r="T47" s="313"/>
    </row>
    <row r="48" spans="1:20" ht="30" customHeight="1" x14ac:dyDescent="0.3">
      <c r="A48" s="179"/>
      <c r="B48" s="312"/>
      <c r="C48" s="327" t="s">
        <v>694</v>
      </c>
      <c r="D48" s="320"/>
      <c r="E48" s="313"/>
      <c r="F48" s="313"/>
      <c r="G48" s="465" t="e">
        <f t="shared" si="0"/>
        <v>#NUM!</v>
      </c>
      <c r="H48" s="467"/>
      <c r="I48" s="313"/>
      <c r="J48" s="313"/>
      <c r="K48" s="313"/>
      <c r="L48" s="313"/>
      <c r="M48" s="328" t="s">
        <v>338</v>
      </c>
      <c r="N48" s="313"/>
      <c r="O48" s="313"/>
      <c r="P48" s="313"/>
      <c r="Q48" s="313"/>
      <c r="R48" s="313"/>
      <c r="S48" s="313"/>
      <c r="T48" s="313"/>
    </row>
    <row r="49" spans="1:20" x14ac:dyDescent="0.3">
      <c r="A49" s="179"/>
      <c r="B49" s="312"/>
      <c r="C49" s="471" t="s">
        <v>695</v>
      </c>
      <c r="D49" s="320" t="s">
        <v>692</v>
      </c>
      <c r="E49" s="313">
        <v>484</v>
      </c>
      <c r="F49" s="313">
        <f>+MIN(I49,K49,O49,Q49)</f>
        <v>200</v>
      </c>
      <c r="G49" s="470">
        <f t="shared" si="0"/>
        <v>300</v>
      </c>
      <c r="H49" s="467">
        <f>F49*E49</f>
        <v>96800</v>
      </c>
      <c r="I49" s="313">
        <v>250</v>
      </c>
      <c r="J49" s="313">
        <f>I49*E49</f>
        <v>121000</v>
      </c>
      <c r="K49" s="313">
        <v>200</v>
      </c>
      <c r="L49" s="313">
        <f>K49*$E49</f>
        <v>96800</v>
      </c>
      <c r="M49" s="314">
        <v>200</v>
      </c>
      <c r="N49" s="313">
        <f>M49*E49</f>
        <v>96800</v>
      </c>
      <c r="O49" s="313">
        <v>750</v>
      </c>
      <c r="P49" s="313">
        <f>O49*$E49</f>
        <v>363000</v>
      </c>
      <c r="Q49" s="313">
        <v>350</v>
      </c>
      <c r="R49" s="313">
        <f>Q49*$E49</f>
        <v>169400</v>
      </c>
      <c r="S49" s="313"/>
      <c r="T49" s="313"/>
    </row>
    <row r="50" spans="1:20" ht="14.4" x14ac:dyDescent="0.3">
      <c r="A50" s="179"/>
      <c r="B50" s="312"/>
      <c r="C50" s="327" t="s">
        <v>696</v>
      </c>
      <c r="D50" s="320"/>
      <c r="E50" s="313"/>
      <c r="F50" s="313"/>
      <c r="G50" s="465" t="e">
        <f t="shared" si="0"/>
        <v>#NUM!</v>
      </c>
      <c r="H50" s="467"/>
      <c r="I50" s="313"/>
      <c r="J50" s="313"/>
      <c r="K50" s="313"/>
      <c r="L50" s="313"/>
      <c r="M50" s="328" t="s">
        <v>338</v>
      </c>
      <c r="N50" s="313"/>
      <c r="O50" s="313"/>
      <c r="P50" s="313"/>
      <c r="Q50" s="313"/>
      <c r="R50" s="313"/>
      <c r="S50" s="313"/>
      <c r="T50" s="313"/>
    </row>
    <row r="51" spans="1:20" ht="14.4" x14ac:dyDescent="0.3">
      <c r="A51" s="179"/>
      <c r="B51" s="312"/>
      <c r="C51" s="327" t="s">
        <v>697</v>
      </c>
      <c r="D51" s="320"/>
      <c r="E51" s="313"/>
      <c r="F51" s="313"/>
      <c r="G51" s="465" t="e">
        <f t="shared" si="0"/>
        <v>#NUM!</v>
      </c>
      <c r="H51" s="467"/>
      <c r="I51" s="313"/>
      <c r="J51" s="313"/>
      <c r="K51" s="313"/>
      <c r="L51" s="313"/>
      <c r="M51" s="328" t="s">
        <v>338</v>
      </c>
      <c r="N51" s="313"/>
      <c r="O51" s="313"/>
      <c r="P51" s="313"/>
      <c r="Q51" s="313"/>
      <c r="R51" s="313"/>
      <c r="S51" s="313"/>
      <c r="T51" s="313"/>
    </row>
    <row r="52" spans="1:20" ht="135" customHeight="1" x14ac:dyDescent="0.3">
      <c r="A52" s="179"/>
      <c r="B52" s="312"/>
      <c r="C52" s="327" t="s">
        <v>698</v>
      </c>
      <c r="D52" s="320"/>
      <c r="E52" s="313"/>
      <c r="F52" s="313"/>
      <c r="G52" s="465" t="e">
        <f t="shared" si="0"/>
        <v>#NUM!</v>
      </c>
      <c r="H52" s="467"/>
      <c r="I52" s="313"/>
      <c r="J52" s="313"/>
      <c r="K52" s="313"/>
      <c r="L52" s="313"/>
      <c r="M52" s="328" t="s">
        <v>338</v>
      </c>
      <c r="N52" s="313"/>
      <c r="O52" s="313"/>
      <c r="P52" s="313"/>
      <c r="Q52" s="313"/>
      <c r="R52" s="313"/>
      <c r="S52" s="313"/>
      <c r="T52" s="313"/>
    </row>
    <row r="53" spans="1:20" x14ac:dyDescent="0.3">
      <c r="A53" s="179"/>
      <c r="B53" s="312"/>
      <c r="C53" s="471" t="s">
        <v>699</v>
      </c>
      <c r="D53" s="320" t="s">
        <v>700</v>
      </c>
      <c r="E53" s="313">
        <v>161</v>
      </c>
      <c r="F53" s="313">
        <f>+MIN(I53,K53,O53,Q53)</f>
        <v>240</v>
      </c>
      <c r="G53" s="470">
        <f t="shared" si="0"/>
        <v>285</v>
      </c>
      <c r="H53" s="467">
        <f>F53*E53</f>
        <v>38640</v>
      </c>
      <c r="I53" s="313">
        <v>290</v>
      </c>
      <c r="J53" s="313">
        <f>I53*E53</f>
        <v>46690</v>
      </c>
      <c r="K53" s="313">
        <v>240</v>
      </c>
      <c r="L53" s="313">
        <f>K53*$E53</f>
        <v>38640</v>
      </c>
      <c r="M53" s="314">
        <v>240</v>
      </c>
      <c r="N53" s="313">
        <f>M53*E53</f>
        <v>38640</v>
      </c>
      <c r="O53" s="313">
        <v>1650</v>
      </c>
      <c r="P53" s="313">
        <f>O53*$E53</f>
        <v>265650</v>
      </c>
      <c r="Q53" s="313">
        <v>280</v>
      </c>
      <c r="R53" s="313">
        <f>Q53*$E53</f>
        <v>45080</v>
      </c>
      <c r="S53" s="313"/>
      <c r="T53" s="313"/>
    </row>
    <row r="54" spans="1:20" ht="14.4" x14ac:dyDescent="0.3">
      <c r="A54" s="179"/>
      <c r="B54" s="312"/>
      <c r="C54" s="327" t="s">
        <v>701</v>
      </c>
      <c r="D54" s="320"/>
      <c r="E54" s="313"/>
      <c r="F54" s="313"/>
      <c r="G54" s="465" t="e">
        <f t="shared" si="0"/>
        <v>#NUM!</v>
      </c>
      <c r="H54" s="467"/>
      <c r="I54" s="313"/>
      <c r="J54" s="313"/>
      <c r="K54" s="313"/>
      <c r="L54" s="313"/>
      <c r="M54" s="328" t="s">
        <v>338</v>
      </c>
      <c r="N54" s="313"/>
      <c r="O54" s="313"/>
      <c r="P54" s="313"/>
      <c r="Q54" s="313"/>
      <c r="R54" s="313"/>
      <c r="S54" s="313"/>
      <c r="T54" s="313"/>
    </row>
    <row r="55" spans="1:20" ht="41.4" x14ac:dyDescent="0.3">
      <c r="A55" s="179"/>
      <c r="B55" s="312"/>
      <c r="C55" s="471" t="s">
        <v>702</v>
      </c>
      <c r="D55" s="320" t="s">
        <v>700</v>
      </c>
      <c r="E55" s="313">
        <v>11</v>
      </c>
      <c r="F55" s="313">
        <f>+MIN(I55,K55,O55,Q55)</f>
        <v>950</v>
      </c>
      <c r="G55" s="470">
        <f t="shared" si="0"/>
        <v>1075</v>
      </c>
      <c r="H55" s="467">
        <f>F55*E55</f>
        <v>10450</v>
      </c>
      <c r="I55" s="313">
        <v>950</v>
      </c>
      <c r="J55" s="313">
        <f>I55*E55</f>
        <v>10450</v>
      </c>
      <c r="K55" s="313">
        <v>976</v>
      </c>
      <c r="L55" s="313">
        <f>K55*$E55</f>
        <v>10736</v>
      </c>
      <c r="M55" s="314">
        <v>950</v>
      </c>
      <c r="N55" s="313">
        <f>M55*E55</f>
        <v>10450</v>
      </c>
      <c r="O55" s="313">
        <v>7850</v>
      </c>
      <c r="P55" s="313">
        <f>O55*$E55</f>
        <v>86350</v>
      </c>
      <c r="Q55" s="313">
        <v>1200</v>
      </c>
      <c r="R55" s="313">
        <f>Q55*$E55</f>
        <v>13200</v>
      </c>
      <c r="S55" s="313"/>
      <c r="T55" s="313"/>
    </row>
    <row r="56" spans="1:20" ht="41.4" x14ac:dyDescent="0.3">
      <c r="A56" s="179"/>
      <c r="B56" s="312"/>
      <c r="C56" s="471" t="s">
        <v>703</v>
      </c>
      <c r="D56" s="320" t="s">
        <v>127</v>
      </c>
      <c r="E56" s="313">
        <v>4</v>
      </c>
      <c r="F56" s="313">
        <f>+MIN(O56,Q56)</f>
        <v>4200</v>
      </c>
      <c r="G56" s="470">
        <f t="shared" si="0"/>
        <v>4225</v>
      </c>
      <c r="H56" s="467">
        <f>F56*E56</f>
        <v>16800</v>
      </c>
      <c r="I56" s="313">
        <v>780</v>
      </c>
      <c r="J56" s="313">
        <f>I56*E56</f>
        <v>3120</v>
      </c>
      <c r="K56" s="313">
        <v>697</v>
      </c>
      <c r="L56" s="313">
        <f>K56*$E56</f>
        <v>2788</v>
      </c>
      <c r="M56" s="314">
        <v>4500</v>
      </c>
      <c r="N56" s="313">
        <f>M56*E56</f>
        <v>18000</v>
      </c>
      <c r="O56" s="313">
        <v>4250</v>
      </c>
      <c r="P56" s="313">
        <f>O56*$E56</f>
        <v>17000</v>
      </c>
      <c r="Q56" s="313">
        <v>4200</v>
      </c>
      <c r="R56" s="313">
        <f>Q56*$E56</f>
        <v>16800</v>
      </c>
      <c r="S56" s="313"/>
      <c r="T56" s="313"/>
    </row>
    <row r="57" spans="1:20" ht="14.4" x14ac:dyDescent="0.3">
      <c r="A57" s="179"/>
      <c r="B57" s="312"/>
      <c r="C57" s="327" t="s">
        <v>704</v>
      </c>
      <c r="D57" s="320"/>
      <c r="E57" s="313"/>
      <c r="F57" s="313"/>
      <c r="G57" s="465" t="e">
        <f t="shared" si="0"/>
        <v>#NUM!</v>
      </c>
      <c r="H57" s="467"/>
      <c r="I57" s="313"/>
      <c r="J57" s="313"/>
      <c r="K57" s="313"/>
      <c r="L57" s="313"/>
      <c r="M57" s="328" t="s">
        <v>338</v>
      </c>
      <c r="N57" s="313"/>
      <c r="O57" s="313"/>
      <c r="P57" s="313"/>
      <c r="Q57" s="313"/>
      <c r="R57" s="313"/>
      <c r="S57" s="313"/>
      <c r="T57" s="313"/>
    </row>
    <row r="58" spans="1:20" ht="30" customHeight="1" x14ac:dyDescent="0.3">
      <c r="A58" s="179"/>
      <c r="B58" s="312"/>
      <c r="C58" s="327" t="s">
        <v>705</v>
      </c>
      <c r="D58" s="320"/>
      <c r="E58" s="313"/>
      <c r="F58" s="313"/>
      <c r="G58" s="465" t="e">
        <f t="shared" si="0"/>
        <v>#NUM!</v>
      </c>
      <c r="H58" s="467"/>
      <c r="I58" s="313"/>
      <c r="J58" s="313"/>
      <c r="K58" s="313"/>
      <c r="L58" s="313"/>
      <c r="M58" s="328" t="s">
        <v>338</v>
      </c>
      <c r="N58" s="313"/>
      <c r="O58" s="313"/>
      <c r="P58" s="313"/>
      <c r="Q58" s="313"/>
      <c r="R58" s="313"/>
      <c r="S58" s="313"/>
      <c r="T58" s="313"/>
    </row>
    <row r="59" spans="1:20" x14ac:dyDescent="0.3">
      <c r="A59" s="179"/>
      <c r="B59" s="312"/>
      <c r="C59" s="471" t="s">
        <v>706</v>
      </c>
      <c r="D59" s="320" t="s">
        <v>707</v>
      </c>
      <c r="E59" s="313">
        <v>16</v>
      </c>
      <c r="F59" s="313">
        <f>+MIN(I59,K59,O59,Q59)</f>
        <v>1550</v>
      </c>
      <c r="G59" s="470">
        <f t="shared" si="0"/>
        <v>1700</v>
      </c>
      <c r="H59" s="467">
        <f>F59*E59</f>
        <v>24800</v>
      </c>
      <c r="I59" s="313">
        <v>1550</v>
      </c>
      <c r="J59" s="313">
        <f>I59*E59</f>
        <v>24800</v>
      </c>
      <c r="K59" s="313">
        <v>2200</v>
      </c>
      <c r="L59" s="313">
        <f>K59*$E59</f>
        <v>35200</v>
      </c>
      <c r="M59" s="316">
        <v>1750</v>
      </c>
      <c r="N59" s="313">
        <f>M59*E59</f>
        <v>28000</v>
      </c>
      <c r="O59" s="313">
        <v>1650</v>
      </c>
      <c r="P59" s="313">
        <f>O59*$E59</f>
        <v>26400</v>
      </c>
      <c r="Q59" s="313">
        <v>2100</v>
      </c>
      <c r="R59" s="313">
        <f>Q59*$E59</f>
        <v>33600</v>
      </c>
      <c r="S59" s="313"/>
      <c r="T59" s="313"/>
    </row>
    <row r="60" spans="1:20" ht="45" customHeight="1" x14ac:dyDescent="0.3">
      <c r="A60" s="179"/>
      <c r="B60" s="312"/>
      <c r="C60" s="327" t="s">
        <v>708</v>
      </c>
      <c r="D60" s="320"/>
      <c r="E60" s="313"/>
      <c r="F60" s="313"/>
      <c r="G60" s="465" t="e">
        <f t="shared" si="0"/>
        <v>#NUM!</v>
      </c>
      <c r="H60" s="467"/>
      <c r="I60" s="313"/>
      <c r="J60" s="313"/>
      <c r="K60" s="313"/>
      <c r="L60" s="313"/>
      <c r="M60" s="328" t="s">
        <v>338</v>
      </c>
      <c r="N60" s="313"/>
      <c r="O60" s="313"/>
      <c r="P60" s="313"/>
      <c r="Q60" s="313"/>
      <c r="R60" s="313"/>
      <c r="S60" s="313"/>
      <c r="T60" s="313"/>
    </row>
    <row r="61" spans="1:20" x14ac:dyDescent="0.3">
      <c r="A61" s="179"/>
      <c r="B61" s="312"/>
      <c r="C61" s="471" t="s">
        <v>709</v>
      </c>
      <c r="D61" s="320" t="s">
        <v>329</v>
      </c>
      <c r="E61" s="313">
        <v>30</v>
      </c>
      <c r="F61" s="313">
        <f>+MIN(I61,K61,O61,Q61)</f>
        <v>1350</v>
      </c>
      <c r="G61" s="470">
        <f t="shared" si="0"/>
        <v>1650</v>
      </c>
      <c r="H61" s="467">
        <f>F61*E61</f>
        <v>40500</v>
      </c>
      <c r="I61" s="313">
        <v>1750</v>
      </c>
      <c r="J61" s="313">
        <f>I61*E61</f>
        <v>52500</v>
      </c>
      <c r="K61" s="313">
        <v>1800</v>
      </c>
      <c r="L61" s="313">
        <f>K61*$E61</f>
        <v>54000</v>
      </c>
      <c r="M61" s="316">
        <v>1550</v>
      </c>
      <c r="N61" s="313">
        <f>M61*E61</f>
        <v>46500</v>
      </c>
      <c r="O61" s="313">
        <v>1350</v>
      </c>
      <c r="P61" s="313">
        <f>O61*$E61</f>
        <v>40500</v>
      </c>
      <c r="Q61" s="313">
        <v>1750</v>
      </c>
      <c r="R61" s="313">
        <f>Q61*$E61</f>
        <v>52500</v>
      </c>
      <c r="S61" s="313"/>
      <c r="T61" s="313"/>
    </row>
    <row r="62" spans="1:20" ht="23.4" customHeight="1" x14ac:dyDescent="0.3">
      <c r="B62" s="312"/>
      <c r="C62" s="327" t="s">
        <v>36</v>
      </c>
      <c r="D62" s="320"/>
      <c r="E62" s="313"/>
      <c r="F62" s="313"/>
      <c r="G62" s="465"/>
      <c r="H62" s="467">
        <f>SUM(H7:H61)</f>
        <v>778490</v>
      </c>
      <c r="I62" s="313"/>
      <c r="J62" s="313">
        <f>SUM(J7:J61)</f>
        <v>821060</v>
      </c>
      <c r="K62" s="313"/>
      <c r="L62" s="313">
        <f>SUM(L7:L61)</f>
        <v>764464</v>
      </c>
      <c r="M62" s="320"/>
      <c r="N62" s="330">
        <f>SUM(N7:N61)</f>
        <v>1005090</v>
      </c>
      <c r="O62" s="313"/>
      <c r="P62" s="313">
        <f>SUM(P7:P61)</f>
        <v>1931950</v>
      </c>
      <c r="Q62" s="313"/>
      <c r="R62" s="313">
        <f>SUM(R7:R61)</f>
        <v>978605</v>
      </c>
      <c r="S62" s="313"/>
      <c r="T62" s="313"/>
    </row>
  </sheetData>
  <mergeCells count="6">
    <mergeCell ref="S1:T1"/>
    <mergeCell ref="F1:H1"/>
    <mergeCell ref="I1:J1"/>
    <mergeCell ref="O1:P1"/>
    <mergeCell ref="Q1:R1"/>
    <mergeCell ref="K1:N1"/>
  </mergeCells>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15" ma:contentTypeDescription="Create a new document." ma:contentTypeScope="" ma:versionID="0201d345c3994ce90b9cc62fa440de14">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4a2f1b687ca4628c496b40619b100b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SystemTags"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Props1.xml><?xml version="1.0" encoding="utf-8"?>
<ds:datastoreItem xmlns:ds="http://schemas.openxmlformats.org/officeDocument/2006/customXml" ds:itemID="{6C7A4E4D-D29C-4089-8333-0A0A69825B24}">
  <ds:schemaRefs>
    <ds:schemaRef ds:uri="http://schemas.microsoft.com/sharepoint/v3/contenttype/forms"/>
  </ds:schemaRefs>
</ds:datastoreItem>
</file>

<file path=customXml/itemProps2.xml><?xml version="1.0" encoding="utf-8"?>
<ds:datastoreItem xmlns:ds="http://schemas.openxmlformats.org/officeDocument/2006/customXml" ds:itemID="{5DC6EA50-DDF8-446B-AFC8-D59E831AE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5B704B-B4CF-499D-9ADC-C2CCE8CE7150}">
  <ds:schemaRefs>
    <ds:schemaRef ds:uri="http://schemas.microsoft.com/office/2006/metadata/properties"/>
    <ds:schemaRef ds:uri="http://schemas.microsoft.com/office/infopath/2007/PartnerControls"/>
    <ds:schemaRef ds:uri="84d5ecd3-9e46-4f88-88f4-d7ee9e4f8f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CC-RC STATS</vt:lpstr>
      <vt:lpstr>Final summary</vt:lpstr>
      <vt:lpstr>Summary Sheet</vt:lpstr>
      <vt:lpstr>SUMMARY</vt:lpstr>
      <vt:lpstr>Master summary</vt:lpstr>
      <vt:lpstr>Civil,Interior,Plumbing</vt:lpstr>
      <vt:lpstr>Electrical</vt:lpstr>
      <vt:lpstr>Fire Detection</vt:lpstr>
      <vt:lpstr>Hvac</vt:lpstr>
      <vt:lpstr>Ventilation</vt:lpstr>
      <vt:lpstr>Fire Fighting</vt:lpstr>
      <vt:lpstr>Pipe Gas works</vt:lpstr>
      <vt:lpstr>Gas Leak Detector</vt:lpstr>
      <vt:lpstr>Commercial lights</vt:lpstr>
      <vt:lpstr>Decorative lights</vt:lpstr>
      <vt:lpstr>loose furniture</vt:lpstr>
      <vt:lpstr>Form (3)</vt:lpstr>
      <vt:lpstr>'Commercial lights'!Print_Area</vt:lpstr>
      <vt:lpstr>'Decorative lights'!Print_Area</vt:lpstr>
      <vt:lpstr>'loose furniture'!Print_Area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SAFALSOFT13</dc:creator>
  <cp:keywords/>
  <dc:description/>
  <cp:lastModifiedBy>Amit Tiwari</cp:lastModifiedBy>
  <cp:revision/>
  <dcterms:created xsi:type="dcterms:W3CDTF">2023-11-06T09:38:50Z</dcterms:created>
  <dcterms:modified xsi:type="dcterms:W3CDTF">2024-12-14T09:41:10Z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