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mrutika Thoti\OneDrive - Travel food Services\Hyderabad\Chai Point FF26\Civil &amp; interior\"/>
    </mc:Choice>
  </mc:AlternateContent>
  <bookViews>
    <workbookView xWindow="-110" yWindow="-110" windowWidth="23260" windowHeight="12580" activeTab="1"/>
  </bookViews>
  <sheets>
    <sheet name="Summary" sheetId="2" r:id="rId1"/>
    <sheet name="Civil and Interior BOQ" sheetId="1" r:id="rId2"/>
  </sheets>
  <definedNames>
    <definedName name="_xlnm._FilterDatabase" localSheetId="1" hidden="1">'Civil and Interior BOQ'!$A$1:$I$375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2" i="1" l="1"/>
  <c r="H311" i="1"/>
  <c r="F177" i="1"/>
  <c r="F98" i="1"/>
  <c r="F62" i="1"/>
  <c r="F60" i="1"/>
  <c r="K55" i="1"/>
  <c r="I56" i="1"/>
  <c r="J56" i="1"/>
  <c r="K57" i="1"/>
  <c r="F53" i="1"/>
  <c r="F22" i="1"/>
  <c r="F26" i="1" s="1"/>
  <c r="F8" i="1"/>
  <c r="D40" i="2"/>
  <c r="E40" i="2" s="1"/>
  <c r="D41" i="2"/>
  <c r="E41" i="2" s="1"/>
  <c r="H67" i="1"/>
  <c r="I23" i="1"/>
  <c r="K56" i="1" l="1"/>
  <c r="K59" i="1"/>
  <c r="L59" i="1" s="1"/>
  <c r="B37" i="2"/>
  <c r="D37" i="2" s="1"/>
  <c r="E37" i="2" s="1"/>
  <c r="H374" i="1"/>
  <c r="H373" i="1"/>
  <c r="H372" i="1"/>
  <c r="H371" i="1"/>
  <c r="H370" i="1"/>
  <c r="H369" i="1"/>
  <c r="H368" i="1"/>
  <c r="H367" i="1"/>
  <c r="H366" i="1"/>
  <c r="H365" i="1"/>
  <c r="H364" i="1"/>
  <c r="H363" i="1"/>
  <c r="H362" i="1"/>
  <c r="H361" i="1"/>
  <c r="H360" i="1"/>
  <c r="H359" i="1"/>
  <c r="H358" i="1"/>
  <c r="H357" i="1"/>
  <c r="H356" i="1"/>
  <c r="H355" i="1"/>
  <c r="H354" i="1"/>
  <c r="H353" i="1"/>
  <c r="D39" i="2"/>
  <c r="E39" i="2" s="1"/>
  <c r="D38" i="2"/>
  <c r="E38" i="2" s="1"/>
  <c r="D36" i="2"/>
  <c r="E36" i="2" s="1"/>
  <c r="D35" i="2"/>
  <c r="E35" i="2" s="1"/>
  <c r="E42" i="2" l="1"/>
  <c r="H375" i="1"/>
  <c r="B32" i="2" s="1"/>
  <c r="D32" i="2" s="1"/>
  <c r="E32" i="2" s="1"/>
  <c r="H82" i="1" l="1"/>
  <c r="H81" i="1"/>
  <c r="H80" i="1"/>
  <c r="H79" i="1"/>
  <c r="H78" i="1"/>
  <c r="H77" i="1"/>
  <c r="H76" i="1"/>
  <c r="H75" i="1"/>
  <c r="H74" i="1"/>
  <c r="H73" i="1"/>
  <c r="H72" i="1"/>
  <c r="H29" i="1"/>
  <c r="H350" i="1"/>
  <c r="H124" i="1"/>
  <c r="H58" i="1"/>
  <c r="H57" i="1"/>
  <c r="H9" i="1"/>
  <c r="H64" i="1" l="1"/>
  <c r="H50" i="1"/>
  <c r="A3" i="2"/>
  <c r="H4" i="1"/>
  <c r="H348" i="1"/>
  <c r="A31" i="2"/>
  <c r="A30" i="2"/>
  <c r="A29" i="2"/>
  <c r="A24" i="2"/>
  <c r="A23" i="2"/>
  <c r="A22" i="2"/>
  <c r="A21" i="2"/>
  <c r="A20" i="2"/>
  <c r="A19" i="2"/>
  <c r="A18" i="2"/>
  <c r="A17" i="2"/>
  <c r="A16" i="2"/>
  <c r="A14" i="2"/>
  <c r="A13" i="2"/>
  <c r="A12" i="2"/>
  <c r="A11" i="2"/>
  <c r="A10" i="2"/>
  <c r="A9" i="2"/>
  <c r="A8" i="2"/>
  <c r="H349" i="1"/>
  <c r="H130" i="1"/>
  <c r="H83" i="1"/>
  <c r="H174" i="1"/>
  <c r="H42" i="1" l="1"/>
  <c r="H351" i="1"/>
  <c r="H347" i="1"/>
  <c r="H346" i="1"/>
  <c r="H345" i="1"/>
  <c r="H344" i="1"/>
  <c r="H343" i="1"/>
  <c r="H342" i="1"/>
  <c r="H341" i="1"/>
  <c r="H340" i="1"/>
  <c r="H339" i="1"/>
  <c r="H338" i="1"/>
  <c r="H337" i="1"/>
  <c r="H336" i="1"/>
  <c r="H333" i="1"/>
  <c r="H334" i="1" s="1"/>
  <c r="B30" i="2" s="1"/>
  <c r="D30" i="2" s="1"/>
  <c r="E30" i="2" s="1"/>
  <c r="H330" i="1"/>
  <c r="H329" i="1"/>
  <c r="H328" i="1"/>
  <c r="H327" i="1"/>
  <c r="H326" i="1"/>
  <c r="H325" i="1"/>
  <c r="H324" i="1"/>
  <c r="H323" i="1"/>
  <c r="H322" i="1"/>
  <c r="H321" i="1"/>
  <c r="H320" i="1"/>
  <c r="H319" i="1"/>
  <c r="H318" i="1"/>
  <c r="H317" i="1"/>
  <c r="H316" i="1"/>
  <c r="H315" i="1"/>
  <c r="H314" i="1"/>
  <c r="H310" i="1"/>
  <c r="H309" i="1"/>
  <c r="H308" i="1"/>
  <c r="H307" i="1"/>
  <c r="H306" i="1"/>
  <c r="H305" i="1"/>
  <c r="H304" i="1"/>
  <c r="H303" i="1"/>
  <c r="H302" i="1"/>
  <c r="H300" i="1"/>
  <c r="H299" i="1"/>
  <c r="H298" i="1"/>
  <c r="H297" i="1"/>
  <c r="H294" i="1"/>
  <c r="H293" i="1"/>
  <c r="H292" i="1"/>
  <c r="H291" i="1"/>
  <c r="H290" i="1"/>
  <c r="H289" i="1"/>
  <c r="H286" i="1"/>
  <c r="H285" i="1"/>
  <c r="H284" i="1"/>
  <c r="H283" i="1"/>
  <c r="H282" i="1"/>
  <c r="H279" i="1"/>
  <c r="H278" i="1"/>
  <c r="H277" i="1"/>
  <c r="H276" i="1"/>
  <c r="H273" i="1"/>
  <c r="H272" i="1"/>
  <c r="H271" i="1"/>
  <c r="H270" i="1"/>
  <c r="H267" i="1"/>
  <c r="H266" i="1"/>
  <c r="H263" i="1"/>
  <c r="H262" i="1"/>
  <c r="H261" i="1"/>
  <c r="H260" i="1"/>
  <c r="H259" i="1"/>
  <c r="H256" i="1"/>
  <c r="H255" i="1"/>
  <c r="H254" i="1"/>
  <c r="H253" i="1"/>
  <c r="H252" i="1"/>
  <c r="H249" i="1"/>
  <c r="H248" i="1"/>
  <c r="H247" i="1"/>
  <c r="H246" i="1"/>
  <c r="H245" i="1"/>
  <c r="H242" i="1"/>
  <c r="H241" i="1"/>
  <c r="H239" i="1"/>
  <c r="H238" i="1"/>
  <c r="H237" i="1"/>
  <c r="H236" i="1"/>
  <c r="H235" i="1"/>
  <c r="H232" i="1"/>
  <c r="H231" i="1"/>
  <c r="H230" i="1"/>
  <c r="H229" i="1"/>
  <c r="H228" i="1"/>
  <c r="H227" i="1"/>
  <c r="H226" i="1"/>
  <c r="H225" i="1"/>
  <c r="H224" i="1"/>
  <c r="H223" i="1"/>
  <c r="H222" i="1"/>
  <c r="H221" i="1"/>
  <c r="H220" i="1"/>
  <c r="H219" i="1"/>
  <c r="H218" i="1"/>
  <c r="H217" i="1"/>
  <c r="H216" i="1"/>
  <c r="H213" i="1"/>
  <c r="H212" i="1"/>
  <c r="H211" i="1"/>
  <c r="H210" i="1"/>
  <c r="H209" i="1"/>
  <c r="H208" i="1"/>
  <c r="H205" i="1"/>
  <c r="H204" i="1"/>
  <c r="H203" i="1"/>
  <c r="H202" i="1"/>
  <c r="H201" i="1"/>
  <c r="H200" i="1"/>
  <c r="H199" i="1"/>
  <c r="H198" i="1"/>
  <c r="H197" i="1"/>
  <c r="H196" i="1"/>
  <c r="H195" i="1"/>
  <c r="H194" i="1"/>
  <c r="H193" i="1"/>
  <c r="H192" i="1"/>
  <c r="H191" i="1"/>
  <c r="H190" i="1"/>
  <c r="H189" i="1"/>
  <c r="H188" i="1"/>
  <c r="H187" i="1"/>
  <c r="H186" i="1"/>
  <c r="H181" i="1"/>
  <c r="H180" i="1"/>
  <c r="H179" i="1"/>
  <c r="H178" i="1"/>
  <c r="H177" i="1"/>
  <c r="H173" i="1"/>
  <c r="H172" i="1"/>
  <c r="H171" i="1"/>
  <c r="H170" i="1"/>
  <c r="H169" i="1"/>
  <c r="H168" i="1"/>
  <c r="H167" i="1"/>
  <c r="H166" i="1"/>
  <c r="H165" i="1"/>
  <c r="H164" i="1"/>
  <c r="H163" i="1"/>
  <c r="H162" i="1"/>
  <c r="H161" i="1"/>
  <c r="H160" i="1"/>
  <c r="H157" i="1"/>
  <c r="H156" i="1"/>
  <c r="H155" i="1"/>
  <c r="H154" i="1"/>
  <c r="H153" i="1"/>
  <c r="H150" i="1"/>
  <c r="H149" i="1"/>
  <c r="H148" i="1"/>
  <c r="H147" i="1"/>
  <c r="H146" i="1"/>
  <c r="H145" i="1"/>
  <c r="H144" i="1"/>
  <c r="H143" i="1"/>
  <c r="H142" i="1"/>
  <c r="H141" i="1"/>
  <c r="H140" i="1"/>
  <c r="H139" i="1"/>
  <c r="H138" i="1"/>
  <c r="H137" i="1"/>
  <c r="H136" i="1"/>
  <c r="H135" i="1"/>
  <c r="H134" i="1"/>
  <c r="H133" i="1"/>
  <c r="H129" i="1"/>
  <c r="H128" i="1"/>
  <c r="H127" i="1"/>
  <c r="H126" i="1"/>
  <c r="H125" i="1"/>
  <c r="H123" i="1"/>
  <c r="H122" i="1"/>
  <c r="H121" i="1"/>
  <c r="H120" i="1"/>
  <c r="H119" i="1"/>
  <c r="H118" i="1"/>
  <c r="H117" i="1"/>
  <c r="H116" i="1"/>
  <c r="H115" i="1"/>
  <c r="H114" i="1"/>
  <c r="H113" i="1"/>
  <c r="H112" i="1"/>
  <c r="H111" i="1"/>
  <c r="H110" i="1"/>
  <c r="H109" i="1"/>
  <c r="H108" i="1"/>
  <c r="H107" i="1"/>
  <c r="H106" i="1"/>
  <c r="H105" i="1"/>
  <c r="H104" i="1"/>
  <c r="H103" i="1"/>
  <c r="H102" i="1"/>
  <c r="H98" i="1"/>
  <c r="H97" i="1"/>
  <c r="H96" i="1"/>
  <c r="H95" i="1"/>
  <c r="H94" i="1"/>
  <c r="H93" i="1"/>
  <c r="H92" i="1"/>
  <c r="H91" i="1"/>
  <c r="H90" i="1"/>
  <c r="H89" i="1"/>
  <c r="H88" i="1"/>
  <c r="H87" i="1"/>
  <c r="H86" i="1"/>
  <c r="H71" i="1"/>
  <c r="H70" i="1"/>
  <c r="H69" i="1"/>
  <c r="H63" i="1"/>
  <c r="H62" i="1"/>
  <c r="H61" i="1"/>
  <c r="H60" i="1"/>
  <c r="H59" i="1"/>
  <c r="H56" i="1"/>
  <c r="H55" i="1"/>
  <c r="H54" i="1"/>
  <c r="H53" i="1"/>
  <c r="H49" i="1"/>
  <c r="H48" i="1"/>
  <c r="H47" i="1"/>
  <c r="H46" i="1"/>
  <c r="H45" i="1"/>
  <c r="H44" i="1"/>
  <c r="H43" i="1"/>
  <c r="H41" i="1"/>
  <c r="H40" i="1"/>
  <c r="H39" i="1"/>
  <c r="H38" i="1"/>
  <c r="H37" i="1"/>
  <c r="H36" i="1"/>
  <c r="H35" i="1"/>
  <c r="H34" i="1"/>
  <c r="H33" i="1"/>
  <c r="H32" i="1"/>
  <c r="H28" i="1"/>
  <c r="H27" i="1"/>
  <c r="H26" i="1"/>
  <c r="H25" i="1"/>
  <c r="H24" i="1"/>
  <c r="H23" i="1"/>
  <c r="H22" i="1"/>
  <c r="H21" i="1"/>
  <c r="H18" i="1"/>
  <c r="H17" i="1"/>
  <c r="H16" i="1"/>
  <c r="H15" i="1"/>
  <c r="H14" i="1"/>
  <c r="H13" i="1"/>
  <c r="H12" i="1"/>
  <c r="H8" i="1"/>
  <c r="H7" i="1"/>
  <c r="H3" i="1"/>
  <c r="H131" i="1" l="1"/>
  <c r="B10" i="2" s="1"/>
  <c r="D10" i="2" s="1"/>
  <c r="E10" i="2" s="1"/>
  <c r="H84" i="1"/>
  <c r="B9" i="2" s="1"/>
  <c r="D9" i="2" s="1"/>
  <c r="E9" i="2" s="1"/>
  <c r="H65" i="1"/>
  <c r="B8" i="2" s="1"/>
  <c r="D8" i="2" s="1"/>
  <c r="E8" i="2" s="1"/>
  <c r="H51" i="1"/>
  <c r="B7" i="2" s="1"/>
  <c r="D7" i="2" s="1"/>
  <c r="E7" i="2" s="1"/>
  <c r="H30" i="1"/>
  <c r="B6" i="2" s="1"/>
  <c r="D6" i="2" s="1"/>
  <c r="E6" i="2" s="1"/>
  <c r="H10" i="1"/>
  <c r="B4" i="2" s="1"/>
  <c r="D4" i="2" s="1"/>
  <c r="E4" i="2" s="1"/>
  <c r="H233" i="1"/>
  <c r="B17" i="2" s="1"/>
  <c r="D17" i="2" s="1"/>
  <c r="E17" i="2" s="1"/>
  <c r="H5" i="1"/>
  <c r="B3" i="2" s="1"/>
  <c r="H19" i="1"/>
  <c r="B5" i="2" s="1"/>
  <c r="D5" i="2" s="1"/>
  <c r="E5" i="2" s="1"/>
  <c r="H206" i="1"/>
  <c r="B15" i="2" s="1"/>
  <c r="D15" i="2" s="1"/>
  <c r="E15" i="2" s="1"/>
  <c r="H158" i="1"/>
  <c r="B12" i="2" s="1"/>
  <c r="D12" i="2" s="1"/>
  <c r="E12" i="2" s="1"/>
  <c r="H151" i="1"/>
  <c r="B11" i="2" s="1"/>
  <c r="D11" i="2" s="1"/>
  <c r="E11" i="2" s="1"/>
  <c r="H175" i="1"/>
  <c r="B13" i="2" s="1"/>
  <c r="D13" i="2" s="1"/>
  <c r="E13" i="2" s="1"/>
  <c r="H268" i="1"/>
  <c r="B22" i="2" s="1"/>
  <c r="D22" i="2" s="1"/>
  <c r="E22" i="2" s="1"/>
  <c r="H295" i="1"/>
  <c r="B26" i="2" s="1"/>
  <c r="D26" i="2" s="1"/>
  <c r="E26" i="2" s="1"/>
  <c r="H331" i="1"/>
  <c r="B29" i="2" s="1"/>
  <c r="D29" i="2" s="1"/>
  <c r="E29" i="2" s="1"/>
  <c r="H352" i="1"/>
  <c r="B31" i="2" s="1"/>
  <c r="D31" i="2" s="1"/>
  <c r="E31" i="2" s="1"/>
  <c r="H182" i="1"/>
  <c r="B14" i="2" s="1"/>
  <c r="D14" i="2" s="1"/>
  <c r="E14" i="2" s="1"/>
  <c r="H274" i="1"/>
  <c r="B23" i="2" s="1"/>
  <c r="D23" i="2" s="1"/>
  <c r="E23" i="2" s="1"/>
  <c r="H280" i="1"/>
  <c r="B24" i="2" s="1"/>
  <c r="D24" i="2" s="1"/>
  <c r="E24" i="2" s="1"/>
  <c r="H287" i="1"/>
  <c r="B25" i="2" s="1"/>
  <c r="D25" i="2" s="1"/>
  <c r="E25" i="2" s="1"/>
  <c r="H250" i="1"/>
  <c r="B19" i="2" s="1"/>
  <c r="D19" i="2" s="1"/>
  <c r="E19" i="2" s="1"/>
  <c r="H214" i="1"/>
  <c r="B16" i="2" s="1"/>
  <c r="D16" i="2" s="1"/>
  <c r="E16" i="2" s="1"/>
  <c r="H257" i="1"/>
  <c r="B20" i="2" s="1"/>
  <c r="D20" i="2" s="1"/>
  <c r="E20" i="2" s="1"/>
  <c r="H264" i="1"/>
  <c r="B21" i="2" s="1"/>
  <c r="D21" i="2" s="1"/>
  <c r="E21" i="2" s="1"/>
  <c r="B28" i="2"/>
  <c r="D28" i="2" s="1"/>
  <c r="E28" i="2" s="1"/>
  <c r="H301" i="1"/>
  <c r="B27" i="2" s="1"/>
  <c r="D27" i="2" s="1"/>
  <c r="E27" i="2" s="1"/>
  <c r="H243" i="1"/>
  <c r="B18" i="2" s="1"/>
  <c r="D18" i="2" s="1"/>
  <c r="E18" i="2" s="1"/>
  <c r="D3" i="2" l="1"/>
  <c r="E3" i="2" s="1"/>
  <c r="E33" i="2" s="1"/>
  <c r="B33" i="2"/>
  <c r="E43" i="2" l="1"/>
</calcChain>
</file>

<file path=xl/sharedStrings.xml><?xml version="1.0" encoding="utf-8"?>
<sst xmlns="http://schemas.openxmlformats.org/spreadsheetml/2006/main" count="1468" uniqueCount="575">
  <si>
    <t>Catogery</t>
  </si>
  <si>
    <t>ITEM CODE</t>
  </si>
  <si>
    <t>HSN CODE</t>
  </si>
  <si>
    <t>Description</t>
  </si>
  <si>
    <t>Unit</t>
  </si>
  <si>
    <t>Qty</t>
  </si>
  <si>
    <t>Rate</t>
  </si>
  <si>
    <t>Amount</t>
  </si>
  <si>
    <t xml:space="preserve">C&amp;I </t>
  </si>
  <si>
    <t>Dismantling works</t>
  </si>
  <si>
    <t xml:space="preserve">Dismantling </t>
  </si>
  <si>
    <t>S05222</t>
  </si>
  <si>
    <t>995429</t>
  </si>
  <si>
    <t>LS</t>
  </si>
  <si>
    <t>S05160</t>
  </si>
  <si>
    <t>Disposal of debris (Nos. of trolley)</t>
  </si>
  <si>
    <t>Nos</t>
  </si>
  <si>
    <t>Total</t>
  </si>
  <si>
    <t>Water Proofing</t>
  </si>
  <si>
    <t>Water proofing</t>
  </si>
  <si>
    <t>S04127</t>
  </si>
  <si>
    <t>9954</t>
  </si>
  <si>
    <t>P / A Water-proofing treatment to Washroom &amp; Pantry area surfaces exposed to damp / drainage / direct rainfall etc., 3mm thk. Membrane type waterproofing (Dr Fixit) till 300mm height on wall/ column vertical surfaces, including minimum 24 to 72 hours water pond test &amp; doing layer of protective plaster on top of waterproofing membrane surface. Actual area to be measured and paid for</t>
  </si>
  <si>
    <t>Sqft</t>
  </si>
  <si>
    <t>S04128</t>
  </si>
  <si>
    <t>P / A Water-proofing treatment to Tapecrete,by preparing the surface by cleaning , and repair by cement slurry including for making gola at corners using Pvc mesh followed by 3 coats of tapecrete mixed with cement in required proportions and a protective layer of 12mm thick plaster with work complete in all respect at all leads and levels.</t>
  </si>
  <si>
    <t>Raised floor</t>
  </si>
  <si>
    <t>Civil</t>
  </si>
  <si>
    <t xml:space="preserve">Code to be Created </t>
  </si>
  <si>
    <t>Providing &amp; Filling all sunken/ raised areas, with lightweight aerated foam concrete blocks with density not increasing 400kg/Sqft etc upto 150mm thick. complete at all levels as per detail</t>
  </si>
  <si>
    <t>Providing &amp; Laying PCC 1:3:6 of average thk 25mm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</si>
  <si>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S04118</t>
  </si>
  <si>
    <t>Providing &amp; Laying PCC 1:3:6 of average thk 50mm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</si>
  <si>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75mm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</si>
  <si>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100mm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</si>
  <si>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AAC block 4" for raised floor</t>
  </si>
  <si>
    <t>P / L M20 grade reinforced cement concrete in counters &amp; lintels, in pantry/ toilet, including the cost of shuttering and steel reinforcement, binding wire complete in all respects as per design</t>
  </si>
  <si>
    <t>Cft</t>
  </si>
  <si>
    <t>Block works</t>
  </si>
  <si>
    <t>P / L Half brick (115mm thick) partition walls with good quality terracotta bricks (Class A burnt bricks) in cement mortar 1:4 (1 cement : 4 coarse sand) including concrete sill after every one mtr, including scaffolding, curing, rubbing the surface, racking out the joints etc., complete as directed and specified for walls, platform supports etc. at all levels as per design</t>
  </si>
  <si>
    <t>P / L Full brick (230 mm thick) partition walls with good quality terracotta bricks (Class A burnt bricks) in cement mortar 1:4 (1 cement : 4 coarse sand)  including scaffolding, curing, rubbing the surface, racking out the joints etc., complete as directed and specified for walls, platform supports etc. at all levels as per design</t>
  </si>
  <si>
    <t>S04122</t>
  </si>
  <si>
    <t>S04123</t>
  </si>
  <si>
    <t>S04126</t>
  </si>
  <si>
    <t>P / F Exposed brick work with Class A quality  terracotta bricks (Class A Burnt bricks) of smooth surface and levelled edges (size 230x75x15- thk.) installed with 10mm PVC spacer &amp; filled with cement, Proper grouting , racking and surface finish to be given as desired finish obtained by thorough cleaning and endura wet look sealer to seal the surface.</t>
  </si>
  <si>
    <t>S04131</t>
  </si>
  <si>
    <t xml:space="preserve">P / A 12-18mm thick plaster in cement mortar 1 :4 to all types of RCC / brick work (small or big) surfaces including , wall tops, jambs and cills etc. in line level and plumb, including smooth cement finish. </t>
  </si>
  <si>
    <t>P / A 12-18mm thick plaster in cement mortar 1 :4 to all types of RCC / brick work (small or big) surfaces including , wall tops, jambs and cills etc. in line level and plumb, including smooth cement finish, including providing necessary grooves., rate to include for chicken mesh wherever required at RCC/brick joint all works complete in all respect</t>
  </si>
  <si>
    <t>S04132</t>
  </si>
  <si>
    <t>Making good of openings on wall upto 600mm for duct/services to pass  Completely as specified and as per site requirement</t>
  </si>
  <si>
    <t>Flooring &amp; Wall Tiling</t>
  </si>
  <si>
    <t>S04124</t>
  </si>
  <si>
    <t>P / F Exposed brick tile cladding on existing wall/ column surfaces with Jindal Mechno make Wall Cladding tile Extruded, Colour Terracotta (size 230x76x14mm thk.) installed with 8mm PVC spacer &amp; filled with cement grout and same to painted with acrylic emulsion paint of approved color,including putti, primer, and 2-3 coats of paint to achieve desired finish.Basic rate of tiles shall be paid as per actual, Treating other OH,installation/ Loading/Unloading etc as constant,   Basic Rate 71 per sft</t>
  </si>
  <si>
    <t>S04125</t>
  </si>
  <si>
    <t>P / F Exposed brick tile cladding on existing wall/ column surfaces with Jindal Mechno make Wall Cladding tile Extruded, Colour Terracotta (size 230x50x14mm thk.) installed with 8mm PVC spacer &amp; filled with cement grout ,, Basic rate of  tiles shall be paid as per actual, Treating other OH,installation/ Loading/Unloading etc as constant,   basic rate Rs. 71 per sqft</t>
  </si>
  <si>
    <t>Tiling</t>
  </si>
  <si>
    <t>S04156</t>
  </si>
  <si>
    <r>
      <t xml:space="preserve">Providing &amp; Fixing of Counter top made of 20mm thk White Quartz finish </t>
    </r>
    <r>
      <rPr>
        <b/>
        <sz val="10"/>
        <color rgb="FFFF0000"/>
        <rFont val="Calibri"/>
        <family val="2"/>
        <scheme val="minor"/>
      </rPr>
      <t>(Basic Cost of 650/-per Sft)</t>
    </r>
  </si>
  <si>
    <t>S04162</t>
  </si>
  <si>
    <r>
      <t xml:space="preserve">P / L 18mm thk. Jet Black Granite on the floor/countertop as per flooring layout &amp; on the entrance step. Basic rate </t>
    </r>
    <r>
      <rPr>
        <sz val="10"/>
        <color rgb="FFFF0000"/>
        <rFont val="Calibri"/>
        <family val="2"/>
        <scheme val="minor"/>
      </rPr>
      <t xml:space="preserve">Rs. 220 per sft. </t>
    </r>
  </si>
  <si>
    <t>S04158</t>
  </si>
  <si>
    <t>S04157</t>
  </si>
  <si>
    <r>
      <t xml:space="preserve">P / F upto 150- 300mm high &amp; 16mm thk. Black Granite skirting, and on counter partition on walls, flush fixed with finished wall surfaces, as per design detail. Basic rate of Granite </t>
    </r>
    <r>
      <rPr>
        <sz val="10"/>
        <color rgb="FFFF0000"/>
        <rFont val="Calibri"/>
        <family val="2"/>
        <scheme val="minor"/>
      </rPr>
      <t>Rs. 220 per sft</t>
    </r>
  </si>
  <si>
    <t>Rmt</t>
  </si>
  <si>
    <t>S04159</t>
  </si>
  <si>
    <r>
      <t xml:space="preserve">P / F Ceramic tile cladding 200x300mm on BOH walls above, laid with 1:4 cement mortar, or adhesive with 3mm thk. PVC spacer &amp; MYK Laticrete make cement grout filling,. </t>
    </r>
    <r>
      <rPr>
        <sz val="10"/>
        <color rgb="FFFF0000"/>
        <rFont val="Calibri"/>
        <family val="2"/>
        <scheme val="minor"/>
      </rPr>
      <t>Rs.32 per sft Vendor to charge on actuals for the basic price of tiles, Difference shall be paid with 10% profits,+ Vendor to submit actual purchase invoice of tiles</t>
    </r>
  </si>
  <si>
    <t>S04161</t>
  </si>
  <si>
    <t>Providing &amp; Fixing of wall Green Tile (300mm X 75mm) for Bar Back</t>
  </si>
  <si>
    <t>S04164</t>
  </si>
  <si>
    <t>Providing and doing MYK Laticrete make epoxy grout for 3mm spacer.</t>
  </si>
  <si>
    <t>Rm</t>
  </si>
  <si>
    <t>S04165</t>
  </si>
  <si>
    <t>P/L 6mm thick floor protection, PVC of approved brand Floor guard etc</t>
  </si>
  <si>
    <t>S04166</t>
  </si>
  <si>
    <t>P/F 6mm thick plywood as floor protection</t>
  </si>
  <si>
    <t>Providing &amp; applying POP on floor of average thk 10 mm to protect floor tiles to damage during the period of execution.</t>
  </si>
  <si>
    <t>Providing &amp; Laying of 3mm thk Epoxy Grout for Counter Area</t>
  </si>
  <si>
    <t>smt</t>
  </si>
  <si>
    <t xml:space="preserve">Providing &amp; Laying of 100mm High Tile skirting / Black  or Approved colour </t>
  </si>
  <si>
    <t>Wall Treatments (Plaster, Painting &amp; Polishing)</t>
  </si>
  <si>
    <t>Wall treatment</t>
  </si>
  <si>
    <t>S04140</t>
  </si>
  <si>
    <t>P / A 8-12mm thk. plaster of paris (super fine quality) punning/ plaster on walls,/ceiling columns etc., including scraping &amp; hacking the existing finished surfaces and applying plaster of paris, making in proper grooves, line and levels/ plumb.</t>
  </si>
  <si>
    <t>S04141</t>
  </si>
  <si>
    <t>P/F chicken mesh, wherever required on RCC for preparing the surface to hold POP/cement Plaster.</t>
  </si>
  <si>
    <t>S04142</t>
  </si>
  <si>
    <t>P / A JK/ Birla make wall putty punning upto 3mm thick on RCC roof slab &amp; beams, as per site requirement.</t>
  </si>
  <si>
    <t>S04143</t>
  </si>
  <si>
    <t>P / A Fire retardant Paint of NAVAIR make FLAME PROOF ENAMEL PAINT FIRERETAR–FR–881, on all woodwork/ hardwood framework or as mentioned by site engineer/ architect (manufacturer's guidelines to be strictly followed)</t>
  </si>
  <si>
    <t>S04144</t>
  </si>
  <si>
    <t>S04146</t>
  </si>
  <si>
    <t>P/A lacquered clear coating/Melamine Polish on existing wooden surfaces/plywood/ or any other surface , surface to have smooth finish,surface area shall be measured and paid for. Make- Asian</t>
  </si>
  <si>
    <t>S04147</t>
  </si>
  <si>
    <t>P/A PU Polish on existing wooden surfaces or any other surface , surface to have smooth finish,. surface area shall be measured and paid for. Make- Asian</t>
  </si>
  <si>
    <t>S04149</t>
  </si>
  <si>
    <t>S04150</t>
  </si>
  <si>
    <t>S04151</t>
  </si>
  <si>
    <t>P/A duco paint of approved color/make as per specifications, including for preparing of surface as per standards to achieve the desired smooth finish over different surface wood/MS/Mdf etc, Surface area shall be measured and paid for</t>
  </si>
  <si>
    <t>Doors &amp; Windows</t>
  </si>
  <si>
    <t>Door &amp; Window</t>
  </si>
  <si>
    <t>S04167</t>
  </si>
  <si>
    <t>P / F Main Door ,  with 12mm thk. Toughened glass ,  all hardware except door handle to be Ozone make (lock &amp; patch fitting) Rates to be inclusive of holes for door handles, floor cutout for installing floor spring, etc</t>
  </si>
  <si>
    <t>S04168</t>
  </si>
  <si>
    <t>P / F Main Door ,framed using 50x50mm CRC MS tubes (16 Gauge) with 10mm thk. Toughened glass fixed using 10x10mm MS CRC square rod and   all hardware except door handle to be Ozone make (lock &amp; patch fitting), rates to be inclusive of cutouts etc</t>
  </si>
  <si>
    <t>S04169</t>
  </si>
  <si>
    <t>P / F 1200mm high &amp; 150mm face Main Door Handle pair, made out of teak wood as per approved with 50mm back support and 20mm thick teak wood, Laser Etched CHAI POINT Wooden handle including back to back fixing hardware, locking mechanism, complete in all respect, cost shall be inclusive of PU polish of approved shade, color and finish. Assam Teak</t>
  </si>
  <si>
    <t>Pair</t>
  </si>
  <si>
    <t>S04170</t>
  </si>
  <si>
    <r>
      <t xml:space="preserve">P / F Single Leaf Laminated Flush Door , 38mm thk. Flush door panel with laminate on both sides, including all hardware, finishes &amp; 350x200mm dual sided Air transfer grill/Vision panel, as per drawing, all hardware to be Ozone make,rates to be inclusive of </t>
    </r>
    <r>
      <rPr>
        <sz val="10"/>
        <color rgb="FFFF0000"/>
        <rFont val="Calibri"/>
        <family val="2"/>
        <scheme val="minor"/>
      </rPr>
      <t>Hinges, Floor pring, Door stopper, and SS kick plate</t>
    </r>
  </si>
  <si>
    <t>S04171</t>
  </si>
  <si>
    <t>P / F Single Leaf Laminated Flush Door , 38mm thk. Flush door panel with 4mm Veneer on one side and laminate on  other, including all hardware, finishes &amp; 350x200mm dual sided Air transfer grill/Vision panel, as per drawing, all hardware to be Ozone make, rates to be inclusive of HInges, Door closer, Door stopper, door handle of approved ozone make. Basic rte Rs. 125 Per sft, rate to be inclusive of polish of approved color.</t>
  </si>
  <si>
    <t>P/F 38mm thick fire rated door Navair make, with door handle with lock, door closer and door stopper, along with solid wood framework coated with fire rated paint of approved color, Door to be finished in laminate of approved shade size 750x2100mm</t>
  </si>
  <si>
    <t>P/F  "Wooden frame work for doors" made of Teak wood of approved quality at required location including hardware adhesive etc, Complete as per drawing and as directed by architect.</t>
  </si>
  <si>
    <t>S04172</t>
  </si>
  <si>
    <t>size 12"X2"</t>
  </si>
  <si>
    <t>S04173</t>
  </si>
  <si>
    <t>size 8"X2"</t>
  </si>
  <si>
    <t>S04174</t>
  </si>
  <si>
    <t>size 6"X2"</t>
  </si>
  <si>
    <t>S04175</t>
  </si>
  <si>
    <t>size 4"X2"</t>
  </si>
  <si>
    <t>P/F  "Wooden frame work for doors" made of Marandi wood of approved quality at required location including hardware adhesive etc, Complete as per drawing and as directed by architect.including for of approved color.</t>
  </si>
  <si>
    <t>S04176</t>
  </si>
  <si>
    <t>S04177</t>
  </si>
  <si>
    <t>S04178</t>
  </si>
  <si>
    <t>S04179</t>
  </si>
  <si>
    <t>Partition and Paneling</t>
  </si>
  <si>
    <t>PARTITIONS AND PANELINGS</t>
  </si>
  <si>
    <r>
      <t>P/F  GI Corrugated sheet of 0.8mm thk as per detailed drawing. Base rate 45/sfP/F  GI Corrugated sheet of 0.8mm thk as per detailed drawing. Base rate</t>
    </r>
    <r>
      <rPr>
        <sz val="11"/>
        <color rgb="FFFF0000"/>
        <rFont val="Calibri"/>
        <family val="2"/>
        <scheme val="minor"/>
      </rPr>
      <t xml:space="preserve"> 45/sfP/F</t>
    </r>
    <r>
      <rPr>
        <sz val="11"/>
        <color theme="1"/>
        <rFont val="Calibri"/>
        <family val="2"/>
        <scheme val="minor"/>
      </rPr>
      <t xml:space="preserve">  GI Corrugated sheet of 0.8mm thk as per detailed drawing. Base rate 45/sq.ft</t>
    </r>
  </si>
  <si>
    <t>P/F GI Corrugated sheet on existing surface</t>
  </si>
  <si>
    <t>P/F GI Corrugated sheet on MS frame of upto 1.25" x 1.25" pipe sections</t>
  </si>
  <si>
    <t>P/F GI Corrugated sheet on aluminium frame of upto 2" x 1.5" pipe sections</t>
  </si>
  <si>
    <t>P/F 12mm bison panel as paneling as per following specs incl of all hardware, labour; in perfect line and plumb, incl of grooves as desired or specified in drawing, complete in all respects.</t>
  </si>
  <si>
    <t>P/F 12mm Bison panel paneling without frame on existing surface</t>
  </si>
  <si>
    <t>P/F 12mm Bison panel paneling with MS frame of upto 1.25" x 1.25" pipe sections</t>
  </si>
  <si>
    <t>P/F 12mm Bison panel paneling with aluminium frame of upto 2" x 1.5" pipe sections</t>
  </si>
  <si>
    <t>P/F 12MM shear board as paneling as per following specs incl of all hardware, labour; in perfect line and plumb, incl of grooves as desired or specified in drawing, complete in all respects. Inclusive of polish/paint- Asian Paints cement primer followed by two coats of Apex Ultima of approved shade followed by top coat of Asian/Reemers.</t>
  </si>
  <si>
    <t>P/F 12MM Shera board paneling without frame on existing surface</t>
  </si>
  <si>
    <t>P/F 12MM Shera board paneling with MS frame of upto 1.25" x 1.25" pipe sections</t>
  </si>
  <si>
    <t>P/F 12MM Shera board paneling with aluminium frame of upto 2" x 1.5" pipe sections</t>
  </si>
  <si>
    <t>S04194</t>
  </si>
  <si>
    <t>P/F 3mm thick Aluminium Composite sheet cladding on framework of upto 50 x 25 aluminium sections</t>
  </si>
  <si>
    <t>P/F 3mm thick Aluminium Composite sheet cladding without framework on existing surface</t>
  </si>
  <si>
    <t>P/F Sal Wood frame of 2" x 1.5" sections fixed at c/c 600 x 600  both ways, properly clamped to walls, ceiling and floor, without any plywood or gypsum.</t>
  </si>
  <si>
    <t>S04187</t>
  </si>
  <si>
    <r>
      <t xml:space="preserve">P/F 75 mm thick plywood partition made out of </t>
    </r>
    <r>
      <rPr>
        <sz val="10"/>
        <color rgb="FFFF0000"/>
        <rFont val="Calibri"/>
        <family val="2"/>
        <scheme val="minor"/>
      </rPr>
      <t>40x40 aluminium tube,</t>
    </r>
    <r>
      <rPr>
        <sz val="10"/>
        <color theme="1"/>
        <rFont val="Calibri"/>
        <family val="2"/>
        <scheme val="minor"/>
      </rPr>
      <t xml:space="preserve"> 1.2 mm thick with 19mm thick ply on both sides , rates to include for all hardware, tools, screws etc required to complete the job in all respect</t>
    </r>
  </si>
  <si>
    <r>
      <t xml:space="preserve">P/F 150 mm thick plywood partition made out of </t>
    </r>
    <r>
      <rPr>
        <sz val="10"/>
        <color rgb="FFFF0000"/>
        <rFont val="Calibri"/>
        <family val="2"/>
        <scheme val="minor"/>
      </rPr>
      <t>40x40 aluminium tube,</t>
    </r>
    <r>
      <rPr>
        <sz val="10"/>
        <color theme="1"/>
        <rFont val="Calibri"/>
        <family val="2"/>
        <scheme val="minor"/>
      </rPr>
      <t xml:space="preserve"> 1.2 mm thick with 19mm thick ply on both sides , rates to include for all hardware, tools, screws etc required to complete the job in all respect</t>
    </r>
  </si>
  <si>
    <t>S04198</t>
  </si>
  <si>
    <r>
      <t>P/F Wooden rafter</t>
    </r>
    <r>
      <rPr>
        <sz val="10"/>
        <color rgb="FFFF9900"/>
        <rFont val="Calibri"/>
        <family val="2"/>
        <scheme val="minor"/>
      </rPr>
      <t xml:space="preserve"> </t>
    </r>
    <r>
      <rPr>
        <sz val="10"/>
        <color rgb="FFFF0000"/>
        <rFont val="Calibri"/>
        <family val="2"/>
        <scheme val="minor"/>
      </rPr>
      <t>21x100 mm</t>
    </r>
    <r>
      <rPr>
        <sz val="10"/>
        <color theme="1"/>
        <rFont val="Calibri"/>
        <family val="2"/>
        <scheme val="minor"/>
      </rPr>
      <t xml:space="preserve">, made out of </t>
    </r>
    <r>
      <rPr>
        <sz val="10"/>
        <color rgb="FFFF0000"/>
        <rFont val="Calibri"/>
        <family val="2"/>
        <scheme val="minor"/>
      </rPr>
      <t>19mm thick HDF</t>
    </r>
    <r>
      <rPr>
        <sz val="10"/>
        <color theme="1"/>
        <rFont val="Calibri"/>
        <family val="2"/>
        <scheme val="minor"/>
      </rPr>
      <t xml:space="preserve">, finished with 1 mm thick laminate of approved shade </t>
    </r>
    <r>
      <rPr>
        <sz val="10"/>
        <color rgb="FFFF0000"/>
        <rFont val="Calibri"/>
        <family val="2"/>
        <scheme val="minor"/>
      </rPr>
      <t>on all sides, including matching beading</t>
    </r>
  </si>
  <si>
    <t>S04199</t>
  </si>
  <si>
    <t>P/F 50x25x2mm thick aluminium tube framework in true line and level including for all hardware, tools etc job complete in all elements</t>
  </si>
  <si>
    <t>S04200</t>
  </si>
  <si>
    <t>P/F 12mm thick MR grade plywood on existing framework inclusive of all tools hardware required to complete job in all respect</t>
  </si>
  <si>
    <t>Additional for using fire rated plywood in item no. 8.13</t>
  </si>
  <si>
    <t>S04201</t>
  </si>
  <si>
    <t>P/F 19mm thick MR grade plywood on existing framework inclusive of all tools hardware required to complete job in all respect</t>
  </si>
  <si>
    <t>Additional for using fire rated plywood in item no. 8.14</t>
  </si>
  <si>
    <t>P/F 12mm thick interior grade MDF on existing framework inclusive of all tools hardware required to complete job in all respect  19 mm mdf</t>
  </si>
  <si>
    <t>P/F 12mm thick Exterior grade MDF on existing framework inclusive of all tools hardware required to complete job in all respect</t>
  </si>
  <si>
    <t>S05161</t>
  </si>
  <si>
    <t>P/F 19mm thick Interior grade  MDF on existing framework inclusive of all tools hardware required to complete job in all respect</t>
  </si>
  <si>
    <t>S04204</t>
  </si>
  <si>
    <t>P/F 12mm thick V board/E board/Cement board/Shera board/bison board on existing framework inclusive of all tools hardware required to complete job in all respect</t>
  </si>
  <si>
    <t>S04205</t>
  </si>
  <si>
    <t>P/F 19mm thick V board/E board/Cement board/Shera board/Bison board on existing framework inclusive of all tools hardware required to complete job in all respect</t>
  </si>
  <si>
    <t>S04206</t>
  </si>
  <si>
    <t>P/F 1 mm thick laminate on existing framework inclusive of all tools hardware required to complete job in all respect</t>
  </si>
  <si>
    <t>S04153</t>
  </si>
  <si>
    <t>P/F 12mm thick  gypsum board on existing framework inclusive of all tools and hardwares required, the cost shall be inclusive of jointing &amp; taping</t>
  </si>
  <si>
    <t>additional for using fire rated gypsum in item no. 8.21</t>
  </si>
  <si>
    <r>
      <t xml:space="preserve">P/F Wooden rafter 25x100mm made out of </t>
    </r>
    <r>
      <rPr>
        <sz val="10"/>
        <color rgb="FFFF0000"/>
        <rFont val="Calibri"/>
        <family val="2"/>
        <scheme val="minor"/>
      </rPr>
      <t>Pine wood</t>
    </r>
    <r>
      <rPr>
        <sz val="10"/>
        <color theme="1"/>
        <rFont val="Calibri"/>
        <family val="2"/>
        <scheme val="minor"/>
      </rPr>
      <t xml:space="preserve"> or equivalent as per approved, Polished as per approved color, Rates to be inclusive of all leads, lifts and fixing and support as required to fix the rafters</t>
    </r>
  </si>
  <si>
    <t>S04212</t>
  </si>
  <si>
    <t>P/F veneer cladding on existing plywood as per approved pattern, Basic rate -Rs. 125 sft, rates to be inclusive of PU polish of approved shade and color</t>
  </si>
  <si>
    <t>S04180</t>
  </si>
  <si>
    <t xml:space="preserve">Partition &amp; Counter </t>
  </si>
  <si>
    <t>P/F 40x40mm solid wood framework(Marandi/Mango wood) in 600mm grids to receive wooden panelling, wood to be treated with antitermite</t>
  </si>
  <si>
    <r>
      <t xml:space="preserve">Providing &amp; Fixing of Menu Board made of 19mm thick ply Boxing  with Metal Frame Paint Finish </t>
    </r>
    <r>
      <rPr>
        <b/>
        <sz val="9"/>
        <color rgb="FFFF0000"/>
        <rFont val="Calibri"/>
        <family val="2"/>
        <scheme val="minor"/>
      </rPr>
      <t>(Size:-3000mm X 100mm X 400mm)</t>
    </r>
  </si>
  <si>
    <t>PARTITION (with ratten wooven) 1500x750x20</t>
  </si>
  <si>
    <t>P/F 19mm thick Interior grade  MDF with concave (CNC CUT) on existing framework inclusive of all tools hardware required to complete job in all respect Rate is including Duco Paint</t>
  </si>
  <si>
    <t>Counters</t>
  </si>
  <si>
    <r>
      <t xml:space="preserve">Provinding and supplying of Condiment Unit made 19mm thick HDF finished with Deco paint
as per drawing top finished with Quartz -
</t>
    </r>
    <r>
      <rPr>
        <sz val="10"/>
        <color rgb="FFFF0000"/>
        <rFont val="Calibri"/>
        <family val="2"/>
        <scheme val="minor"/>
      </rPr>
      <t xml:space="preserve">(Rate should be including Quartz) 
</t>
    </r>
    <r>
      <rPr>
        <b/>
        <sz val="10"/>
        <color rgb="FFFF0000"/>
        <rFont val="Calibri"/>
        <family val="2"/>
        <scheme val="minor"/>
      </rPr>
      <t>Rate to be shared as per drawing</t>
    </r>
  </si>
  <si>
    <t>MDF same to be cladde on the Service counter and to be finished with Duco paint, with the Beading of 1'' X 1''</t>
  </si>
  <si>
    <t>S04189</t>
  </si>
  <si>
    <t>P/F Wooden counter 700-800mm deep made out of 19mm thick commercial/MR ply finished with frosty white laminate , and shutters finished with laminate as per approved color, counter to have drawer units wherever required with lock provision in all shutters/drawers, Hardware make: Hettich, elevation area to be considered for measurement, Edge to be finished with 2mm thick PVC beading / marandi wood beading finished /Polish matching to laminate</t>
  </si>
  <si>
    <r>
      <t xml:space="preserve">Additional for using fire rated plywood in item no. 8.03 </t>
    </r>
    <r>
      <rPr>
        <sz val="10"/>
        <color rgb="FFFF0000"/>
        <rFont val="Calibri"/>
        <family val="2"/>
        <scheme val="minor"/>
      </rPr>
      <t>elevation area shall be measured and paid for</t>
    </r>
  </si>
  <si>
    <t>P / F wooden louver door storage 600 mm deep, fabricated from 19mm thk.commercial /MR grade plywood &amp; finished with laminate on all sides including shelves</t>
  </si>
  <si>
    <t>S04190</t>
  </si>
  <si>
    <t>P / F Janitor closet/ Staff locker 300-400mm deep, fabricated from 19mm thk.commercial /MR grade plywood &amp; finished with laminate on all sides including shelves, making cut-outs &amp; installation of MS perforated sheet painted black with 100mm high granite skirting /MS skirting/Aluminium skirting (Front flat elevation area to be measured for rates),Edge to be finished with 2mm thick PVC beading / Marandi wood beading finished with matching to laminate</t>
  </si>
  <si>
    <t>Louvers door for above unit</t>
  </si>
  <si>
    <t>S04191</t>
  </si>
  <si>
    <t>P/F 300- 400 mm deep shutterless over head cabinet made out of 19mm thick commercial/MR grade ply finished with approved laminate, edges to have wooden beading duco painted to match laminate colour</t>
  </si>
  <si>
    <t>S04192</t>
  </si>
  <si>
    <t>P/F 300-400mm deep over head cabinet with shutter and lock made out of 19mm thick commercial MR grade ply finished with approved laminate, edges to have wooden beading duco painted to match laminate colour</t>
  </si>
  <si>
    <t>P/F Kitchen double door with flap 900x1200mm upto made out of 38mm thick board , laminate finished fixed on cylindrical both side moving flap door, door to have marandi wood beading all around, finished duco paint of approved color</t>
  </si>
  <si>
    <t>S04210</t>
  </si>
  <si>
    <t>P/F 900 x 1200 mm kitchen double  door with flap made out of 19mm thick plywood finished with laminate and wooden edge beading duco painted, fixed on cylindrical flap hinges, work complete in all respect]</t>
  </si>
  <si>
    <t>S04211</t>
  </si>
  <si>
    <t>P/F 900x1200mm Kitchen door with flap made out of 19mm thick plywood and finished with 6 mm thick teak wood planks of 100mm wide on top , with laminate finished from  inside, Flap door to have scratch resistant laminate on both side, doors to have teak wood beading all around with matching polish color, door to be fixed on both side openable cylindrical hinges, final finish to be PU polish of approved color and make</t>
  </si>
  <si>
    <t>Ls</t>
  </si>
  <si>
    <t xml:space="preserve">Planter box made of MDF 50mm thick with approved Duco finish </t>
  </si>
  <si>
    <t>Glazing</t>
  </si>
  <si>
    <t>S04133</t>
  </si>
  <si>
    <t>P / F 60x40mm Powder coated Extruded Aluminium Framed Fixed Glazing &amp; Window - 10mm thk. Toughened Glass fixed with aluminium extrusion clip-on beadings with EPDM gasket &amp; filling of all glazing gaps/ cavities with silicone, as per detail, Window to have 5mm thick Astariglas acrylic instead of glass.</t>
  </si>
  <si>
    <t>S04134</t>
  </si>
  <si>
    <t>P/F 12mm thick toughened glazing with D brackets, required wooden beadings, gasket, filling of all glazing gaps/cavities with silicone as per details</t>
  </si>
  <si>
    <t>S04136</t>
  </si>
  <si>
    <t xml:space="preserve">P / F 50x50mm , 14 Guage MS CRC (Cold rolled) square tube section , framed glazing and window -with 8 mm thick toughened glass fixed with 10x10mm MS square rod CRC , all metal to be finished with duco paint of approved color , with preparing the surface using 2 coats of primer/ 1 or 2 coats of surfacer and 2-3 coats of duco paint to achieve desired smooth finish , work complete in all respect at all leads/levels etc. </t>
  </si>
  <si>
    <t>P/F 12mm thick toughened jumbo glass using spider patch fittings and hardware, complete in all respect including scaffolding,cleaning etc</t>
  </si>
  <si>
    <t>P/F 6mm thick colored lacquered glass with necessary adhesives and cutouts as directed .</t>
  </si>
  <si>
    <t>Metal Works</t>
  </si>
  <si>
    <t>Metal works</t>
  </si>
  <si>
    <t>S04137</t>
  </si>
  <si>
    <r>
      <t xml:space="preserve">P / F MS Fabrication for support structures &amp; various framework/ catwalk supports etc. with </t>
    </r>
    <r>
      <rPr>
        <b/>
        <sz val="10"/>
        <color rgb="FF000000"/>
        <rFont val="Calibri"/>
        <family val="2"/>
        <scheme val="minor"/>
      </rPr>
      <t>MS Hot rolled/ tubes/ pipes</t>
    </r>
    <r>
      <rPr>
        <sz val="10"/>
        <color rgb="FF000000"/>
        <rFont val="Calibri"/>
        <family val="2"/>
        <scheme val="minor"/>
      </rPr>
      <t xml:space="preserve"> etc., rate to include fabrication, grinding &amp; applying 2 or more coats of red oxide primer &amp; , as per manufacturer specifications, as per design</t>
    </r>
  </si>
  <si>
    <t>Kg</t>
  </si>
  <si>
    <t>S04138</t>
  </si>
  <si>
    <r>
      <t xml:space="preserve">P / F MS Fabrication for support structures &amp; various framework/ catwalk supports etc. with </t>
    </r>
    <r>
      <rPr>
        <b/>
        <sz val="10"/>
        <color rgb="FF000000"/>
        <rFont val="Calibri"/>
        <family val="2"/>
        <scheme val="minor"/>
      </rPr>
      <t>MS COLD rolled/ tubes/ pipes etc</t>
    </r>
    <r>
      <rPr>
        <sz val="10"/>
        <color rgb="FF000000"/>
        <rFont val="Calibri"/>
        <family val="2"/>
        <scheme val="minor"/>
      </rPr>
      <t>., rate to include fabrication, grinding &amp; applying 2 or more coats of red oxide primer &amp; , as per manufacturer specifications, as per design</t>
    </r>
  </si>
  <si>
    <t>6mm thick MS parition 300 height finished with  powder coated on the front counter for the POS, Coffee M/C counter (450mm height for coffee M/C)</t>
  </si>
  <si>
    <t>S04139</t>
  </si>
  <si>
    <r>
      <t>P/F 0.8mm thick copper sheet on any surfaces including hardware, adhesive,cleaning complete as per details directed by architect (Only labour rate mentioned here ,</t>
    </r>
    <r>
      <rPr>
        <sz val="10"/>
        <color rgb="FFFF9900"/>
        <rFont val="Calibri"/>
        <family val="2"/>
        <scheme val="minor"/>
      </rPr>
      <t xml:space="preserve"> vendor to charge copper on actuals+OH+10% profits)</t>
    </r>
  </si>
  <si>
    <t>S04213</t>
  </si>
  <si>
    <t>P / F 25x25x3mm, Black colour duco painted MS Edge Protection angles, fixed to wall corners along angle or reversed with extra support with VHB grade 3M make double sided foam tape/Screws/Adhesive as directed by site engineer/ architect</t>
  </si>
  <si>
    <t>P / F 25x25x1.2mm, Black colour duco painted Aluminium Edge Protection angles, fixed to wall corners along angle or reversed with extra support with VHB grade 3M make double sided foam tape/Screws/Adhesive as directed by site engineer/ architect</t>
  </si>
  <si>
    <t>P/F SS corner guard 25x25mm SS 304 , Guage 22, on corners etc as directed</t>
  </si>
  <si>
    <t>S04215</t>
  </si>
  <si>
    <t>P/F 100mm high Metal skirting 3mm  duco painted as per approved color work complete in all respect</t>
  </si>
  <si>
    <t>P/F 12mm T  channel protuding edges alumnium hand duco painted fixed using silicone,, for grooves between wooden surfaces/bison board etc</t>
  </si>
  <si>
    <t>P/F Aluminium corner guard of size upto 50mm x 50mm finished in powdercoating</t>
  </si>
  <si>
    <t>P/F SS inlay 6mm width x 6mm height flushed with tiles in flooring  as per details &amp; design given in drawing/Architect instruction.</t>
  </si>
  <si>
    <t>Providing 25mm Dia Pipe with Matalic Paint (Golden color) fixed as per Design ashown in 3D images.with supporting breckets as Reqived on wall and ceiling (Eight Numbers in One Line)</t>
  </si>
  <si>
    <t>MS with Mesh bulkhead</t>
  </si>
  <si>
    <t>TV MS frame with Plywood boxing with Laminate</t>
  </si>
  <si>
    <t>Ceiling Elements</t>
  </si>
  <si>
    <t>Ceiling elements</t>
  </si>
  <si>
    <t>P / F Gypsum board false ceiling, including providing and fixing G.I. angle of 25x25x0.55mm thick along perimeter of the ceiling, fixed to brick wall/ partition with the help of Nylon sleeves and screws at 610mm c/c. The main section of size 25X 40 X 0.8mm thk fixed with the help of a level adjuster made of zinc alloy 50X25 mm as per drawings from the soffit of slab at 1220mm c/c with MS Flat 25x3mm thk fixed to soffit with G.I. cleat and dash fasteners. Ceiling section of 0.56 thickness having knurled web of 40 mm and 2 equal flanges of 35 mm with lips of 8.5mm are then fixed to the main section with the help of connection clips/ screws &amp; in the direction perpendicular to the main section at 375 mm c/c, including taping, rate to include all pelmets / coves etc. as per design (In the washroom)</t>
  </si>
  <si>
    <t>S04154</t>
  </si>
  <si>
    <t xml:space="preserve">Providing &amp; fixing in true horizontal level 600mmx600mm false system manufactured by Armstrong using hot dipped galvanized steel section exposed surface with pre-coated capping,main tee of microlook grid of 3000 MM length at every 1200 mm C/C., maximum and rotary stitched cross tee of 1200 mm length at every 600mm C/C,cross tee of 600 mm length at every 1200 c/c &amp; wall angle fixed to the periphey of the wall. The above grid is suspended at every 1200 mm C/C in both directions using 2.0 mm G.I. rod , Metal grid ceiling &amp; size 600 mm x600 mm x15 mm over the formed grid complete, including making cutouts and providing extra supports for light fittings, grills, diffusers, speakers, smoke detectors, sprinklers etc complete as per site instructions and details.Basic rate of ceiling tiles shall be paid as per actual, Treating other OH,installation/ Loading/Unloading etc as constant,  Basic rate 100/- per sqft for 14 gauge </t>
  </si>
  <si>
    <t>S04155</t>
  </si>
  <si>
    <t xml:space="preserve">Providing and fixing in position calcium silicate False Ceiling Tiles 600x600x15 mm as per Manufacturer's instructions manual on Suspension System edge detail (microlook), 15 mm Grid System complete as per Design/Drawing. Armstrong make, Basic rate of ceiling tiles shall be paid as per actual, Treating other OH,installation/ Loading/Unloading etc as constant, </t>
  </si>
  <si>
    <t>C&amp;I Misc</t>
  </si>
  <si>
    <t>S04214</t>
  </si>
  <si>
    <t>P / F 500mm deep and 300 mm h high Wash basin counter made from Black galaxy Granite pasted on 19mm BWR ply . 32x32mm MS section framework with 2 coats of red oxide primer and finished with black enamel paint,.</t>
  </si>
  <si>
    <t>P/F moveable trapdoor: Fixing frame of 2" x 2" / 1.5" x 1.5" Aluminium angles along perimeter of trapdoor with intermediate 1.5" tee sections at every 24" to house 8mm pre-laminated particle board as trapdoor for air-conditioning ahu units. Each pre-laminated particle board panel size not to exceed 24" x 24", to be housed on all 4 sides by aluminium sections. Each panel to be removable. Refer detail drawings.</t>
  </si>
  <si>
    <t>No's</t>
  </si>
  <si>
    <t>MEP</t>
  </si>
  <si>
    <t>A</t>
  </si>
  <si>
    <t>All wirings should be Polycab Havells RR kabel make. cable numbering ferrules to be used for all the wiring.</t>
  </si>
  <si>
    <t>Wiring</t>
  </si>
  <si>
    <t>1.5 sqmmx 3run (Copper wiring FRLS )Wirings including wall chipping making groves, PVC pipe casing clams bend etc complete, Wirings for lights fly trap, freezer,cooler, fans, signages etc complete Make should Polycab Havells RR kabel</t>
  </si>
  <si>
    <t>S04232</t>
  </si>
  <si>
    <t>2.5 sqmmx 2run 1.5 Sq.mm X 1 run for earthing (Copper wiring FRLS )Wirings including wall chipping making groves, PVC pipe casing clams bend etc complete, Wirings for lights fly trap, freezer,cooler, fans, signages etc complete Make should Polycab Havells RR kabel</t>
  </si>
  <si>
    <t>S04233</t>
  </si>
  <si>
    <t>4.0 sqmm x 2 runs and 2.5 sqmmX 1 run for Earthing (copper wires FRLS )Wirings including wall chipping making grooves, PVC pipe Casing, clams bend etc complete,for power sockets like Induction pad HM HW,industrical sockets geyser etc</t>
  </si>
  <si>
    <t>S04234</t>
  </si>
  <si>
    <t>4.0 sqmm x 4 runs and 2.5 sqmmX 1 run for Earthing (copper wires FRLS )Wirings including wall chipping making grooves, PVC pipe Casing, clams bend etc complete. Brand should Polycab Havells RR kabel</t>
  </si>
  <si>
    <t>S04235</t>
  </si>
  <si>
    <t>6.0 sqmm x 4 runs and 2.5 sqmmX 1 run for Earthing (copper wires FRLS )Wirings including wall chipping making grooves, PVC pipe Casing, clams bend etc complete. Brand should Polycab Havells RR kabel</t>
  </si>
  <si>
    <t>S04236</t>
  </si>
  <si>
    <t>10 sqmm 4 core armourd copper cable including wall opening chipping making grooves, PVC pipe Casing, clams bend etc complete, for main line or generatore etc. Make should Polycab Havells RR kabel</t>
  </si>
  <si>
    <t>S04243</t>
  </si>
  <si>
    <t>Providing and Laying of 14guage Speaker wiring including wall chipping making groves, PVC pipe casing clams bend etc complete. Philips Havells.</t>
  </si>
  <si>
    <t>S04244</t>
  </si>
  <si>
    <t>Proving and fixing CCTV wiring with Cat6, Wirings including wall chipping making groves, PVC pipe casing clams bend etc complete D link</t>
  </si>
  <si>
    <t xml:space="preserve">Supplying and laying of 1.5 sq mm 2 core cable for comunication </t>
  </si>
  <si>
    <t xml:space="preserve">Supplying and laying of 2.5 sq mm 3 core cable for fire panel ups points </t>
  </si>
  <si>
    <t>installation of internet cable</t>
  </si>
  <si>
    <t xml:space="preserve">Supplying and fixing of 2.5 sq mm flaxible cable for R O </t>
  </si>
  <si>
    <t xml:space="preserve">Supplying and fixing of cable copper glanding </t>
  </si>
  <si>
    <t xml:space="preserve">No's </t>
  </si>
  <si>
    <t>Supplying and terminetion of the 16/4 core cable with gland legs.</t>
  </si>
  <si>
    <t>set</t>
  </si>
  <si>
    <t>Supplying and terminetion of the4/4 core cable with gland legs.</t>
  </si>
  <si>
    <t>Supplying  of matereal the 4/4 core cable with gland legs.</t>
  </si>
  <si>
    <t>Supplying and fixing of 16A 2 pole mcb for AC</t>
  </si>
  <si>
    <t>Supplying and fixing of the 2.5 sq mm 3 core copper wire for ups looping</t>
  </si>
  <si>
    <t>S05260</t>
  </si>
  <si>
    <t>9405</t>
  </si>
  <si>
    <t>Supplying and fixing of Lighting points  including wall chipping making groves, PVC pipe casing clams bend etc complete. Philips Finolex Havells.</t>
  </si>
  <si>
    <t>No</t>
  </si>
  <si>
    <t>Main Power Supply Cable</t>
  </si>
  <si>
    <t>Cabling</t>
  </si>
  <si>
    <t>S04237</t>
  </si>
  <si>
    <t>16 sqmm 4 core armourd copper cable including wall opening chipping making grooves, PVC pipe Casing, clams bend etc complete, for main line or generatore etc. Make should Polycab Havells RR kabel</t>
  </si>
  <si>
    <t>10 sqmm 4 core armourd Alumunium cable including wall opening chipping making grooves, PVC pipe Casing clams bend etc complete, for main line or generatore etc. Make should Polycab Havells RR kabel</t>
  </si>
  <si>
    <t>S04239</t>
  </si>
  <si>
    <t>16 sqmm 4 core armourd Alumunium cable including wall openning chipping making grooves, PVC pipe Casing, clams bend etc complete, for main line or generatore etc. Make should Polycab Havells RR kabel</t>
  </si>
  <si>
    <t>S04240</t>
  </si>
  <si>
    <t>25 sqmm 4 core armourd Alumunium cable including wall opening, chipping making grooves, PVC pipe Casing, clams bend etc complete, for main line or generatore etc. Make should Polycab Havells RR kabel</t>
  </si>
  <si>
    <t>S04241</t>
  </si>
  <si>
    <t>35 sqmm 4 core armourd Alumunium cable including wall opening, chipping making grooves, PVC pipe Casing, clams bend etc complete, for main line or generatore etc. Make should Polycab Havells RR kabel</t>
  </si>
  <si>
    <t>S04242</t>
  </si>
  <si>
    <t>50 sqmm 3.5 core armourd Alumunium cable including wall opening, chipping making grooves, PVC pipe Casing, clams bend etc complete, for main line or generatore etc. Make should Polycab Havells RR kabel</t>
  </si>
  <si>
    <t>Switch &amp; socket</t>
  </si>
  <si>
    <t>S04245</t>
  </si>
  <si>
    <t>Providing and fixing of 15 Amps 6 module 2 + 2 switch and sockets with PVC or MS box etc complete, Make Anchor Roma.</t>
  </si>
  <si>
    <t>S04246</t>
  </si>
  <si>
    <t>Providing and fixing of 15 Amps 3 module 1+1 switch and sockets with PVC or MS box etc complete, Make Anchor Roma</t>
  </si>
  <si>
    <t>S04247</t>
  </si>
  <si>
    <t>Providing and fixing of 5 Amps 6module 2+2 switch and sockets with PVC or MS box etc complete, Make Anchor Roma.</t>
  </si>
  <si>
    <t>S04248</t>
  </si>
  <si>
    <t>Providing and fixing of 5 Amps 3 module 1+1 switch and sockets with PVC or MS box etc complete, with PVC or MS box etc complete, Make Anchor Roma.</t>
  </si>
  <si>
    <t>S04249</t>
  </si>
  <si>
    <t>Providing and fixing of 4 module switch plate with 1 switch, 1 socket and 1 usb for charging, Make Anchor Roma., Make Anchor Roma.</t>
  </si>
  <si>
    <t>P/installing Charging point 1switch+1socket+1USB in black color</t>
  </si>
  <si>
    <t>S04250</t>
  </si>
  <si>
    <t>Supply and fixing of 20 Amps industrial socket Legrand, Schneider make with 20amps DP Mcb</t>
  </si>
  <si>
    <t>32A 5Pin 3 Phase Plug and Socket with TPN MCB</t>
  </si>
  <si>
    <t>Supplying and fixing of the cat-6 IO's with box and plate  including wall chipping making groves, PVC pipe casing clams bend etc complete.</t>
  </si>
  <si>
    <t xml:space="preserve">Supplying and fixing of ligrand make RCBO MS box for mall side incomer </t>
  </si>
  <si>
    <t>Shifting of Rcbo Box for Mall Side</t>
  </si>
  <si>
    <t>Shifting of 6model Data Points Box for Mall Side</t>
  </si>
  <si>
    <t xml:space="preserve">Supplying and fixing of 20A plug top </t>
  </si>
  <si>
    <t xml:space="preserve">Supplying and fixing of danger board </t>
  </si>
  <si>
    <t>Supplying and fixing of 16A 2 pole mcb for HVAC</t>
  </si>
  <si>
    <t xml:space="preserve">Supllying of black colore switch plate </t>
  </si>
  <si>
    <t>Supplying and fixing of rc cable for amplifier</t>
  </si>
  <si>
    <t>RMT</t>
  </si>
  <si>
    <t>Distrubution Board (DB)</t>
  </si>
  <si>
    <t>DB</t>
  </si>
  <si>
    <t>S04251</t>
  </si>
  <si>
    <t>6 Way 8 + 18 Modules TPN Distribution Board - of Legrand / Havells make including 4Pole MCCB 63 Amps, 32A MCB , SPN MCB 25A 5 no's SPN MCB 16A 5 nos &amp; 10 Amps 5 nos), including DB dressing load balancing Labeling.</t>
  </si>
  <si>
    <t>S04252</t>
  </si>
  <si>
    <t>8 Way 8+24 Modules TPN Distribution Board - of Legrand / Havells make including 4Pole MCCB 63 Amps 1no, 32A MCB- 1no, SPN MCB 25A 8 no SPN MCB 16A 8 nos &amp; 10Amps 8nos), including DB dressing load balancing Labeling.</t>
  </si>
  <si>
    <t>S04253</t>
  </si>
  <si>
    <t>12 Way 8 +36 Modules TPN Distribution Board - of Legrand / Havells make including 4Pole MCCB 63 Amps, 32A MCB- 1no, SPN MCB 25A 8 no SPN MCB 16A 8 nos &amp; 10 Amps 12 nos ,20 amps 4 pole MCB 3 nos ), including DB dressing load balancing Labeling.</t>
  </si>
  <si>
    <t>S04254</t>
  </si>
  <si>
    <t>4 Way SPN DB of Legrand / Schneider make including, MCB (25 amps- 1 nos single phase Change over MCB for UPS</t>
  </si>
  <si>
    <t>P/Installing 32amp 4P TNPN</t>
  </si>
  <si>
    <t>P/Installing 40AMP RCCB</t>
  </si>
  <si>
    <t xml:space="preserve">Suplying and fixing of  63A 4 pole ELCB Asper aproved make </t>
  </si>
  <si>
    <t>`</t>
  </si>
  <si>
    <t xml:space="preserve">Supplying &amp; Fixing of AHU electrical panel </t>
  </si>
  <si>
    <t>Electrical Panel</t>
  </si>
  <si>
    <t>Main Electrical pannel</t>
  </si>
  <si>
    <t xml:space="preserve">I/T/C of Electrical Panel of appropriate size as directed </t>
  </si>
  <si>
    <t>Providing fire rated floor mat for electrical DB room(4'x4')</t>
  </si>
  <si>
    <t>P/installing 100amp Bus Bar</t>
  </si>
  <si>
    <t xml:space="preserve"> Nos</t>
  </si>
  <si>
    <t xml:space="preserve">Providing and fixing glow Danger sign for Electrical DB </t>
  </si>
  <si>
    <t>Cable tray</t>
  </si>
  <si>
    <t>Providng and fixing in place cable tray 22 Guage of different sizes as mentioned below</t>
  </si>
  <si>
    <t>100mm wide</t>
  </si>
  <si>
    <t>150mm wide</t>
  </si>
  <si>
    <t>200mm wide</t>
  </si>
  <si>
    <t>300mm wide</t>
  </si>
  <si>
    <t>Fixture installation</t>
  </si>
  <si>
    <t>S04255</t>
  </si>
  <si>
    <t>I / T / C of all Light fixtures/ Fans/ wall shelfs/Fire extinguishers/Misc items as directed</t>
  </si>
  <si>
    <t>S04256</t>
  </si>
  <si>
    <t xml:space="preserve">Flay catcher fixing </t>
  </si>
  <si>
    <t>S05164</t>
  </si>
  <si>
    <t>Installation of TV screens as guided</t>
  </si>
  <si>
    <t xml:space="preserve">Supply of tv wall bracket as-per your requirment </t>
  </si>
  <si>
    <t xml:space="preserve">Music player installation </t>
  </si>
  <si>
    <t xml:space="preserve">MS Conduit </t>
  </si>
  <si>
    <t>MS Conduit</t>
  </si>
  <si>
    <t>S05271</t>
  </si>
  <si>
    <t>Poviding and fixing MS conduits in place of PVC conduits for item no. (1.01-1.13)</t>
  </si>
  <si>
    <t xml:space="preserve">MS Flexible pipe </t>
  </si>
  <si>
    <t>UPS (For Sigange/Lighting)</t>
  </si>
  <si>
    <t>USP</t>
  </si>
  <si>
    <t>S04257</t>
  </si>
  <si>
    <t>S / I / T / C of 1.0 kVA capacity single phase UPS with 15 minutes built-in battery backup (APC/ Emerson make)</t>
  </si>
  <si>
    <t>S04258</t>
  </si>
  <si>
    <t>S / I / T / C of 2.0 kVA capacity single phase UPS with 15 minutes built-in battery backup (APC/Emerson make)</t>
  </si>
  <si>
    <t>S / I / T / C of 3.0 kVA capacity single phase UPS with 30 minutes built-in battery backup (APC/Emerson make)</t>
  </si>
  <si>
    <t xml:space="preserve">Providing &amp; Fixing of Ups Stand </t>
  </si>
  <si>
    <t>Earthing</t>
  </si>
  <si>
    <t>S04259</t>
  </si>
  <si>
    <t>GI earthing stations using necessary accessories, including excavation of earth (Depth 1m) pit and back filling with alternative layers of salt and charcoal, as per Indian Standard Specification IS 3043. The rate shall also include construction of inspection chamber of size 450 x 450mm, using medium duty CI chamber cover with required masonry work. Test links shall be provided inside the earthing chamber. Earthing resistance values to be recorded using calibrated earthing meggar. The identification number shall be provided both inside and outside pit and nearest wall with paint.</t>
  </si>
  <si>
    <t>S04260</t>
  </si>
  <si>
    <t>Copper earthing using necessary accessories, including excavation of earth pit and back filling with alternative layers of salt and charcoal, as per Indian Standard Specification IS 3043. The rate shall also include construction of inspection chamber of size 450 x 450mm, using medium duty CI chamber cover with required masonry work. Test links shall be provided inside the earthing chamber. Earthing resistance values to be recorded using calibrated earthing meggar. The identification number shall be provided both inside and outside pit and nearest wall with paint.</t>
  </si>
  <si>
    <t>S04261</t>
  </si>
  <si>
    <t>25x3mm thk. earthing Copper strip from earting point to LT panel</t>
  </si>
  <si>
    <t>S04262</t>
  </si>
  <si>
    <t>GI 8 gauge earthing wire from earting point to DB</t>
  </si>
  <si>
    <t>PVC Drain Line</t>
  </si>
  <si>
    <t>S / I / T / C of complete Drainage &amp; water supply works with following specifications,</t>
  </si>
  <si>
    <t>All drainage works to be done with PVC SWR grade medium duty pipes, of following diameters, including all pipe fittings, specials, traps etc., including 1:2:4 concrete bed around drain pipes on full length, complete in all respect (Astral make)</t>
  </si>
  <si>
    <t>Water in &amp; out</t>
  </si>
  <si>
    <t>S04274</t>
  </si>
  <si>
    <t>110mm outside diameter</t>
  </si>
  <si>
    <t>S04275</t>
  </si>
  <si>
    <t>75mm outside diameter</t>
  </si>
  <si>
    <t>S04276</t>
  </si>
  <si>
    <t>50mm outside diameter</t>
  </si>
  <si>
    <t>CI Water Inlet Line</t>
  </si>
  <si>
    <t>Providing &amp; Fixing CI water pipes for inlet water including all fittings e.g bends, junctions, elbow, f-tee, m-tee, offsets, access pieces etc. jointing with solvent cement including cutting holes in walls, floors excavation, refilling &amp; disposal of surplus earth wherever required &amp; making good. brand's Tata / Zenith / GST / Jindal</t>
  </si>
  <si>
    <t>S04277</t>
  </si>
  <si>
    <t>15mm - outer dia : 21.8 mm</t>
  </si>
  <si>
    <t>S04278</t>
  </si>
  <si>
    <t>20mm - outer dia : 27.3 mm</t>
  </si>
  <si>
    <t>S04279</t>
  </si>
  <si>
    <t>25mm - outer dia : 34.2 mm</t>
  </si>
  <si>
    <t>S04280</t>
  </si>
  <si>
    <t>32mm - outer dia : 42.9 mm</t>
  </si>
  <si>
    <t>S04281</t>
  </si>
  <si>
    <t>40mm - outer dia : 48.8 mm</t>
  </si>
  <si>
    <t>uPVC Pipe Water Inlet Line</t>
  </si>
  <si>
    <t>All Water supply works to be done with cPVC grade pipes including all pipe fittings, valves &amp; all Hot water pipes to have Class "1" nitrile insulation on entire light of pipe used (Astral make)</t>
  </si>
  <si>
    <t>S04282</t>
  </si>
  <si>
    <t>32 mm diameter</t>
  </si>
  <si>
    <t>S04283</t>
  </si>
  <si>
    <t>25mm diameter piping</t>
  </si>
  <si>
    <t>S04284</t>
  </si>
  <si>
    <t>20mm outside diameter</t>
  </si>
  <si>
    <t>Plumbing Fixtures</t>
  </si>
  <si>
    <t>S04306</t>
  </si>
  <si>
    <t>I/T/C of Grease trap including for all necessary pvc fittings, complete in all respect</t>
  </si>
  <si>
    <t>Job</t>
  </si>
  <si>
    <t>Spry Jet for washing sink (Comercial pot wash)</t>
  </si>
  <si>
    <t>S05166</t>
  </si>
  <si>
    <t>Goose neck flexible tap</t>
  </si>
  <si>
    <t>S05167</t>
  </si>
  <si>
    <t>Hot &amp; Cold Mixture</t>
  </si>
  <si>
    <t>S04227</t>
  </si>
  <si>
    <t>RO Tap</t>
  </si>
  <si>
    <t>SS Connection pipe</t>
  </si>
  <si>
    <t>S05168</t>
  </si>
  <si>
    <t>Water meter Kranti make Brass water meter 
Please note with calibration certicatte is mandatory</t>
  </si>
  <si>
    <t>S00695</t>
  </si>
  <si>
    <t xml:space="preserve">Installation of plumbing fixtures &amp; kitchen equipment provided by Chaipoint </t>
  </si>
  <si>
    <t xml:space="preserve">LSm </t>
  </si>
  <si>
    <t xml:space="preserve">Providing &amp; Fixing of Sink Cock </t>
  </si>
  <si>
    <t>Sanitary Fixture &amp; Fittings (Toilet)</t>
  </si>
  <si>
    <t>Sanitary fixtures</t>
  </si>
  <si>
    <t>Supply of only following Sanitary fitting &amp; fixtures,</t>
  </si>
  <si>
    <t>S04217</t>
  </si>
  <si>
    <t>Wall mounted Basin Faucet (Jaquar make), OPL-15441 with single concealed stop</t>
  </si>
  <si>
    <t>S04218</t>
  </si>
  <si>
    <t>Counter top Wash Basin (Jaquar make), JDS-WHT-0581</t>
  </si>
  <si>
    <t>S04219</t>
  </si>
  <si>
    <t>Wall Hung WC with soft closing seat cover (Jaquar make), ACS-WHT-87951</t>
  </si>
  <si>
    <t>S04220</t>
  </si>
  <si>
    <t>Health Faucet (Jaquar make), ALD-CHR-565</t>
  </si>
  <si>
    <t>S04221</t>
  </si>
  <si>
    <t>600mm long SS 304 grade braided flexible connection pipes (Jaquar make)</t>
  </si>
  <si>
    <t>S04222</t>
  </si>
  <si>
    <t>Flush Plate (Jaquar make), JCP-CHR-102415</t>
  </si>
  <si>
    <t>S04223</t>
  </si>
  <si>
    <t>Toilet Paper Holder (Jaquar make), AKP-CHR-35755P</t>
  </si>
  <si>
    <t>S04224</t>
  </si>
  <si>
    <t>Liquid Soap Dispenser (Jaquar make), ACN-CHR-1137N</t>
  </si>
  <si>
    <t>S04225</t>
  </si>
  <si>
    <t>Concealed Cistern Kit (Jaquar make), JCS-WHT-2400FS</t>
  </si>
  <si>
    <t>S04226</t>
  </si>
  <si>
    <t>6” Exhaust fan (Cata make)</t>
  </si>
  <si>
    <t>Supply and installation of below fixtures</t>
  </si>
  <si>
    <t>P/F Steel Tap Faucet , RO Systems Solid Filter Cartridge Spout Faucet , 6mm dia</t>
  </si>
  <si>
    <t>S04228</t>
  </si>
  <si>
    <t>P/F Side Single Lever Sink Mixer with Swinging Spout (Table Mounted) with 450mm Long Braided Hoses,PRODUCT CODE: FLR-CHR-5179B
PRODUCT RANGE: FLORENTINE</t>
  </si>
  <si>
    <t>S04229</t>
  </si>
  <si>
    <t>P/F Jayna make sink Model NoSB 02
Overall Size18 x 16 / 458 X 408 (inch/mm)
Bowl Size17 x 15 x 7 / 428 X 380 X 178 (inch/mm)
Finish Type Available Glossy | Matt | Anti-Scratch
Thickness1 mm</t>
  </si>
  <si>
    <t>S04230</t>
  </si>
  <si>
    <t>P/F Sink Cock with Regular Swinging Spout (Table Mounted Model)
PRODUCT CODE: FLR-CHR-5357N
PRODUCT RANGE: FLORENTINE</t>
  </si>
  <si>
    <t>S04231</t>
  </si>
  <si>
    <t>P/F Wall mounted Fan 300mm dia , make :crompton, Havells or equivalent</t>
  </si>
  <si>
    <t>Light Fixtures</t>
  </si>
  <si>
    <t>S04395</t>
  </si>
  <si>
    <t xml:space="preserve">TRACK MOUNTED LED SPOT LIGHT MADE OF ALUMINIUM DIA CAST COMPLETE upto 20watts LAMP WT LED                               </t>
  </si>
  <si>
    <t>S04396</t>
  </si>
  <si>
    <t>S04397</t>
  </si>
  <si>
    <t xml:space="preserve">LED SURFACE MOUNTE (2 X 2) LUMINIAIR MADE OF ALUMINIUM CRCA COMPLETE  WITH EDISION LED AND DRIVAR                                                                                                LAMP --------------  40,WT LED </t>
  </si>
  <si>
    <t>S04398</t>
  </si>
  <si>
    <t xml:space="preserve"> SURFACE MOUNTED WALL DOWN LIGHT  MADE OF ALUMINIUM DIA CAST COMPLETE  WITH CREE LED upto  20W                                                                                                                                                                                                                                                                                                                                 </t>
  </si>
  <si>
    <t>Surface mounted Cylendrical light made of aluminium dia cast, with CREE Led upto 20W</t>
  </si>
  <si>
    <t>S04399</t>
  </si>
  <si>
    <t xml:space="preserve">  (65X 56) LINEAR  LIGHT  COMPLETE WIT EDISION HIGH POWAR  LED AND DRIVER WITH HANGING SYSTEMS                                                                                                                                                                                                                                                    LAMP upto 20 WT LED LENGTH  600,MM                                                                                                                                                                                                                                                                                                                                                                                                                               </t>
  </si>
  <si>
    <t>S04400</t>
  </si>
  <si>
    <r>
      <rPr>
        <sz val="11"/>
        <color theme="1"/>
        <rFont val="Calibri"/>
        <family val="2"/>
        <scheme val="minor"/>
      </rPr>
      <t xml:space="preserve"> RECESS MOUNTED  DOWNLIGHTER  MADE OF ALUMINIUM DIA CAST COMPLETE  WITH CERR LED  AND  PHILIPS DRIVAR                                                                                                                                                               LAMP ---  20,WT LED                                                                                                                                                                             </t>
    </r>
  </si>
  <si>
    <t>S04401</t>
  </si>
  <si>
    <t>S04402</t>
  </si>
  <si>
    <t xml:space="preserve">TRACK IN ONE MTR </t>
  </si>
  <si>
    <t xml:space="preserve">TRACK IN TWO MTR </t>
  </si>
  <si>
    <t>S04403</t>
  </si>
  <si>
    <t>SUSPENSION SYSTEM  FOR TRACK(1.5m)</t>
  </si>
  <si>
    <t>S04404</t>
  </si>
  <si>
    <r>
      <rPr>
        <sz val="11"/>
        <color theme="1"/>
        <rFont val="Calibri"/>
        <family val="2"/>
        <scheme val="minor"/>
      </rPr>
      <t>STRAIGHT,CONECTION FOR TRACK</t>
    </r>
  </si>
  <si>
    <t>S04405</t>
  </si>
  <si>
    <t xml:space="preserve"> DECORATIVE PENDENT LIGHT COMPLETE OUTER BLACK AND IN SIDE MAT GOLDEN FINISH  LAMP  09,,WT LED BULB  DIA 300,MM                                                                                                                                                                                                                                                                                                                                                                                                                                                                                                                                                                                                                                                                                                                                                                                                                                                                                                                                                                                                                      </t>
  </si>
  <si>
    <t>S04406</t>
  </si>
  <si>
    <r>
      <rPr>
        <sz val="11"/>
        <color theme="1"/>
        <rFont val="Calibri"/>
        <family val="2"/>
        <scheme val="minor"/>
      </rPr>
      <t xml:space="preserve"> EDISION LAMP    100mm dia                                                                                                                                                                                                                                                                                                                                                                                                                                                                                                                                                                                                                                                                                                                                                                                                                                                                                                                                                                                                              </t>
    </r>
  </si>
  <si>
    <t>S04407</t>
  </si>
  <si>
    <t xml:space="preserve"> DECORATIVE PENDENT LIGHT COMPLETE   LAMP  EDISION  BULB                                                                                                                                                                                                                                                                                                                                                                                                                                                                                                                                                                                                                                                                                                                                                                                                                                                                                                                                                                                                                      </t>
  </si>
  <si>
    <t xml:space="preserve">Table light </t>
  </si>
  <si>
    <t xml:space="preserve">Led Strip light </t>
  </si>
  <si>
    <t>Supplying and fxing of 10A led strips chouck in COC counter</t>
  </si>
  <si>
    <t>Hanging gear wire 3mtr bullets and base</t>
  </si>
  <si>
    <t>PI 12w slim panel 3k</t>
  </si>
  <si>
    <t>T5 40w ALT batten 6k</t>
  </si>
  <si>
    <t>Sqft.</t>
  </si>
  <si>
    <t>Garbage crusher</t>
  </si>
  <si>
    <t>S04333</t>
  </si>
  <si>
    <t>84798200</t>
  </si>
  <si>
    <t>P/F Hindware Eco Food Waste Disposer(Garbage crusher) for sink as required, Power – 0.50 HP
2600 RPM Motor Frequency – 50-60 Hz
Warranty 1 Year</t>
  </si>
  <si>
    <t>Misc. Items</t>
  </si>
  <si>
    <t>P/Installing Fire Extinghisher ABC Type 6 Kg</t>
  </si>
  <si>
    <t>P/Installing Fire Extinghisher Co2Type 4.5 Kg</t>
  </si>
  <si>
    <t>P/Installing Fire blanket with stand</t>
  </si>
  <si>
    <t>P/Installing Fire bucket stand</t>
  </si>
  <si>
    <t>Providing First Air Box</t>
  </si>
  <si>
    <t>Profiding Aluminum Ladder 4' Ht including deliver charges</t>
  </si>
  <si>
    <t>Supply and fixing Emergency Light</t>
  </si>
  <si>
    <t>Charges for removing and discarding baricade abt 450sqft</t>
  </si>
  <si>
    <t xml:space="preserve">Charges for store setup </t>
  </si>
  <si>
    <t>P/F SS Hanger 300mm long</t>
  </si>
  <si>
    <t>S05223</t>
  </si>
  <si>
    <t>Temporary light (Including T-5,Wirering, Panel Charge)</t>
  </si>
  <si>
    <t>S05216</t>
  </si>
  <si>
    <t>Rooling shutter</t>
  </si>
  <si>
    <t>Category</t>
  </si>
  <si>
    <t>GST 18%</t>
  </si>
  <si>
    <t>GST Amount</t>
  </si>
  <si>
    <t>Amount with tax</t>
  </si>
  <si>
    <t>P / L mm thick AAC walls with good quality Blocks in cement mortar 1:4 (1 cement : 4 coarse sand) including , including scaffolding, curing, rubbing the surface, racking out the joints etc., complete as directed and specified for walls, platform supports etc. at all levels as per design</t>
  </si>
  <si>
    <t>P / L 150 to 200 mm thick AAC walls with good quality Blocks in cement mortar 1:4 (1 cement : 4 coarse sand) including , including scaffolding, curing, rubbing the surface, racking out the joints etc., complete as directed and specified for walls, platform supports etc. at all levels as per design</t>
  </si>
  <si>
    <t>RFT</t>
  </si>
  <si>
    <t>LSm</t>
  </si>
  <si>
    <t>supply and fixing merchandising self  and 
20x20 mm ms pipe powder coating finishing
1800 X 1200 X  400 MM</t>
  </si>
  <si>
    <t>4.0 sqmm x 2 runs and 2.5 sqmmX 1 run for Earthing (copper wires FRLS )Wirings including wall chipping making grooves, PVC pipe Casing, clams bend etc complete. Make should Polycab Havells RR kabel</t>
  </si>
  <si>
    <t xml:space="preserve">Modular Fan </t>
  </si>
  <si>
    <t xml:space="preserve">Water Proofing </t>
  </si>
  <si>
    <t xml:space="preserve">Raised Floor </t>
  </si>
  <si>
    <t>Block work</t>
  </si>
  <si>
    <t>Drain</t>
  </si>
  <si>
    <t>C&amp;I inlet</t>
  </si>
  <si>
    <t>CPVC Inlet</t>
  </si>
  <si>
    <t xml:space="preserve">Terracota stainer paint for the Brick wall </t>
  </si>
  <si>
    <t>Providing &amp;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t>
  </si>
  <si>
    <t>S04130</t>
  </si>
  <si>
    <t>sqft</t>
  </si>
  <si>
    <r>
      <t xml:space="preserve">P / L of vitrifiedf loor tile of approved shade and make 300x300mm to 600x600mm, laid with 1:4 cement mortar, with 3mm thk. PVC spacer &amp; MYK Laticrete make cement grout filling, as per flooring plan, Basic rate Rs. </t>
    </r>
    <r>
      <rPr>
        <sz val="10"/>
        <color rgb="FFFF0000"/>
        <rFont val="Calibri"/>
        <family val="2"/>
        <scheme val="minor"/>
      </rPr>
      <t>80 per sft,</t>
    </r>
    <r>
      <rPr>
        <sz val="10"/>
        <color theme="1"/>
        <rFont val="Calibri"/>
        <family val="2"/>
        <scheme val="minor"/>
      </rPr>
      <t xml:space="preserve"> tile skirting shall be included in measurement. </t>
    </r>
    <r>
      <rPr>
        <sz val="10"/>
        <color rgb="FFFF0000"/>
        <rFont val="Calibri"/>
        <family val="2"/>
        <scheme val="minor"/>
      </rPr>
      <t>Vendor to charge on actuals for the basic price of tiles, Difference shall be paid with 10% profits,+ Vendor to submit actual purchase invoice of tiles</t>
    </r>
  </si>
  <si>
    <r>
      <t xml:space="preserve">P / F  tile cladding on FOH walls above, laid with 1:4 cement mortar, with 3mm thk. PVC spacer &amp; MYK Laticrete make cement grout filling, </t>
    </r>
    <r>
      <rPr>
        <b/>
        <sz val="10"/>
        <color rgb="FFFF0000"/>
        <rFont val="Calibri"/>
        <family val="2"/>
        <scheme val="minor"/>
      </rPr>
      <t>Basic rate Rs. 150 on actual per sft</t>
    </r>
    <r>
      <rPr>
        <sz val="10"/>
        <color rgb="FFFF0000"/>
        <rFont val="Calibri"/>
        <family val="2"/>
        <scheme val="minor"/>
      </rPr>
      <t>, Vendor to charge on actuals for the basic price of tiles, Difference shall be paid with 10% profits,+ Vendor to submit actual purchase invoice of tiles</t>
    </r>
  </si>
  <si>
    <r>
      <rPr>
        <sz val="10"/>
        <color theme="1"/>
        <rFont val="Calibri"/>
        <family val="2"/>
      </rPr>
      <t xml:space="preserve">Providing &amp; applying three coats of </t>
    </r>
    <r>
      <rPr>
        <b/>
        <sz val="10"/>
        <color theme="1"/>
        <rFont val="Calibri"/>
        <family val="2"/>
      </rPr>
      <t>Plastic emulsion</t>
    </r>
    <r>
      <rPr>
        <sz val="10"/>
        <color theme="1"/>
        <rFont val="Calibri"/>
        <family val="2"/>
      </rPr>
      <t xml:space="preserve"> paint on all exposed surfaces of ceiling. Applied evenly to give a approved uniform matt finish  including preparation of the surface and primer coat etc. complete as per design &amp; details given in drawing/Architect instruction.</t>
    </r>
  </si>
  <si>
    <r>
      <rPr>
        <sz val="10"/>
        <color theme="1"/>
        <rFont val="Calibri"/>
        <family val="2"/>
      </rPr>
      <t xml:space="preserve">P/A 3 coats of </t>
    </r>
    <r>
      <rPr>
        <b/>
        <sz val="10"/>
        <color theme="1"/>
        <rFont val="Calibri"/>
        <family val="2"/>
      </rPr>
      <t>Enamel Paint</t>
    </r>
    <r>
      <rPr>
        <sz val="10"/>
        <color theme="1"/>
        <rFont val="Calibri"/>
        <family val="2"/>
      </rPr>
      <t xml:space="preserve"> of approved quality &amp; shade by sand papering the surface, applying one coat of primer, prepare the surface with two coats of full putty, sand papering again, repeating a coat of primer, applying one coat of enamel paint, touching up with putty &amp; applying two final roller coats of enamel paint, to internal wall/ceilings masonry concrete surfaces incl. preparing the surface by cleaning scrapping, smooth filling crevices, scaffolding etc. Paint codes to be as shown in drawing</t>
    </r>
  </si>
  <si>
    <r>
      <rPr>
        <sz val="10"/>
        <color theme="1"/>
        <rFont val="Calibri"/>
        <family val="2"/>
      </rPr>
      <t xml:space="preserve">Providing &amp; applying one coats of </t>
    </r>
    <r>
      <rPr>
        <b/>
        <sz val="10"/>
        <color theme="1"/>
        <rFont val="Calibri"/>
        <family val="2"/>
      </rPr>
      <t>Satin paint</t>
    </r>
    <r>
      <rPr>
        <sz val="10"/>
        <color theme="1"/>
        <rFont val="Calibri"/>
        <family val="2"/>
      </rPr>
      <t xml:space="preserve"> on all exposed surfaces and primer coat etc. complete with warli/Vegetable paint on top 2 coat with clear water base sealer as instructed to be complete as per design &amp; details given in drawing/Architect instruction.</t>
    </r>
  </si>
  <si>
    <t>UPVC window for COC
Providing and fixing  Aluminium sliding window in 1.25" heavy series sections, 5mm opaque glasses fitted with EPDM rubber gascket, woolenpile in tracks &amp; 25 microne coloured anodized as per design  to be completed as per the details are provided in drawings or as directed by Architect.</t>
  </si>
  <si>
    <r>
      <t>P/F wooden strips in approved wood  on wall as required, Finish melamine polish as per architectural drawings and instructions including all necessary consumables viz. adhesive, necessary hardware, necessary beads moulding etc, 1</t>
    </r>
    <r>
      <rPr>
        <b/>
        <sz val="10"/>
        <color theme="1"/>
        <rFont val="Calibri"/>
        <family val="2"/>
        <scheme val="minor"/>
      </rPr>
      <t>"X 2"</t>
    </r>
  </si>
  <si>
    <r>
      <t>P/F wooden strips in approved wood  on wall as required, Finish melamine polish as per architectural drawings and instructions including all necessary consumables viz. adhesive, necessary hardware, necessary beads moulding etc, 1</t>
    </r>
    <r>
      <rPr>
        <b/>
        <sz val="10"/>
        <color theme="1"/>
        <rFont val="Calibri"/>
        <family val="2"/>
        <scheme val="minor"/>
      </rPr>
      <t>"X 1"</t>
    </r>
  </si>
  <si>
    <t xml:space="preserve">Providing and installing rubber wood beading cladding on the existing counter.
Fix 12mm thick rubber wood sheet on the existing counter and install 19 X 19mm thich beading over the 12 mm sheet and gap between beading is 19mm.
</t>
  </si>
  <si>
    <t>Providing &amp; fixing of 12mm+12mm Ply with 6mm thick Mirror finish with 25mm X 25mm Beading patti with paint</t>
  </si>
  <si>
    <t>Leaner light Curve Shape</t>
  </si>
  <si>
    <t>Scaffolding, Wall art, store set up charges Etc.</t>
  </si>
  <si>
    <t>Scaffolding for extra Hight &amp; Ceiling.</t>
  </si>
  <si>
    <t>Slotted angle racks</t>
  </si>
  <si>
    <t>S05395</t>
  </si>
  <si>
    <t>S04119</t>
  </si>
  <si>
    <t>S05226</t>
  </si>
  <si>
    <t>S04195</t>
  </si>
  <si>
    <t>S05396</t>
  </si>
  <si>
    <t>S05397</t>
  </si>
  <si>
    <t>S05398</t>
  </si>
  <si>
    <t xml:space="preserve">Making good of openings on wall upto 600mm for duct/services to pass  Completely as specified and as per site requirement ( COC window ) </t>
  </si>
  <si>
    <r>
      <t xml:space="preserve">P / F upto 150- 200mm high &amp; 16mm thk. Black Granite skirting, and on counter partition on walls, flush fixed with finished wall surfaces, as per design detail. Basic rate of Granite </t>
    </r>
    <r>
      <rPr>
        <sz val="10"/>
        <color rgb="FFFF0000"/>
        <rFont val="Calibri"/>
        <family val="2"/>
        <scheme val="minor"/>
      </rPr>
      <t>Rs. 185 per sft</t>
    </r>
    <r>
      <rPr>
        <sz val="10"/>
        <color theme="1"/>
        <rFont val="Calibri"/>
        <family val="2"/>
        <scheme val="minor"/>
      </rPr>
      <t xml:space="preserve"> ( stairs  )</t>
    </r>
  </si>
  <si>
    <r>
      <t xml:space="preserve">P / L of rest room wall tile of approved shade and make 300x300mm , laid with 1:4 cement mortar, with 3mm thk. PVC spacer &amp; MYK Laticrete make cement grout filling, as per flooring plan, Basic rate Rs. </t>
    </r>
    <r>
      <rPr>
        <sz val="10"/>
        <color rgb="FFFF0000"/>
        <rFont val="Calibri"/>
        <family val="2"/>
        <scheme val="minor"/>
      </rPr>
      <t>150 per sft,</t>
    </r>
    <r>
      <rPr>
        <sz val="10"/>
        <color theme="1"/>
        <rFont val="Calibri"/>
        <family val="2"/>
        <scheme val="minor"/>
      </rPr>
      <t xml:space="preserve"> tile skirting shall be included in measurement. </t>
    </r>
    <r>
      <rPr>
        <sz val="10"/>
        <color rgb="FFFF0000"/>
        <rFont val="Calibri"/>
        <family val="2"/>
        <scheme val="minor"/>
      </rPr>
      <t>Vendor to charge on actuals for the basic price of tiles, Difference shall be paid with 10% profits,+ Vendor to submit actual purchase invoice of tiles .</t>
    </r>
    <r>
      <rPr>
        <b/>
        <sz val="10"/>
        <color theme="1"/>
        <rFont val="Calibri"/>
        <family val="2"/>
        <scheme val="minor"/>
      </rPr>
      <t xml:space="preserve"> Restroom wall tile </t>
    </r>
  </si>
  <si>
    <r>
      <t xml:space="preserve">P / L of vitrified Patterned floor tile of approved shade and make 300x300mm , laid with 1:4 cement mortar, with 3mm thk. PVC spacer &amp; MYK Laticrete make cement grout filling, as per flooring plan, Basic rate Rs. </t>
    </r>
    <r>
      <rPr>
        <sz val="10"/>
        <color rgb="FFFF0000"/>
        <rFont val="Calibri"/>
        <family val="2"/>
        <scheme val="minor"/>
      </rPr>
      <t>150 per sft,</t>
    </r>
    <r>
      <rPr>
        <sz val="10"/>
        <color theme="1"/>
        <rFont val="Calibri"/>
        <family val="2"/>
        <scheme val="minor"/>
      </rPr>
      <t xml:space="preserve"> tile skirting shall be included in measurement. </t>
    </r>
    <r>
      <rPr>
        <sz val="10"/>
        <color rgb="FFFF0000"/>
        <rFont val="Calibri"/>
        <family val="2"/>
        <scheme val="minor"/>
      </rPr>
      <t xml:space="preserve">Vendor to charge on actuals for the basic price of tiles, Difference shall be paid with 10% profits,+ Vendor to submit actual purchase invoice of tiles  </t>
    </r>
    <r>
      <rPr>
        <sz val="10"/>
        <color theme="1"/>
        <rFont val="Calibri"/>
        <family val="2"/>
        <scheme val="minor"/>
      </rPr>
      <t xml:space="preserve"> </t>
    </r>
    <r>
      <rPr>
        <b/>
        <sz val="10"/>
        <color theme="1"/>
        <rFont val="Calibri"/>
        <family val="2"/>
        <scheme val="minor"/>
      </rPr>
      <t xml:space="preserve">Toilet Flooring </t>
    </r>
  </si>
  <si>
    <r>
      <t xml:space="preserve">Providing &amp; applying </t>
    </r>
    <r>
      <rPr>
        <b/>
        <sz val="10"/>
        <color theme="1"/>
        <rFont val="Calibri"/>
        <family val="2"/>
      </rPr>
      <t>Texture finish</t>
    </r>
    <r>
      <rPr>
        <sz val="10"/>
        <color theme="1"/>
        <rFont val="Calibri"/>
        <family val="2"/>
      </rPr>
      <t>on all exposed surfaces of walls, slab,columns, beams etc.  including preparation of the surface and primer coat etc. complete as per design &amp; details given in drawing/Architect instruction.</t>
    </r>
  </si>
  <si>
    <t xml:space="preserve">MS Railing with powder coaded _ Near Billing area </t>
  </si>
  <si>
    <t>HVAC</t>
  </si>
  <si>
    <t>Music</t>
  </si>
  <si>
    <t>Canopy</t>
  </si>
  <si>
    <t>Exhaust</t>
  </si>
  <si>
    <t xml:space="preserve">LED SURFACE MOUNTE DOWN LIGHTER MADE OF ALUMINIUM DIA CAST COMPLETE  WITH EDISION LED AND   DRIVAR  LAMP up to 22 WT LED </t>
  </si>
  <si>
    <t xml:space="preserve">/LED T-5  BATTEN FITTING  COMPLETE WITH EDISION LED AND DRIVER LAMP  36 WT LED                                                                                                                          </t>
  </si>
  <si>
    <t xml:space="preserve">Light fixtures </t>
  </si>
  <si>
    <t>Signage</t>
  </si>
  <si>
    <t>Dismantling to be quoted post site visit
resto room
washing area 
Kitchen area
removing and refixing of glass façade</t>
  </si>
  <si>
    <t xml:space="preserve">Fire fighting </t>
  </si>
  <si>
    <t>Fire and Alarm system</t>
  </si>
  <si>
    <t>Fire separation system</t>
  </si>
  <si>
    <t>Marketing -Canvas photo frames</t>
  </si>
  <si>
    <t>Providing and installing of 50mm X 50mm HDF Slats finished in wooden veener</t>
  </si>
  <si>
    <t>Proviing and fixing of AC Grill of 200mm height</t>
  </si>
  <si>
    <t>Bulkhead make of Alumunium frame work with HDF cladding, and finished with Enemal paint</t>
  </si>
  <si>
    <t>Water Heater 6 Litres</t>
  </si>
  <si>
    <t>S04292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</si>
</sst>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sz val="10"/>
      <color rgb="FFFF0000"/>
      <name val="Calibri"/>
      <family val="2"/>
      <scheme val="minor"/>
    </font>
    <font>
      <b/>
      <sz val="10"/>
      <color rgb="FFFF0000"/>
      <name val="Calibri"/>
      <family val="2"/>
      <scheme val="minor"/>
    </font>
    <font>
      <sz val="10"/>
      <color rgb="FFFF9900"/>
      <name val="Calibri"/>
      <family val="2"/>
      <scheme val="minor"/>
    </font>
    <font>
      <b/>
      <sz val="9"/>
      <color rgb="FFFF0000"/>
      <name val="Calibri"/>
      <family val="2"/>
      <scheme val="minor"/>
    </font>
    <font>
      <sz val="11"/>
      <color rgb="FF000000"/>
      <name val="Calibri"/>
      <family val="2"/>
      <scheme val="minor"/>
    </font>
    <font>
      <b/>
      <sz val="10"/>
      <color rgb="FF000000"/>
      <name val="Calibri"/>
      <family val="2"/>
      <scheme val="minor"/>
    </font>
    <font>
      <sz val="10"/>
      <color rgb="FF212121"/>
      <name val="Calibri"/>
      <family val="2"/>
      <scheme val="minor"/>
    </font>
    <font>
      <sz val="11"/>
      <color theme="1"/>
      <name val="Arial"/>
      <family val="2"/>
    </font>
    <font>
      <b/>
      <sz val="11"/>
      <name val="Calibri Light"/>
      <family val="2"/>
      <scheme val="major"/>
    </font>
    <font>
      <sz val="12"/>
      <color theme="1"/>
      <name val="Calibri"/>
      <family val="2"/>
      <scheme val="minor"/>
    </font>
    <font>
      <sz val="10"/>
      <color theme="1"/>
      <name val="Calibri"/>
      <family val="2"/>
    </font>
    <font>
      <sz val="10"/>
      <color rgb="FF000000"/>
      <name val="Calibri"/>
      <family val="2"/>
    </font>
    <font>
      <b/>
      <sz val="10"/>
      <color theme="1"/>
      <name val="Calibri"/>
      <family val="2"/>
    </font>
    <font>
      <sz val="8"/>
      <name val="Calibri"/>
      <family val="2"/>
      <scheme val="minor"/>
    </font>
    <font>
      <b/>
      <sz val="12"/>
      <color theme="1"/>
      <name val="Calibri"/>
      <family val="2"/>
      <scheme val="minor"/>
    </font>
  </fonts>
  <fills count="17">
    <fill>
      <patternFill patternType="none"/>
    </fill>
    <fill>
      <patternFill patternType="gray125"/>
    </fill>
    <fill>
      <patternFill patternType="solid">
        <fgColor rgb="FFB6D7A8"/>
        <bgColor rgb="FFB6D7A8"/>
      </patternFill>
    </fill>
    <fill>
      <patternFill patternType="solid">
        <fgColor rgb="FFFFFF00"/>
        <bgColor indexed="64"/>
      </patternFill>
    </fill>
    <fill>
      <patternFill patternType="solid">
        <fgColor theme="0"/>
        <bgColor indexed="64"/>
      </patternFill>
    </fill>
    <fill>
      <patternFill patternType="solid">
        <fgColor theme="0"/>
        <bgColor rgb="FF00FF00"/>
      </patternFill>
    </fill>
    <fill>
      <patternFill patternType="solid">
        <fgColor rgb="FFFFFF00"/>
        <bgColor rgb="FFB6D7A8"/>
      </patternFill>
    </fill>
    <fill>
      <patternFill patternType="solid">
        <fgColor rgb="FFFFFFFF"/>
        <bgColor rgb="FFFFFFFF"/>
      </patternFill>
    </fill>
    <fill>
      <patternFill patternType="solid">
        <fgColor theme="9" tint="0.59999389629810485"/>
        <bgColor rgb="FFB6D7A8"/>
      </patternFill>
    </fill>
    <fill>
      <patternFill patternType="solid">
        <fgColor theme="0"/>
        <bgColor rgb="FFB6D7A8"/>
      </patternFill>
    </fill>
    <fill>
      <patternFill patternType="solid">
        <fgColor theme="6" tint="0.79998168889431442"/>
        <bgColor indexed="64"/>
      </patternFill>
    </fill>
    <fill>
      <patternFill patternType="solid">
        <fgColor theme="9" tint="0.59999389629810485"/>
        <bgColor indexed="64"/>
      </patternFill>
    </fill>
    <fill>
      <patternFill patternType="solid">
        <fgColor theme="9" tint="0.39997558519241921"/>
        <bgColor rgb="FFB6D7A8"/>
      </patternFill>
    </fill>
    <fill>
      <patternFill patternType="solid">
        <fgColor theme="9" tint="0.39997558519241921"/>
        <bgColor indexed="64"/>
      </patternFill>
    </fill>
    <fill>
      <patternFill patternType="solid">
        <fgColor theme="0"/>
        <bgColor theme="0"/>
      </patternFill>
    </fill>
    <fill>
      <patternFill patternType="solid">
        <fgColor theme="7"/>
        <bgColor indexed="64"/>
      </patternFill>
    </fill>
    <fill>
      <patternFill patternType="solid">
        <fgColor theme="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xf numFmtId="0" fontId="14" fillId="0" borderId="0"/>
    <xf numFmtId="43" fontId="1" fillId="0" borderId="0" applyFont="0" applyFill="0" applyBorder="0" applyAlignment="0" applyProtection="0"/>
    <xf numFmtId="43" fontId="14" fillId="0" borderId="0" applyFont="0" applyFill="0" applyBorder="0" applyAlignment="0" applyProtection="0"/>
  </cellStyleXfs>
  <cellXfs count="129">
    <xf numFmtId="0" fontId="0" fillId="0" borderId="0" xfId="0"/>
    <xf numFmtId="0" fontId="0" fillId="0" borderId="0" xfId="0" applyAlignment="1">
      <alignment horizontal="center"/>
    </xf>
    <xf numFmtId="0" fontId="6" fillId="3" borderId="1" xfId="0" applyFont="1" applyFill="1" applyBorder="1" applyAlignment="1">
      <alignment horizontal="left" vertical="center"/>
    </xf>
    <xf numFmtId="0" fontId="6" fillId="3"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0" xfId="0" applyAlignment="1">
      <alignment vertical="center"/>
    </xf>
    <xf numFmtId="0" fontId="5" fillId="2" borderId="1" xfId="0" applyFont="1" applyFill="1" applyBorder="1" applyAlignment="1">
      <alignment horizontal="left" vertical="center"/>
    </xf>
    <xf numFmtId="164" fontId="0" fillId="0" borderId="1" xfId="1" applyNumberFormat="1" applyFont="1" applyBorder="1" applyAlignment="1">
      <alignment horizontal="center" vertical="center"/>
    </xf>
    <xf numFmtId="0" fontId="5" fillId="3" borderId="1" xfId="0" applyFont="1" applyFill="1" applyBorder="1" applyAlignment="1">
      <alignment horizontal="left" vertical="center" wrapText="1"/>
    </xf>
    <xf numFmtId="2" fontId="5" fillId="2" borderId="1" xfId="0" applyNumberFormat="1" applyFont="1" applyFill="1" applyBorder="1" applyAlignment="1">
      <alignment horizontal="left" vertical="center"/>
    </xf>
    <xf numFmtId="2" fontId="5" fillId="2" borderId="1" xfId="0" applyNumberFormat="1" applyFont="1" applyFill="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0" fillId="0" borderId="1" xfId="0" applyBorder="1"/>
    <xf numFmtId="164" fontId="5" fillId="0" borderId="1" xfId="1" applyNumberFormat="1" applyFont="1" applyFill="1" applyBorder="1" applyAlignment="1">
      <alignment vertical="center"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4" fillId="2" borderId="1" xfId="0" applyFont="1" applyFill="1" applyBorder="1" applyAlignment="1">
      <alignment horizontal="left" vertical="center" wrapText="1"/>
    </xf>
    <xf numFmtId="2" fontId="0" fillId="6" borderId="1" xfId="0" applyNumberFormat="1" applyFill="1" applyBorder="1" applyAlignment="1">
      <alignment horizontal="left" vertical="center"/>
    </xf>
    <xf numFmtId="2" fontId="0" fillId="6" borderId="1" xfId="0" applyNumberFormat="1" applyFill="1" applyBorder="1" applyAlignment="1">
      <alignment horizontal="center" vertical="center"/>
    </xf>
    <xf numFmtId="2" fontId="0" fillId="2" borderId="1" xfId="0" applyNumberFormat="1" applyFill="1" applyBorder="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43" fontId="11" fillId="0" borderId="1" xfId="0" applyNumberFormat="1" applyFont="1" applyBorder="1" applyAlignment="1">
      <alignment horizontal="center" vertical="center" wrapText="1"/>
    </xf>
    <xf numFmtId="0" fontId="11" fillId="7" borderId="1" xfId="0" applyFont="1" applyFill="1" applyBorder="1" applyAlignment="1">
      <alignment horizontal="left" vertical="center"/>
    </xf>
    <xf numFmtId="0" fontId="11" fillId="7" borderId="1" xfId="0" applyFont="1" applyFill="1" applyBorder="1" applyAlignment="1">
      <alignment horizontal="left" vertical="center" wrapText="1"/>
    </xf>
    <xf numFmtId="0" fontId="11" fillId="7" borderId="1" xfId="0" applyFont="1" applyFill="1" applyBorder="1" applyAlignment="1">
      <alignment horizontal="center" vertical="center"/>
    </xf>
    <xf numFmtId="2" fontId="0" fillId="2" borderId="1" xfId="0" applyNumberFormat="1" applyFill="1" applyBorder="1" applyAlignment="1">
      <alignment horizontal="left" vertical="center"/>
    </xf>
    <xf numFmtId="0" fontId="11" fillId="4"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0" fillId="0" borderId="1" xfId="0" applyBorder="1" applyAlignment="1">
      <alignment horizontal="center" vertical="center" wrapText="1"/>
    </xf>
    <xf numFmtId="0" fontId="5" fillId="0" borderId="1" xfId="0" applyFont="1" applyBorder="1" applyAlignment="1">
      <alignment horizontal="left" vertical="center"/>
    </xf>
    <xf numFmtId="0" fontId="0" fillId="0" borderId="1" xfId="0" applyBorder="1" applyAlignment="1">
      <alignment wrapText="1"/>
    </xf>
    <xf numFmtId="2" fontId="0" fillId="0" borderId="1" xfId="0" applyNumberFormat="1" applyBorder="1" applyAlignment="1">
      <alignment horizontal="left" vertical="center"/>
    </xf>
    <xf numFmtId="0" fontId="0" fillId="0" borderId="1" xfId="0" applyBorder="1" applyAlignment="1">
      <alignment horizontal="left" vertical="center" wrapText="1"/>
    </xf>
    <xf numFmtId="2" fontId="0" fillId="0" borderId="1" xfId="0" applyNumberFormat="1" applyBorder="1" applyAlignment="1">
      <alignment horizontal="center" vertical="center"/>
    </xf>
    <xf numFmtId="0" fontId="0" fillId="0" borderId="1" xfId="0" applyBorder="1" applyAlignment="1">
      <alignment vertical="center" wrapText="1"/>
    </xf>
    <xf numFmtId="0" fontId="5" fillId="8" borderId="1" xfId="0" applyFont="1" applyFill="1" applyBorder="1" applyAlignment="1">
      <alignment horizontal="center" vertical="center"/>
    </xf>
    <xf numFmtId="164" fontId="0" fillId="0" borderId="1" xfId="1"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0" fillId="4" borderId="0" xfId="0" applyFill="1"/>
    <xf numFmtId="0" fontId="5" fillId="0" borderId="1" xfId="0" applyFont="1" applyBorder="1" applyAlignment="1">
      <alignment horizontal="left"/>
    </xf>
    <xf numFmtId="0" fontId="5" fillId="9" borderId="1" xfId="0" applyFont="1" applyFill="1" applyBorder="1" applyAlignment="1">
      <alignment horizontal="center" vertical="center"/>
    </xf>
    <xf numFmtId="0" fontId="0" fillId="10" borderId="0" xfId="0" applyFill="1"/>
    <xf numFmtId="0" fontId="0" fillId="0" borderId="0" xfId="0" applyAlignment="1">
      <alignment horizontal="left" vertical="center"/>
    </xf>
    <xf numFmtId="0" fontId="0" fillId="0" borderId="0" xfId="0" applyAlignment="1">
      <alignment horizontal="center" vertical="center"/>
    </xf>
    <xf numFmtId="164" fontId="0" fillId="2" borderId="1" xfId="1" applyNumberFormat="1" applyFont="1" applyFill="1" applyBorder="1" applyAlignment="1">
      <alignment horizontal="center" vertical="center" wrapText="1"/>
    </xf>
    <xf numFmtId="164" fontId="0" fillId="2" borderId="1" xfId="5" applyNumberFormat="1" applyFont="1" applyFill="1" applyBorder="1" applyAlignment="1">
      <alignment horizontal="center" vertical="center" wrapText="1"/>
    </xf>
    <xf numFmtId="9" fontId="0" fillId="0" borderId="1" xfId="2" applyFont="1" applyBorder="1" applyAlignment="1">
      <alignment horizontal="center" vertical="center"/>
    </xf>
    <xf numFmtId="164" fontId="0" fillId="0" borderId="1" xfId="1" applyNumberFormat="1" applyFont="1" applyFill="1" applyBorder="1" applyAlignment="1"/>
    <xf numFmtId="164" fontId="5" fillId="0" borderId="1" xfId="1" applyNumberFormat="1" applyFont="1" applyBorder="1" applyAlignment="1">
      <alignment vertical="center"/>
    </xf>
    <xf numFmtId="164" fontId="0" fillId="10" borderId="1" xfId="1" applyNumberFormat="1" applyFont="1" applyFill="1" applyBorder="1" applyAlignment="1">
      <alignment horizontal="center"/>
    </xf>
    <xf numFmtId="0" fontId="0" fillId="0" borderId="1" xfId="0" applyBorder="1" applyAlignment="1">
      <alignment vertical="center"/>
    </xf>
    <xf numFmtId="0" fontId="17" fillId="0" borderId="2" xfId="0" applyFont="1" applyBorder="1" applyAlignment="1">
      <alignment horizontal="left" vertical="top"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1" fontId="17" fillId="0" borderId="2" xfId="0" applyNumberFormat="1" applyFont="1" applyBorder="1" applyAlignment="1">
      <alignment horizontal="left" vertical="top" wrapText="1"/>
    </xf>
    <xf numFmtId="0" fontId="17" fillId="14" borderId="2" xfId="0" applyFont="1" applyFill="1" applyBorder="1" applyAlignment="1">
      <alignment vertical="center" wrapText="1"/>
    </xf>
    <xf numFmtId="164" fontId="5" fillId="0" borderId="1" xfId="1" applyNumberFormat="1" applyFont="1" applyBorder="1" applyAlignment="1">
      <alignment vertical="center" wrapText="1"/>
    </xf>
    <xf numFmtId="0" fontId="17" fillId="7" borderId="2" xfId="0" applyFont="1" applyFill="1" applyBorder="1" applyAlignment="1">
      <alignment horizontal="left" vertical="center" wrapText="1"/>
    </xf>
    <xf numFmtId="164" fontId="5" fillId="2" borderId="1" xfId="1" applyNumberFormat="1" applyFont="1" applyFill="1" applyBorder="1" applyAlignment="1">
      <alignment vertical="center"/>
    </xf>
    <xf numFmtId="164" fontId="5" fillId="4" borderId="1" xfId="1" applyNumberFormat="1" applyFont="1" applyFill="1" applyBorder="1" applyAlignment="1">
      <alignment vertical="center" wrapText="1"/>
    </xf>
    <xf numFmtId="164" fontId="5" fillId="3" borderId="1" xfId="1" applyNumberFormat="1" applyFont="1" applyFill="1" applyBorder="1" applyAlignment="1">
      <alignment vertical="center" wrapText="1"/>
    </xf>
    <xf numFmtId="0" fontId="5" fillId="0" borderId="1" xfId="1" applyNumberFormat="1" applyFont="1" applyBorder="1" applyAlignment="1">
      <alignment vertical="center"/>
    </xf>
    <xf numFmtId="164" fontId="5" fillId="16" borderId="1" xfId="1" applyNumberFormat="1" applyFont="1" applyFill="1" applyBorder="1" applyAlignment="1">
      <alignment vertical="center"/>
    </xf>
    <xf numFmtId="164" fontId="5" fillId="16" borderId="1" xfId="1" applyNumberFormat="1" applyFont="1" applyFill="1" applyBorder="1" applyAlignment="1">
      <alignment vertical="center" wrapText="1"/>
    </xf>
    <xf numFmtId="43" fontId="5" fillId="0" borderId="1" xfId="1" applyFont="1" applyBorder="1" applyAlignment="1">
      <alignment vertical="center" wrapText="1"/>
    </xf>
    <xf numFmtId="164" fontId="5" fillId="5" borderId="1" xfId="1" applyNumberFormat="1" applyFont="1" applyFill="1" applyBorder="1" applyAlignment="1">
      <alignment vertical="center" wrapText="1"/>
    </xf>
    <xf numFmtId="164" fontId="6" fillId="0" borderId="1" xfId="1" applyNumberFormat="1" applyFont="1" applyBorder="1" applyAlignment="1">
      <alignment vertical="center" wrapText="1"/>
    </xf>
    <xf numFmtId="164" fontId="6" fillId="4" borderId="1" xfId="1" applyNumberFormat="1" applyFont="1" applyFill="1" applyBorder="1" applyAlignment="1">
      <alignment vertical="center"/>
    </xf>
    <xf numFmtId="164" fontId="6" fillId="0" borderId="1" xfId="1" applyNumberFormat="1" applyFont="1" applyBorder="1" applyAlignment="1">
      <alignment vertical="center"/>
    </xf>
    <xf numFmtId="4" fontId="5" fillId="0" borderId="1" xfId="0" applyNumberFormat="1" applyFont="1" applyBorder="1" applyAlignment="1">
      <alignment vertical="center" wrapText="1"/>
    </xf>
    <xf numFmtId="164" fontId="5" fillId="0" borderId="0" xfId="1" applyNumberFormat="1" applyFont="1" applyAlignment="1">
      <alignment vertical="center"/>
    </xf>
    <xf numFmtId="164" fontId="4" fillId="2" borderId="1" xfId="1" applyNumberFormat="1" applyFont="1" applyFill="1" applyBorder="1" applyAlignment="1">
      <alignment vertical="center"/>
    </xf>
    <xf numFmtId="0" fontId="18" fillId="0" borderId="2" xfId="0" applyFont="1" applyBorder="1" applyAlignment="1">
      <alignment vertical="center"/>
    </xf>
    <xf numFmtId="0" fontId="17" fillId="0" borderId="1" xfId="0" applyFont="1" applyBorder="1" applyAlignment="1">
      <alignment vertical="center"/>
    </xf>
    <xf numFmtId="164" fontId="5" fillId="11" borderId="1" xfId="1" applyNumberFormat="1" applyFont="1" applyFill="1" applyBorder="1" applyAlignment="1">
      <alignment vertical="center" wrapText="1"/>
    </xf>
    <xf numFmtId="164" fontId="5" fillId="8" borderId="1" xfId="1" applyNumberFormat="1" applyFont="1" applyFill="1" applyBorder="1" applyAlignment="1">
      <alignment vertical="center"/>
    </xf>
    <xf numFmtId="164" fontId="5" fillId="4" borderId="1" xfId="1" applyNumberFormat="1" applyFont="1" applyFill="1" applyBorder="1" applyAlignment="1">
      <alignment vertical="center"/>
    </xf>
    <xf numFmtId="0" fontId="5" fillId="0" borderId="1" xfId="0" applyFont="1" applyBorder="1" applyAlignment="1">
      <alignment vertical="center" wrapText="1"/>
    </xf>
    <xf numFmtId="164" fontId="6" fillId="16" borderId="1" xfId="1" applyNumberFormat="1" applyFont="1" applyFill="1" applyBorder="1" applyAlignment="1">
      <alignmen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164" fontId="5" fillId="0" borderId="1" xfId="1" applyNumberFormat="1" applyFont="1" applyBorder="1" applyAlignment="1">
      <alignment horizontal="center" vertical="center" wrapText="1"/>
    </xf>
    <xf numFmtId="2" fontId="0" fillId="0" borderId="1" xfId="0" applyNumberFormat="1" applyBorder="1" applyAlignment="1">
      <alignment horizontal="left" vertical="center" wrapText="1"/>
    </xf>
    <xf numFmtId="2" fontId="0" fillId="0" borderId="1" xfId="0" applyNumberFormat="1" applyBorder="1" applyAlignment="1">
      <alignment horizontal="center" vertical="center" wrapText="1"/>
    </xf>
    <xf numFmtId="0" fontId="5" fillId="12" borderId="1" xfId="0" applyFont="1" applyFill="1" applyBorder="1" applyAlignment="1">
      <alignment horizontal="center" vertical="center" wrapText="1"/>
    </xf>
    <xf numFmtId="164" fontId="5" fillId="13" borderId="1" xfId="1" applyNumberFormat="1" applyFont="1" applyFill="1" applyBorder="1" applyAlignment="1">
      <alignment vertical="center" wrapText="1"/>
    </xf>
    <xf numFmtId="164" fontId="4" fillId="13" borderId="1" xfId="1" applyNumberFormat="1" applyFont="1" applyFill="1" applyBorder="1" applyAlignment="1">
      <alignment vertical="center" wrapText="1"/>
    </xf>
    <xf numFmtId="164" fontId="5" fillId="13" borderId="1" xfId="1" applyNumberFormat="1" applyFont="1" applyFill="1" applyBorder="1" applyAlignment="1">
      <alignment horizontal="center" vertical="center" wrapText="1"/>
    </xf>
    <xf numFmtId="0" fontId="21" fillId="0" borderId="1" xfId="0" applyFont="1" applyBorder="1"/>
    <xf numFmtId="164" fontId="3" fillId="3" borderId="1" xfId="0" applyNumberFormat="1" applyFont="1" applyFill="1" applyBorder="1"/>
    <xf numFmtId="164" fontId="3" fillId="3" borderId="1" xfId="0" applyNumberFormat="1" applyFont="1" applyFill="1" applyBorder="1" applyAlignment="1">
      <alignment horizontal="center"/>
    </xf>
    <xf numFmtId="0" fontId="0" fillId="0" borderId="1" xfId="0" applyBorder="1" applyAlignment="1">
      <alignment horizontal="left" wrapText="1"/>
    </xf>
    <xf numFmtId="0" fontId="15" fillId="11" borderId="3" xfId="0" applyFont="1" applyFill="1" applyBorder="1" applyAlignment="1">
      <alignment horizontal="center" vertical="center" wrapText="1"/>
    </xf>
    <xf numFmtId="164" fontId="16" fillId="0" borderId="3" xfId="6" applyNumberFormat="1" applyFont="1" applyBorder="1" applyAlignment="1">
      <alignment horizontal="left" vertical="center"/>
    </xf>
    <xf numFmtId="0" fontId="16" fillId="0" borderId="3" xfId="4" applyFont="1" applyBorder="1" applyAlignment="1">
      <alignment horizontal="left"/>
    </xf>
    <xf numFmtId="43" fontId="16" fillId="0" borderId="3" xfId="6" applyFont="1" applyBorder="1" applyAlignment="1">
      <alignment horizontal="left" vertical="center"/>
    </xf>
    <xf numFmtId="43" fontId="16" fillId="0" borderId="3" xfId="6" applyFont="1" applyBorder="1" applyAlignment="1">
      <alignment horizontal="left"/>
    </xf>
    <xf numFmtId="0" fontId="16" fillId="0" borderId="3" xfId="4" applyFont="1" applyBorder="1" applyAlignment="1">
      <alignment horizontal="left" vertical="center"/>
    </xf>
    <xf numFmtId="2" fontId="16" fillId="0" borderId="3" xfId="4" applyNumberFormat="1" applyFont="1" applyBorder="1" applyAlignment="1">
      <alignment horizontal="left" vertical="center"/>
    </xf>
    <xf numFmtId="0" fontId="0" fillId="0" borderId="3" xfId="0" applyBorder="1" applyAlignment="1">
      <alignment horizontal="left"/>
    </xf>
    <xf numFmtId="0" fontId="0" fillId="0" borderId="3" xfId="0" applyBorder="1"/>
    <xf numFmtId="0" fontId="21" fillId="0" borderId="3" xfId="0" applyFont="1" applyBorder="1"/>
    <xf numFmtId="0" fontId="0" fillId="0" borderId="5" xfId="0" applyBorder="1"/>
    <xf numFmtId="0" fontId="0" fillId="0" borderId="6" xfId="0" applyBorder="1"/>
    <xf numFmtId="0" fontId="0" fillId="0" borderId="0" xfId="0" applyBorder="1" applyAlignment="1">
      <alignment wrapText="1"/>
    </xf>
    <xf numFmtId="0" fontId="0" fillId="0" borderId="0" xfId="0" applyBorder="1"/>
    <xf numFmtId="2" fontId="4"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6" fillId="0" borderId="1" xfId="0" applyFont="1" applyBorder="1" applyAlignment="1">
      <alignment horizontal="left" vertical="top" wrapText="1"/>
    </xf>
    <xf numFmtId="0" fontId="0" fillId="4" borderId="1" xfId="0" applyFill="1" applyBorder="1" applyAlignment="1">
      <alignment horizontal="left" vertical="top" wrapText="1"/>
    </xf>
    <xf numFmtId="0" fontId="3" fillId="2" borderId="1" xfId="0" applyFont="1" applyFill="1" applyBorder="1" applyAlignment="1">
      <alignment horizontal="left" wrapText="1"/>
    </xf>
    <xf numFmtId="0" fontId="5" fillId="4" borderId="1" xfId="0" applyFont="1" applyFill="1" applyBorder="1" applyAlignment="1">
      <alignment horizontal="left"/>
    </xf>
    <xf numFmtId="0" fontId="17" fillId="0" borderId="1" xfId="0" applyFont="1" applyBorder="1" applyAlignment="1">
      <alignment horizontal="left" vertical="center" wrapText="1"/>
    </xf>
    <xf numFmtId="0" fontId="0" fillId="0" borderId="0" xfId="0" applyAlignment="1">
      <alignment horizontal="left" wrapText="1"/>
    </xf>
    <xf numFmtId="0" fontId="18" fillId="15" borderId="2" xfId="0" applyFont="1" applyFill="1" applyBorder="1" applyAlignment="1">
      <alignment horizontal="center" vertical="center"/>
    </xf>
    <xf numFmtId="43" fontId="0" fillId="0" borderId="0" xfId="0" applyNumberFormat="1"/>
    <xf numFmtId="0" fontId="0" fillId="0" borderId="4" xfId="0" applyBorder="1" applyAlignment="1">
      <alignment horizontal="center"/>
    </xf>
  </cellXfs>
  <cellStyles count="7">
    <cellStyle name="Comma" xfId="1" builtinId="3"/>
    <cellStyle name="Comma 10" xfId="5"/>
    <cellStyle name="Comma 9 2" xfId="6"/>
    <cellStyle name="Normal" xfId="0" builtinId="0"/>
    <cellStyle name="Normal 11 2" xfId="4"/>
    <cellStyle name="Normal 2 4" xfId="3"/>
    <cellStyle name="Percent" xfId="2" builtinId="5"/>
  </cellStyles>
  <dxfs count="30">
    <dxf>
      <fill>
        <patternFill patternType="none"/>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opLeftCell="A16" zoomScale="94" zoomScaleNormal="94" workbookViewId="0">
      <selection activeCell="A33" sqref="A33"/>
    </sheetView>
  </sheetViews>
  <sheetFormatPr defaultRowHeight="14.5" x14ac:dyDescent="0.35"/>
  <cols>
    <col min="1" max="1" width="47.6328125" bestFit="1" customWidth="1"/>
    <col min="2" max="2" width="11.90625" customWidth="1"/>
    <col min="3" max="3" width="9" bestFit="1" customWidth="1"/>
    <col min="4" max="4" width="12.54296875" bestFit="1" customWidth="1"/>
    <col min="5" max="5" width="15.54296875" bestFit="1" customWidth="1"/>
    <col min="6" max="6" width="5.1796875" customWidth="1"/>
  </cols>
  <sheetData>
    <row r="1" spans="1:6" x14ac:dyDescent="0.35">
      <c r="B1" s="128"/>
      <c r="C1" s="128"/>
      <c r="D1" s="128"/>
      <c r="E1" s="128"/>
      <c r="F1" s="115"/>
    </row>
    <row r="2" spans="1:6" x14ac:dyDescent="0.35">
      <c r="A2" s="104" t="s">
        <v>509</v>
      </c>
      <c r="B2" s="56" t="s">
        <v>7</v>
      </c>
      <c r="C2" s="57" t="s">
        <v>510</v>
      </c>
      <c r="D2" s="56" t="s">
        <v>511</v>
      </c>
      <c r="E2" s="56" t="s">
        <v>512</v>
      </c>
      <c r="F2" s="116"/>
    </row>
    <row r="3" spans="1:6" ht="15.5" x14ac:dyDescent="0.35">
      <c r="A3" s="105" t="str">
        <f>'Civil and Interior BOQ'!D4</f>
        <v>Disposal of debris (Nos. of trolley)</v>
      </c>
      <c r="B3" s="48">
        <f>'Civil and Interior BOQ'!H5</f>
        <v>0</v>
      </c>
      <c r="C3" s="58">
        <v>0.18</v>
      </c>
      <c r="D3" s="15">
        <f t="shared" ref="D3:D9" si="0">C3*B3</f>
        <v>0</v>
      </c>
      <c r="E3" s="15">
        <f t="shared" ref="E3:E9" si="1">D3+B3</f>
        <v>0</v>
      </c>
      <c r="F3" s="117"/>
    </row>
    <row r="4" spans="1:6" ht="15.5" x14ac:dyDescent="0.35">
      <c r="A4" s="105" t="s">
        <v>520</v>
      </c>
      <c r="B4" s="48">
        <f>'Civil and Interior BOQ'!H10</f>
        <v>0</v>
      </c>
      <c r="C4" s="58">
        <v>0.18</v>
      </c>
      <c r="D4" s="15">
        <f t="shared" si="0"/>
        <v>0</v>
      </c>
      <c r="E4" s="15">
        <f t="shared" si="1"/>
        <v>0</v>
      </c>
      <c r="F4" s="117"/>
    </row>
    <row r="5" spans="1:6" ht="15.5" x14ac:dyDescent="0.35">
      <c r="A5" s="106" t="s">
        <v>521</v>
      </c>
      <c r="B5" s="48">
        <f>'Civil and Interior BOQ'!H19</f>
        <v>0</v>
      </c>
      <c r="C5" s="58">
        <v>0.18</v>
      </c>
      <c r="D5" s="15">
        <f t="shared" si="0"/>
        <v>0</v>
      </c>
      <c r="E5" s="15">
        <f t="shared" si="1"/>
        <v>0</v>
      </c>
      <c r="F5" s="117"/>
    </row>
    <row r="6" spans="1:6" ht="15.5" x14ac:dyDescent="0.35">
      <c r="A6" s="106" t="s">
        <v>522</v>
      </c>
      <c r="B6" s="48">
        <f>'Civil and Interior BOQ'!H30</f>
        <v>0</v>
      </c>
      <c r="C6" s="58">
        <v>0.18</v>
      </c>
      <c r="D6" s="15">
        <f t="shared" si="0"/>
        <v>0</v>
      </c>
      <c r="E6" s="15">
        <f t="shared" si="1"/>
        <v>0</v>
      </c>
      <c r="F6" s="117"/>
    </row>
    <row r="7" spans="1:6" ht="15.5" x14ac:dyDescent="0.35">
      <c r="A7" s="106" t="s">
        <v>50</v>
      </c>
      <c r="B7" s="48">
        <f>'Civil and Interior BOQ'!H51</f>
        <v>0</v>
      </c>
      <c r="C7" s="58">
        <v>0.18</v>
      </c>
      <c r="D7" s="15">
        <f t="shared" si="0"/>
        <v>0</v>
      </c>
      <c r="E7" s="15">
        <f t="shared" si="1"/>
        <v>0</v>
      </c>
      <c r="F7" s="117"/>
    </row>
    <row r="8" spans="1:6" ht="15.5" x14ac:dyDescent="0.35">
      <c r="A8" s="107" t="str">
        <f>'Civil and Interior BOQ'!D52</f>
        <v>Wall Treatments (Plaster, Painting &amp; Polishing)</v>
      </c>
      <c r="B8" s="48">
        <f>'Civil and Interior BOQ'!H65</f>
        <v>0</v>
      </c>
      <c r="C8" s="58">
        <v>0.18</v>
      </c>
      <c r="D8" s="15">
        <f t="shared" si="0"/>
        <v>0</v>
      </c>
      <c r="E8" s="15">
        <f t="shared" si="1"/>
        <v>0</v>
      </c>
      <c r="F8" s="117"/>
    </row>
    <row r="9" spans="1:6" ht="15.5" x14ac:dyDescent="0.35">
      <c r="A9" s="108" t="str">
        <f>'Civil and Interior BOQ'!A67</f>
        <v>Door &amp; Window</v>
      </c>
      <c r="B9" s="48">
        <f>'Civil and Interior BOQ'!H84</f>
        <v>0</v>
      </c>
      <c r="C9" s="58">
        <v>0.18</v>
      </c>
      <c r="D9" s="15">
        <f t="shared" si="0"/>
        <v>0</v>
      </c>
      <c r="E9" s="15">
        <f t="shared" si="1"/>
        <v>0</v>
      </c>
      <c r="F9" s="117"/>
    </row>
    <row r="10" spans="1:6" ht="15.5" x14ac:dyDescent="0.35">
      <c r="A10" s="109" t="str">
        <f>'Civil and Interior BOQ'!D85</f>
        <v>Partition and Paneling</v>
      </c>
      <c r="B10" s="48">
        <f>'Civil and Interior BOQ'!H131</f>
        <v>0</v>
      </c>
      <c r="C10" s="58">
        <v>0.18</v>
      </c>
      <c r="D10" s="15">
        <f t="shared" ref="D10" si="2">C10*B10</f>
        <v>0</v>
      </c>
      <c r="E10" s="15">
        <f t="shared" ref="E10" si="3">D10+B10</f>
        <v>0</v>
      </c>
      <c r="F10" s="117"/>
    </row>
    <row r="11" spans="1:6" ht="15.5" x14ac:dyDescent="0.35">
      <c r="A11" s="110" t="str">
        <f>'Civil and Interior BOQ'!D132</f>
        <v>Counters</v>
      </c>
      <c r="B11" s="48">
        <f>'Civil and Interior BOQ'!H151</f>
        <v>0</v>
      </c>
      <c r="C11" s="58">
        <v>0.18</v>
      </c>
      <c r="D11" s="15">
        <f t="shared" ref="D11:D29" si="4">C11*B11</f>
        <v>0</v>
      </c>
      <c r="E11" s="15">
        <f t="shared" ref="E11:E29" si="5">D11+B11</f>
        <v>0</v>
      </c>
      <c r="F11" s="117"/>
    </row>
    <row r="12" spans="1:6" ht="15.5" x14ac:dyDescent="0.35">
      <c r="A12" s="106" t="str">
        <f>'Civil and Interior BOQ'!D152</f>
        <v>Glazing</v>
      </c>
      <c r="B12" s="48">
        <f>'Civil and Interior BOQ'!H158</f>
        <v>0</v>
      </c>
      <c r="C12" s="58">
        <v>0.18</v>
      </c>
      <c r="D12" s="15">
        <f t="shared" si="4"/>
        <v>0</v>
      </c>
      <c r="E12" s="15">
        <f t="shared" si="5"/>
        <v>0</v>
      </c>
      <c r="F12" s="117"/>
    </row>
    <row r="13" spans="1:6" ht="15.5" x14ac:dyDescent="0.35">
      <c r="A13" s="110" t="str">
        <f>'Civil and Interior BOQ'!D159</f>
        <v>Metal Works</v>
      </c>
      <c r="B13" s="48">
        <f>'Civil and Interior BOQ'!H175</f>
        <v>0</v>
      </c>
      <c r="C13" s="58">
        <v>0.18</v>
      </c>
      <c r="D13" s="15">
        <f t="shared" si="4"/>
        <v>0</v>
      </c>
      <c r="E13" s="15">
        <f t="shared" si="5"/>
        <v>0</v>
      </c>
      <c r="F13" s="117"/>
    </row>
    <row r="14" spans="1:6" ht="15.5" x14ac:dyDescent="0.35">
      <c r="A14" s="106" t="str">
        <f>'Civil and Interior BOQ'!A177</f>
        <v>Ceiling elements</v>
      </c>
      <c r="B14" s="48">
        <f>'Civil and Interior BOQ'!H182</f>
        <v>0</v>
      </c>
      <c r="C14" s="58">
        <v>0.18</v>
      </c>
      <c r="D14" s="15">
        <f t="shared" si="4"/>
        <v>0</v>
      </c>
      <c r="E14" s="15">
        <f t="shared" si="5"/>
        <v>0</v>
      </c>
      <c r="F14" s="117"/>
    </row>
    <row r="15" spans="1:6" ht="15.5" x14ac:dyDescent="0.35">
      <c r="A15" s="108" t="s">
        <v>246</v>
      </c>
      <c r="B15" s="48">
        <f>'Civil and Interior BOQ'!H206</f>
        <v>0</v>
      </c>
      <c r="C15" s="58">
        <v>0.18</v>
      </c>
      <c r="D15" s="15">
        <f t="shared" si="4"/>
        <v>0</v>
      </c>
      <c r="E15" s="15">
        <f t="shared" si="5"/>
        <v>0</v>
      </c>
      <c r="F15" s="117"/>
    </row>
    <row r="16" spans="1:6" ht="15.5" x14ac:dyDescent="0.35">
      <c r="A16" s="108" t="str">
        <f>'Civil and Interior BOQ'!D207</f>
        <v>Main Power Supply Cable</v>
      </c>
      <c r="B16" s="48">
        <f>'Civil and Interior BOQ'!H214</f>
        <v>0</v>
      </c>
      <c r="C16" s="58">
        <v>0.18</v>
      </c>
      <c r="D16" s="15">
        <f t="shared" si="4"/>
        <v>0</v>
      </c>
      <c r="E16" s="15">
        <f t="shared" si="5"/>
        <v>0</v>
      </c>
      <c r="F16" s="117"/>
    </row>
    <row r="17" spans="1:6" ht="15.5" x14ac:dyDescent="0.35">
      <c r="A17" s="108" t="str">
        <f>'Civil and Interior BOQ'!A222</f>
        <v>Switch &amp; socket</v>
      </c>
      <c r="B17" s="48">
        <f>'Civil and Interior BOQ'!H233</f>
        <v>0</v>
      </c>
      <c r="C17" s="58">
        <v>0.18</v>
      </c>
      <c r="D17" s="15">
        <f t="shared" si="4"/>
        <v>0</v>
      </c>
      <c r="E17" s="15">
        <f t="shared" si="5"/>
        <v>0</v>
      </c>
      <c r="F17" s="117"/>
    </row>
    <row r="18" spans="1:6" ht="15.5" x14ac:dyDescent="0.35">
      <c r="A18" s="110" t="str">
        <f>'Civil and Interior BOQ'!D234</f>
        <v>Distrubution Board (DB)</v>
      </c>
      <c r="B18" s="48">
        <f>'Civil and Interior BOQ'!H243</f>
        <v>0</v>
      </c>
      <c r="C18" s="58">
        <v>0.18</v>
      </c>
      <c r="D18" s="15">
        <f t="shared" si="4"/>
        <v>0</v>
      </c>
      <c r="E18" s="15">
        <f t="shared" si="5"/>
        <v>0</v>
      </c>
      <c r="F18" s="117"/>
    </row>
    <row r="19" spans="1:6" ht="15.5" x14ac:dyDescent="0.35">
      <c r="A19" s="110" t="str">
        <f>'Civil and Interior BOQ'!A245</f>
        <v>Electrical Panel</v>
      </c>
      <c r="B19" s="48">
        <f>'Civil and Interior BOQ'!H250</f>
        <v>0</v>
      </c>
      <c r="C19" s="58">
        <v>0.18</v>
      </c>
      <c r="D19" s="15">
        <f t="shared" si="4"/>
        <v>0</v>
      </c>
      <c r="E19" s="15">
        <f t="shared" si="5"/>
        <v>0</v>
      </c>
      <c r="F19" s="117"/>
    </row>
    <row r="20" spans="1:6" ht="15.5" x14ac:dyDescent="0.35">
      <c r="A20" s="108" t="str">
        <f>'Civil and Interior BOQ'!D251</f>
        <v>Cable tray</v>
      </c>
      <c r="B20" s="48">
        <f>'Civil and Interior BOQ'!H257</f>
        <v>0</v>
      </c>
      <c r="C20" s="58">
        <v>0.18</v>
      </c>
      <c r="D20" s="15">
        <f t="shared" si="4"/>
        <v>0</v>
      </c>
      <c r="E20" s="15">
        <f t="shared" si="5"/>
        <v>0</v>
      </c>
      <c r="F20" s="117"/>
    </row>
    <row r="21" spans="1:6" ht="15.5" x14ac:dyDescent="0.35">
      <c r="A21" s="110" t="str">
        <f>'Civil and Interior BOQ'!D258</f>
        <v>Fixture installation</v>
      </c>
      <c r="B21" s="48">
        <f>'Civil and Interior BOQ'!H264</f>
        <v>0</v>
      </c>
      <c r="C21" s="58">
        <v>0.18</v>
      </c>
      <c r="D21" s="15">
        <f t="shared" si="4"/>
        <v>0</v>
      </c>
      <c r="E21" s="15">
        <f t="shared" si="5"/>
        <v>0</v>
      </c>
      <c r="F21" s="117"/>
    </row>
    <row r="22" spans="1:6" ht="15.5" x14ac:dyDescent="0.35">
      <c r="A22" s="106" t="str">
        <f>'Civil and Interior BOQ'!D265</f>
        <v xml:space="preserve">MS Conduit </v>
      </c>
      <c r="B22" s="48">
        <f>'Civil and Interior BOQ'!H268</f>
        <v>0</v>
      </c>
      <c r="C22" s="58">
        <v>0.18</v>
      </c>
      <c r="D22" s="15">
        <f t="shared" si="4"/>
        <v>0</v>
      </c>
      <c r="E22" s="15">
        <f t="shared" si="5"/>
        <v>0</v>
      </c>
      <c r="F22" s="117"/>
    </row>
    <row r="23" spans="1:6" ht="15.5" x14ac:dyDescent="0.35">
      <c r="A23" s="110" t="str">
        <f>'Civil and Interior BOQ'!D269</f>
        <v>UPS (For Sigange/Lighting)</v>
      </c>
      <c r="B23" s="48">
        <f>'Civil and Interior BOQ'!H274</f>
        <v>0</v>
      </c>
      <c r="C23" s="58">
        <v>0.18</v>
      </c>
      <c r="D23" s="15">
        <f t="shared" si="4"/>
        <v>0</v>
      </c>
      <c r="E23" s="15">
        <f t="shared" si="5"/>
        <v>0</v>
      </c>
      <c r="F23" s="117"/>
    </row>
    <row r="24" spans="1:6" ht="15.5" x14ac:dyDescent="0.35">
      <c r="A24" s="110" t="str">
        <f>'Civil and Interior BOQ'!D275</f>
        <v>Earthing</v>
      </c>
      <c r="B24" s="48">
        <f>'Civil and Interior BOQ'!H280</f>
        <v>0</v>
      </c>
      <c r="C24" s="58">
        <v>0.18</v>
      </c>
      <c r="D24" s="15">
        <f t="shared" si="4"/>
        <v>0</v>
      </c>
      <c r="E24" s="15">
        <f t="shared" si="5"/>
        <v>0</v>
      </c>
      <c r="F24" s="117"/>
    </row>
    <row r="25" spans="1:6" ht="15.5" x14ac:dyDescent="0.35">
      <c r="A25" s="106" t="s">
        <v>523</v>
      </c>
      <c r="B25" s="48">
        <f>'Civil and Interior BOQ'!H287</f>
        <v>0</v>
      </c>
      <c r="C25" s="58">
        <v>0.18</v>
      </c>
      <c r="D25" s="15">
        <f t="shared" si="4"/>
        <v>0</v>
      </c>
      <c r="E25" s="15">
        <f t="shared" si="5"/>
        <v>0</v>
      </c>
      <c r="F25" s="117"/>
    </row>
    <row r="26" spans="1:6" ht="15.5" x14ac:dyDescent="0.35">
      <c r="A26" s="110" t="s">
        <v>524</v>
      </c>
      <c r="B26" s="48">
        <f>'Civil and Interior BOQ'!H295</f>
        <v>0</v>
      </c>
      <c r="C26" s="58">
        <v>0.18</v>
      </c>
      <c r="D26" s="15">
        <f t="shared" si="4"/>
        <v>0</v>
      </c>
      <c r="E26" s="15">
        <f t="shared" si="5"/>
        <v>0</v>
      </c>
      <c r="F26" s="117"/>
    </row>
    <row r="27" spans="1:6" ht="15.5" x14ac:dyDescent="0.35">
      <c r="A27" s="109" t="s">
        <v>525</v>
      </c>
      <c r="B27" s="48">
        <f>'Civil and Interior BOQ'!H301</f>
        <v>0</v>
      </c>
      <c r="C27" s="58">
        <v>0.18</v>
      </c>
      <c r="D27" s="15">
        <f t="shared" si="4"/>
        <v>0</v>
      </c>
      <c r="E27" s="15">
        <f t="shared" si="5"/>
        <v>0</v>
      </c>
      <c r="F27" s="117"/>
    </row>
    <row r="28" spans="1:6" ht="15.5" x14ac:dyDescent="0.35">
      <c r="A28" s="109" t="s">
        <v>344</v>
      </c>
      <c r="B28" s="48">
        <f>'Civil and Interior BOQ'!H312</f>
        <v>0</v>
      </c>
      <c r="C28" s="58">
        <v>0.18</v>
      </c>
      <c r="D28" s="15">
        <f t="shared" si="4"/>
        <v>0</v>
      </c>
      <c r="E28" s="15">
        <f t="shared" si="5"/>
        <v>0</v>
      </c>
      <c r="F28" s="117"/>
    </row>
    <row r="29" spans="1:6" ht="15.5" x14ac:dyDescent="0.35">
      <c r="A29" s="110" t="str">
        <f>'Civil and Interior BOQ'!D313</f>
        <v>Sanitary Fixture &amp; Fittings (Toilet)</v>
      </c>
      <c r="B29" s="48">
        <f>'Civil and Interior BOQ'!H331</f>
        <v>0</v>
      </c>
      <c r="C29" s="58">
        <v>0.18</v>
      </c>
      <c r="D29" s="15">
        <f t="shared" si="4"/>
        <v>0</v>
      </c>
      <c r="E29" s="15">
        <f t="shared" si="5"/>
        <v>0</v>
      </c>
      <c r="F29" s="117"/>
    </row>
    <row r="30" spans="1:6" ht="15.5" x14ac:dyDescent="0.35">
      <c r="A30" s="110" t="str">
        <f>'Civil and Interior BOQ'!D332</f>
        <v>Garbage crusher</v>
      </c>
      <c r="B30" s="48">
        <f>'Civil and Interior BOQ'!H334</f>
        <v>0</v>
      </c>
      <c r="C30" s="58">
        <v>0.18</v>
      </c>
      <c r="D30" s="15">
        <f t="shared" ref="D30:D31" si="6">C30*B30</f>
        <v>0</v>
      </c>
      <c r="E30" s="15">
        <f t="shared" ref="E30:E31" si="7">D30+B30</f>
        <v>0</v>
      </c>
      <c r="F30" s="117"/>
    </row>
    <row r="31" spans="1:6" ht="15.5" x14ac:dyDescent="0.35">
      <c r="A31" s="110" t="str">
        <f>'Civil and Interior BOQ'!D335</f>
        <v>Scaffolding, Wall art, store set up charges Etc.</v>
      </c>
      <c r="B31" s="48">
        <f>'Civil and Interior BOQ'!H352</f>
        <v>0</v>
      </c>
      <c r="C31" s="58">
        <v>0.18</v>
      </c>
      <c r="D31" s="15">
        <f t="shared" si="6"/>
        <v>0</v>
      </c>
      <c r="E31" s="15">
        <f t="shared" si="7"/>
        <v>0</v>
      </c>
      <c r="F31" s="117"/>
    </row>
    <row r="32" spans="1:6" ht="15.5" x14ac:dyDescent="0.35">
      <c r="A32" s="110" t="s">
        <v>563</v>
      </c>
      <c r="B32" s="48">
        <f>'Civil and Interior BOQ'!H375</f>
        <v>0</v>
      </c>
      <c r="C32" s="58">
        <v>0.18</v>
      </c>
      <c r="D32" s="15">
        <f t="shared" ref="D32" si="8">C32*B32</f>
        <v>0</v>
      </c>
      <c r="E32" s="15">
        <f t="shared" ref="E32" si="9">D32+B32</f>
        <v>0</v>
      </c>
      <c r="F32" s="117"/>
    </row>
    <row r="33" spans="1:5" x14ac:dyDescent="0.35">
      <c r="A33" s="111"/>
      <c r="B33" s="59">
        <f>SUM(B3:B31)</f>
        <v>0</v>
      </c>
      <c r="C33" s="21"/>
      <c r="D33" s="61" t="s">
        <v>17</v>
      </c>
      <c r="E33" s="102">
        <f>SUM(E3:E32)</f>
        <v>0</v>
      </c>
    </row>
    <row r="34" spans="1:5" x14ac:dyDescent="0.35">
      <c r="A34" s="112"/>
      <c r="B34" s="21"/>
      <c r="C34" s="21"/>
      <c r="D34" s="21"/>
      <c r="E34" s="21"/>
    </row>
    <row r="35" spans="1:5" x14ac:dyDescent="0.35">
      <c r="A35" s="112" t="s">
        <v>557</v>
      </c>
      <c r="B35" s="21">
        <v>0</v>
      </c>
      <c r="C35" s="58">
        <v>0.18</v>
      </c>
      <c r="D35" s="15">
        <f t="shared" ref="D35:D36" si="10">C35*B35</f>
        <v>0</v>
      </c>
      <c r="E35" s="15">
        <f t="shared" ref="E35:E36" si="11">D35+B35</f>
        <v>0</v>
      </c>
    </row>
    <row r="36" spans="1:5" x14ac:dyDescent="0.35">
      <c r="A36" s="112" t="s">
        <v>558</v>
      </c>
      <c r="B36" s="21">
        <v>0</v>
      </c>
      <c r="C36" s="58">
        <v>0.18</v>
      </c>
      <c r="D36" s="15">
        <f t="shared" si="10"/>
        <v>0</v>
      </c>
      <c r="E36" s="15">
        <f t="shared" si="11"/>
        <v>0</v>
      </c>
    </row>
    <row r="37" spans="1:5" x14ac:dyDescent="0.35">
      <c r="A37" s="112" t="s">
        <v>564</v>
      </c>
      <c r="B37" s="21" t="e">
        <f>#REF!</f>
        <v>#REF!</v>
      </c>
      <c r="C37" s="58">
        <v>0.18</v>
      </c>
      <c r="D37" s="15" t="e">
        <f t="shared" ref="D37" si="12">C37*B37</f>
        <v>#REF!</v>
      </c>
      <c r="E37" s="15" t="e">
        <f t="shared" ref="E37" si="13">D37+B37</f>
        <v>#REF!</v>
      </c>
    </row>
    <row r="38" spans="1:5" x14ac:dyDescent="0.35">
      <c r="A38" s="112" t="s">
        <v>569</v>
      </c>
      <c r="B38" s="21">
        <v>0</v>
      </c>
      <c r="C38" s="58">
        <v>0.18</v>
      </c>
      <c r="D38" s="15">
        <f t="shared" ref="D38" si="14">C38*B38</f>
        <v>0</v>
      </c>
      <c r="E38" s="15">
        <f t="shared" ref="E38" si="15">D38+B38</f>
        <v>0</v>
      </c>
    </row>
    <row r="39" spans="1:5" x14ac:dyDescent="0.35">
      <c r="A39" s="112" t="s">
        <v>560</v>
      </c>
      <c r="B39" s="21">
        <v>0</v>
      </c>
      <c r="C39" s="58">
        <v>0.18</v>
      </c>
      <c r="D39" s="15">
        <f t="shared" ref="D39" si="16">C39*B39</f>
        <v>0</v>
      </c>
      <c r="E39" s="15">
        <f t="shared" ref="E39" si="17">D39+B39</f>
        <v>0</v>
      </c>
    </row>
    <row r="40" spans="1:5" x14ac:dyDescent="0.35">
      <c r="A40" s="112" t="s">
        <v>566</v>
      </c>
      <c r="B40" s="21">
        <v>0</v>
      </c>
      <c r="C40" s="58">
        <v>0.18</v>
      </c>
      <c r="D40" s="15">
        <f t="shared" ref="D40:D41" si="18">C40*B40</f>
        <v>0</v>
      </c>
      <c r="E40" s="15">
        <f t="shared" ref="E40:E41" si="19">D40+B40</f>
        <v>0</v>
      </c>
    </row>
    <row r="41" spans="1:5" x14ac:dyDescent="0.35">
      <c r="A41" s="112" t="s">
        <v>567</v>
      </c>
      <c r="B41" s="21">
        <v>0</v>
      </c>
      <c r="C41" s="58">
        <v>0.18</v>
      </c>
      <c r="D41" s="15">
        <f t="shared" si="18"/>
        <v>0</v>
      </c>
      <c r="E41" s="15">
        <f t="shared" si="19"/>
        <v>0</v>
      </c>
    </row>
    <row r="42" spans="1:5" x14ac:dyDescent="0.35">
      <c r="A42" s="112" t="s">
        <v>568</v>
      </c>
      <c r="B42" s="21">
        <v>0</v>
      </c>
      <c r="C42" s="58">
        <v>0.18</v>
      </c>
      <c r="D42" s="21"/>
      <c r="E42" s="101" t="e">
        <f>SUM(E35:E41)</f>
        <v>#REF!</v>
      </c>
    </row>
    <row r="43" spans="1:5" ht="15.5" x14ac:dyDescent="0.35">
      <c r="A43" s="113"/>
      <c r="B43" s="100"/>
      <c r="C43" s="100"/>
      <c r="D43" s="100"/>
      <c r="E43" s="101" t="e">
        <f>E42+E33</f>
        <v>#REF!</v>
      </c>
    </row>
    <row r="44" spans="1:5" x14ac:dyDescent="0.35">
      <c r="A44" s="21"/>
      <c r="B44" s="114"/>
      <c r="C44" s="114"/>
      <c r="D44" s="114"/>
      <c r="E44" s="114"/>
    </row>
  </sheetData>
  <mergeCells count="1">
    <mergeCell ref="B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5"/>
  <sheetViews>
    <sheetView tabSelected="1" zoomScale="85" zoomScaleNormal="85" workbookViewId="0">
      <pane xSplit="1" ySplit="1" topLeftCell="B284" activePane="bottomRight" state="frozen"/>
      <selection pane="topRight" activeCell="B1" sqref="B1"/>
      <selection pane="bottomLeft" activeCell="A2" sqref="A2"/>
      <selection pane="bottomRight" activeCell="D292" sqref="D292"/>
    </sheetView>
  </sheetViews>
  <sheetFormatPr defaultColWidth="14" defaultRowHeight="14.5" x14ac:dyDescent="0.35"/>
  <cols>
    <col min="1" max="1" width="13" style="54" customWidth="1"/>
    <col min="2" max="2" width="18.54296875" style="55" customWidth="1"/>
    <col min="3" max="3" width="12.81640625" style="55" customWidth="1"/>
    <col min="4" max="4" width="61.54296875" style="125" customWidth="1"/>
    <col min="5" max="5" width="8.453125" style="55" customWidth="1"/>
    <col min="6" max="8" width="8.453125" style="82" customWidth="1"/>
    <col min="9" max="11" width="5.08984375" customWidth="1"/>
  </cols>
  <sheetData>
    <row r="1" spans="1:8" s="1" customFormat="1" x14ac:dyDescent="0.35">
      <c r="A1" s="9" t="s">
        <v>0</v>
      </c>
      <c r="B1" s="9" t="s">
        <v>1</v>
      </c>
      <c r="C1" s="9" t="s">
        <v>2</v>
      </c>
      <c r="D1" s="25" t="s">
        <v>3</v>
      </c>
      <c r="E1" s="4" t="s">
        <v>4</v>
      </c>
      <c r="F1" s="70" t="s">
        <v>5</v>
      </c>
      <c r="G1" s="70" t="s">
        <v>6</v>
      </c>
      <c r="H1" s="70" t="s">
        <v>7</v>
      </c>
    </row>
    <row r="2" spans="1:8" s="1" customFormat="1" x14ac:dyDescent="0.35">
      <c r="A2" s="2" t="s">
        <v>8</v>
      </c>
      <c r="B2" s="3"/>
      <c r="C2" s="3"/>
      <c r="D2" s="25" t="s">
        <v>9</v>
      </c>
      <c r="E2" s="4"/>
      <c r="F2" s="70">
        <v>0</v>
      </c>
      <c r="G2" s="70"/>
      <c r="H2" s="70">
        <v>0</v>
      </c>
    </row>
    <row r="3" spans="1:8" ht="73.25" customHeight="1" x14ac:dyDescent="0.35">
      <c r="A3" s="5" t="s">
        <v>10</v>
      </c>
      <c r="B3" s="19" t="s">
        <v>11</v>
      </c>
      <c r="C3" s="19" t="s">
        <v>12</v>
      </c>
      <c r="D3" s="6" t="s">
        <v>565</v>
      </c>
      <c r="E3" s="7" t="s">
        <v>13</v>
      </c>
      <c r="F3" s="60">
        <v>0</v>
      </c>
      <c r="G3" s="60"/>
      <c r="H3" s="68">
        <f>G3*F3</f>
        <v>0</v>
      </c>
    </row>
    <row r="4" spans="1:8" x14ac:dyDescent="0.35">
      <c r="A4" s="5" t="s">
        <v>10</v>
      </c>
      <c r="B4" s="19" t="s">
        <v>14</v>
      </c>
      <c r="C4" s="19" t="s">
        <v>12</v>
      </c>
      <c r="D4" s="6" t="s">
        <v>15</v>
      </c>
      <c r="E4" s="7" t="s">
        <v>16</v>
      </c>
      <c r="F4" s="60">
        <v>0</v>
      </c>
      <c r="G4" s="60"/>
      <c r="H4" s="68">
        <f>G4*F4</f>
        <v>0</v>
      </c>
    </row>
    <row r="5" spans="1:8" s="1" customFormat="1" x14ac:dyDescent="0.35">
      <c r="A5" s="8"/>
      <c r="B5" s="9"/>
      <c r="C5" s="9"/>
      <c r="D5" s="25" t="s">
        <v>17</v>
      </c>
      <c r="E5" s="4"/>
      <c r="F5" s="70"/>
      <c r="G5" s="70"/>
      <c r="H5" s="83">
        <f>SUM(H3:H4)</f>
        <v>0</v>
      </c>
    </row>
    <row r="6" spans="1:8" s="1" customFormat="1" x14ac:dyDescent="0.35">
      <c r="A6" s="8"/>
      <c r="B6" s="9"/>
      <c r="C6" s="9"/>
      <c r="D6" s="25" t="s">
        <v>18</v>
      </c>
      <c r="E6" s="4"/>
      <c r="F6" s="70"/>
      <c r="G6" s="70"/>
      <c r="H6" s="70">
        <v>0</v>
      </c>
    </row>
    <row r="7" spans="1:8" ht="78" x14ac:dyDescent="0.35">
      <c r="A7" s="5" t="s">
        <v>19</v>
      </c>
      <c r="B7" s="19" t="s">
        <v>20</v>
      </c>
      <c r="C7" s="19" t="s">
        <v>21</v>
      </c>
      <c r="D7" s="10" t="s">
        <v>22</v>
      </c>
      <c r="E7" s="11" t="s">
        <v>23</v>
      </c>
      <c r="F7" s="68">
        <v>0</v>
      </c>
      <c r="G7" s="68"/>
      <c r="H7" s="68">
        <f>G7*F7</f>
        <v>0</v>
      </c>
    </row>
    <row r="8" spans="1:8" ht="65" x14ac:dyDescent="0.35">
      <c r="A8" s="5" t="s">
        <v>19</v>
      </c>
      <c r="B8" s="19" t="s">
        <v>24</v>
      </c>
      <c r="C8" s="19" t="s">
        <v>21</v>
      </c>
      <c r="D8" s="10" t="s">
        <v>25</v>
      </c>
      <c r="E8" s="11" t="s">
        <v>23</v>
      </c>
      <c r="F8" s="68">
        <f>42.2*10.76</f>
        <v>454.072</v>
      </c>
      <c r="G8" s="68"/>
      <c r="H8" s="68">
        <f t="shared" ref="H8:H9" si="0">G8*F8</f>
        <v>0</v>
      </c>
    </row>
    <row r="9" spans="1:8" ht="65" x14ac:dyDescent="0.35">
      <c r="A9" s="5" t="s">
        <v>19</v>
      </c>
      <c r="B9" s="65" t="s">
        <v>528</v>
      </c>
      <c r="C9" s="19"/>
      <c r="D9" s="63" t="s">
        <v>527</v>
      </c>
      <c r="E9" s="64" t="s">
        <v>529</v>
      </c>
      <c r="F9" s="68">
        <v>0</v>
      </c>
      <c r="G9" s="84"/>
      <c r="H9" s="68">
        <f t="shared" si="0"/>
        <v>0</v>
      </c>
    </row>
    <row r="10" spans="1:8" s="1" customFormat="1" x14ac:dyDescent="0.35">
      <c r="A10" s="8"/>
      <c r="B10" s="9"/>
      <c r="C10" s="9"/>
      <c r="D10" s="25" t="s">
        <v>17</v>
      </c>
      <c r="E10" s="4"/>
      <c r="F10" s="70"/>
      <c r="G10" s="70"/>
      <c r="H10" s="83">
        <f>SUM(H7:H9)</f>
        <v>0</v>
      </c>
    </row>
    <row r="11" spans="1:8" s="1" customFormat="1" x14ac:dyDescent="0.35">
      <c r="A11" s="8"/>
      <c r="B11" s="9"/>
      <c r="C11" s="9"/>
      <c r="D11" s="25" t="s">
        <v>26</v>
      </c>
      <c r="E11" s="4"/>
      <c r="F11" s="70"/>
      <c r="G11" s="70"/>
      <c r="H11" s="83">
        <v>0</v>
      </c>
    </row>
    <row r="12" spans="1:8" ht="39" x14ac:dyDescent="0.35">
      <c r="A12" s="5" t="s">
        <v>27</v>
      </c>
      <c r="B12" s="1" t="s">
        <v>544</v>
      </c>
      <c r="C12" s="12"/>
      <c r="D12" s="10" t="s">
        <v>29</v>
      </c>
      <c r="E12" s="11" t="s">
        <v>23</v>
      </c>
      <c r="F12" s="68">
        <v>0</v>
      </c>
      <c r="G12" s="68"/>
      <c r="H12" s="68">
        <f t="shared" ref="H12:H18" si="1">G12*F12</f>
        <v>0</v>
      </c>
    </row>
    <row r="13" spans="1:8" ht="65" x14ac:dyDescent="0.35">
      <c r="A13" s="5" t="s">
        <v>27</v>
      </c>
      <c r="B13" s="3" t="s">
        <v>28</v>
      </c>
      <c r="C13" s="12"/>
      <c r="D13" s="10" t="s">
        <v>30</v>
      </c>
      <c r="E13" s="11" t="s">
        <v>23</v>
      </c>
      <c r="F13" s="68"/>
      <c r="G13" s="68"/>
      <c r="H13" s="68">
        <f>G13*F13</f>
        <v>0</v>
      </c>
    </row>
    <row r="14" spans="1:8" ht="65" x14ac:dyDescent="0.35">
      <c r="A14" s="5" t="s">
        <v>27</v>
      </c>
      <c r="B14" s="19" t="s">
        <v>31</v>
      </c>
      <c r="C14" s="19" t="s">
        <v>21</v>
      </c>
      <c r="D14" s="10" t="s">
        <v>32</v>
      </c>
      <c r="E14" s="11" t="s">
        <v>23</v>
      </c>
      <c r="F14" s="68">
        <v>286.21600000000001</v>
      </c>
      <c r="G14" s="68"/>
      <c r="H14" s="68">
        <f t="shared" ref="H14:H16" si="2">G14*F14</f>
        <v>0</v>
      </c>
    </row>
    <row r="15" spans="1:8" ht="65" x14ac:dyDescent="0.35">
      <c r="A15" s="5" t="s">
        <v>27</v>
      </c>
      <c r="B15" s="3" t="s">
        <v>28</v>
      </c>
      <c r="C15" s="12"/>
      <c r="D15" s="10" t="s">
        <v>33</v>
      </c>
      <c r="E15" s="11" t="s">
        <v>23</v>
      </c>
      <c r="F15" s="68"/>
      <c r="G15" s="68"/>
      <c r="H15" s="68">
        <f t="shared" si="2"/>
        <v>0</v>
      </c>
    </row>
    <row r="16" spans="1:8" ht="65" x14ac:dyDescent="0.35">
      <c r="A16" s="5" t="s">
        <v>27</v>
      </c>
      <c r="B16" s="3" t="s">
        <v>28</v>
      </c>
      <c r="C16" s="12"/>
      <c r="D16" s="10" t="s">
        <v>34</v>
      </c>
      <c r="E16" s="11" t="s">
        <v>23</v>
      </c>
      <c r="F16" s="68"/>
      <c r="G16" s="68"/>
      <c r="H16" s="68">
        <f t="shared" si="2"/>
        <v>0</v>
      </c>
    </row>
    <row r="17" spans="1:9" x14ac:dyDescent="0.35">
      <c r="A17" s="5" t="s">
        <v>27</v>
      </c>
      <c r="B17" s="3" t="s">
        <v>28</v>
      </c>
      <c r="C17" s="12"/>
      <c r="D17" s="10" t="s">
        <v>35</v>
      </c>
      <c r="E17" s="11" t="s">
        <v>23</v>
      </c>
      <c r="F17" s="68">
        <v>286.21600000000001</v>
      </c>
      <c r="G17" s="68"/>
      <c r="H17" s="68">
        <f t="shared" si="1"/>
        <v>0</v>
      </c>
    </row>
    <row r="18" spans="1:9" s="13" customFormat="1" ht="39" x14ac:dyDescent="0.35">
      <c r="A18" s="5" t="s">
        <v>27</v>
      </c>
      <c r="B18" s="1" t="s">
        <v>545</v>
      </c>
      <c r="C18" s="12"/>
      <c r="D18" s="10" t="s">
        <v>36</v>
      </c>
      <c r="E18" s="11" t="s">
        <v>37</v>
      </c>
      <c r="F18" s="88"/>
      <c r="G18" s="85"/>
      <c r="H18" s="68">
        <f t="shared" si="1"/>
        <v>0</v>
      </c>
    </row>
    <row r="19" spans="1:9" s="1" customFormat="1" x14ac:dyDescent="0.35">
      <c r="A19" s="8"/>
      <c r="B19" s="9"/>
      <c r="C19" s="9"/>
      <c r="D19" s="25" t="s">
        <v>17</v>
      </c>
      <c r="E19" s="4"/>
      <c r="F19" s="70"/>
      <c r="G19" s="70"/>
      <c r="H19" s="83">
        <f>SUM(H12:H18)</f>
        <v>0</v>
      </c>
    </row>
    <row r="20" spans="1:9" s="1" customFormat="1" x14ac:dyDescent="0.35">
      <c r="A20" s="8"/>
      <c r="B20" s="9"/>
      <c r="C20" s="9"/>
      <c r="D20" s="25" t="s">
        <v>38</v>
      </c>
      <c r="E20" s="4"/>
      <c r="F20" s="70"/>
      <c r="G20" s="70"/>
      <c r="H20" s="70">
        <v>0</v>
      </c>
    </row>
    <row r="21" spans="1:9" ht="65" x14ac:dyDescent="0.35">
      <c r="A21" s="5" t="s">
        <v>27</v>
      </c>
      <c r="B21" s="126" t="s">
        <v>41</v>
      </c>
      <c r="C21" s="12"/>
      <c r="D21" s="10" t="s">
        <v>39</v>
      </c>
      <c r="E21" s="11" t="s">
        <v>23</v>
      </c>
      <c r="F21" s="67"/>
      <c r="G21" s="67"/>
      <c r="H21" s="68">
        <f>G21*F21</f>
        <v>0</v>
      </c>
    </row>
    <row r="22" spans="1:9" ht="65" x14ac:dyDescent="0.35">
      <c r="A22" s="5" t="s">
        <v>27</v>
      </c>
      <c r="B22" s="3" t="s">
        <v>28</v>
      </c>
      <c r="C22" s="12"/>
      <c r="D22" s="10" t="s">
        <v>40</v>
      </c>
      <c r="E22" s="11" t="s">
        <v>23</v>
      </c>
      <c r="F22" s="60">
        <f>14.4*3.2*10.76</f>
        <v>495.82080000000008</v>
      </c>
      <c r="G22" s="68"/>
      <c r="H22" s="68">
        <f t="shared" ref="H22:H29" si="3">G22*F22</f>
        <v>0</v>
      </c>
    </row>
    <row r="23" spans="1:9" ht="52" x14ac:dyDescent="0.35">
      <c r="A23" s="5" t="s">
        <v>27</v>
      </c>
      <c r="B23" s="19" t="s">
        <v>41</v>
      </c>
      <c r="C23" s="19" t="s">
        <v>21</v>
      </c>
      <c r="D23" s="10" t="s">
        <v>514</v>
      </c>
      <c r="E23" s="11" t="s">
        <v>23</v>
      </c>
      <c r="F23" s="60">
        <v>0</v>
      </c>
      <c r="G23" s="68"/>
      <c r="H23" s="68">
        <f t="shared" si="3"/>
        <v>0</v>
      </c>
      <c r="I23" s="127">
        <f>F23*3.28</f>
        <v>0</v>
      </c>
    </row>
    <row r="24" spans="1:9" ht="52" x14ac:dyDescent="0.35">
      <c r="A24" s="5" t="s">
        <v>27</v>
      </c>
      <c r="B24" s="19" t="s">
        <v>42</v>
      </c>
      <c r="C24" s="19" t="s">
        <v>21</v>
      </c>
      <c r="D24" s="10" t="s">
        <v>513</v>
      </c>
      <c r="E24" s="11" t="s">
        <v>23</v>
      </c>
      <c r="F24" s="60"/>
      <c r="G24" s="68"/>
      <c r="H24" s="68">
        <f t="shared" si="3"/>
        <v>0</v>
      </c>
    </row>
    <row r="25" spans="1:9" ht="65" x14ac:dyDescent="0.35">
      <c r="A25" s="5" t="s">
        <v>27</v>
      </c>
      <c r="B25" s="19" t="s">
        <v>43</v>
      </c>
      <c r="C25" s="19" t="s">
        <v>21</v>
      </c>
      <c r="D25" s="10" t="s">
        <v>44</v>
      </c>
      <c r="E25" s="11" t="s">
        <v>23</v>
      </c>
      <c r="F25" s="60"/>
      <c r="G25" s="68"/>
      <c r="H25" s="68">
        <f t="shared" si="3"/>
        <v>0</v>
      </c>
    </row>
    <row r="26" spans="1:9" ht="39" x14ac:dyDescent="0.35">
      <c r="A26" s="5" t="s">
        <v>27</v>
      </c>
      <c r="B26" s="19" t="s">
        <v>45</v>
      </c>
      <c r="C26" s="19" t="s">
        <v>21</v>
      </c>
      <c r="D26" s="10" t="s">
        <v>46</v>
      </c>
      <c r="E26" s="11" t="s">
        <v>23</v>
      </c>
      <c r="F26" s="60">
        <f>F22*2</f>
        <v>991.64160000000015</v>
      </c>
      <c r="G26" s="68"/>
      <c r="H26" s="68">
        <f t="shared" si="3"/>
        <v>0</v>
      </c>
    </row>
    <row r="27" spans="1:9" ht="65" x14ac:dyDescent="0.35">
      <c r="A27" s="5" t="s">
        <v>27</v>
      </c>
      <c r="B27" s="1" t="s">
        <v>45</v>
      </c>
      <c r="C27" s="19"/>
      <c r="D27" s="10" t="s">
        <v>47</v>
      </c>
      <c r="E27" s="11" t="s">
        <v>23</v>
      </c>
      <c r="F27" s="60">
        <v>0</v>
      </c>
      <c r="G27" s="68"/>
      <c r="H27" s="68">
        <f t="shared" si="3"/>
        <v>0</v>
      </c>
    </row>
    <row r="28" spans="1:9" ht="26" x14ac:dyDescent="0.35">
      <c r="A28" s="5" t="s">
        <v>27</v>
      </c>
      <c r="B28" s="19" t="s">
        <v>48</v>
      </c>
      <c r="C28" s="19" t="s">
        <v>21</v>
      </c>
      <c r="D28" s="10" t="s">
        <v>49</v>
      </c>
      <c r="E28" s="11" t="s">
        <v>16</v>
      </c>
      <c r="F28" s="60">
        <v>0</v>
      </c>
      <c r="G28" s="68"/>
      <c r="H28" s="68">
        <f t="shared" si="3"/>
        <v>0</v>
      </c>
    </row>
    <row r="29" spans="1:9" ht="26" x14ac:dyDescent="0.35">
      <c r="A29" s="5" t="s">
        <v>27</v>
      </c>
      <c r="B29" s="19" t="s">
        <v>48</v>
      </c>
      <c r="C29" s="19" t="s">
        <v>21</v>
      </c>
      <c r="D29" s="10" t="s">
        <v>551</v>
      </c>
      <c r="E29" s="11" t="s">
        <v>16</v>
      </c>
      <c r="F29" s="60">
        <v>0</v>
      </c>
      <c r="G29" s="68"/>
      <c r="H29" s="68">
        <f t="shared" si="3"/>
        <v>0</v>
      </c>
    </row>
    <row r="30" spans="1:9" x14ac:dyDescent="0.35">
      <c r="A30" s="14"/>
      <c r="B30" s="4"/>
      <c r="C30" s="4"/>
      <c r="D30" s="25" t="s">
        <v>17</v>
      </c>
      <c r="E30" s="4"/>
      <c r="F30" s="70"/>
      <c r="G30" s="70"/>
      <c r="H30" s="83">
        <f>SUM(H21:H29)</f>
        <v>0</v>
      </c>
    </row>
    <row r="31" spans="1:9" x14ac:dyDescent="0.35">
      <c r="A31" s="8"/>
      <c r="B31" s="9"/>
      <c r="C31" s="9"/>
      <c r="D31" s="25" t="s">
        <v>50</v>
      </c>
      <c r="E31" s="4"/>
      <c r="F31" s="70"/>
      <c r="G31" s="70"/>
      <c r="H31" s="70">
        <v>0</v>
      </c>
    </row>
    <row r="32" spans="1:9" ht="91" x14ac:dyDescent="0.35">
      <c r="A32" s="5" t="s">
        <v>27</v>
      </c>
      <c r="B32" s="19" t="s">
        <v>51</v>
      </c>
      <c r="C32" s="19" t="s">
        <v>21</v>
      </c>
      <c r="D32" s="10" t="s">
        <v>52</v>
      </c>
      <c r="E32" s="11" t="s">
        <v>23</v>
      </c>
      <c r="F32" s="60"/>
      <c r="G32" s="68"/>
      <c r="H32" s="68">
        <f t="shared" ref="H32:H45" si="4">G32*F32</f>
        <v>0</v>
      </c>
    </row>
    <row r="33" spans="1:8" ht="65" x14ac:dyDescent="0.35">
      <c r="A33" s="5" t="s">
        <v>27</v>
      </c>
      <c r="B33" s="19" t="s">
        <v>53</v>
      </c>
      <c r="C33" s="19" t="s">
        <v>21</v>
      </c>
      <c r="D33" s="10" t="s">
        <v>54</v>
      </c>
      <c r="E33" s="11" t="s">
        <v>23</v>
      </c>
      <c r="F33" s="60"/>
      <c r="G33" s="68"/>
      <c r="H33" s="68">
        <f t="shared" si="4"/>
        <v>0</v>
      </c>
    </row>
    <row r="34" spans="1:8" ht="26" x14ac:dyDescent="0.35">
      <c r="A34" s="5" t="s">
        <v>55</v>
      </c>
      <c r="B34" s="3" t="s">
        <v>28</v>
      </c>
      <c r="C34" s="12"/>
      <c r="D34" s="10" t="s">
        <v>57</v>
      </c>
      <c r="E34" s="11" t="s">
        <v>23</v>
      </c>
      <c r="F34" s="60">
        <v>95</v>
      </c>
      <c r="G34" s="68"/>
      <c r="H34" s="68">
        <f t="shared" si="4"/>
        <v>0</v>
      </c>
    </row>
    <row r="35" spans="1:8" ht="26" x14ac:dyDescent="0.35">
      <c r="A35" s="5" t="s">
        <v>55</v>
      </c>
      <c r="B35" s="19" t="s">
        <v>58</v>
      </c>
      <c r="C35" s="19" t="s">
        <v>21</v>
      </c>
      <c r="D35" s="10" t="s">
        <v>59</v>
      </c>
      <c r="E35" s="11" t="s">
        <v>23</v>
      </c>
      <c r="F35" s="60">
        <v>0</v>
      </c>
      <c r="G35" s="68"/>
      <c r="H35" s="68">
        <f t="shared" si="4"/>
        <v>0</v>
      </c>
    </row>
    <row r="36" spans="1:8" ht="39" x14ac:dyDescent="0.35">
      <c r="A36" s="5" t="s">
        <v>55</v>
      </c>
      <c r="B36" s="19" t="s">
        <v>60</v>
      </c>
      <c r="C36" s="19" t="s">
        <v>21</v>
      </c>
      <c r="D36" s="10" t="s">
        <v>552</v>
      </c>
      <c r="E36" s="11" t="s">
        <v>315</v>
      </c>
      <c r="F36" s="60">
        <v>15</v>
      </c>
      <c r="G36" s="68"/>
      <c r="H36" s="68">
        <f t="shared" si="4"/>
        <v>0</v>
      </c>
    </row>
    <row r="37" spans="1:8" ht="39" x14ac:dyDescent="0.35">
      <c r="A37" s="5" t="s">
        <v>55</v>
      </c>
      <c r="B37" s="19" t="s">
        <v>61</v>
      </c>
      <c r="C37" s="19" t="s">
        <v>21</v>
      </c>
      <c r="D37" s="10" t="s">
        <v>62</v>
      </c>
      <c r="E37" s="11" t="s">
        <v>515</v>
      </c>
      <c r="F37" s="60"/>
      <c r="G37" s="68"/>
      <c r="H37" s="68">
        <f>G37*F37</f>
        <v>0</v>
      </c>
    </row>
    <row r="38" spans="1:8" ht="65" x14ac:dyDescent="0.35">
      <c r="A38" s="5" t="s">
        <v>55</v>
      </c>
      <c r="B38" s="19" t="s">
        <v>64</v>
      </c>
      <c r="C38" s="19" t="s">
        <v>21</v>
      </c>
      <c r="D38" s="10" t="s">
        <v>65</v>
      </c>
      <c r="E38" s="11" t="s">
        <v>23</v>
      </c>
      <c r="F38" s="68">
        <v>440</v>
      </c>
      <c r="G38" s="68"/>
      <c r="H38" s="68">
        <f>G38*F38</f>
        <v>0</v>
      </c>
    </row>
    <row r="39" spans="1:8" ht="65" x14ac:dyDescent="0.35">
      <c r="A39" s="5" t="s">
        <v>55</v>
      </c>
      <c r="B39" s="19" t="s">
        <v>66</v>
      </c>
      <c r="C39" s="19" t="s">
        <v>21</v>
      </c>
      <c r="D39" s="10" t="s">
        <v>531</v>
      </c>
      <c r="E39" s="11" t="s">
        <v>23</v>
      </c>
      <c r="F39" s="68">
        <v>286.21600000000001</v>
      </c>
      <c r="G39" s="71"/>
      <c r="H39" s="68">
        <f>G39*F39</f>
        <v>0</v>
      </c>
    </row>
    <row r="40" spans="1:8" ht="78" x14ac:dyDescent="0.35">
      <c r="A40" s="5" t="s">
        <v>55</v>
      </c>
      <c r="B40" s="1" t="s">
        <v>56</v>
      </c>
      <c r="C40" s="12"/>
      <c r="D40" s="10" t="s">
        <v>530</v>
      </c>
      <c r="E40" s="11" t="s">
        <v>23</v>
      </c>
      <c r="F40" s="68"/>
      <c r="G40" s="68"/>
      <c r="H40" s="68">
        <f t="shared" si="4"/>
        <v>0</v>
      </c>
    </row>
    <row r="41" spans="1:8" ht="78" x14ac:dyDescent="0.35">
      <c r="A41" s="5" t="s">
        <v>55</v>
      </c>
      <c r="B41" s="3" t="s">
        <v>28</v>
      </c>
      <c r="C41" s="12"/>
      <c r="D41" s="10" t="s">
        <v>553</v>
      </c>
      <c r="E41" s="11" t="s">
        <v>23</v>
      </c>
      <c r="F41" s="60">
        <v>0</v>
      </c>
      <c r="G41" s="60"/>
      <c r="H41" s="60">
        <f t="shared" si="4"/>
        <v>0</v>
      </c>
    </row>
    <row r="42" spans="1:8" ht="78" x14ac:dyDescent="0.35">
      <c r="A42" s="5" t="s">
        <v>55</v>
      </c>
      <c r="B42" s="3" t="s">
        <v>28</v>
      </c>
      <c r="C42" s="12"/>
      <c r="D42" s="10" t="s">
        <v>554</v>
      </c>
      <c r="E42" s="11" t="s">
        <v>23</v>
      </c>
      <c r="F42" s="60">
        <v>0</v>
      </c>
      <c r="G42" s="60"/>
      <c r="H42" s="60">
        <f t="shared" ref="H42" si="5">G42*F42</f>
        <v>0</v>
      </c>
    </row>
    <row r="43" spans="1:8" x14ac:dyDescent="0.35">
      <c r="A43" s="5" t="s">
        <v>55</v>
      </c>
      <c r="B43" s="3" t="s">
        <v>28</v>
      </c>
      <c r="C43" s="12"/>
      <c r="D43" s="10" t="s">
        <v>67</v>
      </c>
      <c r="E43" s="11" t="s">
        <v>16</v>
      </c>
      <c r="F43" s="60"/>
      <c r="G43" s="60"/>
      <c r="H43" s="60">
        <f t="shared" si="4"/>
        <v>0</v>
      </c>
    </row>
    <row r="44" spans="1:8" x14ac:dyDescent="0.35">
      <c r="A44" s="5" t="s">
        <v>55</v>
      </c>
      <c r="B44" s="19" t="s">
        <v>68</v>
      </c>
      <c r="C44" s="19" t="s">
        <v>21</v>
      </c>
      <c r="D44" s="16" t="s">
        <v>69</v>
      </c>
      <c r="E44" s="11" t="s">
        <v>70</v>
      </c>
      <c r="F44" s="60"/>
      <c r="G44" s="68"/>
      <c r="H44" s="68">
        <f t="shared" si="4"/>
        <v>0</v>
      </c>
    </row>
    <row r="45" spans="1:8" x14ac:dyDescent="0.35">
      <c r="A45" s="5" t="s">
        <v>55</v>
      </c>
      <c r="B45" s="19" t="s">
        <v>71</v>
      </c>
      <c r="C45" s="19" t="s">
        <v>21</v>
      </c>
      <c r="D45" s="10" t="s">
        <v>72</v>
      </c>
      <c r="E45" s="11" t="s">
        <v>23</v>
      </c>
      <c r="F45" s="60"/>
      <c r="G45" s="68"/>
      <c r="H45" s="68">
        <f t="shared" si="4"/>
        <v>0</v>
      </c>
    </row>
    <row r="46" spans="1:8" x14ac:dyDescent="0.35">
      <c r="A46" s="5" t="s">
        <v>55</v>
      </c>
      <c r="B46" s="19" t="s">
        <v>73</v>
      </c>
      <c r="C46" s="12"/>
      <c r="D46" s="10" t="s">
        <v>74</v>
      </c>
      <c r="E46" s="11" t="s">
        <v>23</v>
      </c>
      <c r="F46" s="60"/>
      <c r="G46" s="68"/>
      <c r="H46" s="68">
        <f>G46*F56</f>
        <v>0</v>
      </c>
    </row>
    <row r="47" spans="1:8" ht="26" x14ac:dyDescent="0.35">
      <c r="A47" s="5" t="s">
        <v>55</v>
      </c>
      <c r="B47" s="3" t="s">
        <v>28</v>
      </c>
      <c r="C47" s="12"/>
      <c r="D47" s="10" t="s">
        <v>75</v>
      </c>
      <c r="E47" s="11"/>
      <c r="F47" s="60"/>
      <c r="G47" s="68"/>
      <c r="H47" s="68">
        <f t="shared" ref="H47:H50" si="6">G47*F47</f>
        <v>0</v>
      </c>
    </row>
    <row r="48" spans="1:8" x14ac:dyDescent="0.35">
      <c r="A48" s="5" t="s">
        <v>55</v>
      </c>
      <c r="B48" s="3" t="s">
        <v>28</v>
      </c>
      <c r="C48" s="12"/>
      <c r="D48" s="10" t="s">
        <v>76</v>
      </c>
      <c r="E48" s="11" t="s">
        <v>77</v>
      </c>
      <c r="F48" s="60"/>
      <c r="G48" s="68"/>
      <c r="H48" s="68">
        <f t="shared" si="6"/>
        <v>0</v>
      </c>
    </row>
    <row r="49" spans="1:12" x14ac:dyDescent="0.35">
      <c r="A49" s="5" t="s">
        <v>55</v>
      </c>
      <c r="B49" s="3" t="s">
        <v>28</v>
      </c>
      <c r="C49" s="12"/>
      <c r="D49" s="10" t="s">
        <v>78</v>
      </c>
      <c r="E49" s="11" t="s">
        <v>515</v>
      </c>
      <c r="F49" s="60">
        <v>0</v>
      </c>
      <c r="G49" s="72"/>
      <c r="H49" s="68">
        <f t="shared" si="6"/>
        <v>0</v>
      </c>
    </row>
    <row r="50" spans="1:12" x14ac:dyDescent="0.35">
      <c r="A50" s="5"/>
      <c r="B50" s="3" t="s">
        <v>28</v>
      </c>
      <c r="C50" s="12"/>
      <c r="D50" s="10"/>
      <c r="E50" s="11" t="s">
        <v>23</v>
      </c>
      <c r="F50" s="60"/>
      <c r="G50" s="71"/>
      <c r="H50" s="71">
        <f t="shared" si="6"/>
        <v>0</v>
      </c>
    </row>
    <row r="51" spans="1:12" x14ac:dyDescent="0.35">
      <c r="A51" s="17"/>
      <c r="B51" s="18"/>
      <c r="C51" s="18"/>
      <c r="D51" s="118" t="s">
        <v>17</v>
      </c>
      <c r="E51" s="18"/>
      <c r="F51" s="70"/>
      <c r="G51" s="70"/>
      <c r="H51" s="83">
        <f>SUM(H32:H50)</f>
        <v>0</v>
      </c>
    </row>
    <row r="52" spans="1:12" x14ac:dyDescent="0.35">
      <c r="A52" s="8"/>
      <c r="B52" s="9"/>
      <c r="C52" s="9"/>
      <c r="D52" s="25" t="s">
        <v>79</v>
      </c>
      <c r="E52" s="4"/>
      <c r="F52" s="70"/>
      <c r="G52" s="70"/>
      <c r="H52" s="70">
        <v>0</v>
      </c>
    </row>
    <row r="53" spans="1:12" ht="52" x14ac:dyDescent="0.35">
      <c r="A53" s="5" t="s">
        <v>80</v>
      </c>
      <c r="B53" s="19" t="s">
        <v>81</v>
      </c>
      <c r="C53" s="19" t="s">
        <v>21</v>
      </c>
      <c r="D53" s="10" t="s">
        <v>82</v>
      </c>
      <c r="E53" s="11" t="s">
        <v>23</v>
      </c>
      <c r="F53" s="60">
        <f>14*3.2*10.76</f>
        <v>482.04800000000006</v>
      </c>
      <c r="G53" s="68"/>
      <c r="H53" s="68">
        <f>G53*F53</f>
        <v>0</v>
      </c>
    </row>
    <row r="54" spans="1:12" ht="26" x14ac:dyDescent="0.35">
      <c r="A54" s="5" t="s">
        <v>80</v>
      </c>
      <c r="B54" s="19" t="s">
        <v>83</v>
      </c>
      <c r="C54" s="19" t="s">
        <v>21</v>
      </c>
      <c r="D54" s="10" t="s">
        <v>84</v>
      </c>
      <c r="E54" s="11" t="s">
        <v>23</v>
      </c>
      <c r="F54" s="60"/>
      <c r="G54" s="68"/>
      <c r="H54" s="68">
        <f t="shared" ref="H54:H64" si="7">G54*F54</f>
        <v>0</v>
      </c>
    </row>
    <row r="55" spans="1:12" ht="26" x14ac:dyDescent="0.35">
      <c r="A55" s="5" t="s">
        <v>80</v>
      </c>
      <c r="B55" s="19" t="s">
        <v>85</v>
      </c>
      <c r="C55" s="19" t="s">
        <v>21</v>
      </c>
      <c r="D55" s="10" t="s">
        <v>86</v>
      </c>
      <c r="E55" s="11" t="s">
        <v>23</v>
      </c>
      <c r="F55" s="73"/>
      <c r="G55" s="68"/>
      <c r="H55" s="68">
        <f t="shared" si="7"/>
        <v>0</v>
      </c>
      <c r="I55">
        <v>13</v>
      </c>
      <c r="J55">
        <v>1.2</v>
      </c>
      <c r="K55">
        <f>J55*I55</f>
        <v>15.6</v>
      </c>
    </row>
    <row r="56" spans="1:12" ht="39" x14ac:dyDescent="0.35">
      <c r="A56" s="5" t="s">
        <v>80</v>
      </c>
      <c r="B56" s="19" t="s">
        <v>87</v>
      </c>
      <c r="C56" s="19" t="s">
        <v>21</v>
      </c>
      <c r="D56" s="10" t="s">
        <v>88</v>
      </c>
      <c r="E56" s="11" t="s">
        <v>23</v>
      </c>
      <c r="F56" s="60"/>
      <c r="G56" s="68"/>
      <c r="H56" s="68">
        <f t="shared" si="7"/>
        <v>0</v>
      </c>
      <c r="I56">
        <f>11+5.5</f>
        <v>16.5</v>
      </c>
      <c r="J56">
        <f>3.2-2.1</f>
        <v>1.1000000000000001</v>
      </c>
      <c r="K56">
        <f>J56*I56</f>
        <v>18.150000000000002</v>
      </c>
    </row>
    <row r="57" spans="1:12" ht="52" x14ac:dyDescent="0.35">
      <c r="A57" s="5"/>
      <c r="B57" s="1" t="s">
        <v>89</v>
      </c>
      <c r="C57" s="19"/>
      <c r="D57" s="63" t="s">
        <v>532</v>
      </c>
      <c r="E57" s="11" t="s">
        <v>23</v>
      </c>
      <c r="F57" s="67">
        <v>1200</v>
      </c>
      <c r="G57" s="67"/>
      <c r="H57" s="68">
        <f t="shared" si="7"/>
        <v>0</v>
      </c>
      <c r="I57">
        <v>14</v>
      </c>
      <c r="J57">
        <v>3.2</v>
      </c>
      <c r="K57">
        <f>J57*I57</f>
        <v>44.800000000000004</v>
      </c>
    </row>
    <row r="58" spans="1:12" ht="91" x14ac:dyDescent="0.35">
      <c r="A58" s="5"/>
      <c r="B58" s="19" t="s">
        <v>95</v>
      </c>
      <c r="C58" s="19"/>
      <c r="D58" s="63" t="s">
        <v>533</v>
      </c>
      <c r="E58" s="11" t="s">
        <v>23</v>
      </c>
      <c r="F58" s="67">
        <v>0</v>
      </c>
      <c r="G58" s="68"/>
      <c r="H58" s="68">
        <f t="shared" si="7"/>
        <v>0</v>
      </c>
      <c r="K58">
        <v>26.6</v>
      </c>
    </row>
    <row r="59" spans="1:12" ht="52" x14ac:dyDescent="0.35">
      <c r="A59" s="5" t="s">
        <v>80</v>
      </c>
      <c r="B59" s="19" t="s">
        <v>89</v>
      </c>
      <c r="C59" s="19" t="s">
        <v>21</v>
      </c>
      <c r="D59" s="66" t="s">
        <v>534</v>
      </c>
      <c r="E59" s="11" t="s">
        <v>23</v>
      </c>
      <c r="F59" s="68"/>
      <c r="G59" s="68"/>
      <c r="H59" s="68">
        <f t="shared" si="7"/>
        <v>0</v>
      </c>
      <c r="K59">
        <f>SUM(K55:K58)</f>
        <v>105.15</v>
      </c>
      <c r="L59">
        <f>K59*10.76</f>
        <v>1131.414</v>
      </c>
    </row>
    <row r="60" spans="1:12" ht="39" x14ac:dyDescent="0.35">
      <c r="A60" s="5" t="s">
        <v>80</v>
      </c>
      <c r="B60" s="19" t="s">
        <v>90</v>
      </c>
      <c r="C60" s="19" t="s">
        <v>21</v>
      </c>
      <c r="D60" s="10" t="s">
        <v>91</v>
      </c>
      <c r="E60" s="11" t="s">
        <v>23</v>
      </c>
      <c r="F60" s="60">
        <f>13*1.2*10.76</f>
        <v>167.85599999999999</v>
      </c>
      <c r="G60" s="68"/>
      <c r="H60" s="68">
        <f t="shared" si="7"/>
        <v>0</v>
      </c>
    </row>
    <row r="61" spans="1:12" ht="26" x14ac:dyDescent="0.35">
      <c r="A61" s="5" t="s">
        <v>80</v>
      </c>
      <c r="B61" s="19" t="s">
        <v>92</v>
      </c>
      <c r="C61" s="19" t="s">
        <v>21</v>
      </c>
      <c r="D61" s="10" t="s">
        <v>93</v>
      </c>
      <c r="E61" s="11" t="s">
        <v>23</v>
      </c>
      <c r="F61" s="68"/>
      <c r="G61" s="68"/>
      <c r="H61" s="68">
        <f t="shared" si="7"/>
        <v>0</v>
      </c>
    </row>
    <row r="62" spans="1:12" ht="52" x14ac:dyDescent="0.35">
      <c r="A62" s="5" t="s">
        <v>80</v>
      </c>
      <c r="B62" s="19" t="s">
        <v>94</v>
      </c>
      <c r="C62" s="19" t="s">
        <v>21</v>
      </c>
      <c r="D62" s="63" t="s">
        <v>555</v>
      </c>
      <c r="E62" s="11" t="s">
        <v>23</v>
      </c>
      <c r="F62" s="68">
        <f>14*3.2*10.76</f>
        <v>482.04800000000006</v>
      </c>
      <c r="G62" s="68"/>
      <c r="H62" s="68">
        <f>G62*F62</f>
        <v>0</v>
      </c>
    </row>
    <row r="63" spans="1:12" ht="52" x14ac:dyDescent="0.35">
      <c r="A63" s="5" t="s">
        <v>80</v>
      </c>
      <c r="B63" s="19" t="s">
        <v>96</v>
      </c>
      <c r="C63" s="19" t="s">
        <v>21</v>
      </c>
      <c r="D63" s="10" t="s">
        <v>97</v>
      </c>
      <c r="E63" s="11" t="s">
        <v>23</v>
      </c>
      <c r="F63" s="68"/>
      <c r="G63" s="71"/>
      <c r="H63" s="68">
        <f t="shared" si="7"/>
        <v>0</v>
      </c>
    </row>
    <row r="64" spans="1:12" x14ac:dyDescent="0.35">
      <c r="A64" s="5" t="s">
        <v>80</v>
      </c>
      <c r="B64" s="19"/>
      <c r="C64" s="19"/>
      <c r="D64" s="10" t="s">
        <v>526</v>
      </c>
      <c r="E64" s="11" t="s">
        <v>23</v>
      </c>
      <c r="F64" s="68"/>
      <c r="G64" s="71"/>
      <c r="H64" s="68">
        <f t="shared" si="7"/>
        <v>0</v>
      </c>
    </row>
    <row r="65" spans="1:8" x14ac:dyDescent="0.35">
      <c r="A65" s="14"/>
      <c r="B65" s="4"/>
      <c r="C65" s="4"/>
      <c r="D65" s="25" t="s">
        <v>17</v>
      </c>
      <c r="E65" s="47"/>
      <c r="F65" s="86"/>
      <c r="G65" s="87"/>
      <c r="H65" s="83">
        <f>SUM(H53:H64)</f>
        <v>0</v>
      </c>
    </row>
    <row r="66" spans="1:8" x14ac:dyDescent="0.35">
      <c r="A66" s="8"/>
      <c r="B66" s="9"/>
      <c r="C66" s="9"/>
      <c r="D66" s="25" t="s">
        <v>98</v>
      </c>
      <c r="E66" s="47"/>
      <c r="F66" s="86"/>
      <c r="G66" s="87"/>
      <c r="H66" s="70"/>
    </row>
    <row r="67" spans="1:8" ht="39" x14ac:dyDescent="0.35">
      <c r="A67" s="5" t="s">
        <v>99</v>
      </c>
      <c r="B67" s="19" t="s">
        <v>100</v>
      </c>
      <c r="C67" s="19" t="s">
        <v>21</v>
      </c>
      <c r="D67" s="10" t="s">
        <v>101</v>
      </c>
      <c r="E67" s="11" t="s">
        <v>23</v>
      </c>
      <c r="F67" s="68">
        <v>0</v>
      </c>
      <c r="G67" s="68"/>
      <c r="H67" s="68">
        <f>G67*F67</f>
        <v>0</v>
      </c>
    </row>
    <row r="68" spans="1:8" ht="52" x14ac:dyDescent="0.35">
      <c r="A68" s="5" t="s">
        <v>99</v>
      </c>
      <c r="B68" s="19" t="s">
        <v>102</v>
      </c>
      <c r="C68" s="19" t="s">
        <v>21</v>
      </c>
      <c r="D68" s="10" t="s">
        <v>103</v>
      </c>
      <c r="E68" s="11" t="s">
        <v>23</v>
      </c>
      <c r="F68" s="68"/>
      <c r="G68" s="68"/>
      <c r="H68" s="68"/>
    </row>
    <row r="69" spans="1:8" ht="65" x14ac:dyDescent="0.35">
      <c r="A69" s="5" t="s">
        <v>99</v>
      </c>
      <c r="B69" s="19" t="s">
        <v>104</v>
      </c>
      <c r="C69" s="19" t="s">
        <v>21</v>
      </c>
      <c r="D69" s="10" t="s">
        <v>105</v>
      </c>
      <c r="E69" s="11" t="s">
        <v>106</v>
      </c>
      <c r="F69" s="68">
        <v>0</v>
      </c>
      <c r="G69" s="68"/>
      <c r="H69" s="68">
        <f t="shared" ref="H69:H81" si="8">G69*F69</f>
        <v>0</v>
      </c>
    </row>
    <row r="70" spans="1:8" ht="65" x14ac:dyDescent="0.35">
      <c r="A70" s="5" t="s">
        <v>99</v>
      </c>
      <c r="B70" s="19" t="s">
        <v>107</v>
      </c>
      <c r="C70" s="19" t="s">
        <v>21</v>
      </c>
      <c r="D70" s="10" t="s">
        <v>108</v>
      </c>
      <c r="E70" s="11" t="s">
        <v>23</v>
      </c>
      <c r="F70" s="68"/>
      <c r="G70" s="68"/>
      <c r="H70" s="68">
        <f t="shared" si="8"/>
        <v>0</v>
      </c>
    </row>
    <row r="71" spans="1:8" ht="78" x14ac:dyDescent="0.35">
      <c r="A71" s="5" t="s">
        <v>99</v>
      </c>
      <c r="B71" s="19" t="s">
        <v>109</v>
      </c>
      <c r="C71" s="19" t="s">
        <v>21</v>
      </c>
      <c r="D71" s="10" t="s">
        <v>110</v>
      </c>
      <c r="E71" s="11" t="s">
        <v>23</v>
      </c>
      <c r="F71" s="68">
        <v>0</v>
      </c>
      <c r="G71" s="68"/>
      <c r="H71" s="68">
        <f t="shared" si="8"/>
        <v>0</v>
      </c>
    </row>
    <row r="72" spans="1:8" ht="52" x14ac:dyDescent="0.35">
      <c r="A72" s="5" t="s">
        <v>99</v>
      </c>
      <c r="B72" s="3" t="s">
        <v>28</v>
      </c>
      <c r="C72" s="12"/>
      <c r="D72" s="10" t="s">
        <v>111</v>
      </c>
      <c r="E72" s="11" t="s">
        <v>16</v>
      </c>
      <c r="F72" s="68">
        <v>3</v>
      </c>
      <c r="G72" s="68"/>
      <c r="H72" s="68">
        <f t="shared" si="8"/>
        <v>0</v>
      </c>
    </row>
    <row r="73" spans="1:8" ht="39" x14ac:dyDescent="0.35">
      <c r="A73" s="5" t="s">
        <v>99</v>
      </c>
      <c r="B73" s="12"/>
      <c r="C73" s="12"/>
      <c r="D73" s="10" t="s">
        <v>112</v>
      </c>
      <c r="E73" s="20"/>
      <c r="F73" s="68"/>
      <c r="G73" s="68"/>
      <c r="H73" s="68">
        <f t="shared" si="8"/>
        <v>0</v>
      </c>
    </row>
    <row r="74" spans="1:8" x14ac:dyDescent="0.35">
      <c r="A74" s="5" t="s">
        <v>99</v>
      </c>
      <c r="B74" s="19" t="s">
        <v>113</v>
      </c>
      <c r="C74" s="19" t="s">
        <v>21</v>
      </c>
      <c r="D74" s="10" t="s">
        <v>114</v>
      </c>
      <c r="E74" s="11" t="s">
        <v>63</v>
      </c>
      <c r="F74" s="68"/>
      <c r="G74" s="68"/>
      <c r="H74" s="68">
        <f t="shared" si="8"/>
        <v>0</v>
      </c>
    </row>
    <row r="75" spans="1:8" x14ac:dyDescent="0.35">
      <c r="A75" s="5" t="s">
        <v>99</v>
      </c>
      <c r="B75" s="19" t="s">
        <v>115</v>
      </c>
      <c r="C75" s="19" t="s">
        <v>21</v>
      </c>
      <c r="D75" s="10" t="s">
        <v>116</v>
      </c>
      <c r="E75" s="11" t="s">
        <v>63</v>
      </c>
      <c r="F75" s="68"/>
      <c r="G75" s="68"/>
      <c r="H75" s="68">
        <f t="shared" si="8"/>
        <v>0</v>
      </c>
    </row>
    <row r="76" spans="1:8" x14ac:dyDescent="0.35">
      <c r="A76" s="5" t="s">
        <v>99</v>
      </c>
      <c r="B76" s="19" t="s">
        <v>117</v>
      </c>
      <c r="C76" s="19" t="s">
        <v>21</v>
      </c>
      <c r="D76" s="10" t="s">
        <v>118</v>
      </c>
      <c r="E76" s="11" t="s">
        <v>63</v>
      </c>
      <c r="F76" s="68"/>
      <c r="G76" s="68"/>
      <c r="H76" s="68">
        <f t="shared" si="8"/>
        <v>0</v>
      </c>
    </row>
    <row r="77" spans="1:8" x14ac:dyDescent="0.35">
      <c r="A77" s="5" t="s">
        <v>99</v>
      </c>
      <c r="B77" s="19" t="s">
        <v>119</v>
      </c>
      <c r="C77" s="19" t="s">
        <v>21</v>
      </c>
      <c r="D77" s="10" t="s">
        <v>120</v>
      </c>
      <c r="E77" s="11" t="s">
        <v>63</v>
      </c>
      <c r="F77" s="75"/>
      <c r="G77" s="75"/>
      <c r="H77" s="68">
        <f t="shared" si="8"/>
        <v>0</v>
      </c>
    </row>
    <row r="78" spans="1:8" ht="39" x14ac:dyDescent="0.35">
      <c r="A78" s="5" t="s">
        <v>99</v>
      </c>
      <c r="B78" s="12"/>
      <c r="C78" s="12"/>
      <c r="D78" s="10" t="s">
        <v>121</v>
      </c>
      <c r="E78" s="20"/>
      <c r="F78" s="68"/>
      <c r="G78" s="68"/>
      <c r="H78" s="68">
        <f t="shared" si="8"/>
        <v>0</v>
      </c>
    </row>
    <row r="79" spans="1:8" x14ac:dyDescent="0.35">
      <c r="A79" s="5" t="s">
        <v>99</v>
      </c>
      <c r="B79" s="19" t="s">
        <v>122</v>
      </c>
      <c r="C79" s="19" t="s">
        <v>21</v>
      </c>
      <c r="D79" s="10" t="s">
        <v>114</v>
      </c>
      <c r="E79" s="11" t="s">
        <v>63</v>
      </c>
      <c r="F79" s="68"/>
      <c r="G79" s="68"/>
      <c r="H79" s="68">
        <f t="shared" si="8"/>
        <v>0</v>
      </c>
    </row>
    <row r="80" spans="1:8" x14ac:dyDescent="0.35">
      <c r="A80" s="5" t="s">
        <v>99</v>
      </c>
      <c r="B80" s="19" t="s">
        <v>123</v>
      </c>
      <c r="C80" s="19" t="s">
        <v>21</v>
      </c>
      <c r="D80" s="10" t="s">
        <v>116</v>
      </c>
      <c r="E80" s="11" t="s">
        <v>63</v>
      </c>
      <c r="F80" s="68"/>
      <c r="G80" s="68"/>
      <c r="H80" s="68">
        <f t="shared" si="8"/>
        <v>0</v>
      </c>
    </row>
    <row r="81" spans="1:8" x14ac:dyDescent="0.35">
      <c r="A81" s="5" t="s">
        <v>99</v>
      </c>
      <c r="B81" s="19" t="s">
        <v>124</v>
      </c>
      <c r="C81" s="19" t="s">
        <v>21</v>
      </c>
      <c r="D81" s="10" t="s">
        <v>118</v>
      </c>
      <c r="E81" s="11" t="s">
        <v>63</v>
      </c>
      <c r="F81" s="68"/>
      <c r="G81" s="68"/>
      <c r="H81" s="68">
        <f t="shared" si="8"/>
        <v>0</v>
      </c>
    </row>
    <row r="82" spans="1:8" x14ac:dyDescent="0.35">
      <c r="A82" s="5" t="s">
        <v>99</v>
      </c>
      <c r="B82" s="19" t="s">
        <v>125</v>
      </c>
      <c r="C82" s="19" t="s">
        <v>21</v>
      </c>
      <c r="D82" s="10" t="s">
        <v>120</v>
      </c>
      <c r="E82" s="11" t="s">
        <v>63</v>
      </c>
      <c r="F82" s="60">
        <v>0</v>
      </c>
      <c r="G82" s="68"/>
      <c r="H82" s="68">
        <f>G82*F82</f>
        <v>0</v>
      </c>
    </row>
    <row r="83" spans="1:8" ht="65" x14ac:dyDescent="0.35">
      <c r="A83" s="5"/>
      <c r="B83" s="1" t="s">
        <v>546</v>
      </c>
      <c r="C83" s="19"/>
      <c r="D83" s="10" t="s">
        <v>535</v>
      </c>
      <c r="E83" s="11" t="s">
        <v>516</v>
      </c>
      <c r="F83" s="60">
        <v>0</v>
      </c>
      <c r="G83" s="68"/>
      <c r="H83" s="68">
        <f>G83*F83</f>
        <v>0</v>
      </c>
    </row>
    <row r="84" spans="1:8" x14ac:dyDescent="0.35">
      <c r="A84" s="14"/>
      <c r="B84" s="4"/>
      <c r="C84" s="4"/>
      <c r="D84" s="25" t="s">
        <v>17</v>
      </c>
      <c r="E84" s="4"/>
      <c r="F84" s="86"/>
      <c r="G84" s="87"/>
      <c r="H84" s="83">
        <f>SUM(H67:H83)</f>
        <v>0</v>
      </c>
    </row>
    <row r="85" spans="1:8" x14ac:dyDescent="0.35">
      <c r="A85" s="8"/>
      <c r="B85" s="9"/>
      <c r="C85" s="9"/>
      <c r="D85" s="119" t="s">
        <v>126</v>
      </c>
      <c r="E85" s="4"/>
      <c r="F85" s="86"/>
      <c r="G85" s="87"/>
      <c r="H85" s="70">
        <v>0</v>
      </c>
    </row>
    <row r="86" spans="1:8" ht="56.5" x14ac:dyDescent="0.35">
      <c r="A86" s="5" t="s">
        <v>127</v>
      </c>
      <c r="B86" s="3" t="s">
        <v>28</v>
      </c>
      <c r="C86" s="12"/>
      <c r="D86" s="10" t="s">
        <v>128</v>
      </c>
      <c r="E86" s="11" t="s">
        <v>23</v>
      </c>
      <c r="F86" s="68"/>
      <c r="G86" s="68"/>
      <c r="H86" s="68">
        <f t="shared" ref="H86:H125" si="9">G86*F86</f>
        <v>0</v>
      </c>
    </row>
    <row r="87" spans="1:8" x14ac:dyDescent="0.35">
      <c r="A87" s="5" t="s">
        <v>127</v>
      </c>
      <c r="B87" s="3" t="s">
        <v>28</v>
      </c>
      <c r="C87" s="12"/>
      <c r="D87" s="10" t="s">
        <v>129</v>
      </c>
      <c r="E87" s="11" t="s">
        <v>23</v>
      </c>
      <c r="F87" s="68"/>
      <c r="G87" s="68"/>
      <c r="H87" s="68">
        <f t="shared" si="9"/>
        <v>0</v>
      </c>
    </row>
    <row r="88" spans="1:8" x14ac:dyDescent="0.35">
      <c r="A88" s="5" t="s">
        <v>127</v>
      </c>
      <c r="B88" s="3" t="s">
        <v>28</v>
      </c>
      <c r="C88" s="12"/>
      <c r="D88" s="10" t="s">
        <v>130</v>
      </c>
      <c r="E88" s="11" t="s">
        <v>23</v>
      </c>
      <c r="F88" s="68"/>
      <c r="G88" s="68"/>
      <c r="H88" s="68">
        <f t="shared" si="9"/>
        <v>0</v>
      </c>
    </row>
    <row r="89" spans="1:8" x14ac:dyDescent="0.35">
      <c r="A89" s="5" t="s">
        <v>127</v>
      </c>
      <c r="B89" s="3" t="s">
        <v>28</v>
      </c>
      <c r="C89" s="12"/>
      <c r="D89" s="10" t="s">
        <v>131</v>
      </c>
      <c r="E89" s="11" t="s">
        <v>23</v>
      </c>
      <c r="F89" s="68"/>
      <c r="G89" s="68"/>
      <c r="H89" s="68">
        <f t="shared" si="9"/>
        <v>0</v>
      </c>
    </row>
    <row r="90" spans="1:8" ht="39" x14ac:dyDescent="0.35">
      <c r="A90" s="5" t="s">
        <v>127</v>
      </c>
      <c r="B90" s="3" t="s">
        <v>28</v>
      </c>
      <c r="C90" s="12"/>
      <c r="D90" s="10" t="s">
        <v>132</v>
      </c>
      <c r="E90" s="11" t="s">
        <v>23</v>
      </c>
      <c r="F90" s="68"/>
      <c r="G90" s="68"/>
      <c r="H90" s="68">
        <f t="shared" si="9"/>
        <v>0</v>
      </c>
    </row>
    <row r="91" spans="1:8" x14ac:dyDescent="0.35">
      <c r="A91" s="5" t="s">
        <v>127</v>
      </c>
      <c r="B91" s="3" t="s">
        <v>28</v>
      </c>
      <c r="C91" s="12"/>
      <c r="D91" s="10" t="s">
        <v>133</v>
      </c>
      <c r="E91" s="11" t="s">
        <v>23</v>
      </c>
      <c r="F91" s="68"/>
      <c r="G91" s="68"/>
      <c r="H91" s="68">
        <f t="shared" si="9"/>
        <v>0</v>
      </c>
    </row>
    <row r="92" spans="1:8" ht="26" x14ac:dyDescent="0.35">
      <c r="A92" s="5" t="s">
        <v>127</v>
      </c>
      <c r="B92" s="3" t="s">
        <v>28</v>
      </c>
      <c r="C92" s="12"/>
      <c r="D92" s="10" t="s">
        <v>134</v>
      </c>
      <c r="E92" s="11" t="s">
        <v>23</v>
      </c>
      <c r="F92" s="68"/>
      <c r="G92" s="68"/>
      <c r="H92" s="68">
        <f t="shared" si="9"/>
        <v>0</v>
      </c>
    </row>
    <row r="93" spans="1:8" ht="26" x14ac:dyDescent="0.35">
      <c r="A93" s="5" t="s">
        <v>127</v>
      </c>
      <c r="B93" s="3" t="s">
        <v>28</v>
      </c>
      <c r="C93" s="12"/>
      <c r="D93" s="10" t="s">
        <v>135</v>
      </c>
      <c r="E93" s="11" t="s">
        <v>23</v>
      </c>
      <c r="F93" s="68"/>
      <c r="G93" s="68"/>
      <c r="H93" s="68">
        <f t="shared" si="9"/>
        <v>0</v>
      </c>
    </row>
    <row r="94" spans="1:8" ht="65" x14ac:dyDescent="0.35">
      <c r="A94" s="5" t="s">
        <v>127</v>
      </c>
      <c r="B94" s="3" t="s">
        <v>28</v>
      </c>
      <c r="C94" s="12"/>
      <c r="D94" s="10" t="s">
        <v>136</v>
      </c>
      <c r="E94" s="11" t="s">
        <v>23</v>
      </c>
      <c r="F94" s="68"/>
      <c r="G94" s="68"/>
      <c r="H94" s="68">
        <f t="shared" si="9"/>
        <v>0</v>
      </c>
    </row>
    <row r="95" spans="1:8" x14ac:dyDescent="0.35">
      <c r="A95" s="5" t="s">
        <v>127</v>
      </c>
      <c r="B95" s="3" t="s">
        <v>28</v>
      </c>
      <c r="C95" s="12"/>
      <c r="D95" s="10" t="s">
        <v>137</v>
      </c>
      <c r="E95" s="11" t="s">
        <v>23</v>
      </c>
      <c r="F95" s="68"/>
      <c r="G95" s="68"/>
      <c r="H95" s="68">
        <f t="shared" si="9"/>
        <v>0</v>
      </c>
    </row>
    <row r="96" spans="1:8" ht="26" x14ac:dyDescent="0.35">
      <c r="A96" s="5" t="s">
        <v>127</v>
      </c>
      <c r="B96" s="3" t="s">
        <v>28</v>
      </c>
      <c r="C96" s="12"/>
      <c r="D96" s="10" t="s">
        <v>138</v>
      </c>
      <c r="E96" s="11" t="s">
        <v>23</v>
      </c>
      <c r="F96" s="68"/>
      <c r="G96" s="68"/>
      <c r="H96" s="68">
        <f t="shared" si="9"/>
        <v>0</v>
      </c>
    </row>
    <row r="97" spans="1:8" ht="26" x14ac:dyDescent="0.35">
      <c r="A97" s="5" t="s">
        <v>127</v>
      </c>
      <c r="B97" s="3" t="s">
        <v>28</v>
      </c>
      <c r="C97" s="12"/>
      <c r="D97" s="10" t="s">
        <v>139</v>
      </c>
      <c r="E97" s="11" t="s">
        <v>23</v>
      </c>
      <c r="F97" s="68"/>
      <c r="G97" s="68"/>
      <c r="H97" s="68">
        <f t="shared" si="9"/>
        <v>0</v>
      </c>
    </row>
    <row r="98" spans="1:8" ht="26" x14ac:dyDescent="0.35">
      <c r="A98" s="5" t="s">
        <v>127</v>
      </c>
      <c r="B98" s="1" t="s">
        <v>140</v>
      </c>
      <c r="C98" s="62"/>
      <c r="D98" s="10" t="s">
        <v>572</v>
      </c>
      <c r="E98" s="11" t="s">
        <v>23</v>
      </c>
      <c r="F98" s="68">
        <f>32*1.2*10.76</f>
        <v>413.18399999999997</v>
      </c>
      <c r="G98" s="68"/>
      <c r="H98" s="68">
        <f t="shared" si="9"/>
        <v>0</v>
      </c>
    </row>
    <row r="99" spans="1:8" ht="26" x14ac:dyDescent="0.35">
      <c r="A99" s="5"/>
      <c r="B99" s="1"/>
      <c r="C99" s="62"/>
      <c r="D99" s="10" t="s">
        <v>570</v>
      </c>
      <c r="E99" s="11" t="s">
        <v>23</v>
      </c>
      <c r="F99" s="68">
        <v>140</v>
      </c>
      <c r="G99" s="68"/>
      <c r="H99" s="68"/>
    </row>
    <row r="100" spans="1:8" ht="26" x14ac:dyDescent="0.35">
      <c r="A100" s="5"/>
      <c r="B100" s="1"/>
      <c r="C100" s="62"/>
      <c r="D100" s="10" t="s">
        <v>570</v>
      </c>
      <c r="E100" s="11" t="s">
        <v>23</v>
      </c>
      <c r="F100" s="68">
        <v>140</v>
      </c>
      <c r="G100" s="68"/>
      <c r="H100" s="68"/>
    </row>
    <row r="101" spans="1:8" x14ac:dyDescent="0.35">
      <c r="A101" s="5"/>
      <c r="B101" s="1"/>
      <c r="C101" s="62"/>
      <c r="D101" s="10" t="s">
        <v>571</v>
      </c>
      <c r="E101" s="11" t="s">
        <v>63</v>
      </c>
      <c r="F101" s="68">
        <v>23</v>
      </c>
      <c r="G101" s="68"/>
      <c r="H101" s="68"/>
    </row>
    <row r="102" spans="1:8" ht="26" x14ac:dyDescent="0.35">
      <c r="A102" s="5" t="s">
        <v>127</v>
      </c>
      <c r="B102" s="19" t="s">
        <v>140</v>
      </c>
      <c r="C102" s="62" t="s">
        <v>21</v>
      </c>
      <c r="D102" s="10" t="s">
        <v>141</v>
      </c>
      <c r="E102" s="11" t="s">
        <v>23</v>
      </c>
      <c r="F102" s="68"/>
      <c r="G102" s="68"/>
      <c r="H102" s="68">
        <f t="shared" si="9"/>
        <v>0</v>
      </c>
    </row>
    <row r="103" spans="1:8" ht="26" x14ac:dyDescent="0.35">
      <c r="A103" s="5" t="s">
        <v>127</v>
      </c>
      <c r="B103" s="3" t="s">
        <v>28</v>
      </c>
      <c r="C103" s="12"/>
      <c r="D103" s="10" t="s">
        <v>142</v>
      </c>
      <c r="E103" s="11" t="s">
        <v>23</v>
      </c>
      <c r="F103" s="68"/>
      <c r="G103" s="68"/>
      <c r="H103" s="68">
        <f t="shared" si="9"/>
        <v>0</v>
      </c>
    </row>
    <row r="104" spans="1:8" ht="26" x14ac:dyDescent="0.35">
      <c r="A104" s="5" t="s">
        <v>127</v>
      </c>
      <c r="B104" s="3" t="s">
        <v>28</v>
      </c>
      <c r="C104" s="12"/>
      <c r="D104" s="10" t="s">
        <v>143</v>
      </c>
      <c r="E104" s="11" t="s">
        <v>23</v>
      </c>
      <c r="F104" s="68"/>
      <c r="G104" s="68"/>
      <c r="H104" s="68">
        <f t="shared" si="9"/>
        <v>0</v>
      </c>
    </row>
    <row r="105" spans="1:8" ht="39" x14ac:dyDescent="0.35">
      <c r="A105" s="5" t="s">
        <v>127</v>
      </c>
      <c r="B105" s="19" t="s">
        <v>144</v>
      </c>
      <c r="C105" s="62" t="s">
        <v>21</v>
      </c>
      <c r="D105" s="10" t="s">
        <v>145</v>
      </c>
      <c r="E105" s="11" t="s">
        <v>23</v>
      </c>
      <c r="F105" s="68">
        <v>0</v>
      </c>
      <c r="G105" s="71"/>
      <c r="H105" s="68">
        <f t="shared" si="9"/>
        <v>0</v>
      </c>
    </row>
    <row r="106" spans="1:8" ht="39" x14ac:dyDescent="0.35">
      <c r="A106" s="5" t="s">
        <v>127</v>
      </c>
      <c r="B106" s="3" t="s">
        <v>28</v>
      </c>
      <c r="C106" s="12"/>
      <c r="D106" s="10" t="s">
        <v>146</v>
      </c>
      <c r="E106" s="11" t="s">
        <v>23</v>
      </c>
      <c r="F106" s="68"/>
      <c r="G106" s="68"/>
      <c r="H106" s="68">
        <f t="shared" si="9"/>
        <v>0</v>
      </c>
    </row>
    <row r="107" spans="1:8" ht="39" x14ac:dyDescent="0.35">
      <c r="A107" s="5" t="s">
        <v>127</v>
      </c>
      <c r="B107" s="19" t="s">
        <v>147</v>
      </c>
      <c r="C107" s="62" t="s">
        <v>21</v>
      </c>
      <c r="D107" s="10" t="s">
        <v>148</v>
      </c>
      <c r="E107" s="11" t="s">
        <v>70</v>
      </c>
      <c r="F107" s="68"/>
      <c r="G107" s="68"/>
      <c r="H107" s="68">
        <f t="shared" si="9"/>
        <v>0</v>
      </c>
    </row>
    <row r="108" spans="1:8" ht="26" x14ac:dyDescent="0.35">
      <c r="A108" s="5" t="s">
        <v>127</v>
      </c>
      <c r="B108" s="19" t="s">
        <v>149</v>
      </c>
      <c r="C108" s="62" t="s">
        <v>21</v>
      </c>
      <c r="D108" s="10" t="s">
        <v>150</v>
      </c>
      <c r="E108" s="11" t="s">
        <v>23</v>
      </c>
      <c r="F108" s="68"/>
      <c r="G108" s="68"/>
      <c r="H108" s="68">
        <f t="shared" si="9"/>
        <v>0</v>
      </c>
    </row>
    <row r="109" spans="1:8" ht="26" x14ac:dyDescent="0.35">
      <c r="A109" s="5" t="s">
        <v>127</v>
      </c>
      <c r="B109" s="19" t="s">
        <v>151</v>
      </c>
      <c r="C109" s="62" t="s">
        <v>21</v>
      </c>
      <c r="D109" s="10" t="s">
        <v>152</v>
      </c>
      <c r="E109" s="11" t="s">
        <v>23</v>
      </c>
      <c r="F109" s="68">
        <v>0</v>
      </c>
      <c r="G109" s="68"/>
      <c r="H109" s="68">
        <f t="shared" si="9"/>
        <v>0</v>
      </c>
    </row>
    <row r="110" spans="1:8" x14ac:dyDescent="0.35">
      <c r="A110" s="5" t="s">
        <v>127</v>
      </c>
      <c r="B110" s="12"/>
      <c r="C110" s="12"/>
      <c r="D110" s="10" t="s">
        <v>153</v>
      </c>
      <c r="E110" s="11" t="s">
        <v>23</v>
      </c>
      <c r="F110" s="68"/>
      <c r="G110" s="68"/>
      <c r="H110" s="68">
        <f t="shared" si="9"/>
        <v>0</v>
      </c>
    </row>
    <row r="111" spans="1:8" ht="26" x14ac:dyDescent="0.35">
      <c r="A111" s="5" t="s">
        <v>127</v>
      </c>
      <c r="B111" s="19" t="s">
        <v>154</v>
      </c>
      <c r="C111" s="62" t="s">
        <v>21</v>
      </c>
      <c r="D111" s="10" t="s">
        <v>155</v>
      </c>
      <c r="E111" s="11" t="s">
        <v>23</v>
      </c>
      <c r="F111" s="68">
        <v>0</v>
      </c>
      <c r="G111" s="68"/>
      <c r="H111" s="68">
        <f t="shared" si="9"/>
        <v>0</v>
      </c>
    </row>
    <row r="112" spans="1:8" x14ac:dyDescent="0.35">
      <c r="A112" s="5" t="s">
        <v>127</v>
      </c>
      <c r="B112" s="12"/>
      <c r="C112" s="62"/>
      <c r="D112" s="10" t="s">
        <v>156</v>
      </c>
      <c r="E112" s="11" t="s">
        <v>23</v>
      </c>
      <c r="F112" s="68"/>
      <c r="G112" s="68"/>
      <c r="H112" s="68">
        <f t="shared" si="9"/>
        <v>0</v>
      </c>
    </row>
    <row r="113" spans="1:8" ht="26" x14ac:dyDescent="0.35">
      <c r="A113" s="5" t="s">
        <v>127</v>
      </c>
      <c r="B113" s="3" t="s">
        <v>28</v>
      </c>
      <c r="C113" s="62"/>
      <c r="D113" s="10" t="s">
        <v>157</v>
      </c>
      <c r="E113" s="11" t="s">
        <v>23</v>
      </c>
      <c r="F113" s="68"/>
      <c r="G113" s="68"/>
      <c r="H113" s="68">
        <f t="shared" si="9"/>
        <v>0</v>
      </c>
    </row>
    <row r="114" spans="1:8" ht="26" x14ac:dyDescent="0.35">
      <c r="A114" s="5" t="s">
        <v>127</v>
      </c>
      <c r="B114" s="3" t="s">
        <v>28</v>
      </c>
      <c r="C114" s="62"/>
      <c r="D114" s="10" t="s">
        <v>158</v>
      </c>
      <c r="E114" s="11" t="s">
        <v>23</v>
      </c>
      <c r="F114" s="68"/>
      <c r="G114" s="68"/>
      <c r="H114" s="68">
        <f t="shared" si="9"/>
        <v>0</v>
      </c>
    </row>
    <row r="115" spans="1:8" ht="26" x14ac:dyDescent="0.35">
      <c r="A115" s="5" t="s">
        <v>127</v>
      </c>
      <c r="B115" s="19" t="s">
        <v>159</v>
      </c>
      <c r="C115" s="62" t="s">
        <v>12</v>
      </c>
      <c r="D115" s="10" t="s">
        <v>160</v>
      </c>
      <c r="E115" s="11" t="s">
        <v>23</v>
      </c>
      <c r="F115" s="68"/>
      <c r="G115" s="68"/>
      <c r="H115" s="68">
        <f t="shared" si="9"/>
        <v>0</v>
      </c>
    </row>
    <row r="116" spans="1:8" ht="39" x14ac:dyDescent="0.35">
      <c r="A116" s="5" t="s">
        <v>127</v>
      </c>
      <c r="B116" s="19" t="s">
        <v>161</v>
      </c>
      <c r="C116" s="62" t="s">
        <v>21</v>
      </c>
      <c r="D116" s="10" t="s">
        <v>162</v>
      </c>
      <c r="E116" s="11" t="s">
        <v>23</v>
      </c>
      <c r="F116" s="68"/>
      <c r="G116" s="68"/>
      <c r="H116" s="68">
        <f t="shared" si="9"/>
        <v>0</v>
      </c>
    </row>
    <row r="117" spans="1:8" ht="39" x14ac:dyDescent="0.35">
      <c r="A117" s="5" t="s">
        <v>127</v>
      </c>
      <c r="B117" s="19" t="s">
        <v>163</v>
      </c>
      <c r="C117" s="62" t="s">
        <v>21</v>
      </c>
      <c r="D117" s="10" t="s">
        <v>164</v>
      </c>
      <c r="E117" s="11" t="s">
        <v>23</v>
      </c>
      <c r="F117" s="68"/>
      <c r="G117" s="68"/>
      <c r="H117" s="68">
        <f t="shared" si="9"/>
        <v>0</v>
      </c>
    </row>
    <row r="118" spans="1:8" ht="26" x14ac:dyDescent="0.35">
      <c r="A118" s="5" t="s">
        <v>127</v>
      </c>
      <c r="B118" s="19" t="s">
        <v>165</v>
      </c>
      <c r="C118" s="62" t="s">
        <v>21</v>
      </c>
      <c r="D118" s="10" t="s">
        <v>166</v>
      </c>
      <c r="E118" s="11" t="s">
        <v>23</v>
      </c>
      <c r="F118" s="68">
        <v>0</v>
      </c>
      <c r="G118" s="68"/>
      <c r="H118" s="68">
        <f t="shared" si="9"/>
        <v>0</v>
      </c>
    </row>
    <row r="119" spans="1:8" ht="26" x14ac:dyDescent="0.35">
      <c r="A119" s="5" t="s">
        <v>127</v>
      </c>
      <c r="B119" s="19" t="s">
        <v>167</v>
      </c>
      <c r="C119" s="62" t="s">
        <v>21</v>
      </c>
      <c r="D119" s="10" t="s">
        <v>168</v>
      </c>
      <c r="E119" s="11" t="s">
        <v>23</v>
      </c>
      <c r="F119" s="68">
        <v>0</v>
      </c>
      <c r="G119" s="68"/>
      <c r="H119" s="68">
        <f t="shared" si="9"/>
        <v>0</v>
      </c>
    </row>
    <row r="120" spans="1:8" x14ac:dyDescent="0.35">
      <c r="A120" s="5" t="s">
        <v>127</v>
      </c>
      <c r="B120" s="3" t="s">
        <v>28</v>
      </c>
      <c r="C120" s="62"/>
      <c r="D120" s="10" t="s">
        <v>169</v>
      </c>
      <c r="E120" s="11" t="s">
        <v>23</v>
      </c>
      <c r="F120" s="60"/>
      <c r="G120" s="68"/>
      <c r="H120" s="68">
        <f t="shared" si="9"/>
        <v>0</v>
      </c>
    </row>
    <row r="121" spans="1:8" ht="39" x14ac:dyDescent="0.35">
      <c r="A121" s="5" t="s">
        <v>127</v>
      </c>
      <c r="B121" s="3" t="s">
        <v>28</v>
      </c>
      <c r="C121" s="62"/>
      <c r="D121" s="10" t="s">
        <v>170</v>
      </c>
      <c r="E121" s="11" t="s">
        <v>70</v>
      </c>
      <c r="F121" s="60"/>
      <c r="G121" s="68"/>
      <c r="H121" s="68">
        <f t="shared" si="9"/>
        <v>0</v>
      </c>
    </row>
    <row r="122" spans="1:8" ht="26" x14ac:dyDescent="0.35">
      <c r="A122" s="5" t="s">
        <v>127</v>
      </c>
      <c r="B122" s="19" t="s">
        <v>171</v>
      </c>
      <c r="C122" s="62" t="s">
        <v>21</v>
      </c>
      <c r="D122" s="10" t="s">
        <v>172</v>
      </c>
      <c r="E122" s="11" t="s">
        <v>23</v>
      </c>
      <c r="F122" s="60"/>
      <c r="G122" s="68"/>
      <c r="H122" s="68">
        <f t="shared" si="9"/>
        <v>0</v>
      </c>
    </row>
    <row r="123" spans="1:8" ht="52" x14ac:dyDescent="0.35">
      <c r="A123" s="5" t="s">
        <v>127</v>
      </c>
      <c r="B123" s="19" t="s">
        <v>173</v>
      </c>
      <c r="C123" s="62" t="s">
        <v>21</v>
      </c>
      <c r="D123" s="10" t="s">
        <v>537</v>
      </c>
      <c r="E123" s="11" t="s">
        <v>63</v>
      </c>
      <c r="F123" s="60"/>
      <c r="G123" s="68"/>
      <c r="H123" s="68">
        <f t="shared" si="9"/>
        <v>0</v>
      </c>
    </row>
    <row r="124" spans="1:8" ht="52" x14ac:dyDescent="0.35">
      <c r="A124" s="5" t="s">
        <v>127</v>
      </c>
      <c r="B124" s="3" t="s">
        <v>28</v>
      </c>
      <c r="C124" s="62" t="s">
        <v>21</v>
      </c>
      <c r="D124" s="10" t="s">
        <v>536</v>
      </c>
      <c r="E124" s="11" t="s">
        <v>63</v>
      </c>
      <c r="F124" s="60">
        <v>167.85599999999999</v>
      </c>
      <c r="G124" s="68"/>
      <c r="H124" s="68">
        <f t="shared" ref="H124" si="10">G124*F124</f>
        <v>0</v>
      </c>
    </row>
    <row r="125" spans="1:8" ht="26" x14ac:dyDescent="0.35">
      <c r="A125" s="5" t="s">
        <v>174</v>
      </c>
      <c r="B125" s="3" t="s">
        <v>28</v>
      </c>
      <c r="C125" s="62" t="s">
        <v>21</v>
      </c>
      <c r="D125" s="10" t="s">
        <v>175</v>
      </c>
      <c r="E125" s="11" t="s">
        <v>23</v>
      </c>
      <c r="F125" s="60"/>
      <c r="G125" s="68"/>
      <c r="H125" s="68">
        <f t="shared" si="9"/>
        <v>0</v>
      </c>
    </row>
    <row r="126" spans="1:8" ht="26" x14ac:dyDescent="0.35">
      <c r="A126" s="5" t="s">
        <v>174</v>
      </c>
      <c r="B126" s="3" t="s">
        <v>28</v>
      </c>
      <c r="C126" s="62" t="s">
        <v>21</v>
      </c>
      <c r="D126" s="10" t="s">
        <v>176</v>
      </c>
      <c r="E126" s="11" t="s">
        <v>16</v>
      </c>
      <c r="F126" s="60">
        <v>1</v>
      </c>
      <c r="G126" s="68"/>
      <c r="H126" s="22">
        <f>G126*F126</f>
        <v>0</v>
      </c>
    </row>
    <row r="127" spans="1:8" ht="26" x14ac:dyDescent="0.35">
      <c r="A127" s="5" t="s">
        <v>174</v>
      </c>
      <c r="B127" s="1" t="s">
        <v>547</v>
      </c>
      <c r="C127" s="62" t="s">
        <v>21</v>
      </c>
      <c r="D127" s="10" t="s">
        <v>539</v>
      </c>
      <c r="E127" s="11" t="s">
        <v>23</v>
      </c>
      <c r="F127" s="60"/>
      <c r="G127" s="68"/>
      <c r="H127" s="68">
        <f>G127*F127</f>
        <v>0</v>
      </c>
    </row>
    <row r="128" spans="1:8" x14ac:dyDescent="0.35">
      <c r="A128" s="5" t="s">
        <v>174</v>
      </c>
      <c r="B128" s="3" t="s">
        <v>28</v>
      </c>
      <c r="C128" s="62" t="s">
        <v>21</v>
      </c>
      <c r="D128" s="10" t="s">
        <v>177</v>
      </c>
      <c r="E128" s="38" t="s">
        <v>16</v>
      </c>
      <c r="F128" s="60"/>
      <c r="G128" s="68"/>
      <c r="H128" s="22">
        <f>G128*F128</f>
        <v>0</v>
      </c>
    </row>
    <row r="129" spans="1:8" ht="39" x14ac:dyDescent="0.35">
      <c r="A129" s="5" t="s">
        <v>127</v>
      </c>
      <c r="B129" s="3" t="s">
        <v>28</v>
      </c>
      <c r="C129" s="62" t="s">
        <v>21</v>
      </c>
      <c r="D129" s="10" t="s">
        <v>178</v>
      </c>
      <c r="E129" s="11" t="s">
        <v>23</v>
      </c>
      <c r="F129" s="60"/>
      <c r="G129" s="68"/>
      <c r="H129" s="68">
        <f t="shared" ref="H129:H130" si="11">G129*F129</f>
        <v>0</v>
      </c>
    </row>
    <row r="130" spans="1:8" ht="78" x14ac:dyDescent="0.35">
      <c r="A130" s="5" t="s">
        <v>127</v>
      </c>
      <c r="B130" s="3" t="s">
        <v>28</v>
      </c>
      <c r="C130" s="62" t="s">
        <v>21</v>
      </c>
      <c r="D130" s="69" t="s">
        <v>538</v>
      </c>
      <c r="E130" s="11" t="s">
        <v>23</v>
      </c>
      <c r="F130" s="60">
        <v>0</v>
      </c>
      <c r="G130" s="68"/>
      <c r="H130" s="68">
        <f t="shared" si="11"/>
        <v>0</v>
      </c>
    </row>
    <row r="131" spans="1:8" x14ac:dyDescent="0.35">
      <c r="A131" s="14"/>
      <c r="B131" s="4"/>
      <c r="C131" s="4"/>
      <c r="D131" s="25" t="s">
        <v>17</v>
      </c>
      <c r="E131" s="4"/>
      <c r="F131" s="70"/>
      <c r="G131" s="70"/>
      <c r="H131" s="83">
        <f>SUBTOTAL(9,H86:H130)</f>
        <v>0</v>
      </c>
    </row>
    <row r="132" spans="1:8" x14ac:dyDescent="0.35">
      <c r="A132" s="8"/>
      <c r="B132" s="9"/>
      <c r="C132" s="9"/>
      <c r="D132" s="119" t="s">
        <v>179</v>
      </c>
      <c r="E132" s="4"/>
      <c r="F132" s="70"/>
      <c r="G132" s="70"/>
      <c r="H132" s="70">
        <v>0</v>
      </c>
    </row>
    <row r="133" spans="1:8" ht="65" x14ac:dyDescent="0.35">
      <c r="A133" s="5" t="s">
        <v>174</v>
      </c>
      <c r="B133" s="3" t="s">
        <v>28</v>
      </c>
      <c r="C133" s="12"/>
      <c r="D133" s="10" t="s">
        <v>180</v>
      </c>
      <c r="E133" s="11" t="s">
        <v>23</v>
      </c>
      <c r="F133" s="60">
        <v>0</v>
      </c>
      <c r="G133" s="68"/>
      <c r="H133" s="68">
        <f t="shared" ref="H133:H148" si="12">G133*F133</f>
        <v>0</v>
      </c>
    </row>
    <row r="134" spans="1:8" ht="26" x14ac:dyDescent="0.35">
      <c r="A134" s="5" t="s">
        <v>174</v>
      </c>
      <c r="B134" s="3" t="s">
        <v>28</v>
      </c>
      <c r="C134" s="12"/>
      <c r="D134" s="120" t="s">
        <v>181</v>
      </c>
      <c r="E134" s="11" t="s">
        <v>23</v>
      </c>
      <c r="F134" s="22"/>
      <c r="G134" s="22"/>
      <c r="H134" s="22">
        <f t="shared" si="12"/>
        <v>0</v>
      </c>
    </row>
    <row r="135" spans="1:8" ht="91" x14ac:dyDescent="0.35">
      <c r="A135" s="5" t="s">
        <v>174</v>
      </c>
      <c r="B135" s="19" t="s">
        <v>182</v>
      </c>
      <c r="C135" s="62" t="s">
        <v>21</v>
      </c>
      <c r="D135" s="10" t="s">
        <v>183</v>
      </c>
      <c r="E135" s="11" t="s">
        <v>23</v>
      </c>
      <c r="F135" s="68">
        <v>167.85599999999999</v>
      </c>
      <c r="G135" s="71"/>
      <c r="H135" s="68">
        <f t="shared" si="12"/>
        <v>0</v>
      </c>
    </row>
    <row r="136" spans="1:8" ht="26" x14ac:dyDescent="0.35">
      <c r="A136" s="5" t="s">
        <v>174</v>
      </c>
      <c r="B136" s="3" t="s">
        <v>28</v>
      </c>
      <c r="C136" s="12"/>
      <c r="D136" s="10" t="s">
        <v>184</v>
      </c>
      <c r="E136" s="11" t="s">
        <v>23</v>
      </c>
      <c r="F136" s="60"/>
      <c r="G136" s="68"/>
      <c r="H136" s="68">
        <f t="shared" si="12"/>
        <v>0</v>
      </c>
    </row>
    <row r="137" spans="1:8" ht="39" x14ac:dyDescent="0.35">
      <c r="A137" s="5" t="s">
        <v>174</v>
      </c>
      <c r="B137" s="3" t="s">
        <v>28</v>
      </c>
      <c r="C137" s="12"/>
      <c r="D137" s="10" t="s">
        <v>185</v>
      </c>
      <c r="E137" s="11" t="s">
        <v>23</v>
      </c>
      <c r="F137" s="60"/>
      <c r="G137" s="68"/>
      <c r="H137" s="68">
        <f t="shared" si="12"/>
        <v>0</v>
      </c>
    </row>
    <row r="138" spans="1:8" ht="26" x14ac:dyDescent="0.35">
      <c r="A138" s="5" t="s">
        <v>174</v>
      </c>
      <c r="B138" s="3" t="s">
        <v>28</v>
      </c>
      <c r="C138" s="12"/>
      <c r="D138" s="10" t="s">
        <v>184</v>
      </c>
      <c r="E138" s="11"/>
      <c r="F138" s="60"/>
      <c r="G138" s="68"/>
      <c r="H138" s="68">
        <f t="shared" si="12"/>
        <v>0</v>
      </c>
    </row>
    <row r="139" spans="1:8" ht="91" x14ac:dyDescent="0.35">
      <c r="A139" s="5" t="s">
        <v>174</v>
      </c>
      <c r="B139" s="19" t="s">
        <v>186</v>
      </c>
      <c r="C139" s="62" t="s">
        <v>21</v>
      </c>
      <c r="D139" s="10" t="s">
        <v>187</v>
      </c>
      <c r="E139" s="11" t="s">
        <v>23</v>
      </c>
      <c r="F139" s="88">
        <v>0</v>
      </c>
      <c r="G139" s="71"/>
      <c r="H139" s="71">
        <f>G139*F139</f>
        <v>0</v>
      </c>
    </row>
    <row r="140" spans="1:8" x14ac:dyDescent="0.35">
      <c r="A140" s="5" t="s">
        <v>174</v>
      </c>
      <c r="B140" s="3" t="s">
        <v>28</v>
      </c>
      <c r="C140" s="62"/>
      <c r="D140" s="10" t="s">
        <v>188</v>
      </c>
      <c r="E140" s="11" t="s">
        <v>23</v>
      </c>
      <c r="F140" s="88"/>
      <c r="G140" s="71"/>
      <c r="H140" s="71">
        <f>G140*F140</f>
        <v>0</v>
      </c>
    </row>
    <row r="141" spans="1:8" ht="26" x14ac:dyDescent="0.35">
      <c r="A141" s="5" t="s">
        <v>174</v>
      </c>
      <c r="B141" s="3" t="s">
        <v>28</v>
      </c>
      <c r="C141" s="12"/>
      <c r="D141" s="10" t="s">
        <v>184</v>
      </c>
      <c r="E141" s="11" t="s">
        <v>23</v>
      </c>
      <c r="F141" s="60"/>
      <c r="G141" s="68"/>
      <c r="H141" s="68">
        <f t="shared" si="12"/>
        <v>0</v>
      </c>
    </row>
    <row r="142" spans="1:8" ht="39" x14ac:dyDescent="0.35">
      <c r="A142" s="5" t="s">
        <v>174</v>
      </c>
      <c r="B142" s="19" t="s">
        <v>189</v>
      </c>
      <c r="C142" s="62" t="s">
        <v>21</v>
      </c>
      <c r="D142" s="10" t="s">
        <v>190</v>
      </c>
      <c r="E142" s="11" t="s">
        <v>23</v>
      </c>
      <c r="F142" s="60"/>
      <c r="G142" s="68"/>
      <c r="H142" s="68">
        <f t="shared" si="12"/>
        <v>0</v>
      </c>
    </row>
    <row r="143" spans="1:8" ht="26" x14ac:dyDescent="0.35">
      <c r="A143" s="5" t="s">
        <v>174</v>
      </c>
      <c r="B143" s="3" t="s">
        <v>28</v>
      </c>
      <c r="C143" s="12"/>
      <c r="D143" s="10" t="s">
        <v>184</v>
      </c>
      <c r="E143" s="11" t="s">
        <v>23</v>
      </c>
      <c r="F143" s="60"/>
      <c r="G143" s="68"/>
      <c r="H143" s="68">
        <f t="shared" si="12"/>
        <v>0</v>
      </c>
    </row>
    <row r="144" spans="1:8" ht="39" x14ac:dyDescent="0.35">
      <c r="A144" s="5" t="s">
        <v>174</v>
      </c>
      <c r="B144" s="19" t="s">
        <v>191</v>
      </c>
      <c r="C144" s="62" t="s">
        <v>21</v>
      </c>
      <c r="D144" s="10" t="s">
        <v>192</v>
      </c>
      <c r="E144" s="11" t="s">
        <v>23</v>
      </c>
      <c r="F144" s="60">
        <v>0</v>
      </c>
      <c r="G144" s="68"/>
      <c r="H144" s="68">
        <f t="shared" si="12"/>
        <v>0</v>
      </c>
    </row>
    <row r="145" spans="1:8" ht="26" x14ac:dyDescent="0.35">
      <c r="A145" s="5" t="s">
        <v>174</v>
      </c>
      <c r="B145" s="3" t="s">
        <v>28</v>
      </c>
      <c r="C145" s="12"/>
      <c r="D145" s="10" t="s">
        <v>184</v>
      </c>
      <c r="E145" s="11" t="s">
        <v>23</v>
      </c>
      <c r="F145" s="60"/>
      <c r="G145" s="68"/>
      <c r="H145" s="68">
        <f t="shared" si="12"/>
        <v>0</v>
      </c>
    </row>
    <row r="146" spans="1:8" ht="52" x14ac:dyDescent="0.35">
      <c r="A146" s="5" t="s">
        <v>174</v>
      </c>
      <c r="B146" s="3" t="s">
        <v>28</v>
      </c>
      <c r="C146" s="12"/>
      <c r="D146" s="10" t="s">
        <v>193</v>
      </c>
      <c r="E146" s="11" t="s">
        <v>16</v>
      </c>
      <c r="F146" s="60"/>
      <c r="G146" s="68"/>
      <c r="H146" s="68">
        <f t="shared" si="12"/>
        <v>0</v>
      </c>
    </row>
    <row r="147" spans="1:8" ht="39" x14ac:dyDescent="0.35">
      <c r="A147" s="5" t="s">
        <v>174</v>
      </c>
      <c r="B147" s="19" t="s">
        <v>194</v>
      </c>
      <c r="C147" s="62" t="s">
        <v>21</v>
      </c>
      <c r="D147" s="10" t="s">
        <v>195</v>
      </c>
      <c r="E147" s="11" t="s">
        <v>16</v>
      </c>
      <c r="F147" s="60"/>
      <c r="G147" s="68"/>
      <c r="H147" s="71">
        <f t="shared" si="12"/>
        <v>0</v>
      </c>
    </row>
    <row r="148" spans="1:8" ht="78" x14ac:dyDescent="0.35">
      <c r="A148" s="5" t="s">
        <v>174</v>
      </c>
      <c r="B148" s="19" t="s">
        <v>196</v>
      </c>
      <c r="C148" s="62" t="s">
        <v>21</v>
      </c>
      <c r="D148" s="10" t="s">
        <v>197</v>
      </c>
      <c r="E148" s="11" t="s">
        <v>16</v>
      </c>
      <c r="F148" s="60">
        <v>1</v>
      </c>
      <c r="G148" s="68"/>
      <c r="H148" s="71">
        <f t="shared" si="12"/>
        <v>0</v>
      </c>
    </row>
    <row r="149" spans="1:8" ht="43.5" x14ac:dyDescent="0.35">
      <c r="A149" s="5" t="s">
        <v>174</v>
      </c>
      <c r="B149" s="3" t="s">
        <v>28</v>
      </c>
      <c r="C149" s="3"/>
      <c r="D149" s="121" t="s">
        <v>517</v>
      </c>
      <c r="E149" s="11" t="s">
        <v>198</v>
      </c>
      <c r="F149" s="60">
        <v>1</v>
      </c>
      <c r="G149" s="68"/>
      <c r="H149" s="71">
        <f>G149*F149</f>
        <v>0</v>
      </c>
    </row>
    <row r="150" spans="1:8" x14ac:dyDescent="0.35">
      <c r="A150" s="5" t="s">
        <v>174</v>
      </c>
      <c r="B150" s="3" t="s">
        <v>28</v>
      </c>
      <c r="C150" s="3"/>
      <c r="D150" s="16" t="s">
        <v>199</v>
      </c>
      <c r="E150" s="11" t="s">
        <v>16</v>
      </c>
      <c r="F150" s="60"/>
      <c r="G150" s="68"/>
      <c r="H150" s="71">
        <f>G150*F150</f>
        <v>0</v>
      </c>
    </row>
    <row r="151" spans="1:8" x14ac:dyDescent="0.35">
      <c r="A151" s="14"/>
      <c r="B151" s="4"/>
      <c r="C151" s="4"/>
      <c r="D151" s="25" t="s">
        <v>17</v>
      </c>
      <c r="E151" s="4"/>
      <c r="F151" s="70"/>
      <c r="G151" s="70"/>
      <c r="H151" s="83">
        <f>SUM(H133:H150)</f>
        <v>0</v>
      </c>
    </row>
    <row r="152" spans="1:8" x14ac:dyDescent="0.35">
      <c r="A152" s="14"/>
      <c r="B152" s="4"/>
      <c r="C152" s="4"/>
      <c r="D152" s="122" t="s">
        <v>200</v>
      </c>
      <c r="E152" s="4"/>
      <c r="F152" s="70"/>
      <c r="G152" s="70"/>
      <c r="H152" s="70">
        <v>0</v>
      </c>
    </row>
    <row r="153" spans="1:8" ht="52" x14ac:dyDescent="0.35">
      <c r="A153" s="5" t="s">
        <v>200</v>
      </c>
      <c r="B153" s="19" t="s">
        <v>201</v>
      </c>
      <c r="C153" s="62" t="s">
        <v>21</v>
      </c>
      <c r="D153" s="10" t="s">
        <v>202</v>
      </c>
      <c r="E153" s="11" t="s">
        <v>23</v>
      </c>
      <c r="F153" s="60"/>
      <c r="G153" s="68"/>
      <c r="H153" s="68">
        <f t="shared" ref="H153:H157" si="13">G153*F153</f>
        <v>0</v>
      </c>
    </row>
    <row r="154" spans="1:8" ht="26" x14ac:dyDescent="0.35">
      <c r="A154" s="5" t="s">
        <v>200</v>
      </c>
      <c r="B154" s="19" t="s">
        <v>203</v>
      </c>
      <c r="C154" s="12"/>
      <c r="D154" s="10" t="s">
        <v>204</v>
      </c>
      <c r="E154" s="11" t="s">
        <v>23</v>
      </c>
      <c r="F154" s="60">
        <v>0</v>
      </c>
      <c r="G154" s="68"/>
      <c r="H154" s="68">
        <f t="shared" si="13"/>
        <v>0</v>
      </c>
    </row>
    <row r="155" spans="1:8" ht="78" x14ac:dyDescent="0.35">
      <c r="A155" s="5" t="s">
        <v>200</v>
      </c>
      <c r="B155" s="19" t="s">
        <v>205</v>
      </c>
      <c r="C155" s="12"/>
      <c r="D155" s="10" t="s">
        <v>206</v>
      </c>
      <c r="E155" s="11" t="s">
        <v>23</v>
      </c>
      <c r="F155" s="60"/>
      <c r="G155" s="68"/>
      <c r="H155" s="68">
        <f t="shared" si="13"/>
        <v>0</v>
      </c>
    </row>
    <row r="156" spans="1:8" ht="26" x14ac:dyDescent="0.35">
      <c r="A156" s="5" t="s">
        <v>200</v>
      </c>
      <c r="B156" s="1" t="s">
        <v>203</v>
      </c>
      <c r="C156" s="62"/>
      <c r="D156" s="23" t="s">
        <v>207</v>
      </c>
      <c r="E156" s="11" t="s">
        <v>23</v>
      </c>
      <c r="F156" s="60"/>
      <c r="G156" s="68"/>
      <c r="H156" s="68">
        <f t="shared" si="13"/>
        <v>0</v>
      </c>
    </row>
    <row r="157" spans="1:8" ht="26" x14ac:dyDescent="0.35">
      <c r="A157" s="5" t="s">
        <v>200</v>
      </c>
      <c r="B157" s="3" t="s">
        <v>28</v>
      </c>
      <c r="C157" s="62"/>
      <c r="D157" s="10" t="s">
        <v>208</v>
      </c>
      <c r="E157" s="11" t="s">
        <v>23</v>
      </c>
      <c r="F157" s="60"/>
      <c r="G157" s="68"/>
      <c r="H157" s="68">
        <f t="shared" si="13"/>
        <v>0</v>
      </c>
    </row>
    <row r="158" spans="1:8" x14ac:dyDescent="0.35">
      <c r="A158" s="14"/>
      <c r="B158" s="4"/>
      <c r="C158" s="4"/>
      <c r="D158" s="25" t="s">
        <v>17</v>
      </c>
      <c r="E158" s="4"/>
      <c r="F158" s="70"/>
      <c r="G158" s="70"/>
      <c r="H158" s="83">
        <f>SUM(H153:H157)</f>
        <v>0</v>
      </c>
    </row>
    <row r="159" spans="1:8" x14ac:dyDescent="0.35">
      <c r="A159" s="8"/>
      <c r="B159" s="9"/>
      <c r="C159" s="9"/>
      <c r="D159" s="25" t="s">
        <v>209</v>
      </c>
      <c r="E159" s="4"/>
      <c r="F159" s="70"/>
      <c r="G159" s="70"/>
      <c r="H159" s="70">
        <v>0</v>
      </c>
    </row>
    <row r="160" spans="1:8" ht="52" x14ac:dyDescent="0.35">
      <c r="A160" s="5" t="s">
        <v>210</v>
      </c>
      <c r="B160" s="19" t="s">
        <v>211</v>
      </c>
      <c r="C160" s="62" t="s">
        <v>21</v>
      </c>
      <c r="D160" s="6" t="s">
        <v>212</v>
      </c>
      <c r="E160" s="11" t="s">
        <v>213</v>
      </c>
      <c r="F160" s="60">
        <v>0</v>
      </c>
      <c r="G160" s="68"/>
      <c r="H160" s="68">
        <f t="shared" ref="H160:H168" si="14">G160*F160</f>
        <v>0</v>
      </c>
    </row>
    <row r="161" spans="1:8" ht="52" x14ac:dyDescent="0.35">
      <c r="A161" s="5" t="s">
        <v>210</v>
      </c>
      <c r="B161" s="19" t="s">
        <v>214</v>
      </c>
      <c r="C161" s="62" t="s">
        <v>21</v>
      </c>
      <c r="D161" s="6" t="s">
        <v>215</v>
      </c>
      <c r="E161" s="11" t="s">
        <v>213</v>
      </c>
      <c r="F161" s="60"/>
      <c r="G161" s="68"/>
      <c r="H161" s="68">
        <f t="shared" si="14"/>
        <v>0</v>
      </c>
    </row>
    <row r="162" spans="1:8" ht="26" x14ac:dyDescent="0.35">
      <c r="A162" s="5" t="s">
        <v>210</v>
      </c>
      <c r="B162" s="3" t="s">
        <v>28</v>
      </c>
      <c r="C162" s="62"/>
      <c r="D162" s="6" t="s">
        <v>216</v>
      </c>
      <c r="E162" s="11" t="s">
        <v>63</v>
      </c>
      <c r="F162" s="76">
        <v>1.5</v>
      </c>
      <c r="G162" s="68"/>
      <c r="H162" s="68">
        <f t="shared" si="14"/>
        <v>0</v>
      </c>
    </row>
    <row r="163" spans="1:8" ht="39" x14ac:dyDescent="0.35">
      <c r="A163" s="5" t="s">
        <v>210</v>
      </c>
      <c r="B163" s="19" t="s">
        <v>217</v>
      </c>
      <c r="C163" s="62" t="s">
        <v>21</v>
      </c>
      <c r="D163" s="10" t="s">
        <v>218</v>
      </c>
      <c r="E163" s="11" t="s">
        <v>23</v>
      </c>
      <c r="F163" s="60"/>
      <c r="G163" s="68"/>
      <c r="H163" s="68">
        <f t="shared" si="14"/>
        <v>0</v>
      </c>
    </row>
    <row r="164" spans="1:8" ht="52" x14ac:dyDescent="0.35">
      <c r="A164" s="5" t="s">
        <v>210</v>
      </c>
      <c r="B164" s="19" t="s">
        <v>219</v>
      </c>
      <c r="C164" s="62" t="s">
        <v>21</v>
      </c>
      <c r="D164" s="10" t="s">
        <v>220</v>
      </c>
      <c r="E164" s="11" t="s">
        <v>70</v>
      </c>
      <c r="F164" s="60"/>
      <c r="G164" s="68"/>
      <c r="H164" s="68">
        <f t="shared" si="14"/>
        <v>0</v>
      </c>
    </row>
    <row r="165" spans="1:8" ht="52" x14ac:dyDescent="0.35">
      <c r="A165" s="5" t="s">
        <v>210</v>
      </c>
      <c r="B165" s="3" t="s">
        <v>28</v>
      </c>
      <c r="C165" s="62"/>
      <c r="D165" s="24" t="s">
        <v>221</v>
      </c>
      <c r="E165" s="11" t="s">
        <v>70</v>
      </c>
      <c r="F165" s="77"/>
      <c r="G165" s="68"/>
      <c r="H165" s="68">
        <f t="shared" si="14"/>
        <v>0</v>
      </c>
    </row>
    <row r="166" spans="1:8" x14ac:dyDescent="0.35">
      <c r="A166" s="5" t="s">
        <v>210</v>
      </c>
      <c r="B166" s="3" t="s">
        <v>28</v>
      </c>
      <c r="C166" s="62"/>
      <c r="D166" s="10" t="s">
        <v>222</v>
      </c>
      <c r="E166" s="11" t="s">
        <v>70</v>
      </c>
      <c r="F166" s="77"/>
      <c r="G166" s="68"/>
      <c r="H166" s="68">
        <f t="shared" si="14"/>
        <v>0</v>
      </c>
    </row>
    <row r="167" spans="1:8" ht="26" x14ac:dyDescent="0.35">
      <c r="A167" s="5" t="s">
        <v>210</v>
      </c>
      <c r="B167" s="19" t="s">
        <v>223</v>
      </c>
      <c r="C167" s="62" t="s">
        <v>21</v>
      </c>
      <c r="D167" s="10" t="s">
        <v>224</v>
      </c>
      <c r="E167" s="11" t="s">
        <v>70</v>
      </c>
      <c r="F167" s="77"/>
      <c r="G167" s="68"/>
      <c r="H167" s="68">
        <f t="shared" si="14"/>
        <v>0</v>
      </c>
    </row>
    <row r="168" spans="1:8" ht="26" x14ac:dyDescent="0.35">
      <c r="A168" s="5" t="s">
        <v>210</v>
      </c>
      <c r="B168" s="3" t="s">
        <v>28</v>
      </c>
      <c r="C168" s="62"/>
      <c r="D168" s="10" t="s">
        <v>225</v>
      </c>
      <c r="E168" s="11" t="s">
        <v>70</v>
      </c>
      <c r="F168" s="77"/>
      <c r="G168" s="77"/>
      <c r="H168" s="68">
        <f t="shared" si="14"/>
        <v>0</v>
      </c>
    </row>
    <row r="169" spans="1:8" ht="26" x14ac:dyDescent="0.35">
      <c r="A169" s="5" t="s">
        <v>210</v>
      </c>
      <c r="B169" s="3" t="s">
        <v>28</v>
      </c>
      <c r="C169" s="62"/>
      <c r="D169" s="10" t="s">
        <v>226</v>
      </c>
      <c r="E169" s="11" t="s">
        <v>70</v>
      </c>
      <c r="F169" s="77">
        <v>30</v>
      </c>
      <c r="G169" s="68"/>
      <c r="H169" s="68">
        <f t="shared" ref="H169:H174" si="15">G169*F169</f>
        <v>0</v>
      </c>
    </row>
    <row r="170" spans="1:8" ht="26" x14ac:dyDescent="0.35">
      <c r="A170" s="5" t="s">
        <v>210</v>
      </c>
      <c r="B170" s="3" t="s">
        <v>28</v>
      </c>
      <c r="C170" s="62"/>
      <c r="D170" s="10" t="s">
        <v>227</v>
      </c>
      <c r="E170" s="11" t="s">
        <v>70</v>
      </c>
      <c r="F170" s="77"/>
      <c r="G170" s="68"/>
      <c r="H170" s="68">
        <f t="shared" si="15"/>
        <v>0</v>
      </c>
    </row>
    <row r="171" spans="1:8" ht="39" x14ac:dyDescent="0.35">
      <c r="A171" s="5" t="s">
        <v>210</v>
      </c>
      <c r="B171" s="3" t="s">
        <v>28</v>
      </c>
      <c r="C171" s="62"/>
      <c r="D171" s="10" t="s">
        <v>228</v>
      </c>
      <c r="E171" s="11" t="s">
        <v>70</v>
      </c>
      <c r="F171" s="77"/>
      <c r="G171" s="68"/>
      <c r="H171" s="68">
        <f t="shared" si="15"/>
        <v>0</v>
      </c>
    </row>
    <row r="172" spans="1:8" x14ac:dyDescent="0.35">
      <c r="A172" s="5" t="s">
        <v>210</v>
      </c>
      <c r="B172" s="3" t="s">
        <v>28</v>
      </c>
      <c r="C172" s="62"/>
      <c r="D172" s="10" t="s">
        <v>229</v>
      </c>
      <c r="E172" s="11" t="s">
        <v>198</v>
      </c>
      <c r="F172" s="77"/>
      <c r="G172" s="68"/>
      <c r="H172" s="68">
        <f t="shared" si="15"/>
        <v>0</v>
      </c>
    </row>
    <row r="173" spans="1:8" x14ac:dyDescent="0.35">
      <c r="A173" s="5" t="s">
        <v>210</v>
      </c>
      <c r="B173" s="3" t="s">
        <v>28</v>
      </c>
      <c r="C173" s="62"/>
      <c r="D173" s="10" t="s">
        <v>230</v>
      </c>
      <c r="E173" s="11" t="s">
        <v>23</v>
      </c>
      <c r="F173" s="77">
        <v>0</v>
      </c>
      <c r="G173" s="68"/>
      <c r="H173" s="68">
        <f t="shared" si="15"/>
        <v>0</v>
      </c>
    </row>
    <row r="174" spans="1:8" x14ac:dyDescent="0.35">
      <c r="A174" s="5" t="s">
        <v>210</v>
      </c>
      <c r="B174" s="3" t="s">
        <v>28</v>
      </c>
      <c r="C174" s="62"/>
      <c r="D174" s="10" t="s">
        <v>556</v>
      </c>
      <c r="E174" s="11" t="s">
        <v>23</v>
      </c>
      <c r="F174" s="77">
        <v>0</v>
      </c>
      <c r="G174" s="68"/>
      <c r="H174" s="68">
        <f t="shared" si="15"/>
        <v>0</v>
      </c>
    </row>
    <row r="175" spans="1:8" x14ac:dyDescent="0.35">
      <c r="A175" s="14"/>
      <c r="B175" s="4"/>
      <c r="C175" s="4"/>
      <c r="D175" s="25" t="s">
        <v>17</v>
      </c>
      <c r="E175" s="4"/>
      <c r="F175" s="70"/>
      <c r="G175" s="70"/>
      <c r="H175" s="83">
        <f>SUM(H160:H174)</f>
        <v>0</v>
      </c>
    </row>
    <row r="176" spans="1:8" x14ac:dyDescent="0.35">
      <c r="A176" s="8"/>
      <c r="B176" s="9"/>
      <c r="C176" s="9"/>
      <c r="D176" s="25" t="s">
        <v>231</v>
      </c>
      <c r="E176" s="4"/>
      <c r="F176" s="70"/>
      <c r="G176" s="70"/>
      <c r="H176" s="70"/>
    </row>
    <row r="177" spans="1:8" ht="143" x14ac:dyDescent="0.35">
      <c r="A177" s="5" t="s">
        <v>232</v>
      </c>
      <c r="B177" s="19" t="s">
        <v>167</v>
      </c>
      <c r="C177" s="62" t="s">
        <v>21</v>
      </c>
      <c r="D177" s="10" t="s">
        <v>233</v>
      </c>
      <c r="E177" s="11" t="s">
        <v>23</v>
      </c>
      <c r="F177" s="60">
        <f>35*10.76</f>
        <v>376.59999999999997</v>
      </c>
      <c r="G177" s="68"/>
      <c r="H177" s="68">
        <f t="shared" ref="H177:H180" si="16">G177*F177</f>
        <v>0</v>
      </c>
    </row>
    <row r="178" spans="1:8" ht="169" x14ac:dyDescent="0.35">
      <c r="A178" s="5" t="s">
        <v>232</v>
      </c>
      <c r="B178" s="19" t="s">
        <v>234</v>
      </c>
      <c r="C178" s="62" t="s">
        <v>21</v>
      </c>
      <c r="D178" s="10" t="s">
        <v>235</v>
      </c>
      <c r="E178" s="11" t="s">
        <v>23</v>
      </c>
      <c r="F178" s="60"/>
      <c r="G178" s="68"/>
      <c r="H178" s="68">
        <f t="shared" si="16"/>
        <v>0</v>
      </c>
    </row>
    <row r="179" spans="1:8" ht="65" x14ac:dyDescent="0.35">
      <c r="A179" s="5" t="s">
        <v>232</v>
      </c>
      <c r="B179" s="19" t="s">
        <v>236</v>
      </c>
      <c r="C179" s="62" t="s">
        <v>21</v>
      </c>
      <c r="D179" s="10" t="s">
        <v>237</v>
      </c>
      <c r="E179" s="11" t="s">
        <v>23</v>
      </c>
      <c r="F179" s="60"/>
      <c r="G179" s="68"/>
      <c r="H179" s="68">
        <f t="shared" si="16"/>
        <v>0</v>
      </c>
    </row>
    <row r="180" spans="1:8" ht="39" x14ac:dyDescent="0.35">
      <c r="A180" s="5" t="s">
        <v>238</v>
      </c>
      <c r="B180" s="19" t="s">
        <v>239</v>
      </c>
      <c r="C180" s="62" t="s">
        <v>21</v>
      </c>
      <c r="D180" s="10" t="s">
        <v>240</v>
      </c>
      <c r="E180" s="11" t="s">
        <v>70</v>
      </c>
      <c r="F180" s="60"/>
      <c r="G180" s="68"/>
      <c r="H180" s="68">
        <f t="shared" si="16"/>
        <v>0</v>
      </c>
    </row>
    <row r="181" spans="1:8" ht="78" x14ac:dyDescent="0.35">
      <c r="A181" s="5" t="s">
        <v>232</v>
      </c>
      <c r="B181" s="3" t="s">
        <v>28</v>
      </c>
      <c r="C181" s="3"/>
      <c r="D181" s="10" t="s">
        <v>241</v>
      </c>
      <c r="E181" s="11" t="s">
        <v>242</v>
      </c>
      <c r="F181" s="60"/>
      <c r="G181" s="68"/>
      <c r="H181" s="68">
        <f>G181*F181</f>
        <v>0</v>
      </c>
    </row>
    <row r="182" spans="1:8" x14ac:dyDescent="0.35">
      <c r="A182" s="14"/>
      <c r="B182" s="4"/>
      <c r="C182" s="4"/>
      <c r="D182" s="25" t="s">
        <v>17</v>
      </c>
      <c r="E182" s="4"/>
      <c r="F182" s="70"/>
      <c r="G182" s="70"/>
      <c r="H182" s="83">
        <f>SUM(H177:H181)</f>
        <v>0</v>
      </c>
    </row>
    <row r="183" spans="1:8" x14ac:dyDescent="0.35">
      <c r="A183" s="26" t="s">
        <v>243</v>
      </c>
      <c r="B183" s="27"/>
      <c r="C183" s="27"/>
      <c r="D183" s="25"/>
      <c r="E183" s="28"/>
      <c r="F183" s="70"/>
      <c r="G183" s="70"/>
      <c r="H183" s="70"/>
    </row>
    <row r="184" spans="1:8" ht="29" x14ac:dyDescent="0.35">
      <c r="A184" s="29" t="s">
        <v>244</v>
      </c>
      <c r="B184" s="30"/>
      <c r="C184" s="30"/>
      <c r="D184" s="31" t="s">
        <v>245</v>
      </c>
      <c r="E184" s="32"/>
      <c r="F184" s="60"/>
      <c r="G184" s="68"/>
      <c r="H184" s="78"/>
    </row>
    <row r="185" spans="1:8" x14ac:dyDescent="0.35">
      <c r="A185" s="14"/>
      <c r="B185" s="4"/>
      <c r="C185" s="4"/>
      <c r="D185" s="25" t="s">
        <v>246</v>
      </c>
      <c r="E185" s="4"/>
      <c r="F185" s="70"/>
      <c r="G185" s="70"/>
      <c r="H185" s="70"/>
    </row>
    <row r="186" spans="1:8" ht="58" x14ac:dyDescent="0.35">
      <c r="A186" s="29"/>
      <c r="B186" s="3" t="s">
        <v>28</v>
      </c>
      <c r="C186" s="30"/>
      <c r="D186" s="31" t="s">
        <v>247</v>
      </c>
      <c r="E186" s="32" t="s">
        <v>63</v>
      </c>
      <c r="F186" s="78">
        <v>300</v>
      </c>
      <c r="G186" s="79"/>
      <c r="H186" s="78">
        <f>G186*F186</f>
        <v>0</v>
      </c>
    </row>
    <row r="187" spans="1:8" ht="58" x14ac:dyDescent="0.35">
      <c r="A187" s="29" t="s">
        <v>246</v>
      </c>
      <c r="B187" s="19" t="s">
        <v>248</v>
      </c>
      <c r="C187" s="62" t="s">
        <v>21</v>
      </c>
      <c r="D187" s="31" t="s">
        <v>249</v>
      </c>
      <c r="E187" s="32" t="s">
        <v>63</v>
      </c>
      <c r="F187" s="78">
        <v>300</v>
      </c>
      <c r="G187" s="80"/>
      <c r="H187" s="78">
        <f>G187*F187</f>
        <v>0</v>
      </c>
    </row>
    <row r="188" spans="1:8" ht="40.75" customHeight="1" x14ac:dyDescent="0.35">
      <c r="A188" s="29" t="s">
        <v>246</v>
      </c>
      <c r="B188" s="19" t="s">
        <v>250</v>
      </c>
      <c r="C188" s="62" t="s">
        <v>21</v>
      </c>
      <c r="D188" s="31" t="s">
        <v>251</v>
      </c>
      <c r="E188" s="33" t="s">
        <v>63</v>
      </c>
      <c r="F188" s="78">
        <v>180</v>
      </c>
      <c r="G188" s="80"/>
      <c r="H188" s="78">
        <f t="shared" ref="H188:H205" si="17">G188*F188</f>
        <v>0</v>
      </c>
    </row>
    <row r="189" spans="1:8" ht="43.5" x14ac:dyDescent="0.35">
      <c r="A189" s="29" t="s">
        <v>246</v>
      </c>
      <c r="B189" s="19" t="s">
        <v>252</v>
      </c>
      <c r="C189" s="62" t="s">
        <v>21</v>
      </c>
      <c r="D189" s="31" t="s">
        <v>518</v>
      </c>
      <c r="E189" s="32" t="s">
        <v>63</v>
      </c>
      <c r="F189" s="60"/>
      <c r="G189" s="68"/>
      <c r="H189" s="78">
        <f t="shared" si="17"/>
        <v>0</v>
      </c>
    </row>
    <row r="190" spans="1:8" ht="43.5" x14ac:dyDescent="0.35">
      <c r="A190" s="29" t="s">
        <v>246</v>
      </c>
      <c r="B190" s="3" t="s">
        <v>28</v>
      </c>
      <c r="C190" s="62" t="s">
        <v>21</v>
      </c>
      <c r="D190" s="31" t="s">
        <v>253</v>
      </c>
      <c r="E190" s="32" t="s">
        <v>63</v>
      </c>
      <c r="F190" s="60"/>
      <c r="G190" s="68"/>
      <c r="H190" s="78">
        <f>G190*F190</f>
        <v>0</v>
      </c>
    </row>
    <row r="191" spans="1:8" ht="43.5" x14ac:dyDescent="0.35">
      <c r="A191" s="29" t="s">
        <v>246</v>
      </c>
      <c r="B191" s="19" t="s">
        <v>254</v>
      </c>
      <c r="C191" s="62" t="s">
        <v>21</v>
      </c>
      <c r="D191" s="31" t="s">
        <v>255</v>
      </c>
      <c r="E191" s="32" t="s">
        <v>63</v>
      </c>
      <c r="F191" s="60"/>
      <c r="G191" s="68"/>
      <c r="H191" s="78">
        <f t="shared" si="17"/>
        <v>0</v>
      </c>
    </row>
    <row r="192" spans="1:8" ht="43.5" x14ac:dyDescent="0.35">
      <c r="A192" s="29" t="s">
        <v>246</v>
      </c>
      <c r="B192" s="19" t="s">
        <v>256</v>
      </c>
      <c r="C192" s="62" t="s">
        <v>21</v>
      </c>
      <c r="D192" s="31" t="s">
        <v>257</v>
      </c>
      <c r="E192" s="32" t="s">
        <v>63</v>
      </c>
      <c r="F192" s="60"/>
      <c r="G192" s="68"/>
      <c r="H192" s="78">
        <f t="shared" si="17"/>
        <v>0</v>
      </c>
    </row>
    <row r="193" spans="1:8" ht="43.5" x14ac:dyDescent="0.35">
      <c r="A193" s="29" t="s">
        <v>246</v>
      </c>
      <c r="B193" s="19" t="s">
        <v>258</v>
      </c>
      <c r="C193" s="62" t="s">
        <v>21</v>
      </c>
      <c r="D193" s="31" t="s">
        <v>259</v>
      </c>
      <c r="E193" s="32" t="s">
        <v>63</v>
      </c>
      <c r="F193" s="60">
        <v>180</v>
      </c>
      <c r="G193" s="68"/>
      <c r="H193" s="78">
        <f t="shared" si="17"/>
        <v>0</v>
      </c>
    </row>
    <row r="194" spans="1:8" ht="29" x14ac:dyDescent="0.35">
      <c r="A194" s="29" t="s">
        <v>246</v>
      </c>
      <c r="B194" s="19" t="s">
        <v>260</v>
      </c>
      <c r="C194" s="62" t="s">
        <v>21</v>
      </c>
      <c r="D194" s="31" t="s">
        <v>261</v>
      </c>
      <c r="E194" s="32" t="s">
        <v>63</v>
      </c>
      <c r="F194" s="78">
        <v>200</v>
      </c>
      <c r="G194" s="79"/>
      <c r="H194" s="78">
        <f t="shared" si="17"/>
        <v>0</v>
      </c>
    </row>
    <row r="195" spans="1:8" x14ac:dyDescent="0.35">
      <c r="A195" s="29" t="s">
        <v>246</v>
      </c>
      <c r="B195" s="3" t="s">
        <v>28</v>
      </c>
      <c r="C195" s="30"/>
      <c r="D195" s="31" t="s">
        <v>262</v>
      </c>
      <c r="E195" s="32" t="s">
        <v>63</v>
      </c>
      <c r="F195" s="60"/>
      <c r="G195" s="68"/>
      <c r="H195" s="78">
        <f t="shared" si="17"/>
        <v>0</v>
      </c>
    </row>
    <row r="196" spans="1:8" x14ac:dyDescent="0.35">
      <c r="A196" s="29" t="s">
        <v>246</v>
      </c>
      <c r="B196" s="1" t="s">
        <v>548</v>
      </c>
      <c r="C196" s="30"/>
      <c r="D196" s="31" t="s">
        <v>263</v>
      </c>
      <c r="E196" s="32" t="s">
        <v>63</v>
      </c>
      <c r="F196" s="60"/>
      <c r="G196" s="68"/>
      <c r="H196" s="78">
        <f t="shared" si="17"/>
        <v>0</v>
      </c>
    </row>
    <row r="197" spans="1:8" x14ac:dyDescent="0.35">
      <c r="A197" s="29" t="s">
        <v>246</v>
      </c>
      <c r="B197" s="3" t="s">
        <v>28</v>
      </c>
      <c r="C197" s="30"/>
      <c r="D197" s="31" t="s">
        <v>264</v>
      </c>
      <c r="E197" s="32" t="s">
        <v>63</v>
      </c>
      <c r="F197" s="60"/>
      <c r="G197" s="68"/>
      <c r="H197" s="78">
        <f t="shared" si="17"/>
        <v>0</v>
      </c>
    </row>
    <row r="198" spans="1:8" x14ac:dyDescent="0.35">
      <c r="A198" s="29" t="s">
        <v>246</v>
      </c>
      <c r="B198" s="3" t="s">
        <v>28</v>
      </c>
      <c r="C198" s="30"/>
      <c r="D198" s="31" t="s">
        <v>265</v>
      </c>
      <c r="E198" s="32" t="s">
        <v>63</v>
      </c>
      <c r="F198" s="60"/>
      <c r="G198" s="68"/>
      <c r="H198" s="78">
        <f t="shared" si="17"/>
        <v>0</v>
      </c>
    </row>
    <row r="199" spans="1:8" x14ac:dyDescent="0.35">
      <c r="A199" s="29" t="s">
        <v>246</v>
      </c>
      <c r="B199" s="3" t="s">
        <v>28</v>
      </c>
      <c r="C199" s="30"/>
      <c r="D199" s="31" t="s">
        <v>266</v>
      </c>
      <c r="E199" s="32" t="s">
        <v>267</v>
      </c>
      <c r="F199" s="60"/>
      <c r="G199" s="68"/>
      <c r="H199" s="78">
        <f t="shared" si="17"/>
        <v>0</v>
      </c>
    </row>
    <row r="200" spans="1:8" x14ac:dyDescent="0.35">
      <c r="A200" s="29" t="s">
        <v>246</v>
      </c>
      <c r="B200" s="3" t="s">
        <v>28</v>
      </c>
      <c r="C200" s="30"/>
      <c r="D200" s="31" t="s">
        <v>268</v>
      </c>
      <c r="E200" s="32" t="s">
        <v>269</v>
      </c>
      <c r="F200" s="60"/>
      <c r="G200" s="68"/>
      <c r="H200" s="78">
        <f t="shared" si="17"/>
        <v>0</v>
      </c>
    </row>
    <row r="201" spans="1:8" x14ac:dyDescent="0.35">
      <c r="A201" s="29" t="s">
        <v>246</v>
      </c>
      <c r="B201" s="3" t="s">
        <v>28</v>
      </c>
      <c r="C201" s="30"/>
      <c r="D201" s="31" t="s">
        <v>270</v>
      </c>
      <c r="E201" s="32" t="s">
        <v>269</v>
      </c>
      <c r="F201" s="60"/>
      <c r="G201" s="68"/>
      <c r="H201" s="78">
        <f t="shared" si="17"/>
        <v>0</v>
      </c>
    </row>
    <row r="202" spans="1:8" x14ac:dyDescent="0.35">
      <c r="A202" s="29" t="s">
        <v>246</v>
      </c>
      <c r="B202" s="3" t="s">
        <v>28</v>
      </c>
      <c r="C202" s="30"/>
      <c r="D202" s="31" t="s">
        <v>271</v>
      </c>
      <c r="E202" s="32" t="s">
        <v>269</v>
      </c>
      <c r="F202" s="60"/>
      <c r="G202" s="68"/>
      <c r="H202" s="78">
        <f t="shared" si="17"/>
        <v>0</v>
      </c>
    </row>
    <row r="203" spans="1:8" x14ac:dyDescent="0.35">
      <c r="A203" s="29" t="s">
        <v>246</v>
      </c>
      <c r="B203" s="3" t="s">
        <v>28</v>
      </c>
      <c r="C203" s="30"/>
      <c r="D203" s="31" t="s">
        <v>272</v>
      </c>
      <c r="E203" s="32" t="s">
        <v>267</v>
      </c>
      <c r="F203" s="60"/>
      <c r="G203" s="68"/>
      <c r="H203" s="78">
        <f t="shared" si="17"/>
        <v>0</v>
      </c>
    </row>
    <row r="204" spans="1:8" ht="29" x14ac:dyDescent="0.35">
      <c r="A204" s="29" t="s">
        <v>246</v>
      </c>
      <c r="B204" s="3" t="s">
        <v>28</v>
      </c>
      <c r="C204" s="30"/>
      <c r="D204" s="31" t="s">
        <v>273</v>
      </c>
      <c r="E204" s="32" t="s">
        <v>198</v>
      </c>
      <c r="F204" s="60"/>
      <c r="G204" s="68"/>
      <c r="H204" s="78">
        <f t="shared" si="17"/>
        <v>0</v>
      </c>
    </row>
    <row r="205" spans="1:8" ht="43.5" x14ac:dyDescent="0.35">
      <c r="A205" s="29" t="s">
        <v>246</v>
      </c>
      <c r="B205" s="19" t="s">
        <v>274</v>
      </c>
      <c r="C205" s="62" t="s">
        <v>275</v>
      </c>
      <c r="D205" s="31" t="s">
        <v>276</v>
      </c>
      <c r="E205" s="32" t="s">
        <v>277</v>
      </c>
      <c r="F205" s="78"/>
      <c r="G205" s="79"/>
      <c r="H205" s="78">
        <f t="shared" si="17"/>
        <v>0</v>
      </c>
    </row>
    <row r="206" spans="1:8" x14ac:dyDescent="0.35">
      <c r="A206" s="14"/>
      <c r="B206" s="4"/>
      <c r="C206" s="4"/>
      <c r="D206" s="25" t="s">
        <v>17</v>
      </c>
      <c r="E206" s="4"/>
      <c r="F206" s="70"/>
      <c r="G206" s="70"/>
      <c r="H206" s="83">
        <f>SUBTOTAL(9,H186:H196)</f>
        <v>0</v>
      </c>
    </row>
    <row r="207" spans="1:8" x14ac:dyDescent="0.35">
      <c r="A207" s="14"/>
      <c r="B207" s="4"/>
      <c r="C207" s="4"/>
      <c r="D207" s="25" t="s">
        <v>278</v>
      </c>
      <c r="E207" s="4"/>
      <c r="F207" s="70"/>
      <c r="G207" s="70"/>
      <c r="H207" s="70">
        <v>0</v>
      </c>
    </row>
    <row r="208" spans="1:8" ht="43.5" x14ac:dyDescent="0.35">
      <c r="A208" s="29" t="s">
        <v>279</v>
      </c>
      <c r="B208" s="19" t="s">
        <v>280</v>
      </c>
      <c r="C208" s="62" t="s">
        <v>21</v>
      </c>
      <c r="D208" s="31" t="s">
        <v>281</v>
      </c>
      <c r="E208" s="32" t="s">
        <v>63</v>
      </c>
      <c r="F208" s="60"/>
      <c r="G208" s="68"/>
      <c r="H208" s="78">
        <f>G208*F208</f>
        <v>0</v>
      </c>
    </row>
    <row r="209" spans="1:8" ht="43.5" x14ac:dyDescent="0.35">
      <c r="A209" s="29" t="s">
        <v>279</v>
      </c>
      <c r="B209" s="19" t="s">
        <v>256</v>
      </c>
      <c r="C209" s="62" t="s">
        <v>21</v>
      </c>
      <c r="D209" s="31" t="s">
        <v>282</v>
      </c>
      <c r="E209" s="32" t="s">
        <v>63</v>
      </c>
      <c r="F209" s="60"/>
      <c r="G209" s="68"/>
      <c r="H209" s="78">
        <f t="shared" ref="H209:H213" si="18">G209*F209</f>
        <v>0</v>
      </c>
    </row>
    <row r="210" spans="1:8" ht="43.5" x14ac:dyDescent="0.35">
      <c r="A210" s="29" t="s">
        <v>279</v>
      </c>
      <c r="B210" s="19" t="s">
        <v>283</v>
      </c>
      <c r="C210" s="62" t="s">
        <v>21</v>
      </c>
      <c r="D210" s="31" t="s">
        <v>284</v>
      </c>
      <c r="E210" s="32" t="s">
        <v>63</v>
      </c>
      <c r="F210" s="60"/>
      <c r="G210" s="68"/>
      <c r="H210" s="78">
        <f t="shared" si="18"/>
        <v>0</v>
      </c>
    </row>
    <row r="211" spans="1:8" ht="43.5" x14ac:dyDescent="0.35">
      <c r="A211" s="29" t="s">
        <v>279</v>
      </c>
      <c r="B211" s="19" t="s">
        <v>285</v>
      </c>
      <c r="C211" s="62" t="s">
        <v>21</v>
      </c>
      <c r="D211" s="31" t="s">
        <v>286</v>
      </c>
      <c r="E211" s="32" t="s">
        <v>63</v>
      </c>
      <c r="F211" s="60"/>
      <c r="G211" s="68"/>
      <c r="H211" s="78">
        <f t="shared" si="18"/>
        <v>0</v>
      </c>
    </row>
    <row r="212" spans="1:8" ht="43.5" x14ac:dyDescent="0.35">
      <c r="A212" s="29" t="s">
        <v>279</v>
      </c>
      <c r="B212" s="19" t="s">
        <v>287</v>
      </c>
      <c r="C212" s="62" t="s">
        <v>21</v>
      </c>
      <c r="D212" s="31" t="s">
        <v>288</v>
      </c>
      <c r="E212" s="32" t="s">
        <v>63</v>
      </c>
      <c r="F212" s="60">
        <v>25</v>
      </c>
      <c r="G212" s="68"/>
      <c r="H212" s="78">
        <f t="shared" si="18"/>
        <v>0</v>
      </c>
    </row>
    <row r="213" spans="1:8" ht="43.5" x14ac:dyDescent="0.35">
      <c r="A213" s="29" t="s">
        <v>279</v>
      </c>
      <c r="B213" s="19" t="s">
        <v>289</v>
      </c>
      <c r="C213" s="62" t="s">
        <v>21</v>
      </c>
      <c r="D213" s="31" t="s">
        <v>290</v>
      </c>
      <c r="E213" s="32" t="s">
        <v>63</v>
      </c>
      <c r="F213" s="60"/>
      <c r="G213" s="68"/>
      <c r="H213" s="78">
        <f t="shared" si="18"/>
        <v>0</v>
      </c>
    </row>
    <row r="214" spans="1:8" x14ac:dyDescent="0.35">
      <c r="A214" s="14"/>
      <c r="B214" s="4"/>
      <c r="C214" s="4"/>
      <c r="D214" s="25" t="s">
        <v>17</v>
      </c>
      <c r="E214" s="4"/>
      <c r="F214" s="70"/>
      <c r="G214" s="70"/>
      <c r="H214" s="83">
        <f>SUM(H208:H213)</f>
        <v>0</v>
      </c>
    </row>
    <row r="215" spans="1:8" x14ac:dyDescent="0.35">
      <c r="A215" s="14"/>
      <c r="B215" s="4"/>
      <c r="C215" s="4"/>
      <c r="D215" s="25" t="s">
        <v>291</v>
      </c>
      <c r="E215" s="4"/>
      <c r="F215" s="70"/>
      <c r="G215" s="70"/>
      <c r="H215" s="70"/>
    </row>
    <row r="216" spans="1:8" ht="29" x14ac:dyDescent="0.35">
      <c r="A216" s="29" t="s">
        <v>291</v>
      </c>
      <c r="B216" s="19" t="s">
        <v>292</v>
      </c>
      <c r="C216" s="62" t="s">
        <v>21</v>
      </c>
      <c r="D216" s="31" t="s">
        <v>293</v>
      </c>
      <c r="E216" s="32" t="s">
        <v>242</v>
      </c>
      <c r="F216" s="78">
        <v>15</v>
      </c>
      <c r="G216" s="79"/>
      <c r="H216" s="78">
        <f t="shared" ref="H216:H222" si="19">G216*F216</f>
        <v>0</v>
      </c>
    </row>
    <row r="217" spans="1:8" ht="29" x14ac:dyDescent="0.35">
      <c r="A217" s="29" t="s">
        <v>291</v>
      </c>
      <c r="B217" s="19" t="s">
        <v>294</v>
      </c>
      <c r="C217" s="62" t="s">
        <v>21</v>
      </c>
      <c r="D217" s="31" t="s">
        <v>295</v>
      </c>
      <c r="E217" s="32" t="s">
        <v>242</v>
      </c>
      <c r="F217" s="79">
        <v>7</v>
      </c>
      <c r="G217" s="79"/>
      <c r="H217" s="79">
        <f t="shared" si="19"/>
        <v>0</v>
      </c>
    </row>
    <row r="218" spans="1:8" ht="29" x14ac:dyDescent="0.35">
      <c r="A218" s="29" t="s">
        <v>291</v>
      </c>
      <c r="B218" s="19" t="s">
        <v>296</v>
      </c>
      <c r="C218" s="62" t="s">
        <v>21</v>
      </c>
      <c r="D218" s="31" t="s">
        <v>297</v>
      </c>
      <c r="E218" s="32" t="s">
        <v>242</v>
      </c>
      <c r="F218" s="79">
        <v>5</v>
      </c>
      <c r="G218" s="79"/>
      <c r="H218" s="79">
        <f t="shared" si="19"/>
        <v>0</v>
      </c>
    </row>
    <row r="219" spans="1:8" ht="43.5" x14ac:dyDescent="0.35">
      <c r="A219" s="29" t="s">
        <v>291</v>
      </c>
      <c r="B219" s="19" t="s">
        <v>298</v>
      </c>
      <c r="C219" s="62" t="s">
        <v>21</v>
      </c>
      <c r="D219" s="31" t="s">
        <v>299</v>
      </c>
      <c r="E219" s="32" t="s">
        <v>242</v>
      </c>
      <c r="F219" s="79">
        <v>4</v>
      </c>
      <c r="G219" s="79"/>
      <c r="H219" s="79">
        <f t="shared" si="19"/>
        <v>0</v>
      </c>
    </row>
    <row r="220" spans="1:8" ht="29" x14ac:dyDescent="0.35">
      <c r="A220" s="29" t="s">
        <v>291</v>
      </c>
      <c r="B220" s="19" t="s">
        <v>300</v>
      </c>
      <c r="C220" s="62" t="s">
        <v>21</v>
      </c>
      <c r="D220" s="31" t="s">
        <v>301</v>
      </c>
      <c r="E220" s="32" t="s">
        <v>242</v>
      </c>
      <c r="F220" s="60"/>
      <c r="G220" s="68"/>
      <c r="H220" s="78">
        <f t="shared" si="19"/>
        <v>0</v>
      </c>
    </row>
    <row r="221" spans="1:8" x14ac:dyDescent="0.35">
      <c r="A221" s="29" t="s">
        <v>291</v>
      </c>
      <c r="B221" s="30"/>
      <c r="C221" s="30"/>
      <c r="D221" s="31" t="s">
        <v>302</v>
      </c>
      <c r="E221" s="32" t="s">
        <v>16</v>
      </c>
      <c r="F221" s="60">
        <v>15</v>
      </c>
      <c r="G221" s="68"/>
      <c r="H221" s="78">
        <f t="shared" si="19"/>
        <v>0</v>
      </c>
    </row>
    <row r="222" spans="1:8" ht="29" x14ac:dyDescent="0.35">
      <c r="A222" s="29" t="s">
        <v>291</v>
      </c>
      <c r="B222" s="19" t="s">
        <v>303</v>
      </c>
      <c r="C222" s="62" t="s">
        <v>21</v>
      </c>
      <c r="D222" s="31" t="s">
        <v>304</v>
      </c>
      <c r="E222" s="32" t="s">
        <v>242</v>
      </c>
      <c r="F222" s="78">
        <v>18</v>
      </c>
      <c r="G222" s="79"/>
      <c r="H222" s="78">
        <f t="shared" si="19"/>
        <v>0</v>
      </c>
    </row>
    <row r="223" spans="1:8" x14ac:dyDescent="0.35">
      <c r="A223" s="29" t="s">
        <v>291</v>
      </c>
      <c r="B223" s="1" t="s">
        <v>549</v>
      </c>
      <c r="C223" s="30"/>
      <c r="D223" s="31" t="s">
        <v>305</v>
      </c>
      <c r="E223" s="32" t="s">
        <v>242</v>
      </c>
      <c r="F223" s="78"/>
      <c r="G223" s="79"/>
      <c r="H223" s="78">
        <f>G223*F223</f>
        <v>0</v>
      </c>
    </row>
    <row r="224" spans="1:8" ht="29" x14ac:dyDescent="0.35">
      <c r="A224" s="29" t="s">
        <v>291</v>
      </c>
      <c r="B224" s="3" t="s">
        <v>28</v>
      </c>
      <c r="C224" s="30"/>
      <c r="D224" s="31" t="s">
        <v>306</v>
      </c>
      <c r="E224" s="32" t="s">
        <v>242</v>
      </c>
      <c r="F224" s="60">
        <v>4</v>
      </c>
      <c r="G224" s="68"/>
      <c r="H224" s="78">
        <f>G224*F224</f>
        <v>0</v>
      </c>
    </row>
    <row r="225" spans="1:8" x14ac:dyDescent="0.35">
      <c r="A225" s="29" t="s">
        <v>291</v>
      </c>
      <c r="B225" s="3" t="s">
        <v>28</v>
      </c>
      <c r="C225" s="30"/>
      <c r="D225" s="31" t="s">
        <v>307</v>
      </c>
      <c r="E225" s="32" t="s">
        <v>242</v>
      </c>
      <c r="F225" s="60"/>
      <c r="G225" s="68"/>
      <c r="H225" s="78">
        <f t="shared" ref="H225:H232" si="20">G225*F225</f>
        <v>0</v>
      </c>
    </row>
    <row r="226" spans="1:8" x14ac:dyDescent="0.35">
      <c r="A226" s="29" t="s">
        <v>291</v>
      </c>
      <c r="B226" s="3" t="s">
        <v>28</v>
      </c>
      <c r="C226" s="30"/>
      <c r="D226" s="31" t="s">
        <v>308</v>
      </c>
      <c r="E226" s="32" t="s">
        <v>242</v>
      </c>
      <c r="F226" s="60"/>
      <c r="G226" s="68"/>
      <c r="H226" s="78">
        <f t="shared" si="20"/>
        <v>0</v>
      </c>
    </row>
    <row r="227" spans="1:8" x14ac:dyDescent="0.35">
      <c r="A227" s="29" t="s">
        <v>291</v>
      </c>
      <c r="B227" s="3" t="s">
        <v>28</v>
      </c>
      <c r="C227" s="30"/>
      <c r="D227" s="31" t="s">
        <v>309</v>
      </c>
      <c r="E227" s="32" t="s">
        <v>242</v>
      </c>
      <c r="F227" s="60"/>
      <c r="G227" s="68"/>
      <c r="H227" s="78">
        <f t="shared" si="20"/>
        <v>0</v>
      </c>
    </row>
    <row r="228" spans="1:8" x14ac:dyDescent="0.35">
      <c r="A228" s="29" t="s">
        <v>291</v>
      </c>
      <c r="B228" s="3" t="s">
        <v>28</v>
      </c>
      <c r="C228" s="30"/>
      <c r="D228" s="31" t="s">
        <v>310</v>
      </c>
      <c r="E228" s="32" t="s">
        <v>242</v>
      </c>
      <c r="F228" s="60">
        <v>4</v>
      </c>
      <c r="G228" s="68"/>
      <c r="H228" s="78">
        <f t="shared" si="20"/>
        <v>0</v>
      </c>
    </row>
    <row r="229" spans="1:8" x14ac:dyDescent="0.35">
      <c r="A229" s="29" t="s">
        <v>291</v>
      </c>
      <c r="B229" s="3" t="s">
        <v>28</v>
      </c>
      <c r="C229" s="30"/>
      <c r="D229" s="31" t="s">
        <v>311</v>
      </c>
      <c r="E229" s="32" t="s">
        <v>242</v>
      </c>
      <c r="F229" s="60">
        <v>2</v>
      </c>
      <c r="G229" s="68"/>
      <c r="H229" s="78">
        <f t="shared" si="20"/>
        <v>0</v>
      </c>
    </row>
    <row r="230" spans="1:8" x14ac:dyDescent="0.35">
      <c r="A230" s="29" t="s">
        <v>291</v>
      </c>
      <c r="B230" s="3" t="s">
        <v>28</v>
      </c>
      <c r="C230" s="30"/>
      <c r="D230" s="31" t="s">
        <v>312</v>
      </c>
      <c r="E230" s="32" t="s">
        <v>242</v>
      </c>
      <c r="F230" s="60"/>
      <c r="G230" s="68"/>
      <c r="H230" s="78">
        <f t="shared" si="20"/>
        <v>0</v>
      </c>
    </row>
    <row r="231" spans="1:8" x14ac:dyDescent="0.35">
      <c r="A231" s="29" t="s">
        <v>291</v>
      </c>
      <c r="B231" s="3" t="s">
        <v>28</v>
      </c>
      <c r="C231" s="30"/>
      <c r="D231" s="31" t="s">
        <v>313</v>
      </c>
      <c r="E231" s="32" t="s">
        <v>242</v>
      </c>
      <c r="F231" s="60"/>
      <c r="G231" s="68"/>
      <c r="H231" s="78">
        <f t="shared" si="20"/>
        <v>0</v>
      </c>
    </row>
    <row r="232" spans="1:8" x14ac:dyDescent="0.35">
      <c r="A232" s="29" t="s">
        <v>291</v>
      </c>
      <c r="B232" s="3" t="s">
        <v>28</v>
      </c>
      <c r="C232" s="30"/>
      <c r="D232" s="31" t="s">
        <v>314</v>
      </c>
      <c r="E232" s="32" t="s">
        <v>315</v>
      </c>
      <c r="F232" s="60"/>
      <c r="G232" s="68"/>
      <c r="H232" s="78">
        <f t="shared" si="20"/>
        <v>0</v>
      </c>
    </row>
    <row r="233" spans="1:8" x14ac:dyDescent="0.35">
      <c r="A233" s="14"/>
      <c r="B233" s="4"/>
      <c r="C233" s="4"/>
      <c r="D233" s="25" t="s">
        <v>17</v>
      </c>
      <c r="E233" s="4"/>
      <c r="F233" s="70"/>
      <c r="G233" s="70"/>
      <c r="H233" s="83">
        <f>SUBTOTAL(9,H216:H223)</f>
        <v>0</v>
      </c>
    </row>
    <row r="234" spans="1:8" x14ac:dyDescent="0.35">
      <c r="A234" s="14"/>
      <c r="B234" s="4"/>
      <c r="C234" s="4"/>
      <c r="D234" s="25" t="s">
        <v>316</v>
      </c>
      <c r="E234" s="4"/>
      <c r="F234" s="70"/>
      <c r="G234" s="70"/>
      <c r="H234" s="70">
        <v>0</v>
      </c>
    </row>
    <row r="235" spans="1:8" ht="58" x14ac:dyDescent="0.35">
      <c r="A235" s="34" t="s">
        <v>317</v>
      </c>
      <c r="B235" s="19" t="s">
        <v>318</v>
      </c>
      <c r="C235" s="62" t="s">
        <v>21</v>
      </c>
      <c r="D235" s="35" t="s">
        <v>319</v>
      </c>
      <c r="E235" s="32" t="s">
        <v>242</v>
      </c>
      <c r="F235" s="78"/>
      <c r="G235" s="80"/>
      <c r="H235" s="78">
        <f t="shared" ref="H235:H239" si="21">G235*F235</f>
        <v>0</v>
      </c>
    </row>
    <row r="236" spans="1:8" ht="58" x14ac:dyDescent="0.35">
      <c r="A236" s="34" t="s">
        <v>317</v>
      </c>
      <c r="B236" s="19" t="s">
        <v>320</v>
      </c>
      <c r="C236" s="62" t="s">
        <v>21</v>
      </c>
      <c r="D236" s="35" t="s">
        <v>321</v>
      </c>
      <c r="E236" s="32" t="s">
        <v>242</v>
      </c>
      <c r="F236" s="78">
        <v>1</v>
      </c>
      <c r="G236" s="79"/>
      <c r="H236" s="78">
        <f t="shared" si="21"/>
        <v>0</v>
      </c>
    </row>
    <row r="237" spans="1:8" ht="58" x14ac:dyDescent="0.35">
      <c r="A237" s="34" t="s">
        <v>317</v>
      </c>
      <c r="B237" s="19" t="s">
        <v>322</v>
      </c>
      <c r="C237" s="62" t="s">
        <v>21</v>
      </c>
      <c r="D237" s="35" t="s">
        <v>323</v>
      </c>
      <c r="E237" s="32" t="s">
        <v>242</v>
      </c>
      <c r="F237" s="78"/>
      <c r="G237" s="79"/>
      <c r="H237" s="78">
        <f t="shared" si="21"/>
        <v>0</v>
      </c>
    </row>
    <row r="238" spans="1:8" ht="29" x14ac:dyDescent="0.35">
      <c r="A238" s="34" t="s">
        <v>317</v>
      </c>
      <c r="B238" s="19" t="s">
        <v>324</v>
      </c>
      <c r="C238" s="62" t="s">
        <v>21</v>
      </c>
      <c r="D238" s="31" t="s">
        <v>325</v>
      </c>
      <c r="E238" s="32" t="s">
        <v>242</v>
      </c>
      <c r="F238" s="78">
        <v>2</v>
      </c>
      <c r="G238" s="79"/>
      <c r="H238" s="78">
        <f t="shared" si="21"/>
        <v>0</v>
      </c>
    </row>
    <row r="239" spans="1:8" x14ac:dyDescent="0.35">
      <c r="A239" s="34" t="s">
        <v>317</v>
      </c>
      <c r="B239" s="3" t="s">
        <v>28</v>
      </c>
      <c r="C239" s="36"/>
      <c r="D239" s="35" t="s">
        <v>326</v>
      </c>
      <c r="E239" s="32" t="s">
        <v>16</v>
      </c>
      <c r="F239" s="78"/>
      <c r="G239" s="79"/>
      <c r="H239" s="78">
        <f t="shared" si="21"/>
        <v>0</v>
      </c>
    </row>
    <row r="240" spans="1:8" x14ac:dyDescent="0.35">
      <c r="A240" s="34" t="s">
        <v>317</v>
      </c>
      <c r="B240" s="3" t="s">
        <v>28</v>
      </c>
      <c r="C240" s="36"/>
      <c r="D240" s="35" t="s">
        <v>327</v>
      </c>
      <c r="E240" s="32" t="s">
        <v>16</v>
      </c>
      <c r="F240" s="78"/>
      <c r="G240" s="79"/>
      <c r="H240" s="78"/>
    </row>
    <row r="241" spans="1:8" x14ac:dyDescent="0.35">
      <c r="A241" s="34" t="s">
        <v>317</v>
      </c>
      <c r="B241" s="3" t="s">
        <v>28</v>
      </c>
      <c r="C241" s="36"/>
      <c r="D241" s="35" t="s">
        <v>328</v>
      </c>
      <c r="E241" s="32" t="s">
        <v>329</v>
      </c>
      <c r="F241" s="78"/>
      <c r="G241" s="79"/>
      <c r="H241" s="78">
        <f t="shared" ref="H241:H242" si="22">G241*F241</f>
        <v>0</v>
      </c>
    </row>
    <row r="242" spans="1:8" x14ac:dyDescent="0.35">
      <c r="A242" s="34"/>
      <c r="B242" s="3" t="s">
        <v>28</v>
      </c>
      <c r="C242" s="36"/>
      <c r="D242" s="35" t="s">
        <v>330</v>
      </c>
      <c r="E242" s="32" t="s">
        <v>242</v>
      </c>
      <c r="F242" s="78"/>
      <c r="G242" s="79"/>
      <c r="H242" s="78">
        <f t="shared" si="22"/>
        <v>0</v>
      </c>
    </row>
    <row r="243" spans="1:8" x14ac:dyDescent="0.35">
      <c r="A243" s="14"/>
      <c r="B243" s="4"/>
      <c r="C243" s="4"/>
      <c r="D243" s="25" t="s">
        <v>17</v>
      </c>
      <c r="E243" s="4"/>
      <c r="F243" s="70"/>
      <c r="G243" s="70"/>
      <c r="H243" s="83">
        <f>SUM(H235:H242)</f>
        <v>0</v>
      </c>
    </row>
    <row r="244" spans="1:8" x14ac:dyDescent="0.35">
      <c r="A244" s="14"/>
      <c r="B244" s="4"/>
      <c r="C244" s="4"/>
      <c r="D244" s="25" t="s">
        <v>331</v>
      </c>
      <c r="E244" s="4"/>
      <c r="F244" s="70"/>
      <c r="G244" s="70"/>
      <c r="H244" s="70"/>
    </row>
    <row r="245" spans="1:8" x14ac:dyDescent="0.35">
      <c r="A245" s="34" t="s">
        <v>331</v>
      </c>
      <c r="B245" s="3" t="s">
        <v>28</v>
      </c>
      <c r="C245" s="36"/>
      <c r="D245" s="31" t="s">
        <v>332</v>
      </c>
      <c r="E245" s="32" t="s">
        <v>242</v>
      </c>
      <c r="F245" s="78"/>
      <c r="G245" s="79"/>
      <c r="H245" s="78">
        <f t="shared" ref="H245:H249" si="23">G245*F245</f>
        <v>0</v>
      </c>
    </row>
    <row r="246" spans="1:8" x14ac:dyDescent="0.35">
      <c r="A246" s="34" t="s">
        <v>331</v>
      </c>
      <c r="B246" s="3" t="s">
        <v>28</v>
      </c>
      <c r="C246" s="36"/>
      <c r="D246" s="31" t="s">
        <v>333</v>
      </c>
      <c r="E246" s="32" t="s">
        <v>16</v>
      </c>
      <c r="F246" s="78"/>
      <c r="G246" s="79"/>
      <c r="H246" s="78">
        <f t="shared" si="23"/>
        <v>0</v>
      </c>
    </row>
    <row r="247" spans="1:8" x14ac:dyDescent="0.35">
      <c r="A247" s="34" t="s">
        <v>331</v>
      </c>
      <c r="B247" s="3" t="s">
        <v>28</v>
      </c>
      <c r="C247" s="36"/>
      <c r="D247" s="31" t="s">
        <v>334</v>
      </c>
      <c r="E247" s="32" t="s">
        <v>16</v>
      </c>
      <c r="F247" s="78"/>
      <c r="G247" s="79"/>
      <c r="H247" s="78">
        <f t="shared" si="23"/>
        <v>0</v>
      </c>
    </row>
    <row r="248" spans="1:8" x14ac:dyDescent="0.35">
      <c r="A248" s="34" t="s">
        <v>331</v>
      </c>
      <c r="B248" s="3" t="s">
        <v>28</v>
      </c>
      <c r="C248" s="36"/>
      <c r="D248" s="31" t="s">
        <v>335</v>
      </c>
      <c r="E248" s="32" t="s">
        <v>336</v>
      </c>
      <c r="F248" s="78"/>
      <c r="G248" s="79"/>
      <c r="H248" s="78">
        <f t="shared" si="23"/>
        <v>0</v>
      </c>
    </row>
    <row r="249" spans="1:8" x14ac:dyDescent="0.35">
      <c r="A249" s="34" t="s">
        <v>331</v>
      </c>
      <c r="B249" s="1" t="s">
        <v>550</v>
      </c>
      <c r="C249" s="36"/>
      <c r="D249" s="31" t="s">
        <v>337</v>
      </c>
      <c r="E249" s="32" t="s">
        <v>16</v>
      </c>
      <c r="F249" s="78"/>
      <c r="G249" s="79"/>
      <c r="H249" s="78">
        <f t="shared" si="23"/>
        <v>0</v>
      </c>
    </row>
    <row r="250" spans="1:8" x14ac:dyDescent="0.35">
      <c r="A250" s="14"/>
      <c r="B250" s="4"/>
      <c r="C250" s="4"/>
      <c r="D250" s="25" t="s">
        <v>17</v>
      </c>
      <c r="E250" s="4"/>
      <c r="F250" s="70"/>
      <c r="G250" s="70"/>
      <c r="H250" s="70">
        <f>SUM(H245:H249)</f>
        <v>0</v>
      </c>
    </row>
    <row r="251" spans="1:8" x14ac:dyDescent="0.35">
      <c r="A251" s="14"/>
      <c r="B251" s="4"/>
      <c r="C251" s="4"/>
      <c r="D251" s="25" t="s">
        <v>338</v>
      </c>
      <c r="E251" s="4"/>
      <c r="F251" s="70"/>
      <c r="G251" s="70"/>
      <c r="H251" s="70">
        <v>0</v>
      </c>
    </row>
    <row r="252" spans="1:8" ht="29" x14ac:dyDescent="0.35">
      <c r="A252" s="34" t="s">
        <v>338</v>
      </c>
      <c r="B252" s="36"/>
      <c r="C252" s="36"/>
      <c r="D252" s="31" t="s">
        <v>339</v>
      </c>
      <c r="E252" s="32"/>
      <c r="F252" s="78"/>
      <c r="G252" s="79"/>
      <c r="H252" s="78">
        <f t="shared" ref="H252:H256" si="24">G252*F252</f>
        <v>0</v>
      </c>
    </row>
    <row r="253" spans="1:8" x14ac:dyDescent="0.35">
      <c r="A253" s="34" t="s">
        <v>338</v>
      </c>
      <c r="B253" s="3" t="s">
        <v>28</v>
      </c>
      <c r="C253" s="36"/>
      <c r="D253" s="31" t="s">
        <v>340</v>
      </c>
      <c r="E253" s="32" t="s">
        <v>63</v>
      </c>
      <c r="F253" s="78"/>
      <c r="G253" s="79"/>
      <c r="H253" s="78">
        <f t="shared" si="24"/>
        <v>0</v>
      </c>
    </row>
    <row r="254" spans="1:8" x14ac:dyDescent="0.35">
      <c r="A254" s="34" t="s">
        <v>338</v>
      </c>
      <c r="B254" s="3" t="s">
        <v>28</v>
      </c>
      <c r="C254" s="36"/>
      <c r="D254" s="31" t="s">
        <v>341</v>
      </c>
      <c r="E254" s="32" t="s">
        <v>63</v>
      </c>
      <c r="F254" s="78"/>
      <c r="G254" s="79"/>
      <c r="H254" s="78">
        <f t="shared" si="24"/>
        <v>0</v>
      </c>
    </row>
    <row r="255" spans="1:8" x14ac:dyDescent="0.35">
      <c r="A255" s="34" t="s">
        <v>338</v>
      </c>
      <c r="B255" s="3" t="s">
        <v>28</v>
      </c>
      <c r="C255" s="36"/>
      <c r="D255" s="31" t="s">
        <v>342</v>
      </c>
      <c r="E255" s="32" t="s">
        <v>63</v>
      </c>
      <c r="F255" s="78"/>
      <c r="G255" s="79"/>
      <c r="H255" s="78">
        <f t="shared" si="24"/>
        <v>0</v>
      </c>
    </row>
    <row r="256" spans="1:8" x14ac:dyDescent="0.35">
      <c r="A256" s="34" t="s">
        <v>338</v>
      </c>
      <c r="B256" s="3" t="s">
        <v>28</v>
      </c>
      <c r="C256" s="36"/>
      <c r="D256" s="31" t="s">
        <v>343</v>
      </c>
      <c r="E256" s="32" t="s">
        <v>63</v>
      </c>
      <c r="F256" s="78"/>
      <c r="G256" s="79"/>
      <c r="H256" s="78">
        <f t="shared" si="24"/>
        <v>0</v>
      </c>
    </row>
    <row r="257" spans="1:8" x14ac:dyDescent="0.35">
      <c r="A257" s="14"/>
      <c r="B257" s="4"/>
      <c r="C257" s="4"/>
      <c r="D257" s="25" t="s">
        <v>17</v>
      </c>
      <c r="E257" s="4"/>
      <c r="F257" s="70"/>
      <c r="G257" s="70"/>
      <c r="H257" s="83">
        <f>SUM(H252:H256)</f>
        <v>0</v>
      </c>
    </row>
    <row r="258" spans="1:8" x14ac:dyDescent="0.35">
      <c r="A258" s="14"/>
      <c r="B258" s="4"/>
      <c r="C258" s="4"/>
      <c r="D258" s="25" t="s">
        <v>344</v>
      </c>
      <c r="E258" s="4"/>
      <c r="F258" s="70"/>
      <c r="G258" s="70"/>
      <c r="H258" s="70">
        <v>0</v>
      </c>
    </row>
    <row r="259" spans="1:8" ht="29" x14ac:dyDescent="0.35">
      <c r="A259" s="34" t="s">
        <v>344</v>
      </c>
      <c r="B259" s="19" t="s">
        <v>345</v>
      </c>
      <c r="C259" s="62" t="s">
        <v>21</v>
      </c>
      <c r="D259" s="31" t="s">
        <v>346</v>
      </c>
      <c r="E259" s="32" t="s">
        <v>16</v>
      </c>
      <c r="F259" s="78">
        <v>30</v>
      </c>
      <c r="G259" s="79"/>
      <c r="H259" s="78">
        <f t="shared" ref="H259:H261" si="25">G259*F259</f>
        <v>0</v>
      </c>
    </row>
    <row r="260" spans="1:8" x14ac:dyDescent="0.35">
      <c r="A260" s="34" t="s">
        <v>344</v>
      </c>
      <c r="B260" s="19" t="s">
        <v>347</v>
      </c>
      <c r="C260" s="62" t="s">
        <v>21</v>
      </c>
      <c r="D260" s="10" t="s">
        <v>348</v>
      </c>
      <c r="E260" s="32" t="s">
        <v>16</v>
      </c>
      <c r="F260" s="78">
        <v>2</v>
      </c>
      <c r="G260" s="79"/>
      <c r="H260" s="78">
        <f>G260*F260</f>
        <v>0</v>
      </c>
    </row>
    <row r="261" spans="1:8" x14ac:dyDescent="0.35">
      <c r="A261" s="34" t="s">
        <v>344</v>
      </c>
      <c r="B261" s="19" t="s">
        <v>349</v>
      </c>
      <c r="C261" s="62" t="s">
        <v>12</v>
      </c>
      <c r="D261" s="10" t="s">
        <v>350</v>
      </c>
      <c r="E261" s="32" t="s">
        <v>16</v>
      </c>
      <c r="F261" s="78">
        <v>9</v>
      </c>
      <c r="G261" s="80"/>
      <c r="H261" s="78">
        <f t="shared" si="25"/>
        <v>0</v>
      </c>
    </row>
    <row r="262" spans="1:8" x14ac:dyDescent="0.35">
      <c r="A262" s="34" t="s">
        <v>344</v>
      </c>
      <c r="B262" s="3" t="s">
        <v>28</v>
      </c>
      <c r="C262" s="36"/>
      <c r="D262" s="10" t="s">
        <v>351</v>
      </c>
      <c r="E262" s="32" t="s">
        <v>16</v>
      </c>
      <c r="F262" s="78"/>
      <c r="G262" s="79"/>
      <c r="H262" s="78">
        <f>G262*F262</f>
        <v>0</v>
      </c>
    </row>
    <row r="263" spans="1:8" x14ac:dyDescent="0.35">
      <c r="A263" s="34" t="s">
        <v>344</v>
      </c>
      <c r="B263" s="3" t="s">
        <v>28</v>
      </c>
      <c r="C263" s="36"/>
      <c r="D263" s="10" t="s">
        <v>352</v>
      </c>
      <c r="E263" s="32" t="s">
        <v>16</v>
      </c>
      <c r="F263" s="78"/>
      <c r="G263" s="79"/>
      <c r="H263" s="78">
        <f>G263*F263</f>
        <v>0</v>
      </c>
    </row>
    <row r="264" spans="1:8" x14ac:dyDescent="0.35">
      <c r="A264" s="14"/>
      <c r="B264" s="4"/>
      <c r="C264" s="4"/>
      <c r="D264" s="25" t="s">
        <v>17</v>
      </c>
      <c r="E264" s="4"/>
      <c r="F264" s="70"/>
      <c r="G264" s="70"/>
      <c r="H264" s="83">
        <f>SUM(H259:H263)</f>
        <v>0</v>
      </c>
    </row>
    <row r="265" spans="1:8" x14ac:dyDescent="0.35">
      <c r="A265" s="14"/>
      <c r="B265" s="4"/>
      <c r="C265" s="4"/>
      <c r="D265" s="25" t="s">
        <v>353</v>
      </c>
      <c r="E265" s="4"/>
      <c r="F265" s="70"/>
      <c r="G265" s="70"/>
      <c r="H265" s="70">
        <v>0</v>
      </c>
    </row>
    <row r="266" spans="1:8" ht="29" x14ac:dyDescent="0.35">
      <c r="A266" s="34" t="s">
        <v>354</v>
      </c>
      <c r="B266" s="19" t="s">
        <v>355</v>
      </c>
      <c r="C266" s="36"/>
      <c r="D266" s="31" t="s">
        <v>356</v>
      </c>
      <c r="E266" s="32" t="s">
        <v>63</v>
      </c>
      <c r="F266" s="78"/>
      <c r="G266" s="79"/>
      <c r="H266" s="78">
        <f t="shared" ref="H266:H267" si="26">G266*F266</f>
        <v>0</v>
      </c>
    </row>
    <row r="267" spans="1:8" x14ac:dyDescent="0.35">
      <c r="A267" s="34" t="s">
        <v>354</v>
      </c>
      <c r="B267" s="3" t="s">
        <v>28</v>
      </c>
      <c r="C267" s="36"/>
      <c r="D267" s="31" t="s">
        <v>357</v>
      </c>
      <c r="E267" s="32" t="s">
        <v>16</v>
      </c>
      <c r="F267" s="78"/>
      <c r="G267" s="79"/>
      <c r="H267" s="78">
        <f t="shared" si="26"/>
        <v>0</v>
      </c>
    </row>
    <row r="268" spans="1:8" x14ac:dyDescent="0.35">
      <c r="A268" s="14"/>
      <c r="B268" s="4"/>
      <c r="C268" s="4"/>
      <c r="D268" s="25" t="s">
        <v>17</v>
      </c>
      <c r="E268" s="4"/>
      <c r="F268" s="70"/>
      <c r="G268" s="70"/>
      <c r="H268" s="83">
        <f>SUM(H266:H267)</f>
        <v>0</v>
      </c>
    </row>
    <row r="269" spans="1:8" x14ac:dyDescent="0.35">
      <c r="A269" s="14"/>
      <c r="B269" s="4"/>
      <c r="C269" s="4"/>
      <c r="D269" s="25" t="s">
        <v>358</v>
      </c>
      <c r="E269" s="4"/>
      <c r="F269" s="70"/>
      <c r="G269" s="70"/>
      <c r="H269" s="70">
        <v>0</v>
      </c>
    </row>
    <row r="270" spans="1:8" ht="29" x14ac:dyDescent="0.35">
      <c r="A270" s="29" t="s">
        <v>359</v>
      </c>
      <c r="B270" s="19" t="s">
        <v>360</v>
      </c>
      <c r="C270" s="62" t="s">
        <v>21</v>
      </c>
      <c r="D270" s="31" t="s">
        <v>361</v>
      </c>
      <c r="E270" s="32" t="s">
        <v>16</v>
      </c>
      <c r="F270" s="78">
        <v>0</v>
      </c>
      <c r="G270" s="79"/>
      <c r="H270" s="78">
        <f t="shared" ref="H270:H272" si="27">G270*F270</f>
        <v>0</v>
      </c>
    </row>
    <row r="271" spans="1:8" ht="29" x14ac:dyDescent="0.35">
      <c r="A271" s="29" t="s">
        <v>359</v>
      </c>
      <c r="B271" s="19" t="s">
        <v>362</v>
      </c>
      <c r="C271" s="62" t="s">
        <v>21</v>
      </c>
      <c r="D271" s="31" t="s">
        <v>363</v>
      </c>
      <c r="E271" s="32" t="s">
        <v>16</v>
      </c>
      <c r="F271" s="78"/>
      <c r="G271" s="79"/>
      <c r="H271" s="78">
        <f t="shared" si="27"/>
        <v>0</v>
      </c>
    </row>
    <row r="272" spans="1:8" ht="29" x14ac:dyDescent="0.35">
      <c r="A272" s="29" t="s">
        <v>359</v>
      </c>
      <c r="B272" s="3" t="s">
        <v>28</v>
      </c>
      <c r="C272" s="30"/>
      <c r="D272" s="31" t="s">
        <v>364</v>
      </c>
      <c r="E272" s="32" t="s">
        <v>16</v>
      </c>
      <c r="F272" s="78">
        <v>1</v>
      </c>
      <c r="G272" s="79"/>
      <c r="H272" s="78">
        <f t="shared" si="27"/>
        <v>0</v>
      </c>
    </row>
    <row r="273" spans="1:8" x14ac:dyDescent="0.35">
      <c r="A273" s="29"/>
      <c r="B273" s="3" t="s">
        <v>28</v>
      </c>
      <c r="C273" s="30"/>
      <c r="D273" s="31" t="s">
        <v>365</v>
      </c>
      <c r="E273" s="32" t="s">
        <v>267</v>
      </c>
      <c r="F273" s="78"/>
      <c r="G273" s="79"/>
      <c r="H273" s="78">
        <f>G273*F273</f>
        <v>0</v>
      </c>
    </row>
    <row r="274" spans="1:8" x14ac:dyDescent="0.35">
      <c r="A274" s="14"/>
      <c r="B274" s="4"/>
      <c r="C274" s="4"/>
      <c r="D274" s="25" t="s">
        <v>17</v>
      </c>
      <c r="E274" s="4"/>
      <c r="F274" s="70"/>
      <c r="G274" s="70"/>
      <c r="H274" s="83">
        <f>SUM(H270:H273)</f>
        <v>0</v>
      </c>
    </row>
    <row r="275" spans="1:8" x14ac:dyDescent="0.35">
      <c r="A275" s="14"/>
      <c r="B275" s="4"/>
      <c r="C275" s="4"/>
      <c r="D275" s="25" t="s">
        <v>366</v>
      </c>
      <c r="E275" s="4"/>
      <c r="F275" s="70"/>
      <c r="G275" s="70"/>
      <c r="H275" s="70">
        <v>0</v>
      </c>
    </row>
    <row r="276" spans="1:8" ht="130.5" x14ac:dyDescent="0.35">
      <c r="A276" s="29" t="s">
        <v>366</v>
      </c>
      <c r="B276" s="19" t="s">
        <v>367</v>
      </c>
      <c r="C276" s="62" t="s">
        <v>21</v>
      </c>
      <c r="D276" s="31" t="s">
        <v>368</v>
      </c>
      <c r="E276" s="32" t="s">
        <v>16</v>
      </c>
      <c r="F276" s="78"/>
      <c r="G276" s="80"/>
      <c r="H276" s="78">
        <f t="shared" ref="H276:H278" si="28">G276*F276</f>
        <v>0</v>
      </c>
    </row>
    <row r="277" spans="1:8" ht="130.5" x14ac:dyDescent="0.35">
      <c r="A277" s="29" t="s">
        <v>366</v>
      </c>
      <c r="B277" s="19" t="s">
        <v>369</v>
      </c>
      <c r="C277" s="62" t="s">
        <v>21</v>
      </c>
      <c r="D277" s="31" t="s">
        <v>370</v>
      </c>
      <c r="E277" s="32" t="s">
        <v>16</v>
      </c>
      <c r="F277" s="78"/>
      <c r="G277" s="80"/>
      <c r="H277" s="78">
        <f t="shared" si="28"/>
        <v>0</v>
      </c>
    </row>
    <row r="278" spans="1:8" x14ac:dyDescent="0.35">
      <c r="A278" s="29" t="s">
        <v>366</v>
      </c>
      <c r="B278" s="19" t="s">
        <v>371</v>
      </c>
      <c r="C278" s="62" t="s">
        <v>21</v>
      </c>
      <c r="D278" s="31" t="s">
        <v>372</v>
      </c>
      <c r="E278" s="32" t="s">
        <v>63</v>
      </c>
      <c r="F278" s="78">
        <v>0</v>
      </c>
      <c r="G278" s="80"/>
      <c r="H278" s="78">
        <f t="shared" si="28"/>
        <v>0</v>
      </c>
    </row>
    <row r="279" spans="1:8" x14ac:dyDescent="0.35">
      <c r="A279" s="29" t="s">
        <v>366</v>
      </c>
      <c r="B279" s="19" t="s">
        <v>373</v>
      </c>
      <c r="C279" s="62" t="s">
        <v>21</v>
      </c>
      <c r="D279" s="31" t="s">
        <v>374</v>
      </c>
      <c r="E279" s="32" t="s">
        <v>63</v>
      </c>
      <c r="F279" s="78"/>
      <c r="G279" s="80"/>
      <c r="H279" s="78">
        <f>G279*F279</f>
        <v>0</v>
      </c>
    </row>
    <row r="280" spans="1:8" x14ac:dyDescent="0.35">
      <c r="A280" s="14"/>
      <c r="B280" s="4"/>
      <c r="C280" s="4"/>
      <c r="D280" s="25" t="s">
        <v>17</v>
      </c>
      <c r="E280" s="4"/>
      <c r="F280" s="70"/>
      <c r="G280" s="70"/>
      <c r="H280" s="83">
        <f>SUM(H276:H279)</f>
        <v>0</v>
      </c>
    </row>
    <row r="281" spans="1:8" x14ac:dyDescent="0.35">
      <c r="A281" s="37"/>
      <c r="B281" s="28"/>
      <c r="C281" s="28"/>
      <c r="D281" s="25" t="s">
        <v>375</v>
      </c>
      <c r="E281" s="28"/>
      <c r="F281" s="70"/>
      <c r="G281" s="70"/>
      <c r="H281" s="70"/>
    </row>
    <row r="282" spans="1:8" ht="29" x14ac:dyDescent="0.35">
      <c r="A282" s="29"/>
      <c r="B282" s="30"/>
      <c r="C282" s="30"/>
      <c r="D282" s="31" t="s">
        <v>376</v>
      </c>
      <c r="E282" s="32"/>
      <c r="F282" s="78"/>
      <c r="G282" s="80"/>
      <c r="H282" s="78">
        <f t="shared" ref="H282:H284" si="29">G282*F282</f>
        <v>0</v>
      </c>
    </row>
    <row r="283" spans="1:8" ht="58" x14ac:dyDescent="0.35">
      <c r="A283" s="29"/>
      <c r="B283" s="30"/>
      <c r="C283" s="30"/>
      <c r="D283" s="31" t="s">
        <v>377</v>
      </c>
      <c r="E283" s="32"/>
      <c r="F283" s="78"/>
      <c r="G283" s="80"/>
      <c r="H283" s="78">
        <f t="shared" si="29"/>
        <v>0</v>
      </c>
    </row>
    <row r="284" spans="1:8" x14ac:dyDescent="0.35">
      <c r="A284" s="29" t="s">
        <v>378</v>
      </c>
      <c r="B284" s="19" t="s">
        <v>379</v>
      </c>
      <c r="C284" s="62" t="s">
        <v>21</v>
      </c>
      <c r="D284" s="31" t="s">
        <v>380</v>
      </c>
      <c r="E284" s="32" t="s">
        <v>70</v>
      </c>
      <c r="F284" s="78"/>
      <c r="G284" s="80"/>
      <c r="H284" s="78">
        <f t="shared" si="29"/>
        <v>0</v>
      </c>
    </row>
    <row r="285" spans="1:8" x14ac:dyDescent="0.35">
      <c r="A285" s="29" t="s">
        <v>378</v>
      </c>
      <c r="B285" s="19" t="s">
        <v>381</v>
      </c>
      <c r="C285" s="62" t="s">
        <v>21</v>
      </c>
      <c r="D285" s="31" t="s">
        <v>382</v>
      </c>
      <c r="E285" s="32" t="s">
        <v>70</v>
      </c>
      <c r="F285" s="78">
        <v>0</v>
      </c>
      <c r="G285" s="79"/>
      <c r="H285" s="78">
        <f>G285*F285</f>
        <v>0</v>
      </c>
    </row>
    <row r="286" spans="1:8" x14ac:dyDescent="0.35">
      <c r="A286" s="29" t="s">
        <v>378</v>
      </c>
      <c r="B286" s="19" t="s">
        <v>383</v>
      </c>
      <c r="C286" s="62" t="s">
        <v>21</v>
      </c>
      <c r="D286" s="31" t="s">
        <v>384</v>
      </c>
      <c r="E286" s="32" t="s">
        <v>70</v>
      </c>
      <c r="F286" s="78"/>
      <c r="G286" s="60"/>
      <c r="H286" s="78">
        <f t="shared" ref="H286" si="30">G286*F286</f>
        <v>0</v>
      </c>
    </row>
    <row r="287" spans="1:8" x14ac:dyDescent="0.35">
      <c r="A287" s="14"/>
      <c r="B287" s="4"/>
      <c r="C287" s="4"/>
      <c r="D287" s="25" t="s">
        <v>17</v>
      </c>
      <c r="E287" s="4"/>
      <c r="F287" s="70"/>
      <c r="G287" s="70"/>
      <c r="H287" s="83">
        <f>SUM(H282:H286)</f>
        <v>0</v>
      </c>
    </row>
    <row r="288" spans="1:8" x14ac:dyDescent="0.35">
      <c r="A288" s="37"/>
      <c r="B288" s="28"/>
      <c r="C288" s="28"/>
      <c r="D288" s="25" t="s">
        <v>385</v>
      </c>
      <c r="E288" s="28"/>
      <c r="F288" s="70"/>
      <c r="G288" s="70"/>
      <c r="H288" s="70"/>
    </row>
    <row r="289" spans="1:8" ht="72.5" x14ac:dyDescent="0.35">
      <c r="A289" s="29" t="s">
        <v>378</v>
      </c>
      <c r="B289" s="30"/>
      <c r="C289" s="30"/>
      <c r="D289" s="31" t="s">
        <v>386</v>
      </c>
      <c r="E289" s="32"/>
      <c r="F289" s="78"/>
      <c r="G289" s="80"/>
      <c r="H289" s="78">
        <f t="shared" ref="H289:H294" si="31">G289*F289</f>
        <v>0</v>
      </c>
    </row>
    <row r="290" spans="1:8" x14ac:dyDescent="0.35">
      <c r="A290" s="29" t="s">
        <v>378</v>
      </c>
      <c r="B290" s="19" t="s">
        <v>387</v>
      </c>
      <c r="C290" s="62" t="s">
        <v>21</v>
      </c>
      <c r="D290" s="31" t="s">
        <v>388</v>
      </c>
      <c r="E290" s="32" t="s">
        <v>70</v>
      </c>
      <c r="F290" s="78"/>
      <c r="G290" s="80"/>
      <c r="H290" s="78">
        <f t="shared" si="31"/>
        <v>0</v>
      </c>
    </row>
    <row r="291" spans="1:8" x14ac:dyDescent="0.35">
      <c r="A291" s="29" t="s">
        <v>378</v>
      </c>
      <c r="B291" s="19" t="s">
        <v>389</v>
      </c>
      <c r="C291" s="62" t="s">
        <v>21</v>
      </c>
      <c r="D291" s="31" t="s">
        <v>390</v>
      </c>
      <c r="E291" s="32" t="s">
        <v>70</v>
      </c>
      <c r="F291" s="78"/>
      <c r="G291" s="80"/>
      <c r="H291" s="78">
        <f t="shared" si="31"/>
        <v>0</v>
      </c>
    </row>
    <row r="292" spans="1:8" x14ac:dyDescent="0.35">
      <c r="A292" s="29" t="s">
        <v>378</v>
      </c>
      <c r="B292" s="19" t="s">
        <v>391</v>
      </c>
      <c r="C292" s="62" t="s">
        <v>21</v>
      </c>
      <c r="D292" s="31" t="s">
        <v>392</v>
      </c>
      <c r="E292" s="32" t="s">
        <v>70</v>
      </c>
      <c r="F292" s="78"/>
      <c r="G292" s="80"/>
      <c r="H292" s="78">
        <f t="shared" si="31"/>
        <v>0</v>
      </c>
    </row>
    <row r="293" spans="1:8" x14ac:dyDescent="0.35">
      <c r="A293" s="29" t="s">
        <v>378</v>
      </c>
      <c r="B293" s="19" t="s">
        <v>393</v>
      </c>
      <c r="C293" s="62" t="s">
        <v>21</v>
      </c>
      <c r="D293" s="31" t="s">
        <v>394</v>
      </c>
      <c r="E293" s="32" t="s">
        <v>70</v>
      </c>
      <c r="F293" s="78"/>
      <c r="G293" s="80"/>
      <c r="H293" s="78">
        <f t="shared" si="31"/>
        <v>0</v>
      </c>
    </row>
    <row r="294" spans="1:8" x14ac:dyDescent="0.35">
      <c r="A294" s="29" t="s">
        <v>378</v>
      </c>
      <c r="B294" s="19" t="s">
        <v>395</v>
      </c>
      <c r="C294" s="62" t="s">
        <v>21</v>
      </c>
      <c r="D294" s="31" t="s">
        <v>396</v>
      </c>
      <c r="E294" s="32" t="s">
        <v>70</v>
      </c>
      <c r="F294" s="78"/>
      <c r="G294" s="80"/>
      <c r="H294" s="78">
        <f t="shared" si="31"/>
        <v>0</v>
      </c>
    </row>
    <row r="295" spans="1:8" x14ac:dyDescent="0.35">
      <c r="A295" s="14"/>
      <c r="B295" s="4"/>
      <c r="C295" s="4"/>
      <c r="D295" s="25" t="s">
        <v>17</v>
      </c>
      <c r="E295" s="4"/>
      <c r="F295" s="70"/>
      <c r="G295" s="70"/>
      <c r="H295" s="83">
        <f>SUM(H289:H294)</f>
        <v>0</v>
      </c>
    </row>
    <row r="296" spans="1:8" x14ac:dyDescent="0.35">
      <c r="A296" s="37"/>
      <c r="B296" s="28"/>
      <c r="C296" s="28"/>
      <c r="D296" s="25" t="s">
        <v>397</v>
      </c>
      <c r="E296" s="28"/>
      <c r="F296" s="70"/>
      <c r="G296" s="70"/>
      <c r="H296" s="70"/>
    </row>
    <row r="297" spans="1:8" ht="43.5" x14ac:dyDescent="0.35">
      <c r="A297" s="29" t="s">
        <v>378</v>
      </c>
      <c r="B297" s="30"/>
      <c r="C297" s="30"/>
      <c r="D297" s="31" t="s">
        <v>398</v>
      </c>
      <c r="E297" s="32"/>
      <c r="F297" s="78"/>
      <c r="G297" s="80"/>
      <c r="H297" s="78">
        <f t="shared" ref="H297:H300" si="32">G297*F297</f>
        <v>0</v>
      </c>
    </row>
    <row r="298" spans="1:8" x14ac:dyDescent="0.35">
      <c r="A298" s="29" t="s">
        <v>378</v>
      </c>
      <c r="B298" s="19" t="s">
        <v>399</v>
      </c>
      <c r="C298" s="62" t="s">
        <v>21</v>
      </c>
      <c r="D298" s="31" t="s">
        <v>400</v>
      </c>
      <c r="E298" s="32" t="s">
        <v>70</v>
      </c>
      <c r="F298" s="78"/>
      <c r="G298" s="80"/>
      <c r="H298" s="78">
        <f t="shared" si="32"/>
        <v>0</v>
      </c>
    </row>
    <row r="299" spans="1:8" x14ac:dyDescent="0.35">
      <c r="A299" s="29" t="s">
        <v>378</v>
      </c>
      <c r="B299" s="19" t="s">
        <v>401</v>
      </c>
      <c r="C299" s="62" t="s">
        <v>21</v>
      </c>
      <c r="D299" s="31" t="s">
        <v>402</v>
      </c>
      <c r="E299" s="32" t="s">
        <v>70</v>
      </c>
      <c r="F299" s="78"/>
      <c r="G299" s="80"/>
      <c r="H299" s="78">
        <f t="shared" si="32"/>
        <v>0</v>
      </c>
    </row>
    <row r="300" spans="1:8" x14ac:dyDescent="0.35">
      <c r="A300" s="29" t="s">
        <v>378</v>
      </c>
      <c r="B300" s="19" t="s">
        <v>403</v>
      </c>
      <c r="C300" s="62" t="s">
        <v>21</v>
      </c>
      <c r="D300" s="31" t="s">
        <v>404</v>
      </c>
      <c r="E300" s="32" t="s">
        <v>70</v>
      </c>
      <c r="F300" s="78">
        <v>25</v>
      </c>
      <c r="G300" s="79"/>
      <c r="H300" s="78">
        <f t="shared" si="32"/>
        <v>0</v>
      </c>
    </row>
    <row r="301" spans="1:8" x14ac:dyDescent="0.35">
      <c r="A301" s="14"/>
      <c r="B301" s="4"/>
      <c r="C301" s="4"/>
      <c r="D301" s="25" t="s">
        <v>17</v>
      </c>
      <c r="E301" s="4"/>
      <c r="F301" s="70"/>
      <c r="G301" s="70"/>
      <c r="H301" s="83">
        <f>SUM(H297:H300)</f>
        <v>0</v>
      </c>
    </row>
    <row r="302" spans="1:8" ht="29" x14ac:dyDescent="0.35">
      <c r="A302" s="29" t="s">
        <v>405</v>
      </c>
      <c r="B302" s="19" t="s">
        <v>406</v>
      </c>
      <c r="C302" s="62" t="s">
        <v>21</v>
      </c>
      <c r="D302" s="31" t="s">
        <v>407</v>
      </c>
      <c r="E302" s="32" t="s">
        <v>408</v>
      </c>
      <c r="F302" s="80">
        <v>1</v>
      </c>
      <c r="G302" s="80"/>
      <c r="H302" s="80">
        <f t="shared" ref="H302:H311" si="33">G302*F302</f>
        <v>0</v>
      </c>
    </row>
    <row r="303" spans="1:8" x14ac:dyDescent="0.35">
      <c r="A303" s="29" t="s">
        <v>405</v>
      </c>
      <c r="B303" s="3" t="s">
        <v>28</v>
      </c>
      <c r="C303" s="30"/>
      <c r="D303" s="31" t="s">
        <v>409</v>
      </c>
      <c r="E303" s="32" t="s">
        <v>16</v>
      </c>
      <c r="F303" s="78"/>
      <c r="G303" s="80"/>
      <c r="H303" s="78">
        <f t="shared" si="33"/>
        <v>0</v>
      </c>
    </row>
    <row r="304" spans="1:8" x14ac:dyDescent="0.35">
      <c r="A304" s="29" t="s">
        <v>405</v>
      </c>
      <c r="B304" s="19" t="s">
        <v>410</v>
      </c>
      <c r="C304" s="62" t="s">
        <v>12</v>
      </c>
      <c r="D304" s="31" t="s">
        <v>411</v>
      </c>
      <c r="E304" s="32" t="s">
        <v>16</v>
      </c>
      <c r="F304" s="78"/>
      <c r="G304" s="80"/>
      <c r="H304" s="78">
        <f t="shared" si="33"/>
        <v>0</v>
      </c>
    </row>
    <row r="305" spans="1:8" x14ac:dyDescent="0.35">
      <c r="A305" s="29" t="s">
        <v>405</v>
      </c>
      <c r="B305" s="19" t="s">
        <v>412</v>
      </c>
      <c r="C305" s="62" t="s">
        <v>12</v>
      </c>
      <c r="D305" s="31" t="s">
        <v>413</v>
      </c>
      <c r="E305" s="32" t="s">
        <v>16</v>
      </c>
      <c r="F305" s="78">
        <v>1</v>
      </c>
      <c r="G305" s="80"/>
      <c r="H305" s="78">
        <f t="shared" si="33"/>
        <v>0</v>
      </c>
    </row>
    <row r="306" spans="1:8" x14ac:dyDescent="0.35">
      <c r="A306" s="29" t="s">
        <v>405</v>
      </c>
      <c r="B306" s="19" t="s">
        <v>414</v>
      </c>
      <c r="C306" s="62" t="s">
        <v>21</v>
      </c>
      <c r="D306" s="31" t="s">
        <v>415</v>
      </c>
      <c r="E306" s="32" t="s">
        <v>16</v>
      </c>
      <c r="F306" s="78">
        <v>1</v>
      </c>
      <c r="G306" s="80"/>
      <c r="H306" s="78">
        <f t="shared" si="33"/>
        <v>0</v>
      </c>
    </row>
    <row r="307" spans="1:8" x14ac:dyDescent="0.35">
      <c r="A307" s="29" t="s">
        <v>405</v>
      </c>
      <c r="B307" s="3" t="s">
        <v>28</v>
      </c>
      <c r="C307" s="62"/>
      <c r="D307" s="31" t="s">
        <v>416</v>
      </c>
      <c r="E307" s="32" t="s">
        <v>16</v>
      </c>
      <c r="F307" s="78">
        <v>4</v>
      </c>
      <c r="G307" s="78"/>
      <c r="H307" s="78">
        <f>G307*F307</f>
        <v>0</v>
      </c>
    </row>
    <row r="308" spans="1:8" ht="29" x14ac:dyDescent="0.35">
      <c r="A308" s="29" t="s">
        <v>405</v>
      </c>
      <c r="B308" s="19" t="s">
        <v>417</v>
      </c>
      <c r="C308" s="62" t="s">
        <v>21</v>
      </c>
      <c r="D308" s="31" t="s">
        <v>418</v>
      </c>
      <c r="E308" s="32" t="s">
        <v>16</v>
      </c>
      <c r="F308" s="78">
        <v>1</v>
      </c>
      <c r="G308" s="80"/>
      <c r="H308" s="78">
        <f t="shared" si="33"/>
        <v>0</v>
      </c>
    </row>
    <row r="309" spans="1:8" ht="29" x14ac:dyDescent="0.35">
      <c r="A309" s="29" t="s">
        <v>405</v>
      </c>
      <c r="B309" s="19" t="s">
        <v>419</v>
      </c>
      <c r="C309" s="62" t="s">
        <v>21</v>
      </c>
      <c r="D309" s="31" t="s">
        <v>420</v>
      </c>
      <c r="E309" s="32" t="s">
        <v>421</v>
      </c>
      <c r="F309" s="78"/>
      <c r="G309" s="80"/>
      <c r="H309" s="78">
        <f>G309*F309</f>
        <v>0</v>
      </c>
    </row>
    <row r="310" spans="1:8" x14ac:dyDescent="0.35">
      <c r="A310" s="29" t="s">
        <v>405</v>
      </c>
      <c r="B310" s="30"/>
      <c r="C310" s="30"/>
      <c r="D310" s="31" t="s">
        <v>422</v>
      </c>
      <c r="E310" s="32" t="s">
        <v>16</v>
      </c>
      <c r="F310" s="78"/>
      <c r="G310" s="80"/>
      <c r="H310" s="78">
        <f t="shared" si="33"/>
        <v>0</v>
      </c>
    </row>
    <row r="311" spans="1:8" x14ac:dyDescent="0.35">
      <c r="A311" s="29" t="s">
        <v>405</v>
      </c>
      <c r="B311" t="s">
        <v>574</v>
      </c>
      <c r="C311" s="30"/>
      <c r="D311" s="31" t="s">
        <v>573</v>
      </c>
      <c r="E311" s="32" t="s">
        <v>16</v>
      </c>
      <c r="F311" s="78">
        <v>1</v>
      </c>
      <c r="G311" s="80"/>
      <c r="H311" s="78">
        <f t="shared" si="33"/>
        <v>0</v>
      </c>
    </row>
    <row r="312" spans="1:8" x14ac:dyDescent="0.35">
      <c r="A312" s="14"/>
      <c r="B312" s="4"/>
      <c r="C312" s="4"/>
      <c r="D312" s="25" t="s">
        <v>17</v>
      </c>
      <c r="E312" s="4"/>
      <c r="F312" s="70"/>
      <c r="G312" s="70"/>
      <c r="H312" s="83">
        <f>SUM(H302:H311)</f>
        <v>0</v>
      </c>
    </row>
    <row r="313" spans="1:8" x14ac:dyDescent="0.35">
      <c r="A313" s="8"/>
      <c r="B313" s="9"/>
      <c r="C313" s="9"/>
      <c r="D313" s="25" t="s">
        <v>423</v>
      </c>
      <c r="E313" s="4"/>
      <c r="F313" s="70"/>
      <c r="G313" s="70"/>
      <c r="H313" s="70">
        <v>0</v>
      </c>
    </row>
    <row r="314" spans="1:8" x14ac:dyDescent="0.35">
      <c r="A314" s="5" t="s">
        <v>424</v>
      </c>
      <c r="B314" s="12"/>
      <c r="C314" s="12"/>
      <c r="D314" s="10" t="s">
        <v>425</v>
      </c>
      <c r="E314" s="20"/>
      <c r="F314" s="60"/>
      <c r="G314" s="60"/>
      <c r="H314" s="78">
        <f t="shared" ref="H314:H330" si="34">G314*F314</f>
        <v>0</v>
      </c>
    </row>
    <row r="315" spans="1:8" ht="26" x14ac:dyDescent="0.35">
      <c r="A315" s="5" t="s">
        <v>424</v>
      </c>
      <c r="B315" s="19" t="s">
        <v>426</v>
      </c>
      <c r="C315" s="62" t="s">
        <v>21</v>
      </c>
      <c r="D315" s="6" t="s">
        <v>427</v>
      </c>
      <c r="E315" s="11" t="s">
        <v>16</v>
      </c>
      <c r="F315" s="60"/>
      <c r="G315" s="68"/>
      <c r="H315" s="78">
        <f t="shared" si="34"/>
        <v>0</v>
      </c>
    </row>
    <row r="316" spans="1:8" x14ac:dyDescent="0.35">
      <c r="A316" s="5" t="s">
        <v>424</v>
      </c>
      <c r="B316" s="19" t="s">
        <v>428</v>
      </c>
      <c r="C316" s="62" t="s">
        <v>21</v>
      </c>
      <c r="D316" s="6" t="s">
        <v>429</v>
      </c>
      <c r="E316" s="11" t="s">
        <v>16</v>
      </c>
      <c r="F316" s="60"/>
      <c r="G316" s="81"/>
      <c r="H316" s="78">
        <f t="shared" si="34"/>
        <v>0</v>
      </c>
    </row>
    <row r="317" spans="1:8" x14ac:dyDescent="0.35">
      <c r="A317" s="5" t="s">
        <v>424</v>
      </c>
      <c r="B317" s="19" t="s">
        <v>430</v>
      </c>
      <c r="C317" s="62" t="s">
        <v>21</v>
      </c>
      <c r="D317" s="6" t="s">
        <v>431</v>
      </c>
      <c r="E317" s="11" t="s">
        <v>16</v>
      </c>
      <c r="F317" s="60"/>
      <c r="G317" s="68"/>
      <c r="H317" s="78">
        <f t="shared" si="34"/>
        <v>0</v>
      </c>
    </row>
    <row r="318" spans="1:8" x14ac:dyDescent="0.35">
      <c r="A318" s="5" t="s">
        <v>424</v>
      </c>
      <c r="B318" s="19" t="s">
        <v>432</v>
      </c>
      <c r="C318" s="62" t="s">
        <v>21</v>
      </c>
      <c r="D318" s="6" t="s">
        <v>433</v>
      </c>
      <c r="E318" s="11" t="s">
        <v>16</v>
      </c>
      <c r="F318" s="60"/>
      <c r="G318" s="68"/>
      <c r="H318" s="78">
        <f t="shared" si="34"/>
        <v>0</v>
      </c>
    </row>
    <row r="319" spans="1:8" x14ac:dyDescent="0.35">
      <c r="A319" s="5" t="s">
        <v>424</v>
      </c>
      <c r="B319" s="19" t="s">
        <v>434</v>
      </c>
      <c r="C319" s="62" t="s">
        <v>21</v>
      </c>
      <c r="D319" s="6" t="s">
        <v>435</v>
      </c>
      <c r="E319" s="11" t="s">
        <v>16</v>
      </c>
      <c r="F319" s="60"/>
      <c r="G319" s="68"/>
      <c r="H319" s="78">
        <f t="shared" si="34"/>
        <v>0</v>
      </c>
    </row>
    <row r="320" spans="1:8" x14ac:dyDescent="0.35">
      <c r="A320" s="5" t="s">
        <v>424</v>
      </c>
      <c r="B320" s="19" t="s">
        <v>436</v>
      </c>
      <c r="C320" s="62" t="s">
        <v>21</v>
      </c>
      <c r="D320" s="6" t="s">
        <v>437</v>
      </c>
      <c r="E320" s="11" t="s">
        <v>16</v>
      </c>
      <c r="F320" s="60"/>
      <c r="G320" s="68"/>
      <c r="H320" s="78">
        <f t="shared" si="34"/>
        <v>0</v>
      </c>
    </row>
    <row r="321" spans="1:8" x14ac:dyDescent="0.35">
      <c r="A321" s="5" t="s">
        <v>424</v>
      </c>
      <c r="B321" s="19" t="s">
        <v>438</v>
      </c>
      <c r="C321" s="62" t="s">
        <v>21</v>
      </c>
      <c r="D321" s="6" t="s">
        <v>439</v>
      </c>
      <c r="E321" s="11" t="s">
        <v>16</v>
      </c>
      <c r="F321" s="60"/>
      <c r="G321" s="68"/>
      <c r="H321" s="78">
        <f t="shared" si="34"/>
        <v>0</v>
      </c>
    </row>
    <row r="322" spans="1:8" x14ac:dyDescent="0.35">
      <c r="A322" s="5" t="s">
        <v>424</v>
      </c>
      <c r="B322" s="19" t="s">
        <v>440</v>
      </c>
      <c r="C322" s="62" t="s">
        <v>21</v>
      </c>
      <c r="D322" s="6" t="s">
        <v>441</v>
      </c>
      <c r="E322" s="11" t="s">
        <v>16</v>
      </c>
      <c r="F322" s="60"/>
      <c r="G322" s="68"/>
      <c r="H322" s="78">
        <f t="shared" si="34"/>
        <v>0</v>
      </c>
    </row>
    <row r="323" spans="1:8" x14ac:dyDescent="0.35">
      <c r="A323" s="5" t="s">
        <v>424</v>
      </c>
      <c r="B323" s="19" t="s">
        <v>442</v>
      </c>
      <c r="C323" s="62" t="s">
        <v>21</v>
      </c>
      <c r="D323" s="6" t="s">
        <v>443</v>
      </c>
      <c r="E323" s="11" t="s">
        <v>16</v>
      </c>
      <c r="F323" s="60"/>
      <c r="G323" s="68"/>
      <c r="H323" s="78">
        <f t="shared" si="34"/>
        <v>0</v>
      </c>
    </row>
    <row r="324" spans="1:8" x14ac:dyDescent="0.35">
      <c r="A324" s="5" t="s">
        <v>424</v>
      </c>
      <c r="B324" s="19" t="s">
        <v>444</v>
      </c>
      <c r="C324" s="62" t="s">
        <v>21</v>
      </c>
      <c r="D324" s="10" t="s">
        <v>445</v>
      </c>
      <c r="E324" s="11" t="s">
        <v>16</v>
      </c>
      <c r="F324" s="60"/>
      <c r="G324" s="68"/>
      <c r="H324" s="78">
        <f t="shared" si="34"/>
        <v>0</v>
      </c>
    </row>
    <row r="325" spans="1:8" x14ac:dyDescent="0.35">
      <c r="A325" s="5" t="s">
        <v>424</v>
      </c>
      <c r="B325" s="12"/>
      <c r="C325" s="12"/>
      <c r="D325" s="39" t="s">
        <v>446</v>
      </c>
      <c r="E325" s="20"/>
      <c r="F325" s="60"/>
      <c r="G325" s="89"/>
      <c r="H325" s="78">
        <f t="shared" si="34"/>
        <v>0</v>
      </c>
    </row>
    <row r="326" spans="1:8" ht="26" x14ac:dyDescent="0.35">
      <c r="A326" s="5" t="s">
        <v>424</v>
      </c>
      <c r="B326" s="19" t="s">
        <v>414</v>
      </c>
      <c r="C326" s="62" t="s">
        <v>21</v>
      </c>
      <c r="D326" s="10" t="s">
        <v>447</v>
      </c>
      <c r="E326" s="11" t="s">
        <v>16</v>
      </c>
      <c r="F326" s="60"/>
      <c r="G326" s="81"/>
      <c r="H326" s="78">
        <f t="shared" si="34"/>
        <v>0</v>
      </c>
    </row>
    <row r="327" spans="1:8" ht="39" x14ac:dyDescent="0.35">
      <c r="A327" s="5" t="s">
        <v>424</v>
      </c>
      <c r="B327" s="19" t="s">
        <v>448</v>
      </c>
      <c r="C327" s="62" t="s">
        <v>21</v>
      </c>
      <c r="D327" s="10" t="s">
        <v>449</v>
      </c>
      <c r="E327" s="11" t="s">
        <v>16</v>
      </c>
      <c r="F327" s="60"/>
      <c r="G327" s="81"/>
      <c r="H327" s="78">
        <f t="shared" si="34"/>
        <v>0</v>
      </c>
    </row>
    <row r="328" spans="1:8" ht="65" x14ac:dyDescent="0.35">
      <c r="A328" s="5" t="s">
        <v>424</v>
      </c>
      <c r="B328" s="19" t="s">
        <v>450</v>
      </c>
      <c r="C328" s="62" t="s">
        <v>21</v>
      </c>
      <c r="D328" s="6" t="s">
        <v>451</v>
      </c>
      <c r="E328" s="7" t="s">
        <v>16</v>
      </c>
      <c r="F328" s="60"/>
      <c r="G328" s="68"/>
      <c r="H328" s="78">
        <f t="shared" si="34"/>
        <v>0</v>
      </c>
    </row>
    <row r="329" spans="1:8" ht="39" x14ac:dyDescent="0.35">
      <c r="A329" s="5" t="s">
        <v>424</v>
      </c>
      <c r="B329" s="19" t="s">
        <v>452</v>
      </c>
      <c r="C329" s="62" t="s">
        <v>21</v>
      </c>
      <c r="D329" s="6" t="s">
        <v>453</v>
      </c>
      <c r="E329" s="7" t="s">
        <v>16</v>
      </c>
      <c r="F329" s="60"/>
      <c r="G329" s="68"/>
      <c r="H329" s="78">
        <f t="shared" si="34"/>
        <v>0</v>
      </c>
    </row>
    <row r="330" spans="1:8" x14ac:dyDescent="0.35">
      <c r="A330" s="5" t="s">
        <v>424</v>
      </c>
      <c r="B330" s="19" t="s">
        <v>454</v>
      </c>
      <c r="C330" s="62" t="s">
        <v>21</v>
      </c>
      <c r="D330" s="6" t="s">
        <v>455</v>
      </c>
      <c r="E330" s="7" t="s">
        <v>16</v>
      </c>
      <c r="F330" s="60"/>
      <c r="G330" s="60"/>
      <c r="H330" s="78">
        <f t="shared" si="34"/>
        <v>0</v>
      </c>
    </row>
    <row r="331" spans="1:8" x14ac:dyDescent="0.35">
      <c r="A331" s="14"/>
      <c r="B331" s="4"/>
      <c r="C331" s="4"/>
      <c r="D331" s="25" t="s">
        <v>17</v>
      </c>
      <c r="E331" s="4"/>
      <c r="F331" s="70"/>
      <c r="G331" s="70"/>
      <c r="H331" s="83">
        <f>SUM(H314:H330)</f>
        <v>0</v>
      </c>
    </row>
    <row r="332" spans="1:8" x14ac:dyDescent="0.35">
      <c r="A332" s="14"/>
      <c r="B332" s="4"/>
      <c r="C332" s="4"/>
      <c r="D332" s="25" t="s">
        <v>490</v>
      </c>
      <c r="E332" s="4"/>
      <c r="F332" s="70"/>
      <c r="G332" s="70"/>
      <c r="H332" s="70">
        <v>0</v>
      </c>
    </row>
    <row r="333" spans="1:8" ht="58" x14ac:dyDescent="0.35">
      <c r="A333" s="43"/>
      <c r="B333" s="19" t="s">
        <v>491</v>
      </c>
      <c r="C333" s="62" t="s">
        <v>492</v>
      </c>
      <c r="D333" s="44" t="s">
        <v>493</v>
      </c>
      <c r="E333" s="40" t="s">
        <v>16</v>
      </c>
      <c r="F333" s="60"/>
      <c r="G333" s="60"/>
      <c r="H333" s="78">
        <f t="shared" ref="H333" si="35">G333*F333</f>
        <v>0</v>
      </c>
    </row>
    <row r="334" spans="1:8" x14ac:dyDescent="0.35">
      <c r="A334" s="14"/>
      <c r="B334" s="4"/>
      <c r="C334" s="4"/>
      <c r="D334" s="25" t="s">
        <v>17</v>
      </c>
      <c r="E334" s="4"/>
      <c r="F334" s="70"/>
      <c r="G334" s="70"/>
      <c r="H334" s="83">
        <f>SUBTOTAL(9,H333)</f>
        <v>0</v>
      </c>
    </row>
    <row r="335" spans="1:8" x14ac:dyDescent="0.35">
      <c r="A335" s="14"/>
      <c r="B335" s="4"/>
      <c r="C335" s="4"/>
      <c r="D335" s="25" t="s">
        <v>541</v>
      </c>
      <c r="E335" s="4"/>
      <c r="F335" s="70"/>
      <c r="G335" s="70"/>
      <c r="H335" s="70">
        <v>0</v>
      </c>
    </row>
    <row r="336" spans="1:8" s="50" customFormat="1" x14ac:dyDescent="0.35">
      <c r="A336" s="41" t="s">
        <v>494</v>
      </c>
      <c r="B336" s="3" t="s">
        <v>28</v>
      </c>
      <c r="C336" s="20"/>
      <c r="D336" s="123" t="s">
        <v>495</v>
      </c>
      <c r="E336" s="49" t="s">
        <v>16</v>
      </c>
      <c r="F336" s="60"/>
      <c r="G336" s="60"/>
      <c r="H336" s="78">
        <f t="shared" ref="H336:H351" si="36">G336*F336</f>
        <v>0</v>
      </c>
    </row>
    <row r="337" spans="1:8" s="50" customFormat="1" x14ac:dyDescent="0.35">
      <c r="A337" s="41" t="s">
        <v>494</v>
      </c>
      <c r="B337" s="3" t="s">
        <v>28</v>
      </c>
      <c r="C337" s="20"/>
      <c r="D337" s="123" t="s">
        <v>496</v>
      </c>
      <c r="E337" s="49" t="s">
        <v>16</v>
      </c>
      <c r="F337" s="60"/>
      <c r="G337" s="60"/>
      <c r="H337" s="78">
        <f t="shared" si="36"/>
        <v>0</v>
      </c>
    </row>
    <row r="338" spans="1:8" s="50" customFormat="1" x14ac:dyDescent="0.35">
      <c r="A338" s="41" t="s">
        <v>494</v>
      </c>
      <c r="B338" s="3" t="s">
        <v>28</v>
      </c>
      <c r="C338" s="20"/>
      <c r="D338" s="123" t="s">
        <v>497</v>
      </c>
      <c r="E338" s="49" t="s">
        <v>16</v>
      </c>
      <c r="F338" s="60"/>
      <c r="G338" s="60"/>
      <c r="H338" s="78">
        <f t="shared" si="36"/>
        <v>0</v>
      </c>
    </row>
    <row r="339" spans="1:8" s="50" customFormat="1" x14ac:dyDescent="0.35">
      <c r="A339" s="41" t="s">
        <v>494</v>
      </c>
      <c r="B339" s="3" t="s">
        <v>28</v>
      </c>
      <c r="C339" s="20"/>
      <c r="D339" s="51" t="s">
        <v>498</v>
      </c>
      <c r="E339" s="49" t="s">
        <v>16</v>
      </c>
      <c r="F339" s="60"/>
      <c r="G339" s="60"/>
      <c r="H339" s="78">
        <f t="shared" si="36"/>
        <v>0</v>
      </c>
    </row>
    <row r="340" spans="1:8" s="50" customFormat="1" x14ac:dyDescent="0.35">
      <c r="A340" s="41" t="s">
        <v>494</v>
      </c>
      <c r="B340" s="3" t="s">
        <v>28</v>
      </c>
      <c r="C340" s="20"/>
      <c r="D340" s="51" t="s">
        <v>499</v>
      </c>
      <c r="E340" s="49" t="s">
        <v>16</v>
      </c>
      <c r="F340" s="60"/>
      <c r="G340" s="60"/>
      <c r="H340" s="78">
        <f t="shared" si="36"/>
        <v>0</v>
      </c>
    </row>
    <row r="341" spans="1:8" s="50" customFormat="1" x14ac:dyDescent="0.35">
      <c r="A341" s="41" t="s">
        <v>494</v>
      </c>
      <c r="B341" s="3" t="s">
        <v>28</v>
      </c>
      <c r="C341" s="20"/>
      <c r="D341" s="51" t="s">
        <v>500</v>
      </c>
      <c r="E341" s="49" t="s">
        <v>16</v>
      </c>
      <c r="F341" s="60"/>
      <c r="G341" s="60"/>
      <c r="H341" s="78">
        <f t="shared" si="36"/>
        <v>0</v>
      </c>
    </row>
    <row r="342" spans="1:8" s="50" customFormat="1" x14ac:dyDescent="0.35">
      <c r="A342" s="41" t="s">
        <v>494</v>
      </c>
      <c r="B342" s="3" t="s">
        <v>28</v>
      </c>
      <c r="C342" s="20"/>
      <c r="D342" s="51" t="s">
        <v>501</v>
      </c>
      <c r="E342" s="49" t="s">
        <v>16</v>
      </c>
      <c r="F342" s="60"/>
      <c r="G342" s="60"/>
      <c r="H342" s="78">
        <f t="shared" si="36"/>
        <v>0</v>
      </c>
    </row>
    <row r="343" spans="1:8" s="50" customFormat="1" x14ac:dyDescent="0.35">
      <c r="A343" s="41" t="s">
        <v>494</v>
      </c>
      <c r="B343" s="3" t="s">
        <v>28</v>
      </c>
      <c r="C343" s="20"/>
      <c r="D343" s="51" t="s">
        <v>502</v>
      </c>
      <c r="E343" s="49" t="s">
        <v>16</v>
      </c>
      <c r="F343" s="60"/>
      <c r="G343" s="60"/>
      <c r="H343" s="78">
        <f t="shared" si="36"/>
        <v>0</v>
      </c>
    </row>
    <row r="344" spans="1:8" s="50" customFormat="1" x14ac:dyDescent="0.35">
      <c r="A344" s="41" t="s">
        <v>494</v>
      </c>
      <c r="B344" s="3" t="s">
        <v>28</v>
      </c>
      <c r="C344" s="20"/>
      <c r="D344" s="51" t="s">
        <v>503</v>
      </c>
      <c r="E344" s="49" t="s">
        <v>16</v>
      </c>
      <c r="F344" s="60"/>
      <c r="G344" s="60"/>
      <c r="H344" s="78">
        <f t="shared" si="36"/>
        <v>0</v>
      </c>
    </row>
    <row r="345" spans="1:8" s="50" customFormat="1" x14ac:dyDescent="0.35">
      <c r="A345" s="41" t="s">
        <v>494</v>
      </c>
      <c r="B345" s="3" t="s">
        <v>28</v>
      </c>
      <c r="C345" s="20"/>
      <c r="D345" s="51" t="s">
        <v>504</v>
      </c>
      <c r="E345" s="49" t="s">
        <v>16</v>
      </c>
      <c r="F345" s="60"/>
      <c r="G345" s="60"/>
      <c r="H345" s="78">
        <f t="shared" si="36"/>
        <v>0</v>
      </c>
    </row>
    <row r="346" spans="1:8" s="53" customFormat="1" x14ac:dyDescent="0.35">
      <c r="A346" s="41" t="s">
        <v>494</v>
      </c>
      <c r="B346" s="19" t="s">
        <v>505</v>
      </c>
      <c r="C346" s="62" t="s">
        <v>12</v>
      </c>
      <c r="D346" s="6" t="s">
        <v>542</v>
      </c>
      <c r="E346" s="52" t="s">
        <v>16</v>
      </c>
      <c r="F346" s="74"/>
      <c r="G346" s="74"/>
      <c r="H346" s="90">
        <f t="shared" si="36"/>
        <v>0</v>
      </c>
    </row>
    <row r="347" spans="1:8" x14ac:dyDescent="0.35">
      <c r="A347" s="41" t="s">
        <v>494</v>
      </c>
      <c r="B347" s="3" t="s">
        <v>28</v>
      </c>
      <c r="C347" s="20"/>
      <c r="D347" s="51" t="s">
        <v>506</v>
      </c>
      <c r="E347" s="52" t="s">
        <v>198</v>
      </c>
      <c r="F347" s="60"/>
      <c r="G347" s="60"/>
      <c r="H347" s="78">
        <f t="shared" si="36"/>
        <v>0</v>
      </c>
    </row>
    <row r="348" spans="1:8" x14ac:dyDescent="0.35">
      <c r="A348" s="41" t="s">
        <v>494</v>
      </c>
      <c r="B348" s="3" t="s">
        <v>28</v>
      </c>
      <c r="C348" s="20"/>
      <c r="D348" s="51" t="s">
        <v>559</v>
      </c>
      <c r="E348" s="52" t="s">
        <v>277</v>
      </c>
      <c r="F348" s="60"/>
      <c r="G348" s="60"/>
      <c r="H348" s="78">
        <f>G348*F348</f>
        <v>0</v>
      </c>
    </row>
    <row r="349" spans="1:8" x14ac:dyDescent="0.35">
      <c r="A349" s="41" t="s">
        <v>494</v>
      </c>
      <c r="B349" s="3" t="s">
        <v>28</v>
      </c>
      <c r="C349" s="20"/>
      <c r="D349" s="51" t="s">
        <v>519</v>
      </c>
      <c r="E349" s="52" t="s">
        <v>277</v>
      </c>
      <c r="F349" s="60"/>
      <c r="G349" s="60"/>
      <c r="H349" s="78">
        <f>G349*F349</f>
        <v>0</v>
      </c>
    </row>
    <row r="350" spans="1:8" x14ac:dyDescent="0.35">
      <c r="A350" s="41" t="s">
        <v>494</v>
      </c>
      <c r="B350" s="3" t="s">
        <v>28</v>
      </c>
      <c r="C350" s="20"/>
      <c r="D350" s="51" t="s">
        <v>543</v>
      </c>
      <c r="E350" s="52" t="s">
        <v>277</v>
      </c>
      <c r="F350" s="60"/>
      <c r="G350" s="60"/>
      <c r="H350" s="78">
        <f>G350*F350</f>
        <v>0</v>
      </c>
    </row>
    <row r="351" spans="1:8" x14ac:dyDescent="0.35">
      <c r="A351" s="41" t="s">
        <v>494</v>
      </c>
      <c r="B351" s="19" t="s">
        <v>507</v>
      </c>
      <c r="C351" s="62" t="s">
        <v>12</v>
      </c>
      <c r="D351" s="51" t="s">
        <v>508</v>
      </c>
      <c r="E351" s="52" t="s">
        <v>489</v>
      </c>
      <c r="F351" s="60"/>
      <c r="G351" s="60"/>
      <c r="H351" s="78">
        <f t="shared" si="36"/>
        <v>0</v>
      </c>
    </row>
    <row r="352" spans="1:8" x14ac:dyDescent="0.35">
      <c r="A352" s="14"/>
      <c r="B352" s="4"/>
      <c r="C352" s="4"/>
      <c r="D352" s="25" t="s">
        <v>17</v>
      </c>
      <c r="E352" s="4"/>
      <c r="F352" s="70"/>
      <c r="G352" s="70"/>
      <c r="H352" s="83">
        <f>SUM(H336:H351)</f>
        <v>0</v>
      </c>
    </row>
    <row r="353" spans="1:8" ht="29" x14ac:dyDescent="0.35">
      <c r="A353" s="94" t="s">
        <v>456</v>
      </c>
      <c r="B353" s="19" t="s">
        <v>457</v>
      </c>
      <c r="C353" s="46" t="s">
        <v>275</v>
      </c>
      <c r="D353" s="44" t="s">
        <v>458</v>
      </c>
      <c r="E353" s="40" t="s">
        <v>242</v>
      </c>
      <c r="F353" s="93">
        <v>0</v>
      </c>
      <c r="G353" s="68"/>
      <c r="H353" s="68">
        <f t="shared" ref="H353:H374" si="37">G353*F353</f>
        <v>0</v>
      </c>
    </row>
    <row r="354" spans="1:8" ht="43.5" x14ac:dyDescent="0.35">
      <c r="A354" s="94" t="s">
        <v>456</v>
      </c>
      <c r="B354" s="19" t="s">
        <v>459</v>
      </c>
      <c r="C354" s="46" t="s">
        <v>275</v>
      </c>
      <c r="D354" s="44" t="s">
        <v>561</v>
      </c>
      <c r="E354" s="40" t="s">
        <v>242</v>
      </c>
      <c r="F354" s="93">
        <v>12</v>
      </c>
      <c r="G354" s="68"/>
      <c r="H354" s="68">
        <f t="shared" si="37"/>
        <v>0</v>
      </c>
    </row>
    <row r="355" spans="1:8" ht="43.5" x14ac:dyDescent="0.35">
      <c r="A355" s="94" t="s">
        <v>456</v>
      </c>
      <c r="B355" s="19" t="s">
        <v>460</v>
      </c>
      <c r="C355" s="46" t="s">
        <v>275</v>
      </c>
      <c r="D355" s="44" t="s">
        <v>461</v>
      </c>
      <c r="E355" s="40" t="s">
        <v>242</v>
      </c>
      <c r="F355" s="93"/>
      <c r="G355" s="68"/>
      <c r="H355" s="68">
        <f t="shared" si="37"/>
        <v>0</v>
      </c>
    </row>
    <row r="356" spans="1:8" ht="29" x14ac:dyDescent="0.35">
      <c r="A356" s="94" t="s">
        <v>456</v>
      </c>
      <c r="B356" s="19" t="s">
        <v>462</v>
      </c>
      <c r="C356" s="46" t="s">
        <v>275</v>
      </c>
      <c r="D356" s="44" t="s">
        <v>463</v>
      </c>
      <c r="E356" s="40" t="s">
        <v>242</v>
      </c>
      <c r="F356" s="93"/>
      <c r="G356" s="68"/>
      <c r="H356" s="68">
        <f t="shared" si="37"/>
        <v>0</v>
      </c>
    </row>
    <row r="357" spans="1:8" ht="29" x14ac:dyDescent="0.35">
      <c r="A357" s="94" t="s">
        <v>456</v>
      </c>
      <c r="B357" s="3" t="s">
        <v>28</v>
      </c>
      <c r="C357" s="95"/>
      <c r="D357" s="44" t="s">
        <v>464</v>
      </c>
      <c r="E357" s="40" t="s">
        <v>242</v>
      </c>
      <c r="F357" s="93"/>
      <c r="G357" s="68"/>
      <c r="H357" s="68">
        <f t="shared" si="37"/>
        <v>0</v>
      </c>
    </row>
    <row r="358" spans="1:8" ht="43.5" x14ac:dyDescent="0.35">
      <c r="A358" s="94" t="s">
        <v>456</v>
      </c>
      <c r="B358" s="19" t="s">
        <v>465</v>
      </c>
      <c r="C358" s="46" t="s">
        <v>275</v>
      </c>
      <c r="D358" s="44" t="s">
        <v>466</v>
      </c>
      <c r="E358" s="40" t="s">
        <v>242</v>
      </c>
      <c r="F358" s="93"/>
      <c r="G358" s="68"/>
      <c r="H358" s="68">
        <f t="shared" si="37"/>
        <v>0</v>
      </c>
    </row>
    <row r="359" spans="1:8" ht="43.5" x14ac:dyDescent="0.35">
      <c r="A359" s="94" t="s">
        <v>456</v>
      </c>
      <c r="B359" s="19" t="s">
        <v>467</v>
      </c>
      <c r="C359" s="46" t="s">
        <v>275</v>
      </c>
      <c r="D359" s="44" t="s">
        <v>468</v>
      </c>
      <c r="E359" s="40" t="s">
        <v>242</v>
      </c>
      <c r="F359" s="93"/>
      <c r="G359" s="68"/>
      <c r="H359" s="68">
        <f t="shared" si="37"/>
        <v>0</v>
      </c>
    </row>
    <row r="360" spans="1:8" ht="29" x14ac:dyDescent="0.35">
      <c r="A360" s="94" t="s">
        <v>456</v>
      </c>
      <c r="B360" s="19" t="s">
        <v>469</v>
      </c>
      <c r="C360" s="46" t="s">
        <v>275</v>
      </c>
      <c r="D360" s="44" t="s">
        <v>562</v>
      </c>
      <c r="E360" s="40" t="s">
        <v>242</v>
      </c>
      <c r="F360" s="93">
        <v>0</v>
      </c>
      <c r="G360" s="68"/>
      <c r="H360" s="68">
        <f t="shared" si="37"/>
        <v>0</v>
      </c>
    </row>
    <row r="361" spans="1:8" x14ac:dyDescent="0.35">
      <c r="A361" s="94" t="s">
        <v>456</v>
      </c>
      <c r="B361" s="19" t="s">
        <v>470</v>
      </c>
      <c r="C361" s="46" t="s">
        <v>275</v>
      </c>
      <c r="D361" s="44" t="s">
        <v>471</v>
      </c>
      <c r="E361" s="40" t="s">
        <v>242</v>
      </c>
      <c r="F361" s="93">
        <v>0</v>
      </c>
      <c r="G361" s="68"/>
      <c r="H361" s="68">
        <f t="shared" si="37"/>
        <v>0</v>
      </c>
    </row>
    <row r="362" spans="1:8" x14ac:dyDescent="0.35">
      <c r="A362" s="94" t="s">
        <v>456</v>
      </c>
      <c r="B362" s="45"/>
      <c r="C362" s="46" t="s">
        <v>275</v>
      </c>
      <c r="D362" s="44" t="s">
        <v>472</v>
      </c>
      <c r="E362" s="40" t="s">
        <v>242</v>
      </c>
      <c r="F362" s="93">
        <v>0</v>
      </c>
      <c r="G362" s="68"/>
      <c r="H362" s="68">
        <f t="shared" si="37"/>
        <v>0</v>
      </c>
    </row>
    <row r="363" spans="1:8" x14ac:dyDescent="0.35">
      <c r="A363" s="94" t="s">
        <v>456</v>
      </c>
      <c r="B363" s="19" t="s">
        <v>473</v>
      </c>
      <c r="C363" s="46" t="s">
        <v>275</v>
      </c>
      <c r="D363" s="44" t="s">
        <v>474</v>
      </c>
      <c r="E363" s="40" t="s">
        <v>242</v>
      </c>
      <c r="F363" s="93">
        <v>0</v>
      </c>
      <c r="G363" s="68"/>
      <c r="H363" s="68">
        <f t="shared" si="37"/>
        <v>0</v>
      </c>
    </row>
    <row r="364" spans="1:8" x14ac:dyDescent="0.35">
      <c r="A364" s="94" t="s">
        <v>456</v>
      </c>
      <c r="B364" s="19" t="s">
        <v>475</v>
      </c>
      <c r="C364" s="46" t="s">
        <v>275</v>
      </c>
      <c r="D364" s="44" t="s">
        <v>476</v>
      </c>
      <c r="E364" s="40" t="s">
        <v>242</v>
      </c>
      <c r="F364" s="93">
        <v>0</v>
      </c>
      <c r="G364" s="68"/>
      <c r="H364" s="68">
        <f t="shared" si="37"/>
        <v>0</v>
      </c>
    </row>
    <row r="365" spans="1:8" ht="29" x14ac:dyDescent="0.35">
      <c r="A365" s="94" t="s">
        <v>456</v>
      </c>
      <c r="B365" s="19" t="s">
        <v>477</v>
      </c>
      <c r="C365" s="46" t="s">
        <v>275</v>
      </c>
      <c r="D365" s="44" t="s">
        <v>478</v>
      </c>
      <c r="E365" s="40" t="s">
        <v>242</v>
      </c>
      <c r="F365" s="93"/>
      <c r="G365" s="68"/>
      <c r="H365" s="68">
        <f t="shared" si="37"/>
        <v>0</v>
      </c>
    </row>
    <row r="366" spans="1:8" x14ac:dyDescent="0.35">
      <c r="A366" s="94" t="s">
        <v>456</v>
      </c>
      <c r="B366" s="19" t="s">
        <v>479</v>
      </c>
      <c r="C366" s="46" t="s">
        <v>275</v>
      </c>
      <c r="D366" s="44" t="s">
        <v>480</v>
      </c>
      <c r="E366" s="40" t="s">
        <v>242</v>
      </c>
      <c r="F366" s="93"/>
      <c r="G366" s="68"/>
      <c r="H366" s="68">
        <f t="shared" si="37"/>
        <v>0</v>
      </c>
    </row>
    <row r="367" spans="1:8" x14ac:dyDescent="0.35">
      <c r="A367" s="94" t="s">
        <v>456</v>
      </c>
      <c r="B367" s="19" t="s">
        <v>481</v>
      </c>
      <c r="C367" s="46" t="s">
        <v>275</v>
      </c>
      <c r="D367" s="44" t="s">
        <v>482</v>
      </c>
      <c r="E367" s="40" t="s">
        <v>242</v>
      </c>
      <c r="F367" s="93">
        <v>0</v>
      </c>
      <c r="G367" s="68"/>
      <c r="H367" s="68">
        <f t="shared" si="37"/>
        <v>0</v>
      </c>
    </row>
    <row r="368" spans="1:8" x14ac:dyDescent="0.35">
      <c r="A368" s="94" t="s">
        <v>456</v>
      </c>
      <c r="B368" s="3" t="s">
        <v>28</v>
      </c>
      <c r="C368" s="95"/>
      <c r="D368" s="44" t="s">
        <v>483</v>
      </c>
      <c r="E368" s="40" t="s">
        <v>242</v>
      </c>
      <c r="F368" s="93"/>
      <c r="G368" s="68"/>
      <c r="H368" s="68">
        <f t="shared" si="37"/>
        <v>0</v>
      </c>
    </row>
    <row r="369" spans="1:8" x14ac:dyDescent="0.35">
      <c r="A369" s="94" t="s">
        <v>456</v>
      </c>
      <c r="B369" s="3" t="s">
        <v>28</v>
      </c>
      <c r="C369" s="95"/>
      <c r="D369" s="44" t="s">
        <v>484</v>
      </c>
      <c r="E369" s="40" t="s">
        <v>277</v>
      </c>
      <c r="F369" s="93"/>
      <c r="G369" s="68"/>
      <c r="H369" s="68">
        <f t="shared" si="37"/>
        <v>0</v>
      </c>
    </row>
    <row r="370" spans="1:8" x14ac:dyDescent="0.35">
      <c r="A370" s="94" t="s">
        <v>456</v>
      </c>
      <c r="B370" s="3" t="s">
        <v>28</v>
      </c>
      <c r="C370" s="95"/>
      <c r="D370" s="44" t="s">
        <v>485</v>
      </c>
      <c r="E370" s="40" t="s">
        <v>242</v>
      </c>
      <c r="F370" s="93"/>
      <c r="G370" s="68"/>
      <c r="H370" s="68">
        <f t="shared" si="37"/>
        <v>0</v>
      </c>
    </row>
    <row r="371" spans="1:8" x14ac:dyDescent="0.35">
      <c r="A371" s="94" t="s">
        <v>456</v>
      </c>
      <c r="B371" s="3" t="s">
        <v>28</v>
      </c>
      <c r="C371" s="95"/>
      <c r="D371" s="103" t="s">
        <v>486</v>
      </c>
      <c r="E371" s="40" t="s">
        <v>242</v>
      </c>
      <c r="F371" s="93"/>
      <c r="G371" s="68"/>
      <c r="H371" s="68">
        <f t="shared" si="37"/>
        <v>0</v>
      </c>
    </row>
    <row r="372" spans="1:8" x14ac:dyDescent="0.35">
      <c r="A372" s="94" t="s">
        <v>456</v>
      </c>
      <c r="B372" s="3" t="s">
        <v>28</v>
      </c>
      <c r="C372" s="95"/>
      <c r="D372" s="103" t="s">
        <v>487</v>
      </c>
      <c r="E372" s="40" t="s">
        <v>242</v>
      </c>
      <c r="F372" s="93"/>
      <c r="G372" s="68"/>
      <c r="H372" s="68">
        <f t="shared" si="37"/>
        <v>0</v>
      </c>
    </row>
    <row r="373" spans="1:8" x14ac:dyDescent="0.35">
      <c r="A373" s="94" t="s">
        <v>456</v>
      </c>
      <c r="B373" s="3" t="s">
        <v>28</v>
      </c>
      <c r="C373" s="95"/>
      <c r="D373" s="103" t="s">
        <v>488</v>
      </c>
      <c r="E373" s="40" t="s">
        <v>242</v>
      </c>
      <c r="F373" s="93"/>
      <c r="G373" s="68"/>
      <c r="H373" s="68">
        <f t="shared" si="37"/>
        <v>0</v>
      </c>
    </row>
    <row r="374" spans="1:8" x14ac:dyDescent="0.35">
      <c r="A374" s="94" t="s">
        <v>456</v>
      </c>
      <c r="B374" s="3" t="s">
        <v>28</v>
      </c>
      <c r="C374" s="42"/>
      <c r="D374" s="124" t="s">
        <v>540</v>
      </c>
      <c r="E374" s="40" t="s">
        <v>315</v>
      </c>
      <c r="F374" s="93">
        <v>0</v>
      </c>
      <c r="G374" s="68"/>
      <c r="H374" s="68">
        <f t="shared" si="37"/>
        <v>0</v>
      </c>
    </row>
    <row r="375" spans="1:8" x14ac:dyDescent="0.35">
      <c r="A375" s="91"/>
      <c r="B375" s="4"/>
      <c r="C375" s="92"/>
      <c r="D375" s="25" t="s">
        <v>17</v>
      </c>
      <c r="E375" s="96"/>
      <c r="F375" s="99"/>
      <c r="G375" s="97"/>
      <c r="H375" s="98">
        <f>SUM(H353:H374)</f>
        <v>0</v>
      </c>
    </row>
  </sheetData>
  <phoneticPr fontId="20" type="noConversion"/>
  <conditionalFormatting sqref="B9">
    <cfRule type="duplicateValues" dxfId="29" priority="39"/>
  </conditionalFormatting>
  <conditionalFormatting sqref="B12">
    <cfRule type="duplicateValues" dxfId="28" priority="34"/>
    <cfRule type="duplicateValues" dxfId="27" priority="35"/>
  </conditionalFormatting>
  <conditionalFormatting sqref="B18">
    <cfRule type="duplicateValues" dxfId="26" priority="32"/>
    <cfRule type="duplicateValues" dxfId="25" priority="33"/>
  </conditionalFormatting>
  <conditionalFormatting sqref="B21">
    <cfRule type="duplicateValues" dxfId="24" priority="38"/>
  </conditionalFormatting>
  <conditionalFormatting sqref="B27">
    <cfRule type="duplicateValues" dxfId="23" priority="30"/>
    <cfRule type="duplicateValues" dxfId="22" priority="31"/>
  </conditionalFormatting>
  <conditionalFormatting sqref="B40">
    <cfRule type="duplicateValues" dxfId="21" priority="28"/>
    <cfRule type="duplicateValues" dxfId="20" priority="29"/>
  </conditionalFormatting>
  <conditionalFormatting sqref="B57">
    <cfRule type="duplicateValues" dxfId="19" priority="25"/>
    <cfRule type="duplicateValues" dxfId="18" priority="26"/>
  </conditionalFormatting>
  <conditionalFormatting sqref="B376:B1048576 B102:B126 B58:B82 B84:B97 B128:B155 B157:B189 B191:B195 B197:B222 B224:B248 B250:B352 B1:B56">
    <cfRule type="duplicateValues" dxfId="17" priority="27"/>
  </conditionalFormatting>
  <conditionalFormatting sqref="B83">
    <cfRule type="duplicateValues" dxfId="16" priority="23"/>
    <cfRule type="duplicateValues" dxfId="15" priority="24"/>
  </conditionalFormatting>
  <conditionalFormatting sqref="B98:B101">
    <cfRule type="duplicateValues" dxfId="14" priority="19"/>
    <cfRule type="duplicateValues" dxfId="13" priority="20"/>
  </conditionalFormatting>
  <conditionalFormatting sqref="B127">
    <cfRule type="duplicateValues" dxfId="12" priority="17"/>
    <cfRule type="duplicateValues" dxfId="11" priority="18"/>
  </conditionalFormatting>
  <conditionalFormatting sqref="B156">
    <cfRule type="duplicateValues" dxfId="10" priority="15"/>
    <cfRule type="duplicateValues" dxfId="9" priority="16"/>
  </conditionalFormatting>
  <conditionalFormatting sqref="B190">
    <cfRule type="duplicateValues" dxfId="8" priority="12"/>
  </conditionalFormatting>
  <conditionalFormatting sqref="B196">
    <cfRule type="duplicateValues" dxfId="7" priority="8"/>
    <cfRule type="duplicateValues" dxfId="6" priority="9"/>
  </conditionalFormatting>
  <conditionalFormatting sqref="B223">
    <cfRule type="duplicateValues" dxfId="5" priority="4"/>
    <cfRule type="duplicateValues" dxfId="4" priority="5"/>
  </conditionalFormatting>
  <conditionalFormatting sqref="B249">
    <cfRule type="duplicateValues" dxfId="3" priority="2"/>
    <cfRule type="duplicateValues" dxfId="2" priority="3"/>
  </conditionalFormatting>
  <conditionalFormatting sqref="B353:B375">
    <cfRule type="duplicateValues" dxfId="1" priority="1"/>
  </conditionalFormatting>
  <conditionalFormatting sqref="D36">
    <cfRule type="containsBlanks" dxfId="0" priority="40">
      <formula>LEN(TRIM(D36))=0</formula>
    </cfRule>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Civil and Interior 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chaipoint</dc:creator>
  <cp:lastModifiedBy>Smrutika Thoti</cp:lastModifiedBy>
  <dcterms:created xsi:type="dcterms:W3CDTF">2022-10-26T11:01:54Z</dcterms:created>
  <dcterms:modified xsi:type="dcterms:W3CDTF">2024-02-14T09:45:39Z</dcterms:modified>
</cp:coreProperties>
</file>