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ichData/richValueRel.xml" ContentType="application/vnd.ms-excel.richvaluerel+xml"/>
  <Override PartName="/xl/richData/rdRichValueTypes.xml" ContentType="application/vnd.ms-excel.rdrichvaluetypes+xml"/>
  <Override PartName="/xl/richData/rdrichvaluestructure.xml" ContentType="application/vnd.ms-excel.rdrichvaluestructure+xml"/>
  <Override PartName="/xl/richData/rdrichvalue.xml" ContentType="application/vnd.ms-excel.rdrichvalu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Smrutika T\OneDrive - Travel food Services\Noida\Common Seating F03 to F06\Interior for Seating, Braj ki galiya, Idli.com\"/>
    </mc:Choice>
  </mc:AlternateContent>
  <bookViews>
    <workbookView xWindow="-111" yWindow="-111" windowWidth="23254" windowHeight="13894" tabRatio="831" activeTab="1"/>
  </bookViews>
  <sheets>
    <sheet name="Summary" sheetId="2" r:id="rId1"/>
    <sheet name="BOQ" sheetId="1" r:id="rId2"/>
    <sheet name="Sheet1" sheetId="3" state="hidden" r:id="rId3"/>
  </sheets>
  <definedNames>
    <definedName name="_xlnm._FilterDatabase" localSheetId="2" hidden="1">Sheet1!$C$10:$E$34</definedName>
    <definedName name="_xlnm.Print_Area" localSheetId="0">Summary!$A$1:$D$18</definedName>
    <definedName name="_xlnm.Print_Titles" localSheetId="1">BOQ!$1:$7</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34" i="1" l="1"/>
  <c r="C16" i="2" s="1"/>
  <c r="F241" i="1"/>
  <c r="C17" i="2" s="1"/>
  <c r="A134" i="1" l="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D128" i="1"/>
  <c r="D116" i="1"/>
  <c r="F116" i="1" s="1"/>
  <c r="F114" i="1"/>
  <c r="F102" i="1"/>
  <c r="F103" i="1"/>
  <c r="F104" i="1"/>
  <c r="F105" i="1"/>
  <c r="F68" i="1"/>
  <c r="F69" i="1"/>
  <c r="F70" i="1"/>
  <c r="F71" i="1"/>
  <c r="F72" i="1"/>
  <c r="F73" i="1"/>
  <c r="F74" i="1"/>
  <c r="F75" i="1"/>
  <c r="F76" i="1"/>
  <c r="F77" i="1"/>
  <c r="F78" i="1"/>
  <c r="F79" i="1"/>
  <c r="F80" i="1"/>
  <c r="F81" i="1"/>
  <c r="F82" i="1"/>
  <c r="F83" i="1"/>
  <c r="F84" i="1"/>
  <c r="F85" i="1"/>
  <c r="F87" i="1"/>
  <c r="F88" i="1"/>
  <c r="F89" i="1"/>
  <c r="F90" i="1"/>
  <c r="D59" i="1"/>
  <c r="D86" i="1"/>
  <c r="F86" i="1" s="1"/>
  <c r="D55" i="1"/>
  <c r="D52" i="1"/>
  <c r="F64" i="1"/>
  <c r="C11" i="2" s="1"/>
  <c r="F34" i="1"/>
  <c r="C10" i="2" s="1"/>
  <c r="A192" i="1" l="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30" i="1" s="1"/>
  <c r="D63" i="1"/>
  <c r="D54" i="1"/>
  <c r="D62" i="1"/>
  <c r="A232" i="1" l="1"/>
  <c r="A231" i="1"/>
  <c r="D61" i="1"/>
  <c r="D56" i="1"/>
  <c r="D58" i="1"/>
  <c r="D57" i="1"/>
  <c r="D53" i="1"/>
  <c r="D49" i="1"/>
  <c r="D46" i="1"/>
  <c r="D47" i="1"/>
  <c r="D45" i="1"/>
  <c r="D44" i="1"/>
  <c r="D39" i="1"/>
  <c r="D38" i="1"/>
  <c r="A39" i="1"/>
  <c r="A41" i="1" s="1"/>
  <c r="A42" i="1" s="1"/>
  <c r="A44" i="1" s="1"/>
  <c r="A45" i="1" s="1"/>
  <c r="A46" i="1" s="1"/>
  <c r="A47" i="1" s="1"/>
  <c r="A48" i="1" s="1"/>
  <c r="A49" i="1" s="1"/>
  <c r="A50" i="1" s="1"/>
  <c r="A52" i="1" s="1"/>
  <c r="A53" i="1" s="1"/>
  <c r="A54" i="1" s="1"/>
  <c r="F40" i="3"/>
  <c r="F39" i="3"/>
  <c r="F38" i="3"/>
  <c r="F12" i="3"/>
  <c r="F13" i="3"/>
  <c r="F14" i="3"/>
  <c r="F15" i="3"/>
  <c r="F16" i="3"/>
  <c r="F17" i="3"/>
  <c r="F18" i="3"/>
  <c r="F19" i="3"/>
  <c r="F20" i="3"/>
  <c r="F21" i="3"/>
  <c r="F22" i="3"/>
  <c r="F23" i="3"/>
  <c r="F41" i="3" s="1"/>
  <c r="F24" i="3"/>
  <c r="F25" i="3"/>
  <c r="F26" i="3"/>
  <c r="F27" i="3"/>
  <c r="F28" i="3"/>
  <c r="F29" i="3"/>
  <c r="F30" i="3"/>
  <c r="F31" i="3"/>
  <c r="F32" i="3"/>
  <c r="F33" i="3"/>
  <c r="F34" i="3"/>
  <c r="F11" i="3"/>
  <c r="F37" i="3" s="1"/>
  <c r="D29" i="3"/>
  <c r="A29" i="1"/>
  <c r="A30" i="1" s="1"/>
  <c r="A31" i="1" s="1"/>
  <c r="A32" i="1" s="1"/>
  <c r="A33" i="1" s="1"/>
  <c r="F101" i="1"/>
  <c r="F100" i="1"/>
  <c r="F99" i="1"/>
  <c r="F98" i="1"/>
  <c r="F129" i="1"/>
  <c r="F128" i="1"/>
  <c r="F127" i="1"/>
  <c r="F126" i="1"/>
  <c r="F125" i="1"/>
  <c r="F115" i="1"/>
  <c r="F113" i="1"/>
  <c r="F112" i="1"/>
  <c r="F111" i="1"/>
  <c r="F96" i="1"/>
  <c r="F95" i="1"/>
  <c r="F67" i="1"/>
  <c r="F92" i="1" s="1"/>
  <c r="C12" i="2" s="1"/>
  <c r="F11" i="1"/>
  <c r="F12" i="1"/>
  <c r="F13" i="1"/>
  <c r="F14" i="1"/>
  <c r="F15" i="1"/>
  <c r="F16" i="1"/>
  <c r="F17" i="1"/>
  <c r="F18" i="1"/>
  <c r="F19" i="1"/>
  <c r="F20" i="1"/>
  <c r="F21" i="1"/>
  <c r="F22" i="1"/>
  <c r="F23" i="1"/>
  <c r="F24" i="1"/>
  <c r="F10" i="1"/>
  <c r="A126" i="1"/>
  <c r="A127" i="1" s="1"/>
  <c r="A128" i="1" s="1"/>
  <c r="A129" i="1" s="1"/>
  <c r="A112" i="1"/>
  <c r="A113" i="1" s="1"/>
  <c r="A114" i="1" s="1"/>
  <c r="A115" i="1" s="1"/>
  <c r="A116" i="1" s="1"/>
  <c r="A117" i="1" s="1"/>
  <c r="A118" i="1" s="1"/>
  <c r="A119" i="1" s="1"/>
  <c r="A120" i="1" s="1"/>
  <c r="A96" i="1"/>
  <c r="A97" i="1" s="1"/>
  <c r="A98" i="1" s="1"/>
  <c r="A99" i="1" s="1"/>
  <c r="A100" i="1" s="1"/>
  <c r="A101" i="1" s="1"/>
  <c r="A11" i="1"/>
  <c r="A12" i="1" s="1"/>
  <c r="A13" i="1" s="1"/>
  <c r="A14" i="1" s="1"/>
  <c r="A15" i="1" s="1"/>
  <c r="A16" i="1" s="1"/>
  <c r="A17" i="1" s="1"/>
  <c r="A18" i="1" s="1"/>
  <c r="A19" i="1" s="1"/>
  <c r="A20" i="1" s="1"/>
  <c r="A21" i="1" s="1"/>
  <c r="A22" i="1" s="1"/>
  <c r="A23" i="1" s="1"/>
  <c r="A24" i="1" s="1"/>
  <c r="A68" i="1"/>
  <c r="A69" i="1" s="1"/>
  <c r="A70" i="1" s="1"/>
  <c r="A71" i="1" s="1"/>
  <c r="A72" i="1" s="1"/>
  <c r="F121" i="1" l="1"/>
  <c r="C14" i="2" s="1"/>
  <c r="A102" i="1"/>
  <c r="A103" i="1" s="1"/>
  <c r="A104" i="1" s="1"/>
  <c r="A105" i="1" s="1"/>
  <c r="A55" i="1"/>
  <c r="A56" i="1" s="1"/>
  <c r="A57" i="1" s="1"/>
  <c r="A58" i="1" s="1"/>
  <c r="F107" i="1"/>
  <c r="C13" i="2" s="1"/>
  <c r="F130" i="1"/>
  <c r="C15" i="2" s="1"/>
  <c r="F25" i="1"/>
  <c r="C9" i="2" s="1"/>
  <c r="A73" i="1"/>
  <c r="A74" i="1" s="1"/>
  <c r="C18" i="2" l="1"/>
  <c r="A59" i="1"/>
  <c r="A61" i="1" s="1"/>
  <c r="A62" i="1" s="1"/>
  <c r="A63" i="1" s="1"/>
  <c r="A75" i="1"/>
  <c r="A76" i="1" s="1"/>
  <c r="A77" i="1" s="1"/>
  <c r="A78" i="1" s="1"/>
  <c r="A79" i="1" s="1"/>
  <c r="A80" i="1" s="1"/>
  <c r="A81" i="1" s="1"/>
  <c r="A82" i="1" s="1"/>
  <c r="A83" i="1" s="1"/>
  <c r="A84" i="1" s="1"/>
  <c r="A85" i="1" s="1"/>
  <c r="A86" i="1" s="1"/>
  <c r="A87" i="1" s="1"/>
  <c r="A88" i="1" s="1"/>
  <c r="A89" i="1" s="1"/>
  <c r="A90" i="1" s="1"/>
</calcChain>
</file>

<file path=xl/metadata.xml><?xml version="1.0" encoding="utf-8"?>
<metadata xmlns="http://schemas.openxmlformats.org/spreadsheetml/2006/main">
  <metadataTypes count="1">
    <metadataType name="XLRICHVALUE" minSupportedVersion="120000" copy="1" pasteAll="1" pasteValues="1" merge="1" splitFirst="1" rowColShift="1" clearFormats="1" clearComments="1" assign="1" coerce="1"/>
  </metadataTypes>
  <futureMetadata name="XLRICHVALUE" count="1">
    <bk>
      <extLst>
        <ext xmlns:xlrd="http://schemas.microsoft.com/office/spreadsheetml/2017/richdata" uri="{3e2802c4-a4d2-4d8b-9148-e3be6c30e623}">
          <xlrd:rvb i="0"/>
        </ext>
      </extLst>
    </bk>
  </futureMetadata>
  <valueMetadata count="1">
    <bk>
      <rc t="1" v="0"/>
    </bk>
  </valueMetadata>
</metadata>
</file>

<file path=xl/sharedStrings.xml><?xml version="1.0" encoding="utf-8"?>
<sst xmlns="http://schemas.openxmlformats.org/spreadsheetml/2006/main" count="481" uniqueCount="227">
  <si>
    <t>ItemCode</t>
  </si>
  <si>
    <t>Item Name</t>
  </si>
  <si>
    <t>UOM</t>
  </si>
  <si>
    <t>Qty</t>
  </si>
  <si>
    <t>Unit Price</t>
  </si>
  <si>
    <t>Remarks</t>
  </si>
  <si>
    <t>SECTION 1 - PRELIMINARIES</t>
  </si>
  <si>
    <t>1.01</t>
  </si>
  <si>
    <t>Insurance (EC &amp; CAR)</t>
  </si>
  <si>
    <t>Sum</t>
  </si>
  <si>
    <t>Site setting-out</t>
  </si>
  <si>
    <t>Supervision and Coordination with Other trades</t>
  </si>
  <si>
    <t xml:space="preserve">Supply, install and demolish the hoarding </t>
  </si>
  <si>
    <t>General protection works to the existing finishes</t>
  </si>
  <si>
    <t>Make good the all affected surround area</t>
  </si>
  <si>
    <t>Daily cleaning and waste disposal</t>
  </si>
  <si>
    <t>Final cleaning and waste disposal</t>
  </si>
  <si>
    <t>Statutory Obligations, Regulations and Specification</t>
  </si>
  <si>
    <t>Provision of as-built drawings upon completion of works</t>
  </si>
  <si>
    <t>To comply with the fitting-out house rules</t>
  </si>
  <si>
    <t>India Construction Sites (Safety) Regulations</t>
  </si>
  <si>
    <t>Safety Precautions</t>
  </si>
  <si>
    <t>Samples, finishes, drawings submission to relevant parties</t>
  </si>
  <si>
    <t>Others (Please list the items in details):</t>
  </si>
  <si>
    <t>Sqm</t>
  </si>
  <si>
    <t>Nos</t>
  </si>
  <si>
    <t>Set</t>
  </si>
  <si>
    <t>Project</t>
  </si>
  <si>
    <t>Item</t>
  </si>
  <si>
    <t>Supplyind Fixing of Light fixtures</t>
  </si>
  <si>
    <t>Mtr</t>
  </si>
  <si>
    <t>Supplying and assemblying of furniture</t>
  </si>
  <si>
    <t>Ref IMAGE</t>
  </si>
  <si>
    <t>Amount</t>
  </si>
  <si>
    <t>Summary of BOQ</t>
  </si>
  <si>
    <t>Item Description</t>
  </si>
  <si>
    <t>SUBTOTAL FOR SECTION 1</t>
  </si>
  <si>
    <t>SUBTOTAL FOR SECTION 4</t>
  </si>
  <si>
    <t>SL No</t>
  </si>
  <si>
    <t>SUBTOTAL FOR SECTION 5</t>
  </si>
  <si>
    <t>SECTION 2 - WALL AND PARTITIONING</t>
  </si>
  <si>
    <t>150MM thick Masonry Wall -PB1</t>
  </si>
  <si>
    <t>100MM thick Masonry Wall -PB2</t>
  </si>
  <si>
    <t>100MM thick Masonry Wall -PB3</t>
  </si>
  <si>
    <t>75MM thick Masonry Wall -PB5</t>
  </si>
  <si>
    <t>Cold room wall-PB 4(as per vendor specification)</t>
  </si>
  <si>
    <t>SECTION 3 - FINISHING AND WATERPROOFING</t>
  </si>
  <si>
    <t>PB1</t>
  </si>
  <si>
    <t>PB3</t>
  </si>
  <si>
    <t>PB4</t>
  </si>
  <si>
    <t>PB2</t>
  </si>
  <si>
    <t>PB5</t>
  </si>
  <si>
    <t>Screed - Supply and install screed (upto thickness as required) as approved in accordance with the drawings and specifications</t>
  </si>
  <si>
    <t>Supply and installation of solid concrete masonry wall of thickness as indicated in CM1:4, including M20 grade concrete framing of required size with nominal reinforcement as per drawings including scaffolding, all necessary consumables, supports, curing , all complete in all aspects in accordance with instructions of the Architect and the Employer's requirements.
Dwg ref: 02GA-101A,02GA-101B</t>
  </si>
  <si>
    <t>Flooring - Supply and install FL1 -  flooring laid including all necessary consumables in accordance with the drawings and specifications.
Dwg ref: 02GA 102</t>
  </si>
  <si>
    <t>rmt</t>
  </si>
  <si>
    <t>Supply and installation of Stainless steel floor transition trim</t>
  </si>
  <si>
    <t>Ceiling - Supply and install CL6 -ALUMINIUM PROFILES RAFTER CEILING  including all necessary fitting, supports, accessories, consumables, opening,etc.in accordance with the drawings and specifications. Aluminium profiles powder
coated with Oak wooden grain.
FINISH
Dwg ref: 02GA-103A</t>
  </si>
  <si>
    <t>Ceiling - Supply and install CL7 - 1 ALUMINIUM COMPOSITE CEILING including all necessary fitting, supports, accessories, consumables, opening,etc.in accordance with the drawings and specifications
Dwg ref: 02GA-103A</t>
  </si>
  <si>
    <t>Flooring</t>
  </si>
  <si>
    <t>False ceiling</t>
  </si>
  <si>
    <t>Wall tile</t>
  </si>
  <si>
    <t>Wall - Supply and install W5 - 200X1200X9MM THK GREEN SHADE WOODEN PLANK VITRIFIED TILE TILE (BRAND:MY TILESSERIES:WOODEN TILE CODE:24280 COLOR:GRAY/EQUIVALENT  ) to walls, all in accordance with the drawings and specifications.
Dwg ref:02GA-101B,03IL-300,03IL-301,03IL-302,03IL-303,03IL-304,03IL-305,03IL-306,03IL-307</t>
  </si>
  <si>
    <t>Wall - Supply and install W6 - 100X300X4MM THK RED SUBWAY CERAMIC TILE (BRAND:BRAND:MY TILES SERIES:CERAMIC SUBWAY CODE:1199 COLOR:RED
/EQUIVALENT  ) to walls, all in accordance with the drawings and specifications.
Dwg ref:02GA-101B,03IL-300,03IL-301,03IL-302,03IL-303,03IL-304,03IL-305,03IL-306,03IL-307</t>
  </si>
  <si>
    <t>Wall - Supply and install W7 - 300X600MM CREAM COLOR WALL TILE (BRAND:SIMPOLO SERIES:WALL TILES CODE:302 COLOR:FLORA SKID/EQUIVALENT) to walls, all in accordance with the drawings and specifications.
Dwg ref:02GA-101B,03IL-300,03IL-301,03IL-302,03IL-303,03IL-304,03IL-305,03IL-306,03IL-307</t>
  </si>
  <si>
    <t>Waterproofing</t>
  </si>
  <si>
    <t>Waterproofing - Supply and install approved waterproofing system to kitchen with testing, warranty, in accordance withthe drawings and specifications(Sample is subject to Employer's approval).</t>
  </si>
  <si>
    <t>Paint finish</t>
  </si>
  <si>
    <t>Ceiling - Supply and install CL1 - 25MM thick GIB board false ceiling including all necessary fitting, supports, accessories, consumables, opening,etc.in accordance with the drawings and specifications, the ceiling to be applied with paint finsh (P09-WHITE WING COLOR PAINT COLOR TO BE MATCH WITH RAL:9010)
Dwg ref: 02GA-103A</t>
  </si>
  <si>
    <t>Ceiling - Supply and install CL2 - 25MM thick GIB board false ceiling including all necessary fitting, supports, accessories, consumables, opening,etc.in accordance with the drawings and specifications,the ceiling to be applied with paint finsh (P09-WHITE WING COLOR PAINT COLOR TO BE MATCH WITH RAL:9010)
Dwg ref: 02GA-103A</t>
  </si>
  <si>
    <t>Ceiling - Supply and install CL3 - 25MM thick GIB board false ceiling including all necessary fitting, supports, accessories, consumables, opening,etc.in accordance with the drawings and specifications,the ceiling to be applied with paint finsh (P09-WHITE WING COLOR PAINT COLOR TO BE MATCH WITH RAL:9010)
Dwg ref: 02GA-103A</t>
  </si>
  <si>
    <t>Ceiling - Supply and install CL4 - 1200x1200MM perforated metal ceiling white / Grey Color/ ARMSTRONG  including all necessary fitting, supports, accessories, consumables, opening,etc.in accordance with the drawings and specifications
Dwg ref: 02GA-103A</t>
  </si>
  <si>
    <t>SUBTOTAL FOR SECTION2</t>
  </si>
  <si>
    <t>SUBTOTAL FOR SECTION3</t>
  </si>
  <si>
    <t>SECTION 4 - JOINERY AND FIXED FURNITURE</t>
  </si>
  <si>
    <t>SECTION 6 - LIGHTING</t>
  </si>
  <si>
    <t>SUBTOTAL FOR SECTION 6</t>
  </si>
  <si>
    <t>SECTION 7 - FURNITURE</t>
  </si>
  <si>
    <t>SUBTOTAL FOR SECTION7</t>
  </si>
  <si>
    <r>
      <t xml:space="preserve">Wall SERVERY BULKHEAD-01 (BRAJ KI GALLIYAN) - Supply and install </t>
    </r>
    <r>
      <rPr>
        <b/>
        <sz val="11"/>
        <color theme="1"/>
        <rFont val="Calibri"/>
        <family val="2"/>
        <scheme val="minor"/>
      </rPr>
      <t>300X300X10MM THK MAC GREEN RUSTIC SLATE STONE(W1)</t>
    </r>
    <r>
      <rPr>
        <sz val="11"/>
        <color theme="1"/>
        <rFont val="Calibri"/>
        <family val="2"/>
        <scheme val="minor"/>
      </rPr>
      <t xml:space="preserve"> over ply carcass, all in accordance with the drawings and specifications.
Dwg ref: 02GA-102, 03IL-300 to 03IL-304</t>
    </r>
  </si>
  <si>
    <r>
      <t xml:space="preserve">Wall - Supply and install </t>
    </r>
    <r>
      <rPr>
        <b/>
        <sz val="11"/>
        <color theme="1"/>
        <rFont val="Calibri"/>
        <family val="2"/>
        <scheme val="minor"/>
      </rPr>
      <t xml:space="preserve">W2 - 585X585X10MM THK COPPER COLOR TRADITIONAL PATTERN WALL PVC TILE(NOVA DECORATIVE SERIES:N128-ANTIQUE/EQUIVALENT) </t>
    </r>
    <r>
      <rPr>
        <sz val="11"/>
        <color theme="1"/>
        <rFont val="Calibri"/>
        <family val="2"/>
        <scheme val="minor"/>
      </rPr>
      <t>to walls, all in accordance with the drawings and specifications.
Dwg ref:02GA-101B,03IL-300,03IL-301,03IL-302,03IL-303,03IL-304,03IL-305,03IL-306,03IL-307</t>
    </r>
  </si>
  <si>
    <r>
      <t xml:space="preserve">Wall - Supply and install </t>
    </r>
    <r>
      <rPr>
        <b/>
        <sz val="11"/>
        <color theme="1"/>
        <rFont val="Calibri"/>
        <family val="2"/>
        <scheme val="minor"/>
      </rPr>
      <t>W3 - 330X330MM THK WHITE CERAMIC WALL TILE WITH GREY COLOR GROUT (BRAND:RAK CERAMICS SERIES:WHITE COLLECTION COLOR:WHITE/EQUIVALENT )</t>
    </r>
    <r>
      <rPr>
        <sz val="11"/>
        <color theme="1"/>
        <rFont val="Calibri"/>
        <family val="2"/>
        <scheme val="minor"/>
      </rPr>
      <t xml:space="preserve"> to walls, all in accordance with the drawings and specifications.
Dwg ref:02GA-101B,03IL-300,03IL-301,03IL-302,03IL-303,03IL-304,03IL-305,03IL-306,03IL-307</t>
    </r>
  </si>
  <si>
    <r>
      <t>Wall Front Counter 2 facia - Supply and install</t>
    </r>
    <r>
      <rPr>
        <b/>
        <sz val="11"/>
        <color theme="1"/>
        <rFont val="Calibri"/>
        <family val="2"/>
        <scheme val="minor"/>
      </rPr>
      <t xml:space="preserve"> W4-200X200GREEN PATTERN MOROCCO TILE</t>
    </r>
    <r>
      <rPr>
        <sz val="11"/>
        <color theme="1"/>
        <rFont val="Calibri"/>
        <family val="2"/>
        <scheme val="minor"/>
      </rPr>
      <t xml:space="preserve"> over ply carcass, all in accordance with the drawings and specifications.
Dwg ref: 02GA-102, 03IL-300 to 03IL-304</t>
    </r>
  </si>
  <si>
    <t>TBC</t>
  </si>
  <si>
    <r>
      <t xml:space="preserve">Supply and installation of </t>
    </r>
    <r>
      <rPr>
        <b/>
        <sz val="11"/>
        <color theme="1"/>
        <rFont val="Calibri"/>
        <family val="2"/>
        <scheme val="minor"/>
      </rPr>
      <t xml:space="preserve">LEANER TABLE(J12)
</t>
    </r>
    <r>
      <rPr>
        <sz val="11"/>
        <color theme="1"/>
        <rFont val="Calibri"/>
        <family val="2"/>
        <scheme val="minor"/>
      </rPr>
      <t>Vertical support -Made from 25x25mm metal framework claded with plywood  carcass,the carcass finish with GREENLAM REFRESH OAK LAMINATE (L1)with 1.2mm thick matching edge clashing,30x50mm metal profile framework powder coated with THULITE ROSE COLOR FINISH(PC3),21.3mm dia MS rod powder coated with THULITE ROSE COLOR FINISH(PC3). Top edge of the vertical support shall be finished with 6mm thick metal plate powder coated with THULITE ROSE COLOR FINISH
Table top-Made fram 25x25mm metal framework claded carcass,the carcass  finish with GREENLAM REFRESH OAK LAMINATE(L1).Edges of the table top shall be finished with 4mm thick metal plate powder coated with THULITE ROSE COLOR FINISH  
Ref Dwg-04DE-411A,04DE-411B</t>
    </r>
  </si>
  <si>
    <r>
      <t xml:space="preserve">Supply and installation of </t>
    </r>
    <r>
      <rPr>
        <b/>
        <sz val="11"/>
        <color theme="1"/>
        <rFont val="Calibri"/>
        <family val="2"/>
        <scheme val="minor"/>
      </rPr>
      <t xml:space="preserve">ORDER STATION(J13)
</t>
    </r>
    <r>
      <rPr>
        <sz val="11"/>
        <color theme="1"/>
        <rFont val="Calibri"/>
        <family val="2"/>
        <scheme val="minor"/>
      </rPr>
      <t>5mm thick baseplate fixed to the floor and finish with 4mm guage ROSE GOLD COLOR PVD MIRROR FINISH ALUMINIUM SHEET / PROFILES
Framework-40X40mm metal profile finish with 4mm guage ROSE GOLD COLOR PVD MIRROR FINISH ALUMINIUM SHEET / PROFILES
Mesh finish with 4mm guage ROSE GOLD COLOR PVD MIRROR FINISH ALUMINIUM SHEET / PROFILES
Table top-30x25mm metal frame work cladded with plywood carcass of required size.The carcass finsh with GREENLAM REFRESH OAK LAMINATE with 1.2mm thick matching edge clashing.
Ref Dwg-04DE-412</t>
    </r>
  </si>
  <si>
    <r>
      <t>Ceiling - Supply and install CL5 -</t>
    </r>
    <r>
      <rPr>
        <b/>
        <sz val="11"/>
        <color rgb="FFFF0000"/>
        <rFont val="Calibri"/>
        <family val="2"/>
        <scheme val="minor"/>
      </rPr>
      <t xml:space="preserve"> </t>
    </r>
    <r>
      <rPr>
        <sz val="11"/>
        <rFont val="Calibri"/>
        <family val="2"/>
        <scheme val="minor"/>
      </rPr>
      <t>COLD ROOM PANELS(AS PER VENDORSPEC )</t>
    </r>
    <r>
      <rPr>
        <sz val="11"/>
        <color theme="1"/>
        <rFont val="Calibri"/>
        <family val="2"/>
        <scheme val="minor"/>
      </rPr>
      <t xml:space="preserve"> including all necessary fitting, supports, accessories, consumables, opening,etc.in accordance with the drawings and specifications
Dwg ref: 02GA-103A</t>
    </r>
  </si>
  <si>
    <r>
      <t xml:space="preserve">Supply and installation of </t>
    </r>
    <r>
      <rPr>
        <b/>
        <sz val="11"/>
        <color theme="1"/>
        <rFont val="Calibri"/>
        <family val="2"/>
        <scheme val="minor"/>
      </rPr>
      <t xml:space="preserve">FRONT COUNTER-01(J01)
</t>
    </r>
    <r>
      <rPr>
        <sz val="11"/>
        <color theme="1"/>
        <rFont val="Calibri"/>
        <family val="2"/>
        <scheme val="minor"/>
      </rPr>
      <t>Carcass shall be made up of required thickness plywood and laminate,
Front facia of the carcass shall be painted with  AMULET GREEN COLOR 2 POT LACQUER PAINT(P1) &amp; laser cutted 20mm thick MDF panel finish with PATINA GREEN COLOR 2 POT LACQUER PAINT(P11)
Rear Facia finish with GREENLAM ASH GREY LAMINATE(L3) with 1.2mm thick matching edge clashing.
Cupboard front finish with GREENLAM ASH GREY LAMINATE WITH 1.2mm thick matching edge clashing.
Counter top finish with STYLM ONTARIO WALNUT LAMINATE(L2) with 1.2mm thick matching edge clashing.
6MM dia metal rod powder coated with SAND YELLOW COLOR FINISH(PC4).
Stainless steel skirting (M2)on both fron and rear side.
Dwg ref:04DE-400A,04DE-400B,04DE-400C</t>
    </r>
  </si>
  <si>
    <r>
      <t xml:space="preserve">Supply and installation of </t>
    </r>
    <r>
      <rPr>
        <b/>
        <sz val="11"/>
        <color theme="1"/>
        <rFont val="Calibri"/>
        <family val="2"/>
        <scheme val="minor"/>
      </rPr>
      <t xml:space="preserve">REAR COUNTER(J02)
</t>
    </r>
    <r>
      <rPr>
        <sz val="11"/>
        <color theme="1"/>
        <rFont val="Calibri"/>
        <family val="2"/>
        <scheme val="minor"/>
      </rPr>
      <t>Carcass shall be made up of required thickness plywood and laminate,
Interior carcass finish with GREENLAM ASH GREY LAMINATE(L3) with 1.2mm thick matching edge clashing
Counter top finish with 25mm thick CORIAN DUPONT DEEP TITANIUM SOLID SURFACE(CT3)
Stainless steel skirting(M2)
Ref Dwg-04DE-401</t>
    </r>
  </si>
  <si>
    <r>
      <t xml:space="preserve">Supply and installation of </t>
    </r>
    <r>
      <rPr>
        <b/>
        <sz val="11"/>
        <color theme="1"/>
        <rFont val="Calibri"/>
        <family val="2"/>
        <scheme val="minor"/>
      </rPr>
      <t xml:space="preserve">SERVERY BULKHEAD-01(J03)
</t>
    </r>
    <r>
      <rPr>
        <sz val="11"/>
        <color theme="1"/>
        <rFont val="Calibri"/>
        <family val="2"/>
        <scheme val="minor"/>
      </rPr>
      <t>Carcass shall be made up of required thickness plywood and laminate,
Front facia of carcass finish with 300X300X10mm thick mac green rustic slate stone over ply carcass- measured separately in item no 3.12
Remaing sides of carcass finish with 3MOUSE GREY COLOR  2 POT LACQUER PAINT(P7)over ply carcass
Ref Dwg-04DE-402</t>
    </r>
  </si>
  <si>
    <r>
      <t xml:space="preserve">Supply and installation of </t>
    </r>
    <r>
      <rPr>
        <b/>
        <sz val="11"/>
        <color theme="1"/>
        <rFont val="Calibri"/>
        <family val="2"/>
        <scheme val="minor"/>
      </rPr>
      <t xml:space="preserve">WALL MOUNT SHELF(J04)
</t>
    </r>
    <r>
      <rPr>
        <sz val="11"/>
        <color theme="1"/>
        <rFont val="Calibri"/>
        <family val="2"/>
        <scheme val="minor"/>
      </rPr>
      <t>Carcass shall be made up of required thickness plywood and laminate,
Facia of carcass finish with OYSTER WHITE COLOR PAINT(P2)
Wall mount shelf finish with  OYSTER WHITE COLOR PAINT(P2)
Stainless steel skirting(M2)
Ref Dwg-04DE-403A,04DE-403B,04DE-403C</t>
    </r>
  </si>
  <si>
    <r>
      <t xml:space="preserve">Supply and installation of </t>
    </r>
    <r>
      <rPr>
        <b/>
        <sz val="11"/>
        <color theme="1"/>
        <rFont val="Calibri"/>
        <family val="2"/>
        <scheme val="minor"/>
      </rPr>
      <t xml:space="preserve">FRONT COUNTER-02(J05)
</t>
    </r>
    <r>
      <rPr>
        <sz val="11"/>
        <color theme="1"/>
        <rFont val="Calibri"/>
        <family val="2"/>
        <scheme val="minor"/>
      </rPr>
      <t>Carcass shall be made up of required thickness plywood and laminate,
Counter front finish with 200x200MM GREEN PATTERN MOROCCO TILE (W4) - measured seperately in item no 3.15
Drawer front finish with GREENLAM ASH GREY LAMINATE (L3) with 1.2m thick matching edge clashing.
Cupboard front finish with GREENLAM ASH GREY LAMINATE WITH 1.2mm thick matching edge clashing.
Interior carcass finish with GREENLAM ASH GREY LAMINATE(L3) with 1.2mm thick matching edge clashing.
Removable shelf  finish with GREENLAM ASH GREY LAMINATE(L3) with 1.2mm thick matching edge clashing.Removable shelf shall have stainless steel adjustable support bracket.
Counter top finish with TAN BROWN GRANITE STONE(CT1) and HIGH GLOSS JAMAICAN WALNUT VENEER SHEET(WD1).
Stainless steel skirting(M2) on both fron and rear side.
Dwg ref:04DE-404A,04DE-404B</t>
    </r>
  </si>
  <si>
    <r>
      <t xml:space="preserve">Supply and installation of </t>
    </r>
    <r>
      <rPr>
        <b/>
        <sz val="11"/>
        <color theme="1"/>
        <rFont val="Calibri"/>
        <family val="2"/>
        <scheme val="minor"/>
      </rPr>
      <t xml:space="preserve">REAR COUNTER(J06)
</t>
    </r>
    <r>
      <rPr>
        <sz val="11"/>
        <color theme="1"/>
        <rFont val="Calibri"/>
        <family val="2"/>
        <scheme val="minor"/>
      </rPr>
      <t>Carcass shall be made up of required thickness plywood and laminate,
Interior carcass finish with ASH GREY LAMINATE(L3) with 1.2mm thick matching edge clashing.
Cup board front finish with ASH GREY LAMINATE(L3) with 1.2mm thick matching edge clashing.
Counter top finish with 25mm thick CORIAN DUPONT DEEP TITANIUM SOLID SURFACE(CT3)
Stainless steel skirting(M2)
Ref Dwg-04DE-405</t>
    </r>
  </si>
  <si>
    <r>
      <t xml:space="preserve">Supply and installation of </t>
    </r>
    <r>
      <rPr>
        <b/>
        <sz val="11"/>
        <color theme="1"/>
        <rFont val="Calibri"/>
        <family val="2"/>
        <scheme val="minor"/>
      </rPr>
      <t xml:space="preserve">SERVERY BULKHEAD-02(J07)
</t>
    </r>
    <r>
      <rPr>
        <sz val="11"/>
        <color theme="1"/>
        <rFont val="Calibri"/>
        <family val="2"/>
        <scheme val="minor"/>
      </rPr>
      <t>Carcass shall be made up of required thickness plywood and laminate,
Ply carcass finish with LUMINOUS YELLOW COLOR 2 POT LACQUER PAINT(P5) 
Ref Dwg-04DE-406</t>
    </r>
  </si>
  <si>
    <r>
      <t xml:space="preserve">Supply and installation of </t>
    </r>
    <r>
      <rPr>
        <b/>
        <sz val="11"/>
        <color theme="1"/>
        <rFont val="Calibri"/>
        <family val="2"/>
        <scheme val="minor"/>
      </rPr>
      <t xml:space="preserve">BULKHEAD WITH DIVIDER(J08)
</t>
    </r>
    <r>
      <rPr>
        <sz val="11"/>
        <color theme="1"/>
        <rFont val="Calibri"/>
        <family val="2"/>
        <scheme val="minor"/>
      </rPr>
      <t>Carcass shall be made up of required thickness plywood and laminate,
5.5mm thick MDF finish with YELLOW COLOR  2 POT LACQUER PAINT(P4)
Ply carcass bulkhead front finish with YELLOW COLOR  2 POT LACQUER PAINT(P4) 
30x30mm metal profile finish WHITE COLOR  2 POT LACQUER PAINT(P3) &amp;
50x30mm metal profile finish GREEN COLOR  2 POT LACQUER PAINT (P5) at the top of the bulkhead.
50x30mm metal profile finish GREEN COLOR  2 POT LACQUER PAINT (P5) at thebottom of the bulkhead
Divider- 15x15mm metal profile as per design shown in drawing, proile finish with GREEN COLOR  2 POT LACQUER PAINT(P5) 
Ref Dwg-04DE-407A,04DE-407B</t>
    </r>
  </si>
  <si>
    <r>
      <t xml:space="preserve">Supply and installation of </t>
    </r>
    <r>
      <rPr>
        <b/>
        <sz val="11"/>
        <color theme="1"/>
        <rFont val="Calibri"/>
        <family val="2"/>
        <scheme val="minor"/>
      </rPr>
      <t xml:space="preserve">SERVERY BULKHEAD-03(J10)
</t>
    </r>
    <r>
      <rPr>
        <sz val="11"/>
        <color theme="1"/>
        <rFont val="Calibri"/>
        <family val="2"/>
        <scheme val="minor"/>
      </rPr>
      <t>40x40mm metal profile framework fixed to the ceiling, cladded with 2mm thick metal sheet finish with MOUSE GREY COLOR 2 POT LACQUER PAINT(P7)
Ref Dwg-04DE-409</t>
    </r>
  </si>
  <si>
    <r>
      <t xml:space="preserve">Supply and installation of </t>
    </r>
    <r>
      <rPr>
        <b/>
        <sz val="11"/>
        <color theme="1"/>
        <rFont val="Calibri"/>
        <family val="2"/>
        <scheme val="minor"/>
      </rPr>
      <t xml:space="preserve">FAÇADE BULKHEAD 01(J11)- Braj Ki Galiyan
</t>
    </r>
    <r>
      <rPr>
        <sz val="11"/>
        <color theme="1"/>
        <rFont val="Calibri"/>
        <family val="2"/>
        <scheme val="minor"/>
      </rPr>
      <t>Carcass shall be made up of required thickness plywood and laminate,
Carcass to be cladded with 4mm guage COPPER COLOR PVD MIRROR FINISH aluminium sheet(M1). 
40x25mm metal profile finish with WHITE COLOR  2 POT LACQUER PAINT(P3) to support the LED striplight
Ref Dwg-04DE-410</t>
    </r>
  </si>
  <si>
    <r>
      <t xml:space="preserve">Supply and installation of </t>
    </r>
    <r>
      <rPr>
        <b/>
        <sz val="11"/>
        <color theme="1"/>
        <rFont val="Calibri"/>
        <family val="2"/>
        <scheme val="minor"/>
      </rPr>
      <t xml:space="preserve">FAÇADE BULKHEAD 02(J11)- Idli.com
</t>
    </r>
    <r>
      <rPr>
        <sz val="11"/>
        <color theme="1"/>
        <rFont val="Calibri"/>
        <family val="2"/>
        <scheme val="minor"/>
      </rPr>
      <t>Carcass shall be made up of required thickness plywood and laminate,
Carcass to be cladded with 4mm guage COPPER COLOR PVD MIRROR FINISH aluminium sheet(M1). 
40x25mm metal profile finish with WHITE COLOR  2 POT LACQUER PAINT(P3) to support the LED striplight
Ref Dwg-04DE-410</t>
    </r>
  </si>
  <si>
    <r>
      <t xml:space="preserve">Supply and installation of </t>
    </r>
    <r>
      <rPr>
        <b/>
        <sz val="11"/>
        <color theme="1"/>
        <rFont val="Calibri"/>
        <family val="2"/>
        <scheme val="minor"/>
      </rPr>
      <t xml:space="preserve">FAÇADE BULKHEAD 03(J11)- Dominos
</t>
    </r>
    <r>
      <rPr>
        <sz val="11"/>
        <color theme="1"/>
        <rFont val="Calibri"/>
        <family val="2"/>
        <scheme val="minor"/>
      </rPr>
      <t>Carcass shall be made up of required thickness plywood and laminate,
Carcass to be cladded with 4mm guage COPPER COLOR PVD MIRROR FINISH aluminium sheet(M1). 
40x25mm metal profile finish with WHITE COLOR  2 POT LACQUER PAINT(P3) to support the LED striplight
25X25metal profile finish with POWDER COATED WITH BLACK COLOR (PC2) to support the signage
Ref Dwg-04DE-410</t>
    </r>
  </si>
  <si>
    <r>
      <t xml:space="preserve">Supply and installation of </t>
    </r>
    <r>
      <rPr>
        <b/>
        <sz val="11"/>
        <color theme="1"/>
        <rFont val="Calibri"/>
        <family val="2"/>
        <scheme val="minor"/>
      </rPr>
      <t xml:space="preserve">DIVIDER-03(J14)
</t>
    </r>
    <r>
      <rPr>
        <sz val="11"/>
        <color theme="1"/>
        <rFont val="Calibri"/>
        <family val="2"/>
        <scheme val="minor"/>
      </rPr>
      <t>Framework-8X50mm and 30x50mm metal plate finish with powder coating withTHULITE ROSE COLOR FINISH
6mm thick SAINT GOBAIN industrial trend wired 1/2 semi translucent glass fitted to the framework using silicon gel. 
Ref Dwg-04DE-413A,04DE-413B</t>
    </r>
  </si>
  <si>
    <r>
      <t xml:space="preserve">Supply and installation of </t>
    </r>
    <r>
      <rPr>
        <b/>
        <sz val="11"/>
        <color theme="1"/>
        <rFont val="Calibri"/>
        <family val="2"/>
        <scheme val="minor"/>
      </rPr>
      <t xml:space="preserve">DIVIDER-02(J14)
</t>
    </r>
    <r>
      <rPr>
        <sz val="11"/>
        <color theme="1"/>
        <rFont val="Calibri"/>
        <family val="2"/>
        <scheme val="minor"/>
      </rPr>
      <t>Framework-8X50mm and 30x50mm metal plate finish with powder coating withTHULITE ROSE COLOR FINISH
6mm thick SAINT GOBAIN industrial trend wired 1/2 semi translucent glass fitted to the framework using silicon gel. 
Ref Dwg-04DE-413A,04DE-413B</t>
    </r>
  </si>
  <si>
    <r>
      <t xml:space="preserve">Supply and installation of </t>
    </r>
    <r>
      <rPr>
        <b/>
        <sz val="11"/>
        <color theme="1"/>
        <rFont val="Calibri"/>
        <family val="2"/>
        <scheme val="minor"/>
      </rPr>
      <t xml:space="preserve">DIVIDER-01(J14)
</t>
    </r>
    <r>
      <rPr>
        <sz val="11"/>
        <color theme="1"/>
        <rFont val="Calibri"/>
        <family val="2"/>
        <scheme val="minor"/>
      </rPr>
      <t>Framework-8X50mm and 30x50mm metal plate finish with powder coating withTHULITE ROSE COLOR FINISH
6mm thick SAINT GOBAIN industrial trend wired 1/2 semi translucent glass fitted to the framework using silicon gel. 
Ref Dwg-04DE-413A,04DE-413B</t>
    </r>
  </si>
  <si>
    <r>
      <t xml:space="preserve">Supply and installation of </t>
    </r>
    <r>
      <rPr>
        <b/>
        <sz val="11"/>
        <color theme="1"/>
        <rFont val="Calibri"/>
        <family val="2"/>
        <scheme val="minor"/>
      </rPr>
      <t xml:space="preserve">GREEN WALL(J15)
</t>
    </r>
    <r>
      <rPr>
        <sz val="11"/>
        <color theme="1"/>
        <rFont val="Calibri"/>
        <family val="2"/>
        <scheme val="minor"/>
      </rPr>
      <t>Framework-100X50mm metal profile finish with MOUSE GREY COLOR 2 POT LACQUER PAINT(P7)
Backing ply carcass with front finsh  with FROST GREY COLOR PAINT(P8) and ARTIFICIAL GREEN PAINT.
18mm thick ply carcass finish with GREENLAM REFRESH OAK LAMINATE with 1.2mm thick matching edge clashing.75x50mm thick aluminium profile powdercoated with OAK WOODEN GRAIN FINISH(PC1)
Ref Dwg-04DE-414A,04DE-414B</t>
    </r>
  </si>
  <si>
    <r>
      <t xml:space="preserve">Supply and installation of </t>
    </r>
    <r>
      <rPr>
        <b/>
        <sz val="11"/>
        <color theme="1"/>
        <rFont val="Calibri"/>
        <family val="2"/>
        <scheme val="minor"/>
      </rPr>
      <t xml:space="preserve">BOX1 BOX2 BOX3 BOX4(J16)
</t>
    </r>
    <r>
      <rPr>
        <sz val="11"/>
        <color theme="1"/>
        <rFont val="Calibri"/>
        <family val="2"/>
        <scheme val="minor"/>
      </rPr>
      <t>Framework-ply wood carcass of required size, claded with 4mm guage COPPER COLOR PVD MIRROR FINISH ALUMINIUM SHEET (M1) over ply carcass
75x30mm aluminium powder coated with OAK WOODEN GRAIN FINISH(PC1).
Stainless steel skirting(MT2)
Ref Dwg-04DE-414A,04DE-414B</t>
    </r>
  </si>
  <si>
    <r>
      <t xml:space="preserve">Supply and installation of </t>
    </r>
    <r>
      <rPr>
        <b/>
        <sz val="11"/>
        <color theme="1"/>
        <rFont val="Calibri"/>
        <family val="2"/>
        <scheme val="minor"/>
      </rPr>
      <t xml:space="preserve">FRONT COUNTER-03(J09)
</t>
    </r>
    <r>
      <rPr>
        <sz val="11"/>
        <color theme="1"/>
        <rFont val="Calibri"/>
        <family val="2"/>
        <scheme val="minor"/>
      </rPr>
      <t>Carcass shall be made up of required thickness plywood and laminate,
Counter front finish with 200x200MM GREEN PATTERN MOROCCO TILE (W4) - measured seperately in item no 3.15
Drawer front finish with GREENLAM ASH GREY LAMINATE (L3) with 1.2m thick matching edge clashing.
Cupboard front finish with GREENLAM ASH GREY LAMINATE WITH 1.2mm thick matching edge clashing.
Interior carcass finish with GREENLAM ASH GREY LAMINATE(L3) with 1.2mm thick matching edge clashing.
Removable shelf  finish with GREENLAM ASH GREY LAMINATE(L3) with 1.2mm thick matching edge clashing.Removable shelf shall have stainless steel adjustable support bracket.
Counter top finish with TAN BROWN GRANITE STONE(CT1) and HIGH GLOSS JAMAICAN WALNUT VENEER SHEET(WD1).
Stainless steel skirting(M2) on both front and rear side.
Dwg ref:04DE-408</t>
    </r>
  </si>
  <si>
    <t>Wall - Supply and install M1 - Wall finish with 4mm guage COPPER COLOR PVD MIRROR FINISH ALUMINIUM SHEET and 75x50mm aluminium profiles powder coated with OAK WOODEN GRAIN FINISH(PC1) to walls, all in accordance with the drawings and specifications.
Dwg ref:02GA-101B,02GA-101C,03IL-301</t>
  </si>
  <si>
    <t>No</t>
  </si>
  <si>
    <t xml:space="preserve">SECTION 5 - SIGNAGE </t>
  </si>
  <si>
    <t>Supply and installation of Door (D1)960 x 2100mm
Swing-Single Acting.
Frame:40x100 mm wooden frame finish with metal clasp color enamel paint(P10) 
Shutter -40mm thick solid core door leaf finish with metal clasp color enamel paint (P10).
Hardware:Heavy duty metal Single acting hinges(DORSET/EQUIVALENT)(H1) Finish- chrome plated. 
Flush pull handles(both sides)(H2) Finish Stainless steel hairline, Make: BENZOVILLE
2mm gauge stainless steel kick plate(on both sides) (H4),Make :TRITON ALLOYS INC /EQUIVALENT
Ref Dwg-02GA-101C</t>
  </si>
  <si>
    <t>Supply and installation of Door (D2)870 x 2100mm
Swing-Single Acting.
Frame:40x100 mm wooden frame finish with metal clasp color enamel paint(P10) 
Shutter -40mm thick solid core door leaf finish with metal clasp color enamel paint  (P10).
Hardware:Heavy duty metal Single acting hinges(DORSET/EQUIVALENT)(H1) Finish- chrome plated. 
Flush pull handles(both sides)(H2) Finish Stainless steel hairline, Make: BENZOVILLE
2mm gauge stainless steel kick plate(on both sides) (H4),Make :TRITON ALLOYS INC /EQUIVALENT
Single glazed transparent vision panel Make: SAINT-GOBAIN /EQUIVALENT
Ref Dwg-02GA-101C</t>
  </si>
  <si>
    <t>Supply and installation of Door (D3)670 x 2100mm
Swing-Single Acting.
Frame:40x100 mm wooden frame finish with metal clasp color enamel paint(P10) 
Shutter -40mm thick solid core door leaf finish with metal clasp color enamel paint  (P10).
Hardware:Heavy duty metal Single acting hinges(DORSET/EQUIVALENT)(H1) Finish- chrome plated. 
Flush pull handles(both sides)(H2) Finish Stainless steel hairline, Make: BENZOVILLE
2mm gauge stainless steel kick plate(on both sides) (H4),Make :TRITON ALLOYS INC /EQUIVALENT
Single glazed transparent vision panel Make: SAINT-GOBAIN /EQUIVALENT
Ref Dwg-02GA-101C</t>
  </si>
  <si>
    <t>Supply and installation of Fire Door (FD)1110 x 2050mm
AS PER VENDOR SPECIFICATIONS 
Ref Dwg-02GA-101C</t>
  </si>
  <si>
    <t>Supply and installation of signage SG01:LOCATION OF  LIT SIGNAGE-01 ON FACADE BULKHEAD-03--2255 X 355MM
3D formed letters with 50mm thick front lit fret cut letterfinish with 3 mm thick acrylic sheet on front side,white color powder coated Aluminium sheet on sides &amp; Aluminium back panel.
50mm thick front lit fret cut letters finish with red color (RAL:3028) Vinyl sticker over 3 mm thick Acrylic sheet on front side,white color powder coated aluminium sheet on sides &amp; Aluminium back panel.
Ref Dwg-02GA-106A,02GA-106B,02GA-106C</t>
  </si>
  <si>
    <t>Supply and installation of signage SG02:LOCATION OF  LIT SIGNAGE-02 ON FACADE BULKHEAD-02-1890 X 435MM
50mm thick front lit fret cut letters finish with 3 mm thick Acrylic sheet on front side,white color powder coated aluminium sheet on sides &amp;pure green color(RAL:6037) powdercoated aluminium back panel.
50mm thick front lit fret cut letters finish with COLZA  YELLOW  COLOR (RAL:1021)Vinyl sticker over 3 mm thick Acrylic sheet on front side, YELLOW  COLOR powder coated aluminium sheet on side &amp; aluminium back panel.
Ref Dwg-02GA-106A,02GA-106B,02GA-106C</t>
  </si>
  <si>
    <t>Supply and installation of signage SG03:LOCATION OF  LIT SIGNAGE-01 ON FACADE  BULKHEAD-01-2505X510MM
3D formed letters with 50MM thick front lit fret cut letters finish with  3 MM thickk white color acrylic sheet on front side, traffic purple color (RAL:4006) powder coated aluminium sheet on sides &amp; aluminium back panel.
Ref Dwg-02GA-106A,02GA-106B,02GA-106C</t>
  </si>
  <si>
    <t>Supply and installation of signage SG04:LOCATION OF  NON LIT SIGNAGE-04 ON BULKHEAD-1270X195MM
3D formed letters with 50mm thick fret cut letters finish with pure green color (RAL:6037) Vinyl sticker over 3 mm thick acrylic sheet on front side, green color
powder coated aluminium sheet on side &amp; aluminium back panel.
Ref Dwg-02GA-106A,02GA-106B,02GA-106C</t>
  </si>
  <si>
    <t>Supply and installation of signage SG05:LOCATION OF  LIT SIGNAGE-05 ON ORDER STATION-930X260mm.
3D formed letters with 50mm thick front lit fret cut letters finish with  3 mm thick white color acrylic sheet on front side, aluminium sheet on side &amp; aluminium back panel.
Ref Dwg-02GA-106A,02GA-106B,02GA-106C</t>
  </si>
  <si>
    <t>Supply and installation of signage SG06:LOCATION OF  LIT SIGNAGE-06 ON FACADE BULKHEAD-03-650X120MM.
3D formed letters  with 50mm thick front lit fret cut letters finish with  3 mm thick white color acrylic sheet on front side, aluminium sheet on side &amp; aluminium back panel.
Ref Dwg-02GA-106A,02GA-106B,02GA-106C</t>
  </si>
  <si>
    <t>Supply and installation of signage SG07:LOCATION OF  LIT SIGNAGE-07 ON FACADE BULKHEAD-03-585X120MM.
3D formed letters  with 50mm thick front lit fret cut letters finish with  3 mm thick white color acrylic sheet on front side, aluminium sheet on side &amp; aluminium back panel.
Ref Dwg-02GA-106A,02GA-106B,02GA-106C</t>
  </si>
  <si>
    <t>Supply and installation of LOGO-01-180X180MM.
Logo fixed to wall finish with Vinyl sticker.
Ref Dwg-02GA-106A,02GA-106B,02GA-106C</t>
  </si>
  <si>
    <t>Supply and installation of LOGO-02-240X240MM.
Logo fixed to wall finish with Vinyl sticker.
Ref Dwg-02GA-106A,02GA-106B,02GA-106C</t>
  </si>
  <si>
    <t>Supply and installation of LOGO-03-320X320MM.
Logo fixed to wall finish with Vinyl sticker.
Ref Dwg-02GA-106A,02GA-106B,02GA-106C</t>
  </si>
  <si>
    <t>Supply and installation of FRAMED POSTER-01-FRAMED POSTER-01
30 mm wooden frame with Vinyl graphic fixed to wall (AS PER BRAND).
Ref Dwg-02GA-106A,02GA-106B,02GA-106C</t>
  </si>
  <si>
    <t>PENDANT LIGHT-LT1
Color Temparature:2700K
WIRE CAGE PENDANT LIGHT
BULB IS FIXED INSIDE IT SEPARATELY
COLOR:BROWN
MATERIAL:WOOD</t>
  </si>
  <si>
    <t xml:space="preserve">PENDANT LIGHT-LT2
Color Temparture-2700K
300MM DIA RIBBED GLASS DOME PENDANT LIGHT 
BULB IS FIXED INSIDE IT SEPARATELY
SHADE MATERIAL:GLASS
HOLDER MATERIAL:COPPER
</t>
  </si>
  <si>
    <t>RECESSED DOWN LIGHT-LT3
Watt: 6.5W
Color Temparature: 3000K
DIE-CAST ALUMINIUM BODY WITH WHITE COLOR POWDERCOATED FINISH
COLOR:WHITE
DIA:100MM</t>
  </si>
  <si>
    <t>BATTEN LIGHT-LT4
Watt-25W
Color Temparature:2700K
DIE-CAST ALUMINIUM BODY WITH WHITE COLOR POWDERCOATED FINISH
COLOR:WHITE
LENGTH:1200MM</t>
  </si>
  <si>
    <t xml:space="preserve">WALL MOUNT LIGHT-LT5
Watt:17.9W
Color Temparature:3000K
300MM DIA TERRACOTTA COLOR FINISH BACK LIT FORTIS ROUND WALL SCONCE </t>
  </si>
  <si>
    <t>AS PER
DWG</t>
  </si>
  <si>
    <t xml:space="preserve">10MM LED STRIP LIGHT -02-LT7
Watt-15W
Color Temparature-2700K
10MM WIDE SELF ADHESIVE FLEXIBLE  LED SRTIP LIGHT 
</t>
  </si>
  <si>
    <t>20MM LED STRIP LIGHT -LT6
Watt: 29W
Color tempararture:2700K
20MM WIDE SELF ADHESIVE FLEXIBLE  LED SRTIP LIGHT 
LOCATION:CEILING</t>
  </si>
  <si>
    <t>LED PROFILE DIFFUSER-01
25x18MM SURFACE ALUMINIUM PROFILE
LOCATION:CEILING &amp; BOX-01</t>
  </si>
  <si>
    <t>LED PROFILE DIFFUSER-02
16x12MM SURFACE ALUMINIUM PROFILE
LOCATION:COUNTERS</t>
  </si>
  <si>
    <t xml:space="preserve">LED PROFILE DIFFUSER-03
16x16MM CORNER ALUMINIUM PROFILE
LOCATION:WALL MOUNT SHELF
</t>
  </si>
  <si>
    <t>DINING TABLE-TB1
WIDTH-600MM
DEPTH-600MM
HEIGHT-750MM
TABLE TOP:40 MM THK TABLE TOP, OAK WOOD LAMINATE FINISH 
LEGS :POWDERCOATED CIRCULAR HOLLOW METAL TUBE
BASE PLATE:POWDER COATED 
CIRCULAR METAL PLATE</t>
  </si>
  <si>
    <t>DINING TABLE-TB2
WIDTH-600MM
DEPTH-600MM
HEIGHT-750MM
TABLE TOP:40 MM THK TABLE TOP,AUTHENTIC PALLADIANA STYLE TERRAZZO TILE
LEGS :POWDERCOATED CIRCULAR HOLLOW METAL TUBE
BASE PLATE:POWDER COATED 
CIRCULAR METAL PLATE</t>
  </si>
  <si>
    <t>DINING TABLE-TB3
WIDTH-700MM
DEPTH-665MM
HEIGHT-750MM
TABLE TOP:40 MM THK TABLE TOP,OAK WOOD LAMINATE
LEGS :POWDERCOATED CIRCULAR HOLLOW METAL TUBE
BASE PLATE:POWDER COATED 
CIRCULAR METAL PLATE</t>
  </si>
  <si>
    <t>CHAIRS</t>
  </si>
  <si>
    <t>SECTION 8 - EQUIPMENT</t>
  </si>
  <si>
    <t>EQUIPMENT LEGEND-BRAJ KI GALLIYAN</t>
  </si>
  <si>
    <t>TWO DOOR CHILLER WITH RAISE BAIN MARIE
 ( COMPRESSOR ON RHS)</t>
  </si>
  <si>
    <t>TWO DOOR WORK TOP CHILLER 
( COMPRESSOR ON RHS )</t>
  </si>
  <si>
    <t>SINK WITH CROSS BRACING</t>
  </si>
  <si>
    <t>SINGLE  BURNER RANGE</t>
  </si>
  <si>
    <t>TWO BURNER RANGE</t>
  </si>
  <si>
    <t>SIDE TABLE WITH 2 U/S</t>
  </si>
  <si>
    <t>TABLE FOR KEEPING COMBI - OVEN WITH ARRANGEMENTS FOR KEEPING TRAYS</t>
  </si>
  <si>
    <t>COMBI OVEN</t>
  </si>
  <si>
    <t>SS TANDOOR  GAS OPERATED</t>
  </si>
  <si>
    <t>ROLLING TABLE</t>
  </si>
  <si>
    <t>SKEWER HANGING ROD</t>
  </si>
  <si>
    <t>SPARE NUMBER</t>
  </si>
  <si>
    <t>BULK KADAI</t>
  </si>
  <si>
    <t>FRY DUMP TABLE</t>
  </si>
  <si>
    <t>SIDE TABLE</t>
  </si>
  <si>
    <t>SINGLE BASKET DEEP FAT FRYER - TABLE MODEL</t>
  </si>
  <si>
    <t xml:space="preserve">WORK TABLE WITH 1 U/S </t>
  </si>
  <si>
    <t>HOT PLATE WITH ONE U/S</t>
  </si>
  <si>
    <t>HOT BAIN MARIE WITH SNEEZE GUARD ( 4 NOS 1/1 GN PAN)</t>
  </si>
  <si>
    <t>COLD BAIN MARIE WITH SNEEZE GUARD ( 1 NOS 1/1 GN PAN)</t>
  </si>
  <si>
    <t>COUNTER FOR POS WITH BOTTOM STORAGE - AS PER OPERATIONS REQUIREMENT</t>
  </si>
  <si>
    <t>COLD BAIN MARIE WITH DRAWER CHILLER BELOW</t>
  </si>
  <si>
    <t>COUNTER FOR JUICE DISPENCER</t>
  </si>
  <si>
    <t>JUICE DISPENSER</t>
  </si>
  <si>
    <t xml:space="preserve">TWO DOOR WORK TOP REFRIGERATOR ( COMPRESSOR ON RHS ) </t>
  </si>
  <si>
    <t>LIVE CROSS COLD WELL FOR DISPLAY WITH LIGHT (SUSHI COUNTER TYPE)</t>
  </si>
  <si>
    <t>TABLE TOP AUTOMATIC JUICE EXTRACTORS J 100</t>
  </si>
  <si>
    <t>TABLE TOP AUTOMATIC JUICE EXTRACTORS J 80</t>
  </si>
  <si>
    <t>ICE CUBE MACHINE</t>
  </si>
  <si>
    <t>BLENDER</t>
  </si>
  <si>
    <t>MILK BOILER - 9 LITRES</t>
  </si>
  <si>
    <t>WATER BOILER - 18 LITRES</t>
  </si>
  <si>
    <t>COFFEE MACHIN KALERM X 585</t>
  </si>
  <si>
    <t>MILK FRIDGE</t>
  </si>
  <si>
    <t>FOUNTAN MACHINE</t>
  </si>
  <si>
    <t>BELOW SPACE FOR CYRUP</t>
  </si>
  <si>
    <t xml:space="preserve">CO2 CABINET </t>
  </si>
  <si>
    <t>2 DOOR VERTICAL FREEZER</t>
  </si>
  <si>
    <t xml:space="preserve">2 DOOR VERTICAL CHILLER </t>
  </si>
  <si>
    <t>KNEE OPERATED HAND WASH SINK</t>
  </si>
  <si>
    <t>SOILED DISH RECIVING TABLE WITH GARBAGE CHUTE</t>
  </si>
  <si>
    <t>SINK UNIT</t>
  </si>
  <si>
    <t>HOOD TYPE DISH WASHER (ELECTRICALLY OPERATED)</t>
  </si>
  <si>
    <t>UNLOADING TABLE WITH 2 UNDERSHELVES</t>
  </si>
  <si>
    <t xml:space="preserve">CLEAN DISH RACK </t>
  </si>
  <si>
    <t>PRE - RINSE FAUCET</t>
  </si>
  <si>
    <t>EXHAUST HOOD WITH SS FILTERS</t>
  </si>
  <si>
    <t>WATER BOILER (GEYSER)</t>
  </si>
  <si>
    <t>INSECT KILLER</t>
  </si>
  <si>
    <t>GREASE TRAP - 7 KG GREASE CAPACITY</t>
  </si>
  <si>
    <t>GREASE TRAP - 13 KG GREASE CAPACITY</t>
  </si>
  <si>
    <t>EQUIPMENT LEGEND-IDLI.COM</t>
  </si>
  <si>
    <t>HOT PLATE WITH 1 U/S</t>
  </si>
  <si>
    <t xml:space="preserve">1/1 GN PAN AMBIENT BAIN MARIE </t>
  </si>
  <si>
    <t>TABLE TOP HOT PLATE</t>
  </si>
  <si>
    <t>1/1 GN PAN COLD BAIN MARIE</t>
  </si>
  <si>
    <t>1/1 GN PAN 2 CONTAINERS HOT BAIN MARIE</t>
  </si>
  <si>
    <t>COUNTER WITH BOTTOM STORAGE AND DOOR - AS 
PER OPERATION TEAMS INPUT</t>
  </si>
  <si>
    <t>COUNTER MODEL SINK</t>
  </si>
  <si>
    <t xml:space="preserve">COMBI OVEN </t>
  </si>
  <si>
    <t>FILTER COFEE MACHINE - 3 LITRES CAPACITY</t>
  </si>
  <si>
    <t>VISI COOLER</t>
  </si>
  <si>
    <t xml:space="preserve">WORK TABLE WITH 2 U/S </t>
  </si>
  <si>
    <t>TWO BURNER RANGE WITH 1 U/S</t>
  </si>
  <si>
    <t xml:space="preserve">WORK TABLE WITH SINK </t>
  </si>
  <si>
    <t>WALL SHELVES</t>
  </si>
  <si>
    <t>SS STORAGE RACK - 5 SHELVES 3 SIDES UP AND
FRONT SIDE DOWN</t>
  </si>
  <si>
    <t>SS DRAIN GRATING</t>
  </si>
  <si>
    <t>WATER BOILER(GEYSER)</t>
  </si>
  <si>
    <t>AIR CURTAIN</t>
  </si>
  <si>
    <t>GARBAGE BINS</t>
  </si>
  <si>
    <t>EQUIPMENT LEGEND-DOMINOS</t>
  </si>
  <si>
    <t>SUBTOTAL FOR SECTION8</t>
  </si>
  <si>
    <t>SECTION 9 -IT/DMB/POS/CCTV</t>
  </si>
  <si>
    <t>SUBTOTAL FOR SECTION9</t>
  </si>
  <si>
    <t>Providing and applying two or more coats of (P2)SMOOTH SHEEN finish OYSTER WHITE COLOR PAINT COLOR TO BE MATCH WITH RAL:1013(DULUX PAINT /EQUIVALENT )after preparing the surface with a coat of primer and 6 mm thick plaster of paris punning to give a smooth and even surface etc. complete.</t>
  </si>
  <si>
    <t>Providing and applying two or more coats of (P6)60% GLOSS finish LUMINOUS YELLOW COLOR  2 POT LACQUER PAINT COLOR TO BE MATCH WITH RAL:6037(DULUX PAINT /EQUIVALENT )after preparing the surface with a coat of primer and 6 mm thick plaster of paris punning to give a smooth and even surface etc. complete.</t>
  </si>
  <si>
    <t>Providing and applying two or more coats of(P8) SMOOTH SHEEN finish FROST GREY COLOR PAINT (DULUX PAINT /EQUIVALENT )after preparing the surface with a coat of primer and 6 mm thick plaster of paris punning to give a smooth and even surface etc. complete.</t>
  </si>
  <si>
    <t>Equipmant for Dominos- TBC</t>
  </si>
  <si>
    <t>Chairs to be confirmed(TBC)</t>
  </si>
  <si>
    <t>Flooring to be confirmed(TBC)</t>
  </si>
  <si>
    <t>F03-07 DOMINOES, B.GALIYAN, IDLY NOIDA INTERNATIONAL AIRPORT LIMITED</t>
  </si>
  <si>
    <t>To be confirmed TBC</t>
  </si>
  <si>
    <t>As per shashank verbally discussion furniture boq not to upload</t>
  </si>
  <si>
    <t>uploaded in Lights</t>
  </si>
  <si>
    <t>As per shanshank not to upload</t>
  </si>
  <si>
    <t>as per shashank not to upload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</si>
</sst>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_-;\-* #,##0.00_-;_-* &quot;-&quot;??_-;_-@_-"/>
    <numFmt numFmtId="165" formatCode="_-* #,##0.000_-;\-* #,##0.000_-;_-* &quot;-&quot;??_-;_-@_-"/>
  </numFmts>
  <fonts count="13">
    <font>
      <sz val="11"/>
      <color theme="1"/>
      <name val="Calibri"/>
      <family val="2"/>
      <scheme val="minor"/>
    </font>
    <font>
      <b/>
      <sz val="11"/>
      <color theme="1"/>
      <name val="Cambria"/>
      <family val="1"/>
    </font>
    <font>
      <sz val="11"/>
      <color theme="1"/>
      <name val="Calibri"/>
      <family val="2"/>
      <scheme val="minor"/>
    </font>
    <font>
      <b/>
      <sz val="11"/>
      <color theme="1"/>
      <name val="Calibri"/>
      <family val="2"/>
      <scheme val="minor"/>
    </font>
    <font>
      <u/>
      <sz val="11"/>
      <color theme="10"/>
      <name val="Calibri"/>
      <family val="2"/>
      <scheme val="minor"/>
    </font>
    <font>
      <sz val="12"/>
      <name val="新細明體"/>
      <family val="1"/>
      <charset val="136"/>
    </font>
    <font>
      <sz val="8"/>
      <name val="Calibri"/>
      <family val="2"/>
      <scheme val="minor"/>
    </font>
    <font>
      <b/>
      <sz val="11"/>
      <name val="Cambria"/>
      <family val="1"/>
    </font>
    <font>
      <sz val="11"/>
      <color rgb="FFFF0000"/>
      <name val="Calibri"/>
      <family val="2"/>
      <scheme val="minor"/>
    </font>
    <font>
      <b/>
      <sz val="11"/>
      <color rgb="FFFF0000"/>
      <name val="Calibri"/>
      <family val="2"/>
      <scheme val="minor"/>
    </font>
    <font>
      <sz val="11"/>
      <name val="Calibri"/>
      <family val="2"/>
      <scheme val="minor"/>
    </font>
    <font>
      <sz val="8"/>
      <color theme="1"/>
      <name val="Arial"/>
      <family val="2"/>
    </font>
    <font>
      <b/>
      <sz val="9"/>
      <color theme="1"/>
      <name val="Arial"/>
      <family val="2"/>
    </font>
  </fonts>
  <fills count="5">
    <fill>
      <patternFill patternType="none"/>
    </fill>
    <fill>
      <patternFill patternType="gray125"/>
    </fill>
    <fill>
      <patternFill patternType="solid">
        <fgColor theme="2" tint="-9.9978637043366805E-2"/>
        <bgColor indexed="64"/>
      </patternFill>
    </fill>
    <fill>
      <patternFill patternType="solid">
        <fgColor theme="0" tint="-0.14999847407452621"/>
        <bgColor rgb="FF000000"/>
      </patternFill>
    </fill>
    <fill>
      <patternFill patternType="solid">
        <fgColor theme="0" tint="-0.14999847407452621"/>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style="hair">
        <color auto="1"/>
      </top>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style="thin">
        <color indexed="64"/>
      </left>
      <right style="hair">
        <color auto="1"/>
      </right>
      <top style="thin">
        <color indexed="64"/>
      </top>
      <bottom style="thin">
        <color indexed="64"/>
      </bottom>
      <diagonal/>
    </border>
    <border>
      <left style="hair">
        <color auto="1"/>
      </left>
      <right style="hair">
        <color auto="1"/>
      </right>
      <top style="thin">
        <color indexed="64"/>
      </top>
      <bottom style="thin">
        <color indexed="64"/>
      </bottom>
      <diagonal/>
    </border>
    <border>
      <left style="hair">
        <color auto="1"/>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164" fontId="2" fillId="0" borderId="0" applyFont="0" applyFill="0" applyBorder="0" applyAlignment="0" applyProtection="0"/>
    <xf numFmtId="0" fontId="5" fillId="0" borderId="0"/>
    <xf numFmtId="0" fontId="4" fillId="0" borderId="0" applyNumberFormat="0" applyFill="0" applyBorder="0" applyAlignment="0" applyProtection="0"/>
    <xf numFmtId="164" fontId="2" fillId="0" borderId="0" applyFont="0" applyFill="0" applyBorder="0" applyAlignment="0" applyProtection="0"/>
  </cellStyleXfs>
  <cellXfs count="155">
    <xf numFmtId="0" fontId="0" fillId="0" borderId="0" xfId="0"/>
    <xf numFmtId="2" fontId="0" fillId="0" borderId="0" xfId="0" applyNumberFormat="1"/>
    <xf numFmtId="0" fontId="0" fillId="0" borderId="0" xfId="0" applyAlignment="1">
      <alignment vertical="top" wrapText="1"/>
    </xf>
    <xf numFmtId="0" fontId="0" fillId="0" borderId="0" xfId="0" applyAlignment="1">
      <alignment vertical="center"/>
    </xf>
    <xf numFmtId="0" fontId="3" fillId="0" borderId="0" xfId="0" applyFont="1"/>
    <xf numFmtId="0" fontId="0" fillId="0" borderId="6" xfId="0" applyBorder="1" applyAlignment="1">
      <alignment vertical="top" wrapText="1"/>
    </xf>
    <xf numFmtId="0" fontId="0" fillId="0" borderId="6" xfId="0" applyBorder="1"/>
    <xf numFmtId="0" fontId="0" fillId="0" borderId="7" xfId="0" applyBorder="1"/>
    <xf numFmtId="0" fontId="0" fillId="0" borderId="6" xfId="0" applyBorder="1" applyAlignment="1">
      <alignment vertical="center"/>
    </xf>
    <xf numFmtId="164" fontId="0" fillId="0" borderId="6" xfId="4" applyFont="1" applyBorder="1"/>
    <xf numFmtId="0" fontId="0" fillId="0" borderId="6" xfId="0" applyBorder="1" applyAlignment="1">
      <alignment vertical="center" wrapText="1"/>
    </xf>
    <xf numFmtId="0" fontId="0" fillId="0" borderId="7" xfId="0" applyBorder="1" applyAlignment="1">
      <alignment vertical="center"/>
    </xf>
    <xf numFmtId="2" fontId="0" fillId="0" borderId="8" xfId="0" applyNumberFormat="1" applyBorder="1"/>
    <xf numFmtId="0" fontId="0" fillId="0" borderId="9" xfId="0" applyBorder="1" applyAlignment="1">
      <alignment vertical="top" wrapText="1"/>
    </xf>
    <xf numFmtId="0" fontId="0" fillId="0" borderId="9" xfId="0" applyBorder="1"/>
    <xf numFmtId="0" fontId="0" fillId="0" borderId="10" xfId="0" applyBorder="1"/>
    <xf numFmtId="0" fontId="0" fillId="0" borderId="12" xfId="0" applyBorder="1" applyAlignment="1">
      <alignment vertical="top" wrapText="1"/>
    </xf>
    <xf numFmtId="0" fontId="0" fillId="0" borderId="12" xfId="0" applyBorder="1"/>
    <xf numFmtId="0" fontId="0" fillId="0" borderId="13" xfId="0" applyBorder="1"/>
    <xf numFmtId="0" fontId="0" fillId="0" borderId="9" xfId="0" applyBorder="1" applyAlignment="1">
      <alignment vertical="center"/>
    </xf>
    <xf numFmtId="0" fontId="0" fillId="0" borderId="12" xfId="0" applyBorder="1" applyAlignment="1">
      <alignment vertical="center"/>
    </xf>
    <xf numFmtId="164" fontId="0" fillId="0" borderId="9" xfId="4" applyFont="1" applyBorder="1"/>
    <xf numFmtId="0" fontId="3" fillId="0" borderId="17" xfId="0" applyFont="1" applyBorder="1" applyAlignment="1">
      <alignment vertical="top" wrapText="1"/>
    </xf>
    <xf numFmtId="0" fontId="3" fillId="0" borderId="17" xfId="0" applyFont="1" applyBorder="1"/>
    <xf numFmtId="0" fontId="3" fillId="2" borderId="15" xfId="0" applyFont="1" applyFill="1" applyBorder="1" applyAlignment="1">
      <alignment vertical="top" wrapText="1"/>
    </xf>
    <xf numFmtId="0" fontId="3" fillId="2" borderId="15" xfId="0" applyFont="1" applyFill="1" applyBorder="1"/>
    <xf numFmtId="0" fontId="3" fillId="2" borderId="16" xfId="0" applyFont="1" applyFill="1" applyBorder="1"/>
    <xf numFmtId="2" fontId="0" fillId="2" borderId="14" xfId="0" applyNumberFormat="1" applyFill="1" applyBorder="1"/>
    <xf numFmtId="0" fontId="0" fillId="2" borderId="15" xfId="0" applyFill="1" applyBorder="1"/>
    <xf numFmtId="0" fontId="0" fillId="2" borderId="16" xfId="0" applyFill="1" applyBorder="1"/>
    <xf numFmtId="2" fontId="3" fillId="2" borderId="14" xfId="0" applyNumberFormat="1" applyFont="1" applyFill="1" applyBorder="1"/>
    <xf numFmtId="164" fontId="3" fillId="2" borderId="15" xfId="4" applyFont="1" applyFill="1" applyBorder="1"/>
    <xf numFmtId="0" fontId="0" fillId="0" borderId="17" xfId="0" applyBorder="1" applyAlignment="1">
      <alignment vertical="top" wrapText="1"/>
    </xf>
    <xf numFmtId="0" fontId="0" fillId="0" borderId="17" xfId="0" applyBorder="1"/>
    <xf numFmtId="0" fontId="3" fillId="2" borderId="15" xfId="0" applyFont="1" applyFill="1" applyBorder="1" applyAlignment="1">
      <alignment vertical="center"/>
    </xf>
    <xf numFmtId="0" fontId="0" fillId="0" borderId="1" xfId="0" applyBorder="1"/>
    <xf numFmtId="0" fontId="3" fillId="0" borderId="1" xfId="0" applyFont="1" applyBorder="1" applyAlignment="1">
      <alignment vertical="top" wrapText="1"/>
    </xf>
    <xf numFmtId="164" fontId="0" fillId="0" borderId="1" xfId="4" applyFont="1" applyBorder="1"/>
    <xf numFmtId="164" fontId="0" fillId="0" borderId="12" xfId="4" applyFont="1" applyBorder="1"/>
    <xf numFmtId="164" fontId="3" fillId="0" borderId="17" xfId="4" applyFont="1" applyBorder="1"/>
    <xf numFmtId="164" fontId="0" fillId="2" borderId="15" xfId="4" applyFont="1" applyFill="1" applyBorder="1"/>
    <xf numFmtId="164" fontId="0" fillId="0" borderId="12" xfId="4" applyFont="1" applyBorder="1" applyAlignment="1">
      <alignment vertical="center"/>
    </xf>
    <xf numFmtId="164" fontId="0" fillId="0" borderId="6" xfId="4" applyFont="1" applyBorder="1" applyAlignment="1">
      <alignment vertical="center"/>
    </xf>
    <xf numFmtId="164" fontId="0" fillId="0" borderId="17" xfId="4" applyFont="1" applyBorder="1"/>
    <xf numFmtId="164" fontId="3" fillId="2" borderId="15" xfId="4" applyFont="1" applyFill="1" applyBorder="1" applyAlignment="1">
      <alignment vertical="center"/>
    </xf>
    <xf numFmtId="164" fontId="0" fillId="0" borderId="9" xfId="4" applyFont="1" applyBorder="1" applyAlignment="1">
      <alignment vertical="center"/>
    </xf>
    <xf numFmtId="2" fontId="0" fillId="0" borderId="11" xfId="0" applyNumberFormat="1" applyBorder="1" applyAlignment="1">
      <alignment horizontal="center"/>
    </xf>
    <xf numFmtId="2" fontId="0" fillId="0" borderId="5" xfId="0" applyNumberFormat="1" applyBorder="1" applyAlignment="1">
      <alignment horizontal="center"/>
    </xf>
    <xf numFmtId="2" fontId="3" fillId="2" borderId="14" xfId="0" applyNumberFormat="1" applyFont="1" applyFill="1" applyBorder="1" applyAlignment="1">
      <alignment horizontal="center"/>
    </xf>
    <xf numFmtId="2" fontId="3" fillId="0" borderId="17" xfId="0" applyNumberFormat="1" applyFont="1" applyBorder="1" applyAlignment="1">
      <alignment horizontal="center"/>
    </xf>
    <xf numFmtId="2" fontId="0" fillId="2" borderId="14" xfId="0" applyNumberFormat="1" applyFill="1" applyBorder="1" applyAlignment="1">
      <alignment horizontal="center"/>
    </xf>
    <xf numFmtId="2" fontId="0" fillId="0" borderId="11" xfId="0" applyNumberFormat="1" applyBorder="1" applyAlignment="1">
      <alignment horizontal="center" vertical="center"/>
    </xf>
    <xf numFmtId="2" fontId="0" fillId="0" borderId="5" xfId="0" applyNumberFormat="1" applyBorder="1" applyAlignment="1">
      <alignment horizontal="center" vertical="center"/>
    </xf>
    <xf numFmtId="2" fontId="0" fillId="0" borderId="8" xfId="0" applyNumberFormat="1" applyBorder="1" applyAlignment="1">
      <alignment horizontal="center" vertical="center"/>
    </xf>
    <xf numFmtId="2" fontId="3" fillId="2" borderId="14" xfId="0" applyNumberFormat="1" applyFont="1" applyFill="1" applyBorder="1" applyAlignment="1">
      <alignment horizontal="center" vertical="center"/>
    </xf>
    <xf numFmtId="2" fontId="0" fillId="0" borderId="17" xfId="0" applyNumberFormat="1" applyBorder="1" applyAlignment="1">
      <alignment horizontal="center"/>
    </xf>
    <xf numFmtId="2" fontId="0" fillId="0" borderId="18" xfId="0" applyNumberFormat="1" applyBorder="1"/>
    <xf numFmtId="0" fontId="0" fillId="0" borderId="19" xfId="0" applyBorder="1" applyAlignment="1">
      <alignment vertical="top" wrapText="1"/>
    </xf>
    <xf numFmtId="0" fontId="0" fillId="0" borderId="19" xfId="0" applyBorder="1"/>
    <xf numFmtId="0" fontId="0" fillId="0" borderId="20" xfId="0" applyBorder="1"/>
    <xf numFmtId="2" fontId="0" fillId="0" borderId="21" xfId="0" applyNumberFormat="1" applyBorder="1"/>
    <xf numFmtId="0" fontId="0" fillId="0" borderId="22" xfId="0" applyBorder="1"/>
    <xf numFmtId="2" fontId="0" fillId="0" borderId="23" xfId="0" applyNumberFormat="1" applyBorder="1"/>
    <xf numFmtId="0" fontId="0" fillId="0" borderId="24" xfId="0" applyBorder="1" applyAlignment="1">
      <alignment vertical="top" wrapText="1"/>
    </xf>
    <xf numFmtId="0" fontId="0" fillId="0" borderId="24" xfId="0" applyBorder="1"/>
    <xf numFmtId="0" fontId="0" fillId="0" borderId="25" xfId="0" applyBorder="1"/>
    <xf numFmtId="164" fontId="3" fillId="0" borderId="17" xfId="4" applyFont="1" applyFill="1" applyBorder="1"/>
    <xf numFmtId="164" fontId="0" fillId="0" borderId="0" xfId="4" applyFont="1"/>
    <xf numFmtId="165" fontId="0" fillId="0" borderId="0" xfId="4" applyNumberFormat="1" applyFont="1"/>
    <xf numFmtId="164" fontId="3" fillId="0" borderId="0" xfId="4" applyFont="1" applyFill="1"/>
    <xf numFmtId="0" fontId="0" fillId="0" borderId="1" xfId="0" applyBorder="1" applyAlignment="1">
      <alignment vertical="center"/>
    </xf>
    <xf numFmtId="0" fontId="0" fillId="0" borderId="17" xfId="0" applyBorder="1" applyAlignment="1">
      <alignment vertical="center"/>
    </xf>
    <xf numFmtId="2" fontId="1" fillId="3" borderId="2" xfId="0" applyNumberFormat="1" applyFont="1" applyFill="1" applyBorder="1" applyAlignment="1">
      <alignment vertical="center"/>
    </xf>
    <xf numFmtId="49" fontId="7" fillId="3" borderId="3" xfId="0" applyNumberFormat="1" applyFont="1" applyFill="1" applyBorder="1" applyAlignment="1">
      <alignment vertical="top" wrapText="1"/>
    </xf>
    <xf numFmtId="49" fontId="1" fillId="3" borderId="3" xfId="0" applyNumberFormat="1" applyFont="1" applyFill="1" applyBorder="1" applyAlignment="1">
      <alignment vertical="center"/>
    </xf>
    <xf numFmtId="0" fontId="1" fillId="3" borderId="3" xfId="0" applyFont="1" applyFill="1" applyBorder="1" applyAlignment="1">
      <alignment vertical="center"/>
    </xf>
    <xf numFmtId="0" fontId="1" fillId="3" borderId="4" xfId="0" applyFont="1" applyFill="1" applyBorder="1" applyAlignment="1">
      <alignment vertical="center"/>
    </xf>
    <xf numFmtId="0" fontId="3" fillId="4" borderId="15" xfId="0" applyFont="1" applyFill="1" applyBorder="1" applyAlignment="1">
      <alignment vertical="top" wrapText="1"/>
    </xf>
    <xf numFmtId="2" fontId="0" fillId="4" borderId="14" xfId="0" applyNumberFormat="1" applyFill="1" applyBorder="1"/>
    <xf numFmtId="0" fontId="0" fillId="4" borderId="15" xfId="0" applyFill="1" applyBorder="1"/>
    <xf numFmtId="0" fontId="0" fillId="4" borderId="16" xfId="0" applyFill="1" applyBorder="1"/>
    <xf numFmtId="2" fontId="0" fillId="0" borderId="26" xfId="0" applyNumberFormat="1" applyBorder="1"/>
    <xf numFmtId="0" fontId="0" fillId="0" borderId="26" xfId="0" applyBorder="1" applyAlignment="1">
      <alignment vertical="top" wrapText="1"/>
    </xf>
    <xf numFmtId="0" fontId="0" fillId="0" borderId="26" xfId="0" applyBorder="1"/>
    <xf numFmtId="2" fontId="0" fillId="0" borderId="27" xfId="0" applyNumberFormat="1" applyBorder="1"/>
    <xf numFmtId="0" fontId="11" fillId="0" borderId="27" xfId="0" applyFont="1" applyBorder="1" applyAlignment="1">
      <alignment vertical="center" wrapText="1"/>
    </xf>
    <xf numFmtId="0" fontId="0" fillId="0" borderId="27" xfId="0" applyBorder="1" applyAlignment="1">
      <alignment vertical="center"/>
    </xf>
    <xf numFmtId="0" fontId="11" fillId="0" borderId="27" xfId="0" applyFont="1" applyBorder="1" applyAlignment="1">
      <alignment horizontal="center" vertical="center"/>
    </xf>
    <xf numFmtId="0" fontId="0" fillId="0" borderId="27" xfId="0" applyBorder="1"/>
    <xf numFmtId="0" fontId="11" fillId="0" borderId="27" xfId="0" applyFont="1" applyBorder="1" applyAlignment="1">
      <alignment vertical="center"/>
    </xf>
    <xf numFmtId="0" fontId="3" fillId="0" borderId="27" xfId="0" applyFont="1" applyBorder="1" applyAlignment="1">
      <alignment vertical="top" wrapText="1"/>
    </xf>
    <xf numFmtId="0" fontId="11" fillId="0" borderId="27" xfId="0" applyFont="1" applyBorder="1" applyAlignment="1">
      <alignment horizontal="left" vertical="center" wrapText="1"/>
    </xf>
    <xf numFmtId="0" fontId="12" fillId="0" borderId="27" xfId="0" applyFont="1" applyBorder="1" applyAlignment="1">
      <alignment horizontal="center" vertical="center"/>
    </xf>
    <xf numFmtId="0" fontId="0" fillId="0" borderId="27" xfId="0" applyBorder="1" applyAlignment="1">
      <alignment vertical="top" wrapText="1"/>
    </xf>
    <xf numFmtId="2" fontId="3" fillId="2" borderId="28" xfId="0" applyNumberFormat="1" applyFont="1" applyFill="1" applyBorder="1"/>
    <xf numFmtId="0" fontId="3" fillId="2" borderId="28" xfId="0" applyFont="1" applyFill="1" applyBorder="1" applyAlignment="1">
      <alignment vertical="top" wrapText="1"/>
    </xf>
    <xf numFmtId="0" fontId="3" fillId="2" borderId="28" xfId="0" applyFont="1" applyFill="1" applyBorder="1"/>
    <xf numFmtId="164" fontId="3" fillId="2" borderId="28" xfId="4" applyFont="1" applyFill="1" applyBorder="1" applyAlignment="1">
      <alignment vertical="center"/>
    </xf>
    <xf numFmtId="2" fontId="0" fillId="4" borderId="26" xfId="0" applyNumberFormat="1" applyFill="1" applyBorder="1"/>
    <xf numFmtId="0" fontId="3" fillId="4" borderId="26" xfId="0" applyFont="1" applyFill="1" applyBorder="1" applyAlignment="1">
      <alignment vertical="top" wrapText="1"/>
    </xf>
    <xf numFmtId="0" fontId="3" fillId="0" borderId="1" xfId="0" applyFont="1" applyBorder="1" applyAlignment="1">
      <alignment horizontal="centerContinuous"/>
    </xf>
    <xf numFmtId="164" fontId="0" fillId="0" borderId="1" xfId="0" applyNumberFormat="1" applyBorder="1"/>
    <xf numFmtId="0" fontId="0" fillId="0" borderId="1" xfId="0" applyFill="1" applyBorder="1"/>
    <xf numFmtId="0" fontId="0" fillId="0" borderId="1" xfId="0" applyBorder="1" applyAlignment="1">
      <alignment horizontal="centerContinuous"/>
    </xf>
    <xf numFmtId="0" fontId="0" fillId="0" borderId="0" xfId="0" applyBorder="1" applyAlignment="1">
      <alignment vertical="top" wrapText="1"/>
    </xf>
    <xf numFmtId="0" fontId="0" fillId="0" borderId="0" xfId="0" applyBorder="1"/>
    <xf numFmtId="2" fontId="0" fillId="0" borderId="17" xfId="0" applyNumberFormat="1" applyBorder="1" applyAlignment="1">
      <alignment vertical="center"/>
    </xf>
    <xf numFmtId="2" fontId="3" fillId="0" borderId="2" xfId="0" applyNumberFormat="1" applyFont="1" applyBorder="1" applyAlignment="1">
      <alignment horizontal="center"/>
    </xf>
    <xf numFmtId="0" fontId="3" fillId="0" borderId="3" xfId="0" applyFont="1" applyBorder="1" applyAlignment="1">
      <alignment vertical="top" wrapText="1"/>
    </xf>
    <xf numFmtId="0" fontId="3" fillId="0" borderId="3" xfId="0" applyFont="1" applyBorder="1"/>
    <xf numFmtId="164" fontId="3" fillId="0" borderId="3" xfId="4" applyFont="1" applyFill="1" applyBorder="1"/>
    <xf numFmtId="0" fontId="3" fillId="0" borderId="4" xfId="0" applyFont="1" applyBorder="1"/>
    <xf numFmtId="2" fontId="3" fillId="0" borderId="5" xfId="0" applyNumberFormat="1" applyFont="1" applyBorder="1" applyAlignment="1">
      <alignment horizontal="center"/>
    </xf>
    <xf numFmtId="0" fontId="3" fillId="0" borderId="6" xfId="0" applyFont="1" applyBorder="1" applyAlignment="1">
      <alignment vertical="top" wrapText="1"/>
    </xf>
    <xf numFmtId="0" fontId="3" fillId="0" borderId="6" xfId="0" applyFont="1" applyBorder="1"/>
    <xf numFmtId="164" fontId="3" fillId="0" borderId="6" xfId="4" applyFont="1" applyFill="1" applyBorder="1"/>
    <xf numFmtId="0" fontId="3" fillId="0" borderId="7" xfId="0" applyFont="1" applyBorder="1"/>
    <xf numFmtId="0" fontId="8" fillId="0" borderId="6" xfId="0" applyFont="1" applyBorder="1" applyAlignment="1">
      <alignment vertical="top" wrapText="1"/>
    </xf>
    <xf numFmtId="0" fontId="3" fillId="0" borderId="6" xfId="0" applyFont="1" applyBorder="1" applyAlignment="1">
      <alignment horizontal="center" vertical="center"/>
    </xf>
    <xf numFmtId="164" fontId="2" fillId="0" borderId="6" xfId="4" applyFont="1" applyFill="1" applyBorder="1"/>
    <xf numFmtId="164" fontId="0" fillId="0" borderId="6" xfId="4" applyFont="1" applyFill="1" applyBorder="1"/>
    <xf numFmtId="164" fontId="2" fillId="0" borderId="6" xfId="4" applyFont="1" applyFill="1" applyBorder="1" applyAlignment="1">
      <alignment vertical="center"/>
    </xf>
    <xf numFmtId="2" fontId="0" fillId="0" borderId="6" xfId="0" applyNumberFormat="1" applyBorder="1" applyAlignment="1">
      <alignment vertical="center"/>
    </xf>
    <xf numFmtId="2" fontId="0" fillId="0" borderId="6" xfId="0" applyNumberFormat="1" applyBorder="1" applyAlignment="1">
      <alignment horizontal="right" vertical="center"/>
    </xf>
    <xf numFmtId="2" fontId="3" fillId="2" borderId="29" xfId="0" applyNumberFormat="1" applyFont="1" applyFill="1" applyBorder="1" applyAlignment="1">
      <alignment horizontal="center"/>
    </xf>
    <xf numFmtId="0" fontId="3" fillId="2" borderId="30" xfId="0" applyFont="1" applyFill="1" applyBorder="1" applyAlignment="1">
      <alignment vertical="top" wrapText="1"/>
    </xf>
    <xf numFmtId="0" fontId="3" fillId="2" borderId="30" xfId="0" applyFont="1" applyFill="1" applyBorder="1"/>
    <xf numFmtId="164" fontId="3" fillId="2" borderId="30" xfId="4" applyFont="1" applyFill="1" applyBorder="1"/>
    <xf numFmtId="0" fontId="3" fillId="2" borderId="31" xfId="0" applyFont="1" applyFill="1" applyBorder="1"/>
    <xf numFmtId="2" fontId="3" fillId="2" borderId="32" xfId="0" applyNumberFormat="1" applyFont="1" applyFill="1" applyBorder="1" applyAlignment="1">
      <alignment horizontal="center"/>
    </xf>
    <xf numFmtId="0" fontId="3" fillId="2" borderId="17" xfId="0" applyFont="1" applyFill="1" applyBorder="1" applyAlignment="1">
      <alignment vertical="top" wrapText="1"/>
    </xf>
    <xf numFmtId="0" fontId="3" fillId="2" borderId="17" xfId="0" applyFont="1" applyFill="1" applyBorder="1"/>
    <xf numFmtId="164" fontId="3" fillId="2" borderId="17" xfId="4" applyFont="1" applyFill="1" applyBorder="1"/>
    <xf numFmtId="0" fontId="3" fillId="2" borderId="33" xfId="0" applyFont="1" applyFill="1" applyBorder="1"/>
    <xf numFmtId="2" fontId="0" fillId="0" borderId="29" xfId="0" applyNumberFormat="1" applyBorder="1" applyAlignment="1">
      <alignment horizontal="center"/>
    </xf>
    <xf numFmtId="0" fontId="0" fillId="0" borderId="30" xfId="0" applyBorder="1" applyAlignment="1">
      <alignment vertical="top" wrapText="1"/>
    </xf>
    <xf numFmtId="0" fontId="0" fillId="0" borderId="30" xfId="0" applyBorder="1"/>
    <xf numFmtId="164" fontId="0" fillId="0" borderId="30" xfId="4" applyFont="1" applyBorder="1"/>
    <xf numFmtId="0" fontId="0" fillId="0" borderId="31" xfId="0" applyBorder="1"/>
    <xf numFmtId="0" fontId="3" fillId="0" borderId="30" xfId="0" applyFont="1" applyBorder="1"/>
    <xf numFmtId="164" fontId="3" fillId="0" borderId="30" xfId="4" applyFont="1" applyFill="1" applyBorder="1"/>
    <xf numFmtId="0" fontId="3" fillId="0" borderId="31" xfId="0" applyFont="1" applyBorder="1"/>
    <xf numFmtId="2" fontId="3" fillId="0" borderId="17" xfId="0" applyNumberFormat="1" applyFont="1" applyFill="1" applyBorder="1" applyAlignment="1">
      <alignment horizontal="center"/>
    </xf>
    <xf numFmtId="0" fontId="3" fillId="0" borderId="17" xfId="0" applyFont="1" applyFill="1" applyBorder="1" applyAlignment="1">
      <alignment vertical="top" wrapText="1"/>
    </xf>
    <xf numFmtId="0" fontId="3" fillId="0" borderId="17" xfId="0" applyFont="1" applyFill="1" applyBorder="1"/>
    <xf numFmtId="2" fontId="0" fillId="2" borderId="32" xfId="0" applyNumberFormat="1" applyFill="1" applyBorder="1" applyAlignment="1">
      <alignment horizontal="center"/>
    </xf>
    <xf numFmtId="0" fontId="0" fillId="2" borderId="17" xfId="0" applyFill="1" applyBorder="1"/>
    <xf numFmtId="164" fontId="0" fillId="2" borderId="17" xfId="4" applyFont="1" applyFill="1" applyBorder="1"/>
    <xf numFmtId="0" fontId="0" fillId="2" borderId="33" xfId="0" applyFill="1" applyBorder="1"/>
    <xf numFmtId="0" fontId="0" fillId="0" borderId="18" xfId="0" applyBorder="1"/>
    <xf numFmtId="0" fontId="0" fillId="0" borderId="21" xfId="0" applyBorder="1"/>
    <xf numFmtId="2" fontId="0" fillId="0" borderId="21" xfId="0" applyNumberFormat="1" applyBorder="1" applyAlignment="1">
      <alignment vertical="center"/>
    </xf>
    <xf numFmtId="0" fontId="0" fillId="0" borderId="0" xfId="0" applyBorder="1" applyAlignment="1">
      <alignment vertical="top"/>
    </xf>
    <xf numFmtId="0" fontId="0" fillId="0" borderId="23" xfId="0" applyBorder="1"/>
    <xf numFmtId="0" fontId="0" fillId="4" borderId="26" xfId="0" applyFill="1" applyBorder="1"/>
  </cellXfs>
  <cellStyles count="5">
    <cellStyle name="Comma" xfId="4" builtinId="3"/>
    <cellStyle name="Comma 2" xfId="1"/>
    <cellStyle name="Hyperlink 2" xfId="3"/>
    <cellStyle name="Normal" xfId="0" builtinId="0"/>
    <cellStyle name="一般_Bill-1"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13" Type="http://schemas.microsoft.com/office/2017/06/relationships/rdRichValueTypes" Target="richData/rdRichValueTypes.xml"/><Relationship Id="rId3" Type="http://schemas.openxmlformats.org/officeDocument/2006/relationships/worksheet" Target="worksheets/sheet3.xml"/><Relationship Id="rId7" Type="http://schemas.openxmlformats.org/officeDocument/2006/relationships/sheetMetadata" Target="metadata.xml"/><Relationship Id="rId12" Type="http://schemas.microsoft.com/office/2022/10/relationships/richValueRel" Target="richData/richValueRel.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3.xml"/><Relationship Id="rId5" Type="http://schemas.openxmlformats.org/officeDocument/2006/relationships/styles" Target="styles.xml"/><Relationship Id="rId15" Type="http://schemas.microsoft.com/office/2017/06/relationships/rdRichValue" Target="richData/rdrichvalue.xml"/><Relationship Id="rId10" Type="http://schemas.openxmlformats.org/officeDocument/2006/relationships/customXml" Target="../customXml/item2.xml"/><Relationship Id="rId4" Type="http://schemas.openxmlformats.org/officeDocument/2006/relationships/theme" Target="theme/theme1.xml"/><Relationship Id="rId9" Type="http://schemas.openxmlformats.org/officeDocument/2006/relationships/customXml" Target="../customXml/item1.xml"/><Relationship Id="rId14" Type="http://schemas.microsoft.com/office/2017/06/relationships/rdRichValueStructure" Target="richData/rdrichvaluestructure.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emf"/><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emf"/><Relationship Id="rId21" Type="http://schemas.openxmlformats.org/officeDocument/2006/relationships/image" Target="../media/image23.emf"/><Relationship Id="rId7" Type="http://schemas.openxmlformats.org/officeDocument/2006/relationships/image" Target="../media/image9.emf"/><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emf"/><Relationship Id="rId16" Type="http://schemas.openxmlformats.org/officeDocument/2006/relationships/image" Target="../media/image18.png"/><Relationship Id="rId20" Type="http://schemas.openxmlformats.org/officeDocument/2006/relationships/image" Target="../media/image22.emf"/><Relationship Id="rId1" Type="http://schemas.openxmlformats.org/officeDocument/2006/relationships/image" Target="../media/image3.png"/><Relationship Id="rId6" Type="http://schemas.openxmlformats.org/officeDocument/2006/relationships/image" Target="../media/image8.emf"/><Relationship Id="rId11" Type="http://schemas.openxmlformats.org/officeDocument/2006/relationships/image" Target="../media/image13.png"/><Relationship Id="rId24" Type="http://schemas.openxmlformats.org/officeDocument/2006/relationships/image" Target="../media/image2.png"/><Relationship Id="rId5" Type="http://schemas.openxmlformats.org/officeDocument/2006/relationships/image" Target="../media/image7.emf"/><Relationship Id="rId15" Type="http://schemas.openxmlformats.org/officeDocument/2006/relationships/image" Target="../media/image17.png"/><Relationship Id="rId23" Type="http://schemas.openxmlformats.org/officeDocument/2006/relationships/image" Target="../media/image1.png"/><Relationship Id="rId10" Type="http://schemas.openxmlformats.org/officeDocument/2006/relationships/image" Target="../media/image12.emf"/><Relationship Id="rId19" Type="http://schemas.openxmlformats.org/officeDocument/2006/relationships/image" Target="../media/image21.png"/><Relationship Id="rId4" Type="http://schemas.openxmlformats.org/officeDocument/2006/relationships/image" Target="../media/image6.emf"/><Relationship Id="rId9" Type="http://schemas.openxmlformats.org/officeDocument/2006/relationships/image" Target="../media/image11.emf"/><Relationship Id="rId14" Type="http://schemas.openxmlformats.org/officeDocument/2006/relationships/image" Target="../media/image16.png"/><Relationship Id="rId22" Type="http://schemas.openxmlformats.org/officeDocument/2006/relationships/image" Target="../media/image24.emf"/></Relationships>
</file>

<file path=xl/drawings/drawing1.xml><?xml version="1.0" encoding="utf-8"?>
<xdr:wsDr xmlns:xdr="http://schemas.openxmlformats.org/drawingml/2006/spreadsheetDrawing" xmlns:a="http://schemas.openxmlformats.org/drawingml/2006/main">
  <xdr:twoCellAnchor editAs="oneCell">
    <xdr:from>
      <xdr:col>0</xdr:col>
      <xdr:colOff>15241</xdr:colOff>
      <xdr:row>0</xdr:row>
      <xdr:rowOff>106681</xdr:rowOff>
    </xdr:from>
    <xdr:to>
      <xdr:col>1</xdr:col>
      <xdr:colOff>729012</xdr:colOff>
      <xdr:row>3</xdr:row>
      <xdr:rowOff>68580</xdr:rowOff>
    </xdr:to>
    <xdr:pic>
      <xdr:nvPicPr>
        <xdr:cNvPr id="2" name="Picture 1">
          <a:extLst>
            <a:ext uri="{FF2B5EF4-FFF2-40B4-BE49-F238E27FC236}">
              <a16:creationId xmlns:a16="http://schemas.microsoft.com/office/drawing/2014/main" id="{1359DA7A-DB6C-D942-A14A-067E5CA259B0}"/>
            </a:ext>
          </a:extLst>
        </xdr:cNvPr>
        <xdr:cNvPicPr>
          <a:picLocks noChangeAspect="1"/>
        </xdr:cNvPicPr>
      </xdr:nvPicPr>
      <xdr:blipFill>
        <a:blip xmlns:r="http://schemas.openxmlformats.org/officeDocument/2006/relationships" r:embed="rId1"/>
        <a:stretch>
          <a:fillRect/>
        </a:stretch>
      </xdr:blipFill>
      <xdr:spPr>
        <a:xfrm>
          <a:off x="15241" y="106681"/>
          <a:ext cx="1323371" cy="510539"/>
        </a:xfrm>
        <a:prstGeom prst="rect">
          <a:avLst/>
        </a:prstGeom>
      </xdr:spPr>
    </xdr:pic>
    <xdr:clientData/>
  </xdr:twoCellAnchor>
  <xdr:twoCellAnchor editAs="oneCell">
    <xdr:from>
      <xdr:col>3</xdr:col>
      <xdr:colOff>1005840</xdr:colOff>
      <xdr:row>0</xdr:row>
      <xdr:rowOff>83820</xdr:rowOff>
    </xdr:from>
    <xdr:to>
      <xdr:col>3</xdr:col>
      <xdr:colOff>1678455</xdr:colOff>
      <xdr:row>3</xdr:row>
      <xdr:rowOff>94701</xdr:rowOff>
    </xdr:to>
    <xdr:pic>
      <xdr:nvPicPr>
        <xdr:cNvPr id="3" name="Picture 2">
          <a:extLst>
            <a:ext uri="{FF2B5EF4-FFF2-40B4-BE49-F238E27FC236}">
              <a16:creationId xmlns:a16="http://schemas.microsoft.com/office/drawing/2014/main" id="{7DDB6776-0F6D-DDB5-EA2A-EBAB0F9E3739}"/>
            </a:ext>
          </a:extLst>
        </xdr:cNvPr>
        <xdr:cNvPicPr>
          <a:picLocks noChangeAspect="1"/>
        </xdr:cNvPicPr>
      </xdr:nvPicPr>
      <xdr:blipFill>
        <a:blip xmlns:r="http://schemas.openxmlformats.org/officeDocument/2006/relationships" r:embed="rId2"/>
        <a:stretch>
          <a:fillRect/>
        </a:stretch>
      </xdr:blipFill>
      <xdr:spPr>
        <a:xfrm>
          <a:off x="5654040" y="83820"/>
          <a:ext cx="672615" cy="5595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176562</xdr:colOff>
      <xdr:row>100</xdr:row>
      <xdr:rowOff>362415</xdr:rowOff>
    </xdr:from>
    <xdr:to>
      <xdr:col>7</xdr:col>
      <xdr:colOff>1929407</xdr:colOff>
      <xdr:row>100</xdr:row>
      <xdr:rowOff>867310</xdr:rowOff>
    </xdr:to>
    <xdr:pic>
      <xdr:nvPicPr>
        <xdr:cNvPr id="16" name="Picture 15">
          <a:extLst>
            <a:ext uri="{FF2B5EF4-FFF2-40B4-BE49-F238E27FC236}">
              <a16:creationId xmlns:a16="http://schemas.microsoft.com/office/drawing/2014/main" id="{3F088B68-7472-67B1-3767-C7A2A59E41B4}"/>
            </a:ext>
          </a:extLst>
        </xdr:cNvPr>
        <xdr:cNvPicPr>
          <a:picLocks noChangeAspect="1"/>
        </xdr:cNvPicPr>
      </xdr:nvPicPr>
      <xdr:blipFill>
        <a:blip xmlns:r="http://schemas.openxmlformats.org/officeDocument/2006/relationships" r:embed="rId1"/>
        <a:stretch>
          <a:fillRect/>
        </a:stretch>
      </xdr:blipFill>
      <xdr:spPr>
        <a:xfrm>
          <a:off x="9738733" y="77668244"/>
          <a:ext cx="1752845" cy="504895"/>
        </a:xfrm>
        <a:prstGeom prst="rect">
          <a:avLst/>
        </a:prstGeom>
      </xdr:spPr>
    </xdr:pic>
    <xdr:clientData/>
  </xdr:twoCellAnchor>
  <xdr:twoCellAnchor editAs="oneCell">
    <xdr:from>
      <xdr:col>7</xdr:col>
      <xdr:colOff>92927</xdr:colOff>
      <xdr:row>98</xdr:row>
      <xdr:rowOff>362414</xdr:rowOff>
    </xdr:from>
    <xdr:to>
      <xdr:col>7</xdr:col>
      <xdr:colOff>2191727</xdr:colOff>
      <xdr:row>98</xdr:row>
      <xdr:rowOff>669968</xdr:rowOff>
    </xdr:to>
    <xdr:pic>
      <xdr:nvPicPr>
        <xdr:cNvPr id="19" name="Picture 18">
          <a:extLst>
            <a:ext uri="{FF2B5EF4-FFF2-40B4-BE49-F238E27FC236}">
              <a16:creationId xmlns:a16="http://schemas.microsoft.com/office/drawing/2014/main" id="{4F9EBFFC-0366-B167-00DC-B66ED5BDF26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55098" y="75252146"/>
          <a:ext cx="2098800" cy="3075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185853</xdr:colOff>
      <xdr:row>97</xdr:row>
      <xdr:rowOff>250902</xdr:rowOff>
    </xdr:from>
    <xdr:to>
      <xdr:col>7</xdr:col>
      <xdr:colOff>2008004</xdr:colOff>
      <xdr:row>97</xdr:row>
      <xdr:rowOff>622610</xdr:rowOff>
    </xdr:to>
    <xdr:pic>
      <xdr:nvPicPr>
        <xdr:cNvPr id="20" name="Picture 19">
          <a:extLst>
            <a:ext uri="{FF2B5EF4-FFF2-40B4-BE49-F238E27FC236}">
              <a16:creationId xmlns:a16="http://schemas.microsoft.com/office/drawing/2014/main" id="{7383518A-56C6-F545-1588-A2A7BD45AF1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748024" y="74044097"/>
          <a:ext cx="1822151" cy="3717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213732</xdr:colOff>
      <xdr:row>96</xdr:row>
      <xdr:rowOff>408877</xdr:rowOff>
    </xdr:from>
    <xdr:to>
      <xdr:col>7</xdr:col>
      <xdr:colOff>2071332</xdr:colOff>
      <xdr:row>96</xdr:row>
      <xdr:rowOff>828433</xdr:rowOff>
    </xdr:to>
    <xdr:pic>
      <xdr:nvPicPr>
        <xdr:cNvPr id="21" name="Picture 20">
          <a:extLst>
            <a:ext uri="{FF2B5EF4-FFF2-40B4-BE49-F238E27FC236}">
              <a16:creationId xmlns:a16="http://schemas.microsoft.com/office/drawing/2014/main" id="{4788AD86-7A38-033C-514E-EDBFD079FA1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775903" y="73040487"/>
          <a:ext cx="1857600" cy="419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204439</xdr:colOff>
      <xdr:row>95</xdr:row>
      <xdr:rowOff>501805</xdr:rowOff>
    </xdr:from>
    <xdr:to>
      <xdr:col>7</xdr:col>
      <xdr:colOff>2123239</xdr:colOff>
      <xdr:row>95</xdr:row>
      <xdr:rowOff>1073389</xdr:rowOff>
    </xdr:to>
    <xdr:pic>
      <xdr:nvPicPr>
        <xdr:cNvPr id="22" name="Picture 21">
          <a:extLst>
            <a:ext uri="{FF2B5EF4-FFF2-40B4-BE49-F238E27FC236}">
              <a16:creationId xmlns:a16="http://schemas.microsoft.com/office/drawing/2014/main" id="{9D68A19B-7B2F-9011-D025-7074B35961F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766610" y="71358512"/>
          <a:ext cx="1918800" cy="571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297366</xdr:colOff>
      <xdr:row>94</xdr:row>
      <xdr:rowOff>408878</xdr:rowOff>
    </xdr:from>
    <xdr:to>
      <xdr:col>7</xdr:col>
      <xdr:colOff>2072268</xdr:colOff>
      <xdr:row>94</xdr:row>
      <xdr:rowOff>1003610</xdr:rowOff>
    </xdr:to>
    <xdr:pic>
      <xdr:nvPicPr>
        <xdr:cNvPr id="23" name="Picture 22">
          <a:extLst>
            <a:ext uri="{FF2B5EF4-FFF2-40B4-BE49-F238E27FC236}">
              <a16:creationId xmlns:a16="http://schemas.microsoft.com/office/drawing/2014/main" id="{0287EA02-AFF7-4287-2588-5DB144BDA31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859537" y="69490683"/>
          <a:ext cx="1774902" cy="5947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529683</xdr:colOff>
      <xdr:row>101</xdr:row>
      <xdr:rowOff>102220</xdr:rowOff>
    </xdr:from>
    <xdr:to>
      <xdr:col>7</xdr:col>
      <xdr:colOff>900483</xdr:colOff>
      <xdr:row>101</xdr:row>
      <xdr:rowOff>456350</xdr:rowOff>
    </xdr:to>
    <xdr:pic>
      <xdr:nvPicPr>
        <xdr:cNvPr id="24" name="Picture 23">
          <a:extLst>
            <a:ext uri="{FF2B5EF4-FFF2-40B4-BE49-F238E27FC236}">
              <a16:creationId xmlns:a16="http://schemas.microsoft.com/office/drawing/2014/main" id="{BFA94A00-C6A8-B8C7-9A7A-94AA40F28EF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091854" y="78569635"/>
          <a:ext cx="370800" cy="3541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446049</xdr:colOff>
      <xdr:row>103</xdr:row>
      <xdr:rowOff>83635</xdr:rowOff>
    </xdr:from>
    <xdr:to>
      <xdr:col>7</xdr:col>
      <xdr:colOff>1014849</xdr:colOff>
      <xdr:row>103</xdr:row>
      <xdr:rowOff>687244</xdr:rowOff>
    </xdr:to>
    <xdr:pic>
      <xdr:nvPicPr>
        <xdr:cNvPr id="26" name="Picture 25">
          <a:extLst>
            <a:ext uri="{FF2B5EF4-FFF2-40B4-BE49-F238E27FC236}">
              <a16:creationId xmlns:a16="http://schemas.microsoft.com/office/drawing/2014/main" id="{102D79F4-CA42-E453-4C73-4BC320817A1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008220" y="79870611"/>
          <a:ext cx="568800" cy="6036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418170</xdr:colOff>
      <xdr:row>102</xdr:row>
      <xdr:rowOff>9293</xdr:rowOff>
    </xdr:from>
    <xdr:to>
      <xdr:col>7</xdr:col>
      <xdr:colOff>1073370</xdr:colOff>
      <xdr:row>102</xdr:row>
      <xdr:rowOff>735853</xdr:rowOff>
    </xdr:to>
    <xdr:pic>
      <xdr:nvPicPr>
        <xdr:cNvPr id="27" name="Picture 26">
          <a:extLst>
            <a:ext uri="{FF2B5EF4-FFF2-40B4-BE49-F238E27FC236}">
              <a16:creationId xmlns:a16="http://schemas.microsoft.com/office/drawing/2014/main" id="{44E1A269-21D0-0312-2123-E39299717271}"/>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980341" y="79024976"/>
          <a:ext cx="655200" cy="726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492512</xdr:colOff>
      <xdr:row>104</xdr:row>
      <xdr:rowOff>55757</xdr:rowOff>
    </xdr:from>
    <xdr:to>
      <xdr:col>7</xdr:col>
      <xdr:colOff>1090112</xdr:colOff>
      <xdr:row>104</xdr:row>
      <xdr:rowOff>944792</xdr:rowOff>
    </xdr:to>
    <xdr:pic>
      <xdr:nvPicPr>
        <xdr:cNvPr id="28" name="Picture 27">
          <a:extLst>
            <a:ext uri="{FF2B5EF4-FFF2-40B4-BE49-F238E27FC236}">
              <a16:creationId xmlns:a16="http://schemas.microsoft.com/office/drawing/2014/main" id="{4855156A-A376-67E7-BF66-136197DD645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054683" y="80614025"/>
          <a:ext cx="597600" cy="889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381000</xdr:colOff>
      <xdr:row>110</xdr:row>
      <xdr:rowOff>92927</xdr:rowOff>
    </xdr:from>
    <xdr:to>
      <xdr:col>7</xdr:col>
      <xdr:colOff>1374170</xdr:colOff>
      <xdr:row>110</xdr:row>
      <xdr:rowOff>1192405</xdr:rowOff>
    </xdr:to>
    <xdr:pic>
      <xdr:nvPicPr>
        <xdr:cNvPr id="29" name="Picture 28">
          <a:extLst>
            <a:ext uri="{FF2B5EF4-FFF2-40B4-BE49-F238E27FC236}">
              <a16:creationId xmlns:a16="http://schemas.microsoft.com/office/drawing/2014/main" id="{AF5423DE-ADAE-4B4B-94C5-580677473B2A}"/>
            </a:ext>
          </a:extLst>
        </xdr:cNvPr>
        <xdr:cNvPicPr>
          <a:picLocks noChangeAspect="1"/>
        </xdr:cNvPicPr>
      </xdr:nvPicPr>
      <xdr:blipFill>
        <a:blip xmlns:r="http://schemas.openxmlformats.org/officeDocument/2006/relationships" r:embed="rId11"/>
        <a:stretch>
          <a:fillRect/>
        </a:stretch>
      </xdr:blipFill>
      <xdr:spPr>
        <a:xfrm>
          <a:off x="9943171" y="82621244"/>
          <a:ext cx="993170" cy="1099478"/>
        </a:xfrm>
        <a:prstGeom prst="rect">
          <a:avLst/>
        </a:prstGeom>
      </xdr:spPr>
    </xdr:pic>
    <xdr:clientData/>
  </xdr:twoCellAnchor>
  <xdr:twoCellAnchor editAs="oneCell">
    <xdr:from>
      <xdr:col>7</xdr:col>
      <xdr:colOff>241610</xdr:colOff>
      <xdr:row>111</xdr:row>
      <xdr:rowOff>213732</xdr:rowOff>
    </xdr:from>
    <xdr:to>
      <xdr:col>7</xdr:col>
      <xdr:colOff>1433983</xdr:colOff>
      <xdr:row>111</xdr:row>
      <xdr:rowOff>1271093</xdr:rowOff>
    </xdr:to>
    <xdr:pic>
      <xdr:nvPicPr>
        <xdr:cNvPr id="30" name="Picture 29">
          <a:extLst>
            <a:ext uri="{FF2B5EF4-FFF2-40B4-BE49-F238E27FC236}">
              <a16:creationId xmlns:a16="http://schemas.microsoft.com/office/drawing/2014/main" id="{DA1176C0-4C35-4846-B873-035CBAE5C98B}"/>
            </a:ext>
          </a:extLst>
        </xdr:cNvPr>
        <xdr:cNvPicPr>
          <a:picLocks noChangeAspect="1"/>
        </xdr:cNvPicPr>
      </xdr:nvPicPr>
      <xdr:blipFill>
        <a:blip xmlns:r="http://schemas.openxmlformats.org/officeDocument/2006/relationships" r:embed="rId12"/>
        <a:stretch>
          <a:fillRect/>
        </a:stretch>
      </xdr:blipFill>
      <xdr:spPr>
        <a:xfrm>
          <a:off x="9803781" y="83977976"/>
          <a:ext cx="1192373" cy="1057361"/>
        </a:xfrm>
        <a:prstGeom prst="rect">
          <a:avLst/>
        </a:prstGeom>
      </xdr:spPr>
    </xdr:pic>
    <xdr:clientData/>
  </xdr:twoCellAnchor>
  <xdr:twoCellAnchor editAs="oneCell">
    <xdr:from>
      <xdr:col>7</xdr:col>
      <xdr:colOff>390293</xdr:colOff>
      <xdr:row>112</xdr:row>
      <xdr:rowOff>176561</xdr:rowOff>
    </xdr:from>
    <xdr:to>
      <xdr:col>7</xdr:col>
      <xdr:colOff>1541761</xdr:colOff>
      <xdr:row>112</xdr:row>
      <xdr:rowOff>865370</xdr:rowOff>
    </xdr:to>
    <xdr:pic>
      <xdr:nvPicPr>
        <xdr:cNvPr id="31" name="Picture 30">
          <a:extLst>
            <a:ext uri="{FF2B5EF4-FFF2-40B4-BE49-F238E27FC236}">
              <a16:creationId xmlns:a16="http://schemas.microsoft.com/office/drawing/2014/main" id="{994CB3C4-D591-4C57-85D0-9D783188912B}"/>
            </a:ext>
          </a:extLst>
        </xdr:cNvPr>
        <xdr:cNvPicPr>
          <a:picLocks noChangeAspect="1"/>
        </xdr:cNvPicPr>
      </xdr:nvPicPr>
      <xdr:blipFill>
        <a:blip xmlns:r="http://schemas.openxmlformats.org/officeDocument/2006/relationships" r:embed="rId13"/>
        <a:stretch>
          <a:fillRect/>
        </a:stretch>
      </xdr:blipFill>
      <xdr:spPr>
        <a:xfrm>
          <a:off x="9952464" y="85223195"/>
          <a:ext cx="1151468" cy="688809"/>
        </a:xfrm>
        <a:prstGeom prst="rect">
          <a:avLst/>
        </a:prstGeom>
      </xdr:spPr>
    </xdr:pic>
    <xdr:clientData/>
  </xdr:twoCellAnchor>
  <xdr:twoCellAnchor editAs="oneCell">
    <xdr:from>
      <xdr:col>7</xdr:col>
      <xdr:colOff>473927</xdr:colOff>
      <xdr:row>113</xdr:row>
      <xdr:rowOff>594731</xdr:rowOff>
    </xdr:from>
    <xdr:to>
      <xdr:col>7</xdr:col>
      <xdr:colOff>1860938</xdr:colOff>
      <xdr:row>113</xdr:row>
      <xdr:rowOff>995312</xdr:rowOff>
    </xdr:to>
    <xdr:pic>
      <xdr:nvPicPr>
        <xdr:cNvPr id="32" name="Picture 31">
          <a:extLst>
            <a:ext uri="{FF2B5EF4-FFF2-40B4-BE49-F238E27FC236}">
              <a16:creationId xmlns:a16="http://schemas.microsoft.com/office/drawing/2014/main" id="{487A0DD2-72F9-4EDB-A1F5-72103D5310A6}"/>
            </a:ext>
          </a:extLst>
        </xdr:cNvPr>
        <xdr:cNvPicPr>
          <a:picLocks noChangeAspect="1"/>
        </xdr:cNvPicPr>
      </xdr:nvPicPr>
      <xdr:blipFill rotWithShape="1">
        <a:blip xmlns:r="http://schemas.openxmlformats.org/officeDocument/2006/relationships" r:embed="rId14"/>
        <a:srcRect t="14481" b="17372"/>
        <a:stretch/>
      </xdr:blipFill>
      <xdr:spPr>
        <a:xfrm>
          <a:off x="10036098" y="86737902"/>
          <a:ext cx="1387011" cy="400581"/>
        </a:xfrm>
        <a:prstGeom prst="rect">
          <a:avLst/>
        </a:prstGeom>
      </xdr:spPr>
    </xdr:pic>
    <xdr:clientData/>
  </xdr:twoCellAnchor>
  <xdr:twoCellAnchor editAs="oneCell">
    <xdr:from>
      <xdr:col>7</xdr:col>
      <xdr:colOff>631903</xdr:colOff>
      <xdr:row>114</xdr:row>
      <xdr:rowOff>55755</xdr:rowOff>
    </xdr:from>
    <xdr:to>
      <xdr:col>7</xdr:col>
      <xdr:colOff>1368503</xdr:colOff>
      <xdr:row>114</xdr:row>
      <xdr:rowOff>1165843</xdr:rowOff>
    </xdr:to>
    <xdr:pic>
      <xdr:nvPicPr>
        <xdr:cNvPr id="33" name="Picture 32">
          <a:extLst>
            <a:ext uri="{FF2B5EF4-FFF2-40B4-BE49-F238E27FC236}">
              <a16:creationId xmlns:a16="http://schemas.microsoft.com/office/drawing/2014/main" id="{00AF6E6F-7A27-4F89-9816-CE98200C69C2}"/>
            </a:ext>
          </a:extLst>
        </xdr:cNvPr>
        <xdr:cNvPicPr>
          <a:picLocks noChangeAspect="1"/>
        </xdr:cNvPicPr>
      </xdr:nvPicPr>
      <xdr:blipFill>
        <a:blip xmlns:r="http://schemas.openxmlformats.org/officeDocument/2006/relationships" r:embed="rId15"/>
        <a:stretch>
          <a:fillRect/>
        </a:stretch>
      </xdr:blipFill>
      <xdr:spPr>
        <a:xfrm>
          <a:off x="10194074" y="87295462"/>
          <a:ext cx="736600" cy="1110088"/>
        </a:xfrm>
        <a:prstGeom prst="rect">
          <a:avLst/>
        </a:prstGeom>
      </xdr:spPr>
    </xdr:pic>
    <xdr:clientData/>
  </xdr:twoCellAnchor>
  <xdr:twoCellAnchor editAs="oneCell">
    <xdr:from>
      <xdr:col>7</xdr:col>
      <xdr:colOff>492513</xdr:colOff>
      <xdr:row>116</xdr:row>
      <xdr:rowOff>65049</xdr:rowOff>
    </xdr:from>
    <xdr:to>
      <xdr:col>7</xdr:col>
      <xdr:colOff>1303353</xdr:colOff>
      <xdr:row>116</xdr:row>
      <xdr:rowOff>687658</xdr:rowOff>
    </xdr:to>
    <xdr:pic>
      <xdr:nvPicPr>
        <xdr:cNvPr id="34" name="Picture 33">
          <a:extLst>
            <a:ext uri="{FF2B5EF4-FFF2-40B4-BE49-F238E27FC236}">
              <a16:creationId xmlns:a16="http://schemas.microsoft.com/office/drawing/2014/main" id="{38BDBD7E-3AB2-4431-93B3-260C9DEE993E}"/>
            </a:ext>
          </a:extLst>
        </xdr:cNvPr>
        <xdr:cNvPicPr>
          <a:picLocks noChangeAspect="1"/>
        </xdr:cNvPicPr>
      </xdr:nvPicPr>
      <xdr:blipFill>
        <a:blip xmlns:r="http://schemas.openxmlformats.org/officeDocument/2006/relationships" r:embed="rId16"/>
        <a:stretch>
          <a:fillRect/>
        </a:stretch>
      </xdr:blipFill>
      <xdr:spPr>
        <a:xfrm>
          <a:off x="10054684" y="89246927"/>
          <a:ext cx="810840" cy="622609"/>
        </a:xfrm>
        <a:prstGeom prst="rect">
          <a:avLst/>
        </a:prstGeom>
      </xdr:spPr>
    </xdr:pic>
    <xdr:clientData/>
  </xdr:twoCellAnchor>
  <xdr:twoCellAnchor editAs="oneCell">
    <xdr:from>
      <xdr:col>7</xdr:col>
      <xdr:colOff>622610</xdr:colOff>
      <xdr:row>115</xdr:row>
      <xdr:rowOff>74342</xdr:rowOff>
    </xdr:from>
    <xdr:to>
      <xdr:col>7</xdr:col>
      <xdr:colOff>1393902</xdr:colOff>
      <xdr:row>115</xdr:row>
      <xdr:rowOff>852108</xdr:rowOff>
    </xdr:to>
    <xdr:pic>
      <xdr:nvPicPr>
        <xdr:cNvPr id="35" name="Picture 34">
          <a:extLst>
            <a:ext uri="{FF2B5EF4-FFF2-40B4-BE49-F238E27FC236}">
              <a16:creationId xmlns:a16="http://schemas.microsoft.com/office/drawing/2014/main" id="{6D05A8CB-D71B-4240-95A5-598A0DE292E3}"/>
            </a:ext>
          </a:extLst>
        </xdr:cNvPr>
        <xdr:cNvPicPr>
          <a:picLocks noChangeAspect="1"/>
        </xdr:cNvPicPr>
      </xdr:nvPicPr>
      <xdr:blipFill>
        <a:blip xmlns:r="http://schemas.openxmlformats.org/officeDocument/2006/relationships" r:embed="rId17"/>
        <a:stretch>
          <a:fillRect/>
        </a:stretch>
      </xdr:blipFill>
      <xdr:spPr>
        <a:xfrm>
          <a:off x="10184781" y="88522098"/>
          <a:ext cx="771292" cy="777766"/>
        </a:xfrm>
        <a:prstGeom prst="rect">
          <a:avLst/>
        </a:prstGeom>
      </xdr:spPr>
    </xdr:pic>
    <xdr:clientData/>
  </xdr:twoCellAnchor>
  <xdr:twoCellAnchor editAs="oneCell">
    <xdr:from>
      <xdr:col>7</xdr:col>
      <xdr:colOff>566853</xdr:colOff>
      <xdr:row>117</xdr:row>
      <xdr:rowOff>55756</xdr:rowOff>
    </xdr:from>
    <xdr:to>
      <xdr:col>7</xdr:col>
      <xdr:colOff>1403194</xdr:colOff>
      <xdr:row>117</xdr:row>
      <xdr:rowOff>767928</xdr:rowOff>
    </xdr:to>
    <xdr:pic>
      <xdr:nvPicPr>
        <xdr:cNvPr id="36" name="Picture 35">
          <a:extLst>
            <a:ext uri="{FF2B5EF4-FFF2-40B4-BE49-F238E27FC236}">
              <a16:creationId xmlns:a16="http://schemas.microsoft.com/office/drawing/2014/main" id="{42E030F9-460E-49EB-9EC6-24BAE6A3FE88}"/>
            </a:ext>
          </a:extLst>
        </xdr:cNvPr>
        <xdr:cNvPicPr>
          <a:picLocks noChangeAspect="1"/>
        </xdr:cNvPicPr>
      </xdr:nvPicPr>
      <xdr:blipFill>
        <a:blip xmlns:r="http://schemas.openxmlformats.org/officeDocument/2006/relationships" r:embed="rId17"/>
        <a:stretch>
          <a:fillRect/>
        </a:stretch>
      </xdr:blipFill>
      <xdr:spPr>
        <a:xfrm>
          <a:off x="10129024" y="90324878"/>
          <a:ext cx="836341" cy="712172"/>
        </a:xfrm>
        <a:prstGeom prst="rect">
          <a:avLst/>
        </a:prstGeom>
      </xdr:spPr>
    </xdr:pic>
    <xdr:clientData/>
  </xdr:twoCellAnchor>
  <xdr:twoCellAnchor editAs="oneCell">
    <xdr:from>
      <xdr:col>7</xdr:col>
      <xdr:colOff>548268</xdr:colOff>
      <xdr:row>118</xdr:row>
      <xdr:rowOff>74341</xdr:rowOff>
    </xdr:from>
    <xdr:to>
      <xdr:col>7</xdr:col>
      <xdr:colOff>1319561</xdr:colOff>
      <xdr:row>118</xdr:row>
      <xdr:rowOff>755376</xdr:rowOff>
    </xdr:to>
    <xdr:pic>
      <xdr:nvPicPr>
        <xdr:cNvPr id="37" name="Picture 36">
          <a:extLst>
            <a:ext uri="{FF2B5EF4-FFF2-40B4-BE49-F238E27FC236}">
              <a16:creationId xmlns:a16="http://schemas.microsoft.com/office/drawing/2014/main" id="{E4EE0E9E-1DA4-442D-A086-59D7D1E2209E}"/>
            </a:ext>
          </a:extLst>
        </xdr:cNvPr>
        <xdr:cNvPicPr>
          <a:picLocks noChangeAspect="1"/>
        </xdr:cNvPicPr>
      </xdr:nvPicPr>
      <xdr:blipFill rotWithShape="1">
        <a:blip xmlns:r="http://schemas.openxmlformats.org/officeDocument/2006/relationships" r:embed="rId18"/>
        <a:srcRect l="26572" t="3268"/>
        <a:stretch/>
      </xdr:blipFill>
      <xdr:spPr>
        <a:xfrm>
          <a:off x="10110439" y="91254146"/>
          <a:ext cx="771293" cy="681035"/>
        </a:xfrm>
        <a:prstGeom prst="rect">
          <a:avLst/>
        </a:prstGeom>
      </xdr:spPr>
    </xdr:pic>
    <xdr:clientData/>
  </xdr:twoCellAnchor>
  <xdr:twoCellAnchor editAs="oneCell">
    <xdr:from>
      <xdr:col>7</xdr:col>
      <xdr:colOff>548269</xdr:colOff>
      <xdr:row>119</xdr:row>
      <xdr:rowOff>130098</xdr:rowOff>
    </xdr:from>
    <xdr:to>
      <xdr:col>7</xdr:col>
      <xdr:colOff>1289193</xdr:colOff>
      <xdr:row>119</xdr:row>
      <xdr:rowOff>827050</xdr:rowOff>
    </xdr:to>
    <xdr:pic>
      <xdr:nvPicPr>
        <xdr:cNvPr id="38" name="Picture 37">
          <a:extLst>
            <a:ext uri="{FF2B5EF4-FFF2-40B4-BE49-F238E27FC236}">
              <a16:creationId xmlns:a16="http://schemas.microsoft.com/office/drawing/2014/main" id="{6FF48667-587A-47C6-B0E1-F13D235AA0DA}"/>
            </a:ext>
          </a:extLst>
        </xdr:cNvPr>
        <xdr:cNvPicPr>
          <a:picLocks noChangeAspect="1"/>
        </xdr:cNvPicPr>
      </xdr:nvPicPr>
      <xdr:blipFill>
        <a:blip xmlns:r="http://schemas.openxmlformats.org/officeDocument/2006/relationships" r:embed="rId19"/>
        <a:stretch>
          <a:fillRect/>
        </a:stretch>
      </xdr:blipFill>
      <xdr:spPr>
        <a:xfrm>
          <a:off x="10110440" y="92146244"/>
          <a:ext cx="740924" cy="696952"/>
        </a:xfrm>
        <a:prstGeom prst="rect">
          <a:avLst/>
        </a:prstGeom>
      </xdr:spPr>
    </xdr:pic>
    <xdr:clientData/>
  </xdr:twoCellAnchor>
  <xdr:twoCellAnchor editAs="oneCell">
    <xdr:from>
      <xdr:col>7</xdr:col>
      <xdr:colOff>436756</xdr:colOff>
      <xdr:row>124</xdr:row>
      <xdr:rowOff>204440</xdr:rowOff>
    </xdr:from>
    <xdr:to>
      <xdr:col>7</xdr:col>
      <xdr:colOff>1765107</xdr:colOff>
      <xdr:row>124</xdr:row>
      <xdr:rowOff>1654098</xdr:rowOff>
    </xdr:to>
    <xdr:pic>
      <xdr:nvPicPr>
        <xdr:cNvPr id="39" name="Picture 38">
          <a:extLst>
            <a:ext uri="{FF2B5EF4-FFF2-40B4-BE49-F238E27FC236}">
              <a16:creationId xmlns:a16="http://schemas.microsoft.com/office/drawing/2014/main" id="{A3D2CEC9-337D-CFDD-D845-E1A51418D9C4}"/>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9998927" y="93874684"/>
          <a:ext cx="1328351" cy="14496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288075</xdr:colOff>
      <xdr:row>125</xdr:row>
      <xdr:rowOff>111512</xdr:rowOff>
    </xdr:from>
    <xdr:to>
      <xdr:col>7</xdr:col>
      <xdr:colOff>1784197</xdr:colOff>
      <xdr:row>125</xdr:row>
      <xdr:rowOff>1798662</xdr:rowOff>
    </xdr:to>
    <xdr:pic>
      <xdr:nvPicPr>
        <xdr:cNvPr id="40" name="Picture 39">
          <a:extLst>
            <a:ext uri="{FF2B5EF4-FFF2-40B4-BE49-F238E27FC236}">
              <a16:creationId xmlns:a16="http://schemas.microsoft.com/office/drawing/2014/main" id="{9D3FC4BD-416D-95D1-4F0B-5BD71C317185}"/>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9850246" y="95816853"/>
          <a:ext cx="1496122" cy="168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306659</xdr:colOff>
      <xdr:row>126</xdr:row>
      <xdr:rowOff>130098</xdr:rowOff>
    </xdr:from>
    <xdr:to>
      <xdr:col>7</xdr:col>
      <xdr:colOff>1765610</xdr:colOff>
      <xdr:row>126</xdr:row>
      <xdr:rowOff>1709306</xdr:rowOff>
    </xdr:to>
    <xdr:pic>
      <xdr:nvPicPr>
        <xdr:cNvPr id="41" name="Picture 40">
          <a:extLst>
            <a:ext uri="{FF2B5EF4-FFF2-40B4-BE49-F238E27FC236}">
              <a16:creationId xmlns:a16="http://schemas.microsoft.com/office/drawing/2014/main" id="{5F2EF2B9-05C9-8C82-D75F-FD3CEE571BC3}"/>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9868830" y="97870537"/>
          <a:ext cx="1458951" cy="15792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55756</xdr:colOff>
      <xdr:row>0</xdr:row>
      <xdr:rowOff>0</xdr:rowOff>
    </xdr:from>
    <xdr:to>
      <xdr:col>1</xdr:col>
      <xdr:colOff>514907</xdr:colOff>
      <xdr:row>2</xdr:row>
      <xdr:rowOff>138832</xdr:rowOff>
    </xdr:to>
    <xdr:pic>
      <xdr:nvPicPr>
        <xdr:cNvPr id="2" name="Picture 1">
          <a:extLst>
            <a:ext uri="{FF2B5EF4-FFF2-40B4-BE49-F238E27FC236}">
              <a16:creationId xmlns:a16="http://schemas.microsoft.com/office/drawing/2014/main" id="{C1CC1E74-5B94-4262-BB13-B67C022BE9FC}"/>
            </a:ext>
          </a:extLst>
        </xdr:cNvPr>
        <xdr:cNvPicPr>
          <a:picLocks noChangeAspect="1"/>
        </xdr:cNvPicPr>
      </xdr:nvPicPr>
      <xdr:blipFill>
        <a:blip xmlns:r="http://schemas.openxmlformats.org/officeDocument/2006/relationships" r:embed="rId23"/>
        <a:stretch>
          <a:fillRect/>
        </a:stretch>
      </xdr:blipFill>
      <xdr:spPr>
        <a:xfrm>
          <a:off x="55756" y="0"/>
          <a:ext cx="1323371" cy="510539"/>
        </a:xfrm>
        <a:prstGeom prst="rect">
          <a:avLst/>
        </a:prstGeom>
      </xdr:spPr>
    </xdr:pic>
    <xdr:clientData/>
  </xdr:twoCellAnchor>
  <xdr:twoCellAnchor editAs="oneCell">
    <xdr:from>
      <xdr:col>7</xdr:col>
      <xdr:colOff>957146</xdr:colOff>
      <xdr:row>0</xdr:row>
      <xdr:rowOff>0</xdr:rowOff>
    </xdr:from>
    <xdr:to>
      <xdr:col>7</xdr:col>
      <xdr:colOff>1629761</xdr:colOff>
      <xdr:row>3</xdr:row>
      <xdr:rowOff>1960</xdr:rowOff>
    </xdr:to>
    <xdr:pic>
      <xdr:nvPicPr>
        <xdr:cNvPr id="3" name="Picture 2">
          <a:extLst>
            <a:ext uri="{FF2B5EF4-FFF2-40B4-BE49-F238E27FC236}">
              <a16:creationId xmlns:a16="http://schemas.microsoft.com/office/drawing/2014/main" id="{48D5A4B2-2B3E-430E-90AC-E65B0DAB22F8}"/>
            </a:ext>
          </a:extLst>
        </xdr:cNvPr>
        <xdr:cNvPicPr>
          <a:picLocks noChangeAspect="1"/>
        </xdr:cNvPicPr>
      </xdr:nvPicPr>
      <xdr:blipFill>
        <a:blip xmlns:r="http://schemas.openxmlformats.org/officeDocument/2006/relationships" r:embed="rId24"/>
        <a:stretch>
          <a:fillRect/>
        </a:stretch>
      </xdr:blipFill>
      <xdr:spPr>
        <a:xfrm>
          <a:off x="10519317" y="0"/>
          <a:ext cx="672615" cy="559521"/>
        </a:xfrm>
        <a:prstGeom prst="rect">
          <a:avLst/>
        </a:prstGeom>
      </xdr:spPr>
    </xdr:pic>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0.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8"/>
  <sheetViews>
    <sheetView workbookViewId="0">
      <selection activeCell="B17" sqref="B17"/>
    </sheetView>
  </sheetViews>
  <sheetFormatPr defaultRowHeight="14.6"/>
  <cols>
    <col min="2" max="2" width="37.53515625" customWidth="1"/>
    <col min="3" max="3" width="21.3046875" customWidth="1"/>
    <col min="4" max="4" width="26.84375" customWidth="1"/>
  </cols>
  <sheetData>
    <row r="1" spans="1:4">
      <c r="A1" s="149"/>
      <c r="B1" s="58"/>
      <c r="C1" s="58"/>
      <c r="D1" s="59"/>
    </row>
    <row r="2" spans="1:4">
      <c r="A2" s="150"/>
      <c r="B2" s="105"/>
      <c r="C2" s="105"/>
      <c r="D2" s="61"/>
    </row>
    <row r="3" spans="1:4">
      <c r="A3" s="150"/>
      <c r="B3" s="105"/>
      <c r="C3" s="105"/>
      <c r="D3" s="61"/>
    </row>
    <row r="4" spans="1:4">
      <c r="A4" s="150"/>
      <c r="B4" s="105"/>
      <c r="C4" s="105"/>
      <c r="D4" s="61"/>
    </row>
    <row r="5" spans="1:4">
      <c r="A5" s="151" t="s">
        <v>27</v>
      </c>
      <c r="B5" s="152" t="s">
        <v>221</v>
      </c>
      <c r="C5" s="105"/>
      <c r="D5" s="61"/>
    </row>
    <row r="6" spans="1:4">
      <c r="A6" s="153"/>
      <c r="B6" s="64"/>
      <c r="C6" s="64"/>
      <c r="D6" s="65"/>
    </row>
    <row r="7" spans="1:4">
      <c r="A7" s="100" t="s">
        <v>34</v>
      </c>
      <c r="B7" s="100"/>
      <c r="C7" s="100"/>
      <c r="D7" s="103"/>
    </row>
    <row r="8" spans="1:4">
      <c r="A8" s="35" t="s">
        <v>38</v>
      </c>
      <c r="B8" s="35" t="s">
        <v>35</v>
      </c>
      <c r="C8" s="35" t="s">
        <v>33</v>
      </c>
      <c r="D8" s="102" t="s">
        <v>5</v>
      </c>
    </row>
    <row r="9" spans="1:4">
      <c r="A9" s="70">
        <v>1</v>
      </c>
      <c r="B9" s="36" t="s">
        <v>6</v>
      </c>
      <c r="C9" s="37">
        <f>+BOQ!F25</f>
        <v>0</v>
      </c>
      <c r="D9" s="35"/>
    </row>
    <row r="10" spans="1:4">
      <c r="A10" s="70">
        <v>2</v>
      </c>
      <c r="B10" s="36" t="s">
        <v>40</v>
      </c>
      <c r="C10" s="37">
        <f>+BOQ!F34</f>
        <v>0</v>
      </c>
      <c r="D10" s="35"/>
    </row>
    <row r="11" spans="1:4" ht="29.15">
      <c r="A11" s="70">
        <v>3</v>
      </c>
      <c r="B11" s="36" t="s">
        <v>46</v>
      </c>
      <c r="C11" s="37">
        <f>+BOQ!F64</f>
        <v>0</v>
      </c>
      <c r="D11" s="35" t="s">
        <v>220</v>
      </c>
    </row>
    <row r="12" spans="1:4" ht="29.15">
      <c r="A12" s="70">
        <v>4</v>
      </c>
      <c r="B12" s="36" t="s">
        <v>74</v>
      </c>
      <c r="C12" s="37">
        <f>+BOQ!F92</f>
        <v>0</v>
      </c>
      <c r="D12" s="35"/>
    </row>
    <row r="13" spans="1:4">
      <c r="A13" s="70">
        <v>5</v>
      </c>
      <c r="B13" s="36" t="s">
        <v>107</v>
      </c>
      <c r="C13" s="37">
        <f>+BOQ!F107</f>
        <v>0</v>
      </c>
      <c r="D13" s="35"/>
    </row>
    <row r="14" spans="1:4">
      <c r="A14" s="70">
        <v>6</v>
      </c>
      <c r="B14" s="36" t="s">
        <v>75</v>
      </c>
      <c r="C14" s="101">
        <f>+BOQ!F121</f>
        <v>0</v>
      </c>
      <c r="D14" s="35"/>
    </row>
    <row r="15" spans="1:4">
      <c r="A15" s="70">
        <v>7</v>
      </c>
      <c r="B15" s="36" t="s">
        <v>77</v>
      </c>
      <c r="C15" s="101">
        <f>+BOQ!F130</f>
        <v>0</v>
      </c>
      <c r="D15" s="35" t="s">
        <v>219</v>
      </c>
    </row>
    <row r="16" spans="1:4">
      <c r="A16" s="70">
        <v>8</v>
      </c>
      <c r="B16" s="36" t="s">
        <v>138</v>
      </c>
      <c r="C16" s="101">
        <f>+BOQ!F234</f>
        <v>0</v>
      </c>
      <c r="D16" s="35" t="s">
        <v>218</v>
      </c>
    </row>
    <row r="17" spans="1:4">
      <c r="A17" s="70">
        <v>9</v>
      </c>
      <c r="B17" s="36" t="s">
        <v>213</v>
      </c>
      <c r="C17" s="101">
        <f>+BOQ!F241</f>
        <v>0</v>
      </c>
      <c r="D17" s="35" t="s">
        <v>222</v>
      </c>
    </row>
    <row r="18" spans="1:4">
      <c r="A18" s="35"/>
      <c r="B18" s="35"/>
      <c r="C18" s="101">
        <f>SUM(C9:C17)</f>
        <v>0</v>
      </c>
      <c r="D18" s="35"/>
    </row>
  </sheetData>
  <pageMargins left="0.70866141732283472" right="0.70866141732283472" top="0.74803149606299213" bottom="0.74803149606299213" header="0.31496062992125984" footer="0.31496062992125984"/>
  <pageSetup paperSize="9" scale="9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41"/>
  <sheetViews>
    <sheetView tabSelected="1" zoomScale="82" zoomScaleNormal="100" workbookViewId="0">
      <pane xSplit="1" ySplit="7" topLeftCell="B8" activePane="bottomRight" state="frozen"/>
      <selection pane="topRight" activeCell="B1" sqref="B1"/>
      <selection pane="bottomLeft" activeCell="A5" sqref="A5"/>
      <selection pane="bottomRight" activeCell="B4" sqref="B4"/>
    </sheetView>
  </sheetViews>
  <sheetFormatPr defaultRowHeight="14.6"/>
  <cols>
    <col min="1" max="1" width="12.69140625" style="1" customWidth="1"/>
    <col min="2" max="2" width="71.07421875" style="2" customWidth="1"/>
    <col min="5" max="7" width="12.69140625" customWidth="1"/>
    <col min="8" max="8" width="32.53515625" customWidth="1"/>
    <col min="14" max="14" width="11.4609375" bestFit="1" customWidth="1"/>
  </cols>
  <sheetData>
    <row r="1" spans="1:8">
      <c r="A1" s="56"/>
      <c r="B1" s="57"/>
      <c r="C1" s="58"/>
      <c r="D1" s="58"/>
      <c r="E1" s="58"/>
      <c r="F1" s="58"/>
      <c r="G1" s="58"/>
      <c r="H1" s="59"/>
    </row>
    <row r="2" spans="1:8">
      <c r="A2" s="60"/>
      <c r="B2" s="104"/>
      <c r="C2" s="105"/>
      <c r="D2" s="105"/>
      <c r="E2" s="105"/>
      <c r="F2" s="105"/>
      <c r="G2" s="105"/>
      <c r="H2" s="61"/>
    </row>
    <row r="3" spans="1:8">
      <c r="A3" s="60"/>
      <c r="B3" s="104"/>
      <c r="C3" s="105"/>
      <c r="D3" s="105"/>
      <c r="E3" s="105"/>
      <c r="F3" s="105"/>
      <c r="G3" s="105"/>
      <c r="H3" s="61"/>
    </row>
    <row r="4" spans="1:8">
      <c r="A4" s="60" t="s">
        <v>27</v>
      </c>
      <c r="B4" s="104"/>
      <c r="C4" s="105"/>
      <c r="D4" s="105"/>
      <c r="E4" s="105"/>
      <c r="F4" s="105"/>
      <c r="G4" s="105"/>
      <c r="H4" s="61"/>
    </row>
    <row r="5" spans="1:8">
      <c r="A5" s="60"/>
      <c r="B5" s="104"/>
      <c r="C5" s="105"/>
      <c r="D5" s="105"/>
      <c r="E5" s="105"/>
      <c r="F5" s="105"/>
      <c r="G5" s="105"/>
      <c r="H5" s="61"/>
    </row>
    <row r="6" spans="1:8">
      <c r="A6" s="62"/>
      <c r="B6" s="63"/>
      <c r="C6" s="64"/>
      <c r="D6" s="64"/>
      <c r="E6" s="64"/>
      <c r="F6" s="64"/>
      <c r="G6" s="64"/>
      <c r="H6" s="65"/>
    </row>
    <row r="7" spans="1:8">
      <c r="A7" s="72" t="s">
        <v>0</v>
      </c>
      <c r="B7" s="73" t="s">
        <v>1</v>
      </c>
      <c r="C7" s="74" t="s">
        <v>2</v>
      </c>
      <c r="D7" s="75" t="s">
        <v>3</v>
      </c>
      <c r="E7" s="75" t="s">
        <v>4</v>
      </c>
      <c r="F7" s="75" t="s">
        <v>33</v>
      </c>
      <c r="G7" s="75" t="s">
        <v>5</v>
      </c>
      <c r="H7" s="76" t="s">
        <v>32</v>
      </c>
    </row>
    <row r="8" spans="1:8">
      <c r="A8" s="12"/>
      <c r="B8" s="13"/>
      <c r="C8" s="14"/>
      <c r="D8" s="14"/>
      <c r="E8" s="14"/>
      <c r="F8" s="14"/>
      <c r="G8" s="14"/>
      <c r="H8" s="15"/>
    </row>
    <row r="9" spans="1:8">
      <c r="A9" s="27"/>
      <c r="B9" s="24" t="s">
        <v>6</v>
      </c>
      <c r="C9" s="28"/>
      <c r="D9" s="28"/>
      <c r="E9" s="28"/>
      <c r="F9" s="31"/>
      <c r="G9" s="28"/>
      <c r="H9" s="29"/>
    </row>
    <row r="10" spans="1:8">
      <c r="A10" s="46" t="s">
        <v>7</v>
      </c>
      <c r="B10" s="16" t="s">
        <v>8</v>
      </c>
      <c r="C10" s="17" t="s">
        <v>9</v>
      </c>
      <c r="D10" s="17">
        <v>1</v>
      </c>
      <c r="E10" s="17"/>
      <c r="F10" s="38">
        <f>+D10*E10</f>
        <v>0</v>
      </c>
      <c r="G10" s="17"/>
      <c r="H10" s="18"/>
    </row>
    <row r="11" spans="1:8">
      <c r="A11" s="47">
        <f>+A10+0.01</f>
        <v>1.02</v>
      </c>
      <c r="B11" s="5" t="s">
        <v>10</v>
      </c>
      <c r="C11" s="6" t="s">
        <v>9</v>
      </c>
      <c r="D11" s="6">
        <v>1</v>
      </c>
      <c r="E11" s="6"/>
      <c r="F11" s="9">
        <f t="shared" ref="F11:F79" si="0">+D11*E11</f>
        <v>0</v>
      </c>
      <c r="G11" s="6"/>
      <c r="H11" s="7"/>
    </row>
    <row r="12" spans="1:8">
      <c r="A12" s="47">
        <f t="shared" ref="A12:A24" si="1">+A11+0.01</f>
        <v>1.03</v>
      </c>
      <c r="B12" s="5" t="s">
        <v>11</v>
      </c>
      <c r="C12" s="6" t="s">
        <v>9</v>
      </c>
      <c r="D12" s="6">
        <v>1</v>
      </c>
      <c r="E12" s="6"/>
      <c r="F12" s="9">
        <f t="shared" si="0"/>
        <v>0</v>
      </c>
      <c r="G12" s="6"/>
      <c r="H12" s="7"/>
    </row>
    <row r="13" spans="1:8">
      <c r="A13" s="47">
        <f t="shared" si="1"/>
        <v>1.04</v>
      </c>
      <c r="B13" s="5" t="s">
        <v>12</v>
      </c>
      <c r="C13" s="6" t="s">
        <v>9</v>
      </c>
      <c r="D13" s="6">
        <v>1</v>
      </c>
      <c r="E13" s="6"/>
      <c r="F13" s="9">
        <f t="shared" si="0"/>
        <v>0</v>
      </c>
      <c r="G13" s="6"/>
      <c r="H13" s="7"/>
    </row>
    <row r="14" spans="1:8">
      <c r="A14" s="47">
        <f t="shared" si="1"/>
        <v>1.05</v>
      </c>
      <c r="B14" s="5" t="s">
        <v>13</v>
      </c>
      <c r="C14" s="6" t="s">
        <v>9</v>
      </c>
      <c r="D14" s="6">
        <v>1</v>
      </c>
      <c r="E14" s="6"/>
      <c r="F14" s="9">
        <f t="shared" si="0"/>
        <v>0</v>
      </c>
      <c r="G14" s="6"/>
      <c r="H14" s="7"/>
    </row>
    <row r="15" spans="1:8">
      <c r="A15" s="47">
        <f t="shared" si="1"/>
        <v>1.06</v>
      </c>
      <c r="B15" s="5" t="s">
        <v>14</v>
      </c>
      <c r="C15" s="6" t="s">
        <v>9</v>
      </c>
      <c r="D15" s="6">
        <v>1</v>
      </c>
      <c r="E15" s="6"/>
      <c r="F15" s="9">
        <f t="shared" si="0"/>
        <v>0</v>
      </c>
      <c r="G15" s="6"/>
      <c r="H15" s="7"/>
    </row>
    <row r="16" spans="1:8">
      <c r="A16" s="47">
        <f t="shared" si="1"/>
        <v>1.07</v>
      </c>
      <c r="B16" s="5" t="s">
        <v>15</v>
      </c>
      <c r="C16" s="6" t="s">
        <v>9</v>
      </c>
      <c r="D16" s="6">
        <v>1</v>
      </c>
      <c r="E16" s="6"/>
      <c r="F16" s="9">
        <f t="shared" si="0"/>
        <v>0</v>
      </c>
      <c r="G16" s="6"/>
      <c r="H16" s="7"/>
    </row>
    <row r="17" spans="1:8">
      <c r="A17" s="47">
        <f t="shared" si="1"/>
        <v>1.08</v>
      </c>
      <c r="B17" s="5" t="s">
        <v>16</v>
      </c>
      <c r="C17" s="6" t="s">
        <v>9</v>
      </c>
      <c r="D17" s="6">
        <v>1</v>
      </c>
      <c r="E17" s="6"/>
      <c r="F17" s="9">
        <f t="shared" si="0"/>
        <v>0</v>
      </c>
      <c r="G17" s="6"/>
      <c r="H17" s="7"/>
    </row>
    <row r="18" spans="1:8">
      <c r="A18" s="47">
        <f t="shared" si="1"/>
        <v>1.0900000000000001</v>
      </c>
      <c r="B18" s="5" t="s">
        <v>17</v>
      </c>
      <c r="C18" s="6" t="s">
        <v>9</v>
      </c>
      <c r="D18" s="6">
        <v>1</v>
      </c>
      <c r="E18" s="6"/>
      <c r="F18" s="9">
        <f t="shared" si="0"/>
        <v>0</v>
      </c>
      <c r="G18" s="6"/>
      <c r="H18" s="7"/>
    </row>
    <row r="19" spans="1:8">
      <c r="A19" s="47">
        <f t="shared" si="1"/>
        <v>1.1000000000000001</v>
      </c>
      <c r="B19" s="5" t="s">
        <v>18</v>
      </c>
      <c r="C19" s="6" t="s">
        <v>9</v>
      </c>
      <c r="D19" s="6">
        <v>1</v>
      </c>
      <c r="E19" s="6"/>
      <c r="F19" s="9">
        <f t="shared" si="0"/>
        <v>0</v>
      </c>
      <c r="G19" s="6"/>
      <c r="H19" s="7"/>
    </row>
    <row r="20" spans="1:8">
      <c r="A20" s="47">
        <f t="shared" si="1"/>
        <v>1.1100000000000001</v>
      </c>
      <c r="B20" s="5" t="s">
        <v>19</v>
      </c>
      <c r="C20" s="6" t="s">
        <v>9</v>
      </c>
      <c r="D20" s="6">
        <v>1</v>
      </c>
      <c r="E20" s="6"/>
      <c r="F20" s="9">
        <f t="shared" si="0"/>
        <v>0</v>
      </c>
      <c r="G20" s="6"/>
      <c r="H20" s="7"/>
    </row>
    <row r="21" spans="1:8">
      <c r="A21" s="47">
        <f t="shared" si="1"/>
        <v>1.1200000000000001</v>
      </c>
      <c r="B21" s="5" t="s">
        <v>20</v>
      </c>
      <c r="C21" s="6" t="s">
        <v>9</v>
      </c>
      <c r="D21" s="6">
        <v>1</v>
      </c>
      <c r="E21" s="6"/>
      <c r="F21" s="9">
        <f t="shared" si="0"/>
        <v>0</v>
      </c>
      <c r="G21" s="6"/>
      <c r="H21" s="7"/>
    </row>
    <row r="22" spans="1:8">
      <c r="A22" s="47">
        <f t="shared" si="1"/>
        <v>1.1300000000000001</v>
      </c>
      <c r="B22" s="5" t="s">
        <v>21</v>
      </c>
      <c r="C22" s="6" t="s">
        <v>9</v>
      </c>
      <c r="D22" s="6">
        <v>1</v>
      </c>
      <c r="E22" s="6"/>
      <c r="F22" s="9">
        <f t="shared" si="0"/>
        <v>0</v>
      </c>
      <c r="G22" s="6"/>
      <c r="H22" s="7"/>
    </row>
    <row r="23" spans="1:8">
      <c r="A23" s="47">
        <f t="shared" si="1"/>
        <v>1.1400000000000001</v>
      </c>
      <c r="B23" s="5" t="s">
        <v>22</v>
      </c>
      <c r="C23" s="6" t="s">
        <v>9</v>
      </c>
      <c r="D23" s="6">
        <v>1</v>
      </c>
      <c r="E23" s="6"/>
      <c r="F23" s="9">
        <f t="shared" si="0"/>
        <v>0</v>
      </c>
      <c r="G23" s="6"/>
      <c r="H23" s="7"/>
    </row>
    <row r="24" spans="1:8">
      <c r="A24" s="134">
        <f t="shared" si="1"/>
        <v>1.1500000000000001</v>
      </c>
      <c r="B24" s="135" t="s">
        <v>23</v>
      </c>
      <c r="C24" s="136" t="s">
        <v>9</v>
      </c>
      <c r="D24" s="136">
        <v>1</v>
      </c>
      <c r="E24" s="136"/>
      <c r="F24" s="137">
        <f t="shared" si="0"/>
        <v>0</v>
      </c>
      <c r="G24" s="136"/>
      <c r="H24" s="138"/>
    </row>
    <row r="25" spans="1:8" s="4" customFormat="1">
      <c r="A25" s="48"/>
      <c r="B25" s="24" t="s">
        <v>36</v>
      </c>
      <c r="C25" s="25"/>
      <c r="D25" s="25"/>
      <c r="E25" s="25"/>
      <c r="F25" s="31">
        <f>SUM(F10:F24)</f>
        <v>0</v>
      </c>
      <c r="G25" s="25"/>
      <c r="H25" s="26"/>
    </row>
    <row r="26" spans="1:8" s="4" customFormat="1">
      <c r="A26" s="142"/>
      <c r="B26" s="143"/>
      <c r="C26" s="144"/>
      <c r="D26" s="144"/>
      <c r="E26" s="144"/>
      <c r="F26" s="66"/>
      <c r="G26" s="144"/>
      <c r="H26" s="144"/>
    </row>
    <row r="27" spans="1:8" s="4" customFormat="1">
      <c r="A27" s="107"/>
      <c r="B27" s="108" t="s">
        <v>40</v>
      </c>
      <c r="C27" s="109"/>
      <c r="D27" s="109"/>
      <c r="E27" s="109"/>
      <c r="F27" s="110"/>
      <c r="G27" s="109"/>
      <c r="H27" s="111"/>
    </row>
    <row r="28" spans="1:8" s="4" customFormat="1" ht="99" customHeight="1">
      <c r="A28" s="52">
        <v>2</v>
      </c>
      <c r="B28" s="5" t="s">
        <v>53</v>
      </c>
      <c r="C28" s="114"/>
      <c r="D28" s="114"/>
      <c r="E28" s="114"/>
      <c r="F28" s="115"/>
      <c r="G28" s="114"/>
      <c r="H28" s="116"/>
    </row>
    <row r="29" spans="1:8" s="4" customFormat="1">
      <c r="A29" s="52">
        <f>+A28+0.01</f>
        <v>2.0099999999999998</v>
      </c>
      <c r="B29" s="5" t="s">
        <v>41</v>
      </c>
      <c r="C29" s="6" t="s">
        <v>24</v>
      </c>
      <c r="D29" s="6">
        <v>45</v>
      </c>
      <c r="E29" s="114"/>
      <c r="F29" s="115"/>
      <c r="G29" s="114"/>
      <c r="H29" s="116"/>
    </row>
    <row r="30" spans="1:8" s="4" customFormat="1">
      <c r="A30" s="52">
        <f>+A29+0.01</f>
        <v>2.0199999999999996</v>
      </c>
      <c r="B30" s="5" t="s">
        <v>42</v>
      </c>
      <c r="C30" s="6" t="s">
        <v>24</v>
      </c>
      <c r="D30" s="6">
        <v>70</v>
      </c>
      <c r="E30" s="114"/>
      <c r="F30" s="115"/>
      <c r="G30" s="114"/>
      <c r="H30" s="116"/>
    </row>
    <row r="31" spans="1:8" s="4" customFormat="1">
      <c r="A31" s="52">
        <f>+A30+0.01</f>
        <v>2.0299999999999994</v>
      </c>
      <c r="B31" s="5" t="s">
        <v>43</v>
      </c>
      <c r="C31" s="6" t="s">
        <v>24</v>
      </c>
      <c r="D31" s="6">
        <v>70</v>
      </c>
      <c r="E31" s="114"/>
      <c r="F31" s="115"/>
      <c r="G31" s="114"/>
      <c r="H31" s="116"/>
    </row>
    <row r="32" spans="1:8" s="4" customFormat="1">
      <c r="A32" s="52">
        <f>+A31+0.01</f>
        <v>2.0399999999999991</v>
      </c>
      <c r="B32" s="5" t="s">
        <v>44</v>
      </c>
      <c r="C32" s="6" t="s">
        <v>24</v>
      </c>
      <c r="D32" s="6">
        <v>2</v>
      </c>
      <c r="E32" s="114"/>
      <c r="F32" s="115"/>
      <c r="G32" s="114"/>
      <c r="H32" s="116"/>
    </row>
    <row r="33" spans="1:8" s="4" customFormat="1">
      <c r="A33" s="134">
        <f>+A32+0.01</f>
        <v>2.0499999999999989</v>
      </c>
      <c r="B33" s="135" t="s">
        <v>45</v>
      </c>
      <c r="C33" s="136" t="s">
        <v>24</v>
      </c>
      <c r="D33" s="136">
        <v>10</v>
      </c>
      <c r="E33" s="139"/>
      <c r="F33" s="140"/>
      <c r="G33" s="139"/>
      <c r="H33" s="141"/>
    </row>
    <row r="34" spans="1:8" s="4" customFormat="1">
      <c r="A34" s="129"/>
      <c r="B34" s="130" t="s">
        <v>72</v>
      </c>
      <c r="C34" s="131"/>
      <c r="D34" s="131"/>
      <c r="E34" s="131"/>
      <c r="F34" s="132">
        <f>SUM(F29:F33)</f>
        <v>0</v>
      </c>
      <c r="G34" s="131"/>
      <c r="H34" s="133"/>
    </row>
    <row r="35" spans="1:8" s="4" customFormat="1">
      <c r="A35" s="142"/>
      <c r="B35" s="143"/>
      <c r="C35" s="144"/>
      <c r="D35" s="144"/>
      <c r="E35" s="144"/>
      <c r="F35" s="66"/>
      <c r="G35" s="144"/>
      <c r="H35" s="144"/>
    </row>
    <row r="36" spans="1:8" s="4" customFormat="1">
      <c r="A36" s="107"/>
      <c r="B36" s="108" t="s">
        <v>46</v>
      </c>
      <c r="C36" s="109"/>
      <c r="D36" s="109"/>
      <c r="E36" s="109"/>
      <c r="F36" s="110"/>
      <c r="G36" s="109"/>
      <c r="H36" s="111"/>
    </row>
    <row r="37" spans="1:8" s="4" customFormat="1">
      <c r="A37" s="112"/>
      <c r="B37" s="113" t="s">
        <v>65</v>
      </c>
      <c r="C37" s="114"/>
      <c r="D37" s="114"/>
      <c r="E37" s="114"/>
      <c r="F37" s="115"/>
      <c r="G37" s="114"/>
      <c r="H37" s="116"/>
    </row>
    <row r="38" spans="1:8" s="4" customFormat="1" ht="43.75">
      <c r="A38" s="52">
        <v>3.01</v>
      </c>
      <c r="B38" s="5" t="s">
        <v>66</v>
      </c>
      <c r="C38" s="6" t="s">
        <v>24</v>
      </c>
      <c r="D38" s="6">
        <f>35+10+15</f>
        <v>60</v>
      </c>
      <c r="E38" s="114"/>
      <c r="F38" s="115"/>
      <c r="G38" s="114"/>
      <c r="H38" s="116"/>
    </row>
    <row r="39" spans="1:8" s="4" customFormat="1" ht="31.2" customHeight="1">
      <c r="A39" s="52">
        <f>+A38+0.01</f>
        <v>3.0199999999999996</v>
      </c>
      <c r="B39" s="5" t="s">
        <v>52</v>
      </c>
      <c r="C39" s="6" t="s">
        <v>24</v>
      </c>
      <c r="D39" s="6">
        <f>35+10+15</f>
        <v>60</v>
      </c>
      <c r="E39" s="114"/>
      <c r="F39" s="115"/>
      <c r="G39" s="114"/>
      <c r="H39" s="116"/>
    </row>
    <row r="40" spans="1:8" s="4" customFormat="1">
      <c r="A40" s="52"/>
      <c r="B40" s="113" t="s">
        <v>59</v>
      </c>
      <c r="C40" s="6"/>
      <c r="D40" s="6"/>
      <c r="E40" s="114"/>
      <c r="F40" s="115"/>
      <c r="G40" s="114"/>
      <c r="H40" s="116"/>
    </row>
    <row r="41" spans="1:8" s="4" customFormat="1" ht="43.75">
      <c r="A41" s="52">
        <f>+A39+0.01</f>
        <v>3.0299999999999994</v>
      </c>
      <c r="B41" s="117" t="s">
        <v>54</v>
      </c>
      <c r="C41" s="8" t="s">
        <v>24</v>
      </c>
      <c r="D41" s="8">
        <v>109.14</v>
      </c>
      <c r="E41" s="114"/>
      <c r="F41" s="115"/>
      <c r="G41" s="118" t="s">
        <v>83</v>
      </c>
      <c r="H41" s="116"/>
    </row>
    <row r="42" spans="1:8" s="4" customFormat="1">
      <c r="A42" s="52">
        <f>+A41+0.01</f>
        <v>3.0399999999999991</v>
      </c>
      <c r="B42" s="5" t="s">
        <v>56</v>
      </c>
      <c r="C42" s="6" t="s">
        <v>55</v>
      </c>
      <c r="D42" s="6">
        <v>10</v>
      </c>
      <c r="E42" s="114"/>
      <c r="F42" s="115"/>
      <c r="G42" s="114"/>
      <c r="H42" s="116"/>
    </row>
    <row r="43" spans="1:8" s="4" customFormat="1">
      <c r="A43" s="52"/>
      <c r="B43" s="113" t="s">
        <v>60</v>
      </c>
      <c r="C43" s="6"/>
      <c r="D43" s="6"/>
      <c r="E43" s="114"/>
      <c r="F43" s="115"/>
      <c r="G43" s="114"/>
      <c r="H43" s="116"/>
    </row>
    <row r="44" spans="1:8" s="4" customFormat="1" ht="72.900000000000006">
      <c r="A44" s="52">
        <f>+A42+0.01</f>
        <v>3.0499999999999989</v>
      </c>
      <c r="B44" s="5" t="s">
        <v>68</v>
      </c>
      <c r="C44" s="6" t="s">
        <v>24</v>
      </c>
      <c r="D44" s="119">
        <f>193.774564-(9.014142+22.883339+19.462421+8.137649+18.872985+12.846764)</f>
        <v>102.557264</v>
      </c>
      <c r="E44" s="114"/>
      <c r="F44" s="115"/>
      <c r="G44" s="114"/>
      <c r="H44" s="116"/>
    </row>
    <row r="45" spans="1:8" s="4" customFormat="1" ht="72.900000000000006">
      <c r="A45" s="52">
        <f t="shared" ref="A45:A50" si="2">+A44+0.01</f>
        <v>3.0599999999999987</v>
      </c>
      <c r="B45" s="5" t="s">
        <v>69</v>
      </c>
      <c r="C45" s="6" t="s">
        <v>24</v>
      </c>
      <c r="D45" s="119">
        <f>(9.014142+22.883339+19.462421+8.137649+18.872985+12.846764)</f>
        <v>91.217299999999994</v>
      </c>
      <c r="E45" s="114"/>
      <c r="F45" s="115"/>
      <c r="G45" s="114"/>
      <c r="H45" s="116"/>
    </row>
    <row r="46" spans="1:8" s="4" customFormat="1" ht="72.900000000000006">
      <c r="A46" s="52">
        <f t="shared" si="2"/>
        <v>3.0699999999999985</v>
      </c>
      <c r="B46" s="5" t="s">
        <v>70</v>
      </c>
      <c r="C46" s="6" t="s">
        <v>24</v>
      </c>
      <c r="D46" s="119">
        <f>5.141235+5.742509+4.448896+6.227106+1.982302</f>
        <v>23.542048000000001</v>
      </c>
      <c r="E46" s="114"/>
      <c r="F46" s="115"/>
      <c r="G46" s="114"/>
      <c r="H46" s="116"/>
    </row>
    <row r="47" spans="1:8" s="4" customFormat="1" ht="58.3">
      <c r="A47" s="52">
        <f t="shared" si="2"/>
        <v>3.0799999999999983</v>
      </c>
      <c r="B47" s="5" t="s">
        <v>71</v>
      </c>
      <c r="C47" s="6" t="s">
        <v>24</v>
      </c>
      <c r="D47" s="120">
        <f>80.361123-(4.31999+0.67357+1.44)</f>
        <v>73.927563000000006</v>
      </c>
      <c r="E47" s="114"/>
      <c r="F47" s="115"/>
      <c r="G47" s="114"/>
      <c r="H47" s="116"/>
    </row>
    <row r="48" spans="1:8" s="4" customFormat="1" ht="58.3">
      <c r="A48" s="52">
        <f t="shared" si="2"/>
        <v>3.0899999999999981</v>
      </c>
      <c r="B48" s="5" t="s">
        <v>86</v>
      </c>
      <c r="C48" s="6" t="s">
        <v>24</v>
      </c>
      <c r="D48" s="6">
        <v>6.25</v>
      </c>
      <c r="E48" s="114"/>
      <c r="F48" s="115"/>
      <c r="G48" s="114"/>
      <c r="H48" s="116"/>
    </row>
    <row r="49" spans="1:14" s="4" customFormat="1" ht="87.45">
      <c r="A49" s="52">
        <f t="shared" si="2"/>
        <v>3.0999999999999979</v>
      </c>
      <c r="B49" s="5" t="s">
        <v>57</v>
      </c>
      <c r="C49" s="8" t="s">
        <v>24</v>
      </c>
      <c r="D49" s="121">
        <f>(9.014142+22.883339+19.462421+8.137649+18.872985+12.846764)</f>
        <v>91.217299999999994</v>
      </c>
      <c r="E49" s="114"/>
      <c r="F49" s="115"/>
      <c r="G49" s="114"/>
      <c r="H49" s="116"/>
    </row>
    <row r="50" spans="1:14" s="4" customFormat="1" ht="58.3">
      <c r="A50" s="52">
        <f t="shared" si="2"/>
        <v>3.1099999999999977</v>
      </c>
      <c r="B50" s="5" t="s">
        <v>58</v>
      </c>
      <c r="C50" s="8" t="s">
        <v>24</v>
      </c>
      <c r="D50" s="121">
        <v>3.4129420000000001</v>
      </c>
      <c r="E50" s="114"/>
      <c r="F50" s="115"/>
      <c r="G50" s="114"/>
      <c r="H50" s="116"/>
      <c r="N50" s="69"/>
    </row>
    <row r="51" spans="1:14" s="4" customFormat="1">
      <c r="A51" s="52"/>
      <c r="B51" s="113" t="s">
        <v>61</v>
      </c>
      <c r="C51" s="8"/>
      <c r="D51" s="121"/>
      <c r="E51" s="114"/>
      <c r="F51" s="115"/>
      <c r="G51" s="114"/>
      <c r="H51" s="116"/>
    </row>
    <row r="52" spans="1:14" s="4" customFormat="1" ht="58.3">
      <c r="A52" s="52">
        <f>+A50+0.01</f>
        <v>3.1199999999999974</v>
      </c>
      <c r="B52" s="5" t="s">
        <v>79</v>
      </c>
      <c r="C52" s="8" t="s">
        <v>24</v>
      </c>
      <c r="D52" s="121">
        <f>4.45*1</f>
        <v>4.45</v>
      </c>
      <c r="E52" s="114"/>
      <c r="F52" s="115"/>
      <c r="G52" s="114"/>
      <c r="H52" s="116"/>
    </row>
    <row r="53" spans="1:14" s="4" customFormat="1" ht="72.900000000000006">
      <c r="A53" s="52">
        <f t="shared" ref="A53:A59" si="3">+A52+0.01</f>
        <v>3.1299999999999972</v>
      </c>
      <c r="B53" s="5" t="s">
        <v>80</v>
      </c>
      <c r="C53" s="8" t="s">
        <v>24</v>
      </c>
      <c r="D53" s="121">
        <f>2.1*(3.745+0.7)</f>
        <v>9.3345000000000002</v>
      </c>
      <c r="E53" s="114"/>
      <c r="F53" s="115"/>
      <c r="G53" s="114"/>
      <c r="H53" s="116"/>
    </row>
    <row r="54" spans="1:14" s="4" customFormat="1" ht="87.45">
      <c r="A54" s="52">
        <f t="shared" si="3"/>
        <v>3.139999999999997</v>
      </c>
      <c r="B54" s="5" t="s">
        <v>81</v>
      </c>
      <c r="C54" s="8" t="s">
        <v>24</v>
      </c>
      <c r="D54" s="122">
        <f>+(1.75+7.66+1.075+3.27+0.65+4.4+0.65+2.04+0.425+3.88+0.537+0.75+2.011+4.638+2.011+4.638+2.299+3.294+1.45+2.25+0.5+3.75+0.95+1.155+2.275+2.196+2.196+2.425+0.6+0.1+5.302+0.65+4.547)*2.1</f>
        <v>160.28039999999999</v>
      </c>
      <c r="E54" s="114"/>
      <c r="F54" s="115"/>
      <c r="G54" s="114"/>
      <c r="H54" s="116"/>
    </row>
    <row r="55" spans="1:14" s="4" customFormat="1" ht="67.849999999999994" customHeight="1">
      <c r="A55" s="52">
        <f t="shared" si="3"/>
        <v>3.1499999999999968</v>
      </c>
      <c r="B55" s="5" t="s">
        <v>82</v>
      </c>
      <c r="C55" s="8" t="s">
        <v>24</v>
      </c>
      <c r="D55" s="122">
        <f>4.64*0.75</f>
        <v>3.4799999999999995</v>
      </c>
      <c r="E55" s="114"/>
      <c r="F55" s="115"/>
      <c r="G55" s="114"/>
      <c r="H55" s="116"/>
    </row>
    <row r="56" spans="1:14" s="4" customFormat="1" ht="87.45">
      <c r="A56" s="52">
        <f t="shared" si="3"/>
        <v>3.1599999999999966</v>
      </c>
      <c r="B56" s="5" t="s">
        <v>62</v>
      </c>
      <c r="C56" s="8" t="s">
        <v>24</v>
      </c>
      <c r="D56" s="122">
        <f>4.65*3</f>
        <v>13.950000000000001</v>
      </c>
      <c r="E56" s="114"/>
      <c r="F56" s="115"/>
      <c r="G56" s="114"/>
      <c r="H56" s="116"/>
    </row>
    <row r="57" spans="1:14" s="4" customFormat="1" ht="90" customHeight="1">
      <c r="A57" s="52">
        <f t="shared" si="3"/>
        <v>3.1699999999999964</v>
      </c>
      <c r="B57" s="5" t="s">
        <v>63</v>
      </c>
      <c r="C57" s="8" t="s">
        <v>24</v>
      </c>
      <c r="D57" s="123">
        <f>(1.45+0.8+0.75)*3</f>
        <v>9</v>
      </c>
      <c r="E57" s="114"/>
      <c r="F57" s="115"/>
      <c r="G57" s="114"/>
      <c r="H57" s="116"/>
    </row>
    <row r="58" spans="1:14" s="4" customFormat="1" ht="72.900000000000006">
      <c r="A58" s="52">
        <f t="shared" si="3"/>
        <v>3.1799999999999962</v>
      </c>
      <c r="B58" s="5" t="s">
        <v>64</v>
      </c>
      <c r="C58" s="8" t="s">
        <v>24</v>
      </c>
      <c r="D58" s="123">
        <f>(3.67+1.225+2.337+3.45)*3</f>
        <v>32.045999999999992</v>
      </c>
      <c r="E58" s="114"/>
      <c r="F58" s="115"/>
      <c r="G58" s="114"/>
      <c r="H58" s="116"/>
    </row>
    <row r="59" spans="1:14" s="4" customFormat="1" ht="91.85" customHeight="1">
      <c r="A59" s="52">
        <f t="shared" si="3"/>
        <v>3.1899999999999959</v>
      </c>
      <c r="B59" s="5" t="s">
        <v>105</v>
      </c>
      <c r="C59" s="8" t="s">
        <v>24</v>
      </c>
      <c r="D59" s="123">
        <f>(4.575-1.4+5.853-1.4)*4</f>
        <v>30.512</v>
      </c>
      <c r="E59" s="114"/>
      <c r="F59" s="115"/>
      <c r="G59" s="114"/>
      <c r="H59" s="116"/>
    </row>
    <row r="60" spans="1:14" s="4" customFormat="1">
      <c r="A60" s="112"/>
      <c r="B60" s="113" t="s">
        <v>67</v>
      </c>
      <c r="C60" s="114"/>
      <c r="D60" s="114"/>
      <c r="E60" s="114"/>
      <c r="F60" s="115"/>
      <c r="G60" s="114"/>
      <c r="H60" s="116"/>
    </row>
    <row r="61" spans="1:14" s="4" customFormat="1" ht="58.3">
      <c r="A61" s="52">
        <f>+A59+0.01</f>
        <v>3.1999999999999957</v>
      </c>
      <c r="B61" s="5" t="s">
        <v>215</v>
      </c>
      <c r="C61" s="8" t="s">
        <v>24</v>
      </c>
      <c r="D61" s="42">
        <f>(2.5+0.65+0.75)*4</f>
        <v>15.6</v>
      </c>
      <c r="E61" s="114"/>
      <c r="F61" s="115"/>
      <c r="G61" s="114"/>
      <c r="H61" s="116"/>
    </row>
    <row r="62" spans="1:14" s="4" customFormat="1" ht="72.900000000000006">
      <c r="A62" s="52">
        <f>+A61+0.01</f>
        <v>3.2099999999999955</v>
      </c>
      <c r="B62" s="5" t="s">
        <v>216</v>
      </c>
      <c r="C62" s="8" t="s">
        <v>24</v>
      </c>
      <c r="D62" s="42">
        <f>(2.75+0.5)*4</f>
        <v>13</v>
      </c>
      <c r="E62" s="114"/>
      <c r="F62" s="115"/>
      <c r="G62" s="114"/>
      <c r="H62" s="116"/>
    </row>
    <row r="63" spans="1:14" s="4" customFormat="1" ht="58.3">
      <c r="A63" s="52">
        <f>+A62+0.01</f>
        <v>3.2199999999999953</v>
      </c>
      <c r="B63" s="5" t="s">
        <v>217</v>
      </c>
      <c r="C63" s="8" t="s">
        <v>24</v>
      </c>
      <c r="D63" s="42">
        <f>(1.75+7.66+1.075+3.27+0.65+4.4+0.65+2.04+0.45+3.88+0.537+0.75+2.011+4.638+2.011+4.64+2.3+3.3+1.45+2.25+0.5+3.75+0.95+1.155+2.275+2.2+2.2+2.425+5.9+0.65+4.547)*0.6</f>
        <v>45.758400000000002</v>
      </c>
      <c r="E63" s="114"/>
      <c r="F63" s="115"/>
      <c r="G63" s="114"/>
      <c r="H63" s="116"/>
    </row>
    <row r="64" spans="1:14" s="4" customFormat="1">
      <c r="A64" s="124"/>
      <c r="B64" s="125" t="s">
        <v>73</v>
      </c>
      <c r="C64" s="126"/>
      <c r="D64" s="126"/>
      <c r="E64" s="126"/>
      <c r="F64" s="127">
        <f>SUM(F38:F63)</f>
        <v>0</v>
      </c>
      <c r="G64" s="126"/>
      <c r="H64" s="128"/>
    </row>
    <row r="65" spans="1:9" s="4" customFormat="1">
      <c r="A65" s="49"/>
      <c r="B65" s="22"/>
      <c r="C65" s="71"/>
      <c r="D65" s="106"/>
      <c r="E65" s="23"/>
      <c r="F65" s="66"/>
      <c r="G65" s="23"/>
      <c r="H65" s="23"/>
    </row>
    <row r="66" spans="1:9">
      <c r="A66" s="145"/>
      <c r="B66" s="130" t="s">
        <v>74</v>
      </c>
      <c r="C66" s="146"/>
      <c r="D66" s="146"/>
      <c r="E66" s="146"/>
      <c r="F66" s="147"/>
      <c r="G66" s="146"/>
      <c r="H66" s="148"/>
    </row>
    <row r="67" spans="1:9" ht="211.85" customHeight="1">
      <c r="A67" s="51">
        <v>4.01</v>
      </c>
      <c r="B67" s="16" t="s">
        <v>87</v>
      </c>
      <c r="C67" s="20" t="s">
        <v>28</v>
      </c>
      <c r="D67" s="20">
        <v>1</v>
      </c>
      <c r="E67" s="17"/>
      <c r="F67" s="41">
        <f t="shared" si="0"/>
        <v>0</v>
      </c>
      <c r="G67" s="17"/>
      <c r="H67" s="18"/>
    </row>
    <row r="68" spans="1:9" ht="129.65" customHeight="1">
      <c r="A68" s="52">
        <f t="shared" ref="A68:A90" si="4">+A67+0.01</f>
        <v>4.0199999999999996</v>
      </c>
      <c r="B68" s="5" t="s">
        <v>88</v>
      </c>
      <c r="C68" s="8" t="s">
        <v>28</v>
      </c>
      <c r="D68" s="8">
        <v>1</v>
      </c>
      <c r="E68" s="6"/>
      <c r="F68" s="41">
        <f t="shared" si="0"/>
        <v>0</v>
      </c>
      <c r="G68" s="6"/>
      <c r="H68" s="7"/>
    </row>
    <row r="69" spans="1:9" ht="105" customHeight="1">
      <c r="A69" s="52">
        <f t="shared" si="4"/>
        <v>4.0299999999999994</v>
      </c>
      <c r="B69" s="5" t="s">
        <v>89</v>
      </c>
      <c r="C69" s="8" t="s">
        <v>28</v>
      </c>
      <c r="D69" s="8">
        <v>1</v>
      </c>
      <c r="E69" s="6"/>
      <c r="F69" s="41">
        <f t="shared" si="0"/>
        <v>0</v>
      </c>
      <c r="G69" s="6"/>
      <c r="H69" s="7"/>
    </row>
    <row r="70" spans="1:9" ht="93" customHeight="1">
      <c r="A70" s="52">
        <f t="shared" si="4"/>
        <v>4.0399999999999991</v>
      </c>
      <c r="B70" s="5" t="s">
        <v>90</v>
      </c>
      <c r="C70" s="8" t="s">
        <v>28</v>
      </c>
      <c r="D70" s="8">
        <v>1</v>
      </c>
      <c r="E70" s="6"/>
      <c r="F70" s="41">
        <f t="shared" si="0"/>
        <v>0</v>
      </c>
      <c r="G70" s="6"/>
      <c r="H70" s="7"/>
    </row>
    <row r="71" spans="1:9" ht="256.2" customHeight="1">
      <c r="A71" s="52">
        <f t="shared" si="4"/>
        <v>4.0499999999999989</v>
      </c>
      <c r="B71" s="16" t="s">
        <v>91</v>
      </c>
      <c r="C71" s="8" t="s">
        <v>28</v>
      </c>
      <c r="D71" s="8">
        <v>1</v>
      </c>
      <c r="E71" s="6"/>
      <c r="F71" s="41">
        <f t="shared" si="0"/>
        <v>0</v>
      </c>
      <c r="G71" s="6"/>
      <c r="H71" s="7"/>
    </row>
    <row r="72" spans="1:9" ht="147.65" customHeight="1">
      <c r="A72" s="52">
        <f t="shared" si="4"/>
        <v>4.0599999999999987</v>
      </c>
      <c r="B72" s="5" t="s">
        <v>92</v>
      </c>
      <c r="C72" s="8" t="s">
        <v>28</v>
      </c>
      <c r="D72" s="8">
        <v>1</v>
      </c>
      <c r="E72" s="6"/>
      <c r="F72" s="41">
        <f t="shared" si="0"/>
        <v>0</v>
      </c>
      <c r="G72" s="6"/>
      <c r="H72" s="7"/>
    </row>
    <row r="73" spans="1:9" ht="58.3">
      <c r="A73" s="52">
        <f t="shared" si="4"/>
        <v>4.0699999999999985</v>
      </c>
      <c r="B73" s="5" t="s">
        <v>93</v>
      </c>
      <c r="C73" s="8" t="s">
        <v>28</v>
      </c>
      <c r="D73" s="8">
        <v>1</v>
      </c>
      <c r="E73" s="6"/>
      <c r="F73" s="41">
        <f t="shared" si="0"/>
        <v>0</v>
      </c>
      <c r="G73" s="6"/>
      <c r="H73" s="7"/>
    </row>
    <row r="74" spans="1:9" ht="205.2" customHeight="1">
      <c r="A74" s="52">
        <f t="shared" si="4"/>
        <v>4.0799999999999983</v>
      </c>
      <c r="B74" s="5" t="s">
        <v>94</v>
      </c>
      <c r="C74" s="8" t="s">
        <v>28</v>
      </c>
      <c r="D74" s="8">
        <v>1</v>
      </c>
      <c r="E74" s="6"/>
      <c r="F74" s="41">
        <f t="shared" si="0"/>
        <v>0</v>
      </c>
      <c r="G74" s="6"/>
      <c r="H74" s="7"/>
    </row>
    <row r="75" spans="1:9" ht="251.4" customHeight="1">
      <c r="A75" s="52">
        <f t="shared" si="4"/>
        <v>4.0899999999999981</v>
      </c>
      <c r="B75" s="16" t="s">
        <v>104</v>
      </c>
      <c r="C75" s="8" t="s">
        <v>28</v>
      </c>
      <c r="D75" s="8">
        <v>1</v>
      </c>
      <c r="E75" s="6"/>
      <c r="F75" s="41">
        <f t="shared" si="0"/>
        <v>0</v>
      </c>
      <c r="G75" s="8" t="s">
        <v>83</v>
      </c>
      <c r="H75" s="7"/>
      <c r="I75" s="3"/>
    </row>
    <row r="76" spans="1:9" ht="58.3">
      <c r="A76" s="52">
        <f t="shared" si="4"/>
        <v>4.0999999999999979</v>
      </c>
      <c r="B76" s="5" t="s">
        <v>95</v>
      </c>
      <c r="C76" s="8" t="s">
        <v>28</v>
      </c>
      <c r="D76" s="8">
        <v>1</v>
      </c>
      <c r="E76" s="6"/>
      <c r="F76" s="41">
        <f t="shared" si="0"/>
        <v>0</v>
      </c>
      <c r="G76" s="6"/>
      <c r="H76" s="7"/>
    </row>
    <row r="77" spans="1:9" ht="124.85" customHeight="1">
      <c r="A77" s="52">
        <f t="shared" si="4"/>
        <v>4.1099999999999977</v>
      </c>
      <c r="B77" s="5" t="s">
        <v>96</v>
      </c>
      <c r="C77" s="8" t="s">
        <v>28</v>
      </c>
      <c r="D77" s="8">
        <v>1</v>
      </c>
      <c r="E77" s="6"/>
      <c r="F77" s="41">
        <f t="shared" si="0"/>
        <v>0</v>
      </c>
      <c r="G77" s="6"/>
      <c r="H77" s="7"/>
    </row>
    <row r="78" spans="1:9" ht="124.85" customHeight="1">
      <c r="A78" s="52">
        <f t="shared" si="4"/>
        <v>4.1199999999999974</v>
      </c>
      <c r="B78" s="5" t="s">
        <v>97</v>
      </c>
      <c r="C78" s="8" t="s">
        <v>28</v>
      </c>
      <c r="D78" s="8">
        <v>1</v>
      </c>
      <c r="E78" s="6"/>
      <c r="F78" s="41">
        <f t="shared" si="0"/>
        <v>0</v>
      </c>
      <c r="G78" s="6"/>
      <c r="H78" s="7"/>
    </row>
    <row r="79" spans="1:9" ht="138.65" customHeight="1">
      <c r="A79" s="52">
        <f t="shared" si="4"/>
        <v>4.1299999999999972</v>
      </c>
      <c r="B79" s="5" t="s">
        <v>98</v>
      </c>
      <c r="C79" s="8" t="s">
        <v>28</v>
      </c>
      <c r="D79" s="8">
        <v>1</v>
      </c>
      <c r="E79" s="6"/>
      <c r="F79" s="41">
        <f t="shared" si="0"/>
        <v>0</v>
      </c>
      <c r="G79" s="6"/>
      <c r="H79" s="7"/>
    </row>
    <row r="80" spans="1:9" ht="171" customHeight="1">
      <c r="A80" s="52">
        <f t="shared" si="4"/>
        <v>4.139999999999997</v>
      </c>
      <c r="B80" s="5" t="s">
        <v>84</v>
      </c>
      <c r="C80" s="8" t="s">
        <v>28</v>
      </c>
      <c r="D80" s="8">
        <v>1</v>
      </c>
      <c r="E80" s="14"/>
      <c r="F80" s="41">
        <f t="shared" ref="F80:F90" si="5">+D80*E80</f>
        <v>0</v>
      </c>
      <c r="G80" s="14"/>
      <c r="H80" s="15"/>
    </row>
    <row r="81" spans="1:9" ht="172.85" customHeight="1">
      <c r="A81" s="52">
        <f t="shared" si="4"/>
        <v>4.1499999999999968</v>
      </c>
      <c r="B81" s="5" t="s">
        <v>85</v>
      </c>
      <c r="C81" s="8" t="s">
        <v>28</v>
      </c>
      <c r="D81" s="8">
        <v>1</v>
      </c>
      <c r="E81" s="14"/>
      <c r="F81" s="41">
        <f t="shared" si="5"/>
        <v>0</v>
      </c>
      <c r="G81" s="14"/>
      <c r="H81" s="15"/>
    </row>
    <row r="82" spans="1:9" ht="87.45">
      <c r="A82" s="52">
        <f t="shared" si="4"/>
        <v>4.1599999999999966</v>
      </c>
      <c r="B82" s="5" t="s">
        <v>101</v>
      </c>
      <c r="C82" s="8" t="s">
        <v>28</v>
      </c>
      <c r="D82" s="8">
        <v>1</v>
      </c>
      <c r="E82" s="14"/>
      <c r="F82" s="41">
        <f t="shared" si="5"/>
        <v>0</v>
      </c>
      <c r="G82" s="14"/>
      <c r="H82" s="15"/>
    </row>
    <row r="83" spans="1:9" ht="87.45">
      <c r="A83" s="52">
        <f t="shared" si="4"/>
        <v>4.1699999999999964</v>
      </c>
      <c r="B83" s="5" t="s">
        <v>100</v>
      </c>
      <c r="C83" s="8" t="s">
        <v>28</v>
      </c>
      <c r="D83" s="8">
        <v>1</v>
      </c>
      <c r="E83" s="14"/>
      <c r="F83" s="41">
        <f t="shared" si="5"/>
        <v>0</v>
      </c>
      <c r="G83" s="14"/>
      <c r="H83" s="15"/>
    </row>
    <row r="84" spans="1:9" ht="97.2" customHeight="1">
      <c r="A84" s="52">
        <f t="shared" si="4"/>
        <v>4.1799999999999962</v>
      </c>
      <c r="B84" s="5" t="s">
        <v>99</v>
      </c>
      <c r="C84" s="8" t="s">
        <v>28</v>
      </c>
      <c r="D84" s="8">
        <v>1</v>
      </c>
      <c r="E84" s="14"/>
      <c r="F84" s="41">
        <f t="shared" si="5"/>
        <v>0</v>
      </c>
      <c r="G84" s="14"/>
      <c r="H84" s="15"/>
    </row>
    <row r="85" spans="1:9" ht="157.19999999999999" customHeight="1">
      <c r="A85" s="52">
        <f t="shared" si="4"/>
        <v>4.1899999999999959</v>
      </c>
      <c r="B85" s="5" t="s">
        <v>102</v>
      </c>
      <c r="C85" s="8" t="s">
        <v>28</v>
      </c>
      <c r="D85" s="8">
        <v>1</v>
      </c>
      <c r="E85" s="14"/>
      <c r="F85" s="41">
        <f t="shared" si="5"/>
        <v>0</v>
      </c>
      <c r="G85" s="14"/>
      <c r="H85" s="15"/>
    </row>
    <row r="86" spans="1:9" ht="102">
      <c r="A86" s="52">
        <f t="shared" si="4"/>
        <v>4.1999999999999957</v>
      </c>
      <c r="B86" s="5" t="s">
        <v>103</v>
      </c>
      <c r="C86" s="19" t="s">
        <v>24</v>
      </c>
      <c r="D86" s="19">
        <f>1.4*4*4</f>
        <v>22.4</v>
      </c>
      <c r="E86" s="14"/>
      <c r="F86" s="41">
        <f t="shared" si="5"/>
        <v>0</v>
      </c>
      <c r="G86" s="14"/>
      <c r="H86" s="15"/>
    </row>
    <row r="87" spans="1:9" ht="169.2" customHeight="1">
      <c r="A87" s="52">
        <f t="shared" si="4"/>
        <v>4.2099999999999955</v>
      </c>
      <c r="B87" s="13" t="s">
        <v>108</v>
      </c>
      <c r="C87" s="19" t="s">
        <v>106</v>
      </c>
      <c r="D87" s="19">
        <v>1</v>
      </c>
      <c r="E87" s="14"/>
      <c r="F87" s="41">
        <f t="shared" si="5"/>
        <v>0</v>
      </c>
      <c r="G87" s="14"/>
      <c r="H87" s="15"/>
    </row>
    <row r="88" spans="1:9" ht="182.4" customHeight="1">
      <c r="A88" s="52">
        <f t="shared" si="4"/>
        <v>4.2199999999999953</v>
      </c>
      <c r="B88" s="13" t="s">
        <v>109</v>
      </c>
      <c r="C88" s="19" t="s">
        <v>106</v>
      </c>
      <c r="D88" s="19">
        <v>1</v>
      </c>
      <c r="E88" s="14"/>
      <c r="F88" s="41">
        <f t="shared" si="5"/>
        <v>0</v>
      </c>
      <c r="G88" s="14"/>
      <c r="H88" s="15"/>
    </row>
    <row r="89" spans="1:9" ht="180.65" customHeight="1">
      <c r="A89" s="52">
        <f t="shared" si="4"/>
        <v>4.2299999999999951</v>
      </c>
      <c r="B89" s="13" t="s">
        <v>110</v>
      </c>
      <c r="C89" s="19" t="s">
        <v>106</v>
      </c>
      <c r="D89" s="19">
        <v>1</v>
      </c>
      <c r="E89" s="14"/>
      <c r="F89" s="41">
        <f t="shared" si="5"/>
        <v>0</v>
      </c>
      <c r="G89" s="14"/>
      <c r="H89" s="15"/>
    </row>
    <row r="90" spans="1:9" ht="43.75">
      <c r="A90" s="52">
        <f t="shared" si="4"/>
        <v>4.2399999999999949</v>
      </c>
      <c r="B90" s="13" t="s">
        <v>111</v>
      </c>
      <c r="C90" s="19" t="s">
        <v>106</v>
      </c>
      <c r="D90" s="19">
        <v>1</v>
      </c>
      <c r="E90" s="14"/>
      <c r="F90" s="41">
        <f t="shared" si="5"/>
        <v>0</v>
      </c>
      <c r="G90" s="14"/>
      <c r="H90" s="15"/>
    </row>
    <row r="91" spans="1:9">
      <c r="A91" s="53"/>
      <c r="B91" s="13"/>
      <c r="C91" s="19"/>
      <c r="D91" s="19"/>
      <c r="E91" s="14"/>
      <c r="F91" s="45"/>
      <c r="G91" s="14"/>
      <c r="H91" s="15"/>
    </row>
    <row r="92" spans="1:9" s="4" customFormat="1">
      <c r="A92" s="48"/>
      <c r="B92" s="24" t="s">
        <v>37</v>
      </c>
      <c r="C92" s="25"/>
      <c r="D92" s="25"/>
      <c r="E92" s="25"/>
      <c r="F92" s="31">
        <f>SUM(F67:F91)</f>
        <v>0</v>
      </c>
      <c r="G92" s="25"/>
      <c r="H92" s="26"/>
    </row>
    <row r="93" spans="1:9" s="4" customFormat="1">
      <c r="A93" s="49"/>
      <c r="B93" s="22"/>
      <c r="C93" s="23"/>
      <c r="D93" s="23"/>
      <c r="E93" s="23"/>
      <c r="F93" s="39"/>
      <c r="G93" s="23"/>
      <c r="H93" s="23"/>
    </row>
    <row r="94" spans="1:9">
      <c r="A94" s="50"/>
      <c r="B94" s="24" t="s">
        <v>107</v>
      </c>
      <c r="C94" s="28"/>
      <c r="D94" s="28"/>
      <c r="E94" s="28"/>
      <c r="F94" s="40"/>
      <c r="G94" s="28"/>
      <c r="H94" s="29"/>
      <c r="I94" t="s">
        <v>223</v>
      </c>
    </row>
    <row r="95" spans="1:9" ht="139.85" customHeight="1">
      <c r="A95" s="51">
        <v>5.01</v>
      </c>
      <c r="B95" s="16" t="s">
        <v>112</v>
      </c>
      <c r="C95" s="20" t="s">
        <v>26</v>
      </c>
      <c r="D95" s="20">
        <v>1</v>
      </c>
      <c r="E95" s="17"/>
      <c r="F95" s="41">
        <f t="shared" ref="F95:F105" si="6">+D95*E95</f>
        <v>0</v>
      </c>
      <c r="G95" s="17"/>
      <c r="H95" s="18"/>
    </row>
    <row r="96" spans="1:9" ht="139.85" customHeight="1">
      <c r="A96" s="52">
        <f>+A95+0.01</f>
        <v>5.0199999999999996</v>
      </c>
      <c r="B96" s="5" t="s">
        <v>113</v>
      </c>
      <c r="C96" s="20" t="s">
        <v>26</v>
      </c>
      <c r="D96" s="8">
        <v>1</v>
      </c>
      <c r="E96" s="6"/>
      <c r="F96" s="42">
        <f t="shared" si="6"/>
        <v>0</v>
      </c>
      <c r="G96" s="6"/>
      <c r="H96" s="7"/>
    </row>
    <row r="97" spans="1:9" ht="91.85" customHeight="1">
      <c r="A97" s="52">
        <f>+A96+0.01</f>
        <v>5.0299999999999994</v>
      </c>
      <c r="B97" s="16" t="s">
        <v>114</v>
      </c>
      <c r="C97" s="20" t="s">
        <v>26</v>
      </c>
      <c r="D97" s="8">
        <v>1</v>
      </c>
      <c r="E97" s="14"/>
      <c r="F97" s="45"/>
      <c r="G97" s="14"/>
      <c r="H97" s="15"/>
    </row>
    <row r="98" spans="1:9" ht="87.45">
      <c r="A98" s="52">
        <f>+A97+0.01</f>
        <v>5.0399999999999991</v>
      </c>
      <c r="B98" s="5" t="s">
        <v>115</v>
      </c>
      <c r="C98" s="20" t="s">
        <v>26</v>
      </c>
      <c r="D98" s="8">
        <v>1</v>
      </c>
      <c r="E98" s="14"/>
      <c r="F98" s="42">
        <f t="shared" si="6"/>
        <v>0</v>
      </c>
      <c r="G98" s="14"/>
      <c r="H98" s="15"/>
    </row>
    <row r="99" spans="1:9" ht="96.65" customHeight="1">
      <c r="A99" s="52">
        <f t="shared" ref="A99:A102" si="7">+A98+0.01</f>
        <v>5.0499999999999989</v>
      </c>
      <c r="B99" s="5" t="s">
        <v>116</v>
      </c>
      <c r="C99" s="20" t="s">
        <v>26</v>
      </c>
      <c r="D99" s="8">
        <v>1</v>
      </c>
      <c r="E99" s="14"/>
      <c r="F99" s="42">
        <f t="shared" si="6"/>
        <v>0</v>
      </c>
      <c r="G99" s="14"/>
      <c r="H99" s="15"/>
    </row>
    <row r="100" spans="1:9" ht="93.65" customHeight="1">
      <c r="A100" s="52">
        <f t="shared" si="7"/>
        <v>5.0599999999999987</v>
      </c>
      <c r="B100" s="5" t="s">
        <v>117</v>
      </c>
      <c r="C100" s="20" t="s">
        <v>26</v>
      </c>
      <c r="D100" s="8">
        <v>1</v>
      </c>
      <c r="E100" s="14"/>
      <c r="F100" s="42">
        <f t="shared" si="6"/>
        <v>0</v>
      </c>
      <c r="G100" s="14"/>
      <c r="H100" s="15" t="e" vm="1">
        <v>#VALUE!</v>
      </c>
    </row>
    <row r="101" spans="1:9" ht="91.85" customHeight="1">
      <c r="A101" s="52">
        <f t="shared" si="7"/>
        <v>5.0699999999999985</v>
      </c>
      <c r="B101" s="5" t="s">
        <v>118</v>
      </c>
      <c r="C101" s="20" t="s">
        <v>26</v>
      </c>
      <c r="D101" s="8">
        <v>1</v>
      </c>
      <c r="E101" s="14"/>
      <c r="F101" s="42">
        <f t="shared" si="6"/>
        <v>0</v>
      </c>
      <c r="G101" s="14"/>
      <c r="H101" s="15"/>
    </row>
    <row r="102" spans="1:9" ht="43.75">
      <c r="A102" s="52">
        <f t="shared" si="7"/>
        <v>5.0799999999999983</v>
      </c>
      <c r="B102" s="5" t="s">
        <v>119</v>
      </c>
      <c r="C102" s="20" t="s">
        <v>26</v>
      </c>
      <c r="D102" s="8">
        <v>1</v>
      </c>
      <c r="E102" s="14"/>
      <c r="F102" s="42">
        <f t="shared" si="6"/>
        <v>0</v>
      </c>
      <c r="G102" s="14"/>
      <c r="H102" s="15"/>
    </row>
    <row r="103" spans="1:9" ht="60.65" customHeight="1">
      <c r="A103" s="52">
        <f t="shared" ref="A103:A105" si="8">+A102+0.01</f>
        <v>5.0899999999999981</v>
      </c>
      <c r="B103" s="5" t="s">
        <v>120</v>
      </c>
      <c r="C103" s="20" t="s">
        <v>26</v>
      </c>
      <c r="D103" s="8">
        <v>1</v>
      </c>
      <c r="E103" s="14"/>
      <c r="F103" s="42">
        <f t="shared" si="6"/>
        <v>0</v>
      </c>
      <c r="G103" s="14"/>
      <c r="H103" s="15"/>
    </row>
    <row r="104" spans="1:9" ht="60.65" customHeight="1">
      <c r="A104" s="52">
        <f t="shared" si="8"/>
        <v>5.0999999999999979</v>
      </c>
      <c r="B104" s="5" t="s">
        <v>121</v>
      </c>
      <c r="C104" s="20" t="s">
        <v>26</v>
      </c>
      <c r="D104" s="8">
        <v>1</v>
      </c>
      <c r="E104" s="14"/>
      <c r="F104" s="42">
        <f t="shared" si="6"/>
        <v>0</v>
      </c>
      <c r="G104" s="14"/>
      <c r="H104" s="15"/>
    </row>
    <row r="105" spans="1:9" ht="82.2" customHeight="1">
      <c r="A105" s="52">
        <f t="shared" si="8"/>
        <v>5.1099999999999977</v>
      </c>
      <c r="B105" s="10" t="s">
        <v>122</v>
      </c>
      <c r="C105" s="20" t="s">
        <v>26</v>
      </c>
      <c r="D105" s="8">
        <v>1</v>
      </c>
      <c r="E105" s="14"/>
      <c r="F105" s="42">
        <f t="shared" si="6"/>
        <v>0</v>
      </c>
      <c r="G105" s="14"/>
      <c r="H105" s="15"/>
    </row>
    <row r="106" spans="1:9">
      <c r="A106" s="53"/>
      <c r="B106" s="13"/>
      <c r="C106" s="14"/>
      <c r="D106" s="21"/>
      <c r="E106" s="14"/>
      <c r="F106" s="45"/>
      <c r="G106" s="14"/>
      <c r="H106" s="15"/>
    </row>
    <row r="107" spans="1:9" s="4" customFormat="1">
      <c r="A107" s="54"/>
      <c r="B107" s="24" t="s">
        <v>39</v>
      </c>
      <c r="C107" s="34"/>
      <c r="D107" s="34"/>
      <c r="E107" s="25"/>
      <c r="F107" s="31">
        <f>SUM(F95:F106)</f>
        <v>0</v>
      </c>
      <c r="G107" s="25"/>
      <c r="H107" s="26"/>
    </row>
    <row r="108" spans="1:9">
      <c r="A108" s="55"/>
      <c r="B108" s="32"/>
      <c r="C108" s="33"/>
      <c r="D108" s="33"/>
      <c r="E108" s="33"/>
      <c r="F108" s="43"/>
      <c r="G108" s="33"/>
      <c r="H108" s="33"/>
    </row>
    <row r="109" spans="1:9">
      <c r="A109" s="50"/>
      <c r="B109" s="24" t="s">
        <v>75</v>
      </c>
      <c r="C109" s="28"/>
      <c r="D109" s="28"/>
      <c r="E109" s="28"/>
      <c r="F109" s="40"/>
      <c r="G109" s="28"/>
      <c r="H109" s="29"/>
      <c r="I109" t="s">
        <v>224</v>
      </c>
    </row>
    <row r="110" spans="1:9">
      <c r="A110" s="46"/>
      <c r="B110" s="16" t="s">
        <v>29</v>
      </c>
      <c r="C110" s="17"/>
      <c r="D110" s="17"/>
      <c r="E110" s="17"/>
      <c r="F110" s="38"/>
      <c r="G110" s="17"/>
      <c r="H110" s="18"/>
    </row>
    <row r="111" spans="1:9" ht="97.2" customHeight="1">
      <c r="A111" s="52">
        <v>6.01</v>
      </c>
      <c r="B111" s="5" t="s">
        <v>123</v>
      </c>
      <c r="C111" s="8" t="s">
        <v>25</v>
      </c>
      <c r="D111" s="8">
        <v>4</v>
      </c>
      <c r="E111" s="6"/>
      <c r="F111" s="42">
        <f t="shared" ref="F111:F116" si="9">+D111*E111</f>
        <v>0</v>
      </c>
      <c r="G111" s="6"/>
      <c r="H111" s="7"/>
    </row>
    <row r="112" spans="1:9" ht="102">
      <c r="A112" s="52">
        <f t="shared" ref="A112:A120" si="10">+A111+0.01</f>
        <v>6.02</v>
      </c>
      <c r="B112" s="10" t="s">
        <v>124</v>
      </c>
      <c r="C112" s="8" t="s">
        <v>25</v>
      </c>
      <c r="D112" s="8">
        <v>2</v>
      </c>
      <c r="E112" s="6"/>
      <c r="F112" s="42">
        <f t="shared" si="9"/>
        <v>0</v>
      </c>
      <c r="G112" s="6"/>
      <c r="H112" s="7"/>
    </row>
    <row r="113" spans="1:9" ht="87.45">
      <c r="A113" s="52">
        <f t="shared" si="10"/>
        <v>6.0299999999999994</v>
      </c>
      <c r="B113" s="10" t="s">
        <v>125</v>
      </c>
      <c r="C113" s="8" t="s">
        <v>25</v>
      </c>
      <c r="D113" s="8">
        <v>146</v>
      </c>
      <c r="E113" s="6"/>
      <c r="F113" s="42">
        <f t="shared" si="9"/>
        <v>0</v>
      </c>
      <c r="G113" s="6"/>
      <c r="H113" s="7"/>
    </row>
    <row r="114" spans="1:9" ht="87.45">
      <c r="A114" s="52">
        <f t="shared" si="10"/>
        <v>6.0399999999999991</v>
      </c>
      <c r="B114" s="5" t="s">
        <v>126</v>
      </c>
      <c r="C114" s="8" t="s">
        <v>25</v>
      </c>
      <c r="D114" s="8">
        <v>16</v>
      </c>
      <c r="E114" s="6"/>
      <c r="F114" s="42">
        <f>+D114*E114</f>
        <v>0</v>
      </c>
      <c r="G114" s="6"/>
      <c r="H114" s="7"/>
    </row>
    <row r="115" spans="1:9" ht="95.4" customHeight="1">
      <c r="A115" s="52">
        <f t="shared" si="10"/>
        <v>6.0499999999999989</v>
      </c>
      <c r="B115" s="10" t="s">
        <v>127</v>
      </c>
      <c r="C115" s="8" t="s">
        <v>25</v>
      </c>
      <c r="D115" s="8">
        <v>6</v>
      </c>
      <c r="E115" s="6"/>
      <c r="F115" s="42">
        <f t="shared" si="9"/>
        <v>0</v>
      </c>
      <c r="G115" s="6"/>
      <c r="H115" s="7"/>
    </row>
    <row r="116" spans="1:9" ht="78" customHeight="1">
      <c r="A116" s="52">
        <f t="shared" si="10"/>
        <v>6.0599999999999987</v>
      </c>
      <c r="B116" s="5" t="s">
        <v>130</v>
      </c>
      <c r="C116" s="8" t="s">
        <v>30</v>
      </c>
      <c r="D116" s="10">
        <f>13.96+20.103+22.742+13.93+17.33+18.416</f>
        <v>106.48100000000001</v>
      </c>
      <c r="E116" s="6"/>
      <c r="F116" s="42">
        <f t="shared" si="9"/>
        <v>0</v>
      </c>
      <c r="G116" s="6"/>
      <c r="H116" s="7"/>
    </row>
    <row r="117" spans="1:9" ht="64.849999999999994" customHeight="1">
      <c r="A117" s="52">
        <f t="shared" si="10"/>
        <v>6.0699999999999985</v>
      </c>
      <c r="B117" s="13" t="s">
        <v>131</v>
      </c>
      <c r="C117" s="8" t="s">
        <v>30</v>
      </c>
      <c r="D117" s="10" t="s">
        <v>128</v>
      </c>
      <c r="E117" s="14"/>
      <c r="F117" s="45"/>
      <c r="G117" s="14"/>
      <c r="H117" s="15"/>
    </row>
    <row r="118" spans="1:9" ht="72.900000000000006">
      <c r="A118" s="52">
        <f t="shared" si="10"/>
        <v>6.0799999999999983</v>
      </c>
      <c r="B118" s="13" t="s">
        <v>129</v>
      </c>
      <c r="C118" s="8" t="s">
        <v>30</v>
      </c>
      <c r="D118" s="10" t="s">
        <v>128</v>
      </c>
      <c r="E118" s="14"/>
      <c r="F118" s="45"/>
      <c r="G118" s="14"/>
      <c r="H118" s="15"/>
    </row>
    <row r="119" spans="1:9" ht="66" customHeight="1">
      <c r="A119" s="52">
        <f t="shared" si="10"/>
        <v>6.0899999999999981</v>
      </c>
      <c r="B119" s="13" t="s">
        <v>132</v>
      </c>
      <c r="C119" s="8" t="s">
        <v>30</v>
      </c>
      <c r="D119" s="10" t="s">
        <v>128</v>
      </c>
      <c r="E119" s="14"/>
      <c r="F119" s="45"/>
      <c r="G119" s="14"/>
      <c r="H119" s="15"/>
    </row>
    <row r="120" spans="1:9" ht="72" customHeight="1">
      <c r="A120" s="52">
        <f t="shared" si="10"/>
        <v>6.0999999999999979</v>
      </c>
      <c r="B120" s="13" t="s">
        <v>133</v>
      </c>
      <c r="C120" s="8" t="s">
        <v>30</v>
      </c>
      <c r="D120" s="10" t="s">
        <v>128</v>
      </c>
      <c r="E120" s="14"/>
      <c r="F120" s="45"/>
      <c r="G120" s="14"/>
      <c r="H120" s="15"/>
    </row>
    <row r="121" spans="1:9" s="4" customFormat="1">
      <c r="A121" s="54"/>
      <c r="B121" s="24" t="s">
        <v>76</v>
      </c>
      <c r="C121" s="25"/>
      <c r="D121" s="25"/>
      <c r="E121" s="25"/>
      <c r="F121" s="31">
        <f>SUM(F111:F120)</f>
        <v>0</v>
      </c>
      <c r="G121" s="25"/>
      <c r="H121" s="26"/>
    </row>
    <row r="122" spans="1:9">
      <c r="A122" s="55"/>
      <c r="B122" s="32"/>
      <c r="C122" s="33"/>
      <c r="D122" s="33"/>
      <c r="E122" s="33"/>
      <c r="F122" s="43"/>
      <c r="G122" s="33"/>
      <c r="H122" s="33"/>
    </row>
    <row r="123" spans="1:9">
      <c r="A123" s="50"/>
      <c r="B123" s="24" t="s">
        <v>77</v>
      </c>
      <c r="C123" s="28"/>
      <c r="D123" s="28"/>
      <c r="E123" s="28"/>
      <c r="F123" s="40"/>
      <c r="G123" s="28"/>
      <c r="H123" s="29"/>
      <c r="I123" t="s">
        <v>225</v>
      </c>
    </row>
    <row r="124" spans="1:9">
      <c r="A124" s="46"/>
      <c r="B124" s="16" t="s">
        <v>31</v>
      </c>
      <c r="C124" s="17"/>
      <c r="D124" s="17"/>
      <c r="E124" s="17"/>
      <c r="F124" s="38"/>
      <c r="G124" s="17"/>
      <c r="H124" s="18"/>
    </row>
    <row r="125" spans="1:9" s="3" customFormat="1" ht="160.19999999999999" customHeight="1">
      <c r="A125" s="52">
        <v>7.01</v>
      </c>
      <c r="B125" s="10" t="s">
        <v>134</v>
      </c>
      <c r="C125" s="8" t="s">
        <v>25</v>
      </c>
      <c r="D125" s="8">
        <v>24</v>
      </c>
      <c r="E125" s="6"/>
      <c r="F125" s="42">
        <f t="shared" ref="F125:F129" si="11">+D125*E125</f>
        <v>0</v>
      </c>
      <c r="G125" s="8"/>
      <c r="H125" s="11"/>
    </row>
    <row r="126" spans="1:9" s="3" customFormat="1" ht="160.19999999999999" customHeight="1">
      <c r="A126" s="52">
        <f>+A125+0.01</f>
        <v>7.02</v>
      </c>
      <c r="B126" s="10" t="s">
        <v>135</v>
      </c>
      <c r="C126" s="8" t="s">
        <v>25</v>
      </c>
      <c r="D126" s="8">
        <v>17</v>
      </c>
      <c r="E126" s="6"/>
      <c r="F126" s="42">
        <f t="shared" si="11"/>
        <v>0</v>
      </c>
      <c r="G126" s="8"/>
      <c r="H126" s="11"/>
    </row>
    <row r="127" spans="1:9" s="3" customFormat="1" ht="160.19999999999999" customHeight="1">
      <c r="A127" s="52">
        <f t="shared" ref="A127:A129" si="12">+A126+0.01</f>
        <v>7.0299999999999994</v>
      </c>
      <c r="B127" s="10" t="s">
        <v>136</v>
      </c>
      <c r="C127" s="8" t="s">
        <v>25</v>
      </c>
      <c r="D127" s="8">
        <v>3</v>
      </c>
      <c r="E127" s="6"/>
      <c r="F127" s="42">
        <f t="shared" si="11"/>
        <v>0</v>
      </c>
      <c r="G127" s="8"/>
      <c r="H127" s="11"/>
    </row>
    <row r="128" spans="1:9" s="3" customFormat="1" ht="160.19999999999999" customHeight="1">
      <c r="A128" s="52">
        <f t="shared" si="12"/>
        <v>7.0399999999999991</v>
      </c>
      <c r="B128" s="10" t="s">
        <v>137</v>
      </c>
      <c r="C128" s="8" t="s">
        <v>25</v>
      </c>
      <c r="D128" s="8">
        <f>+(D127+D126+D125)*2</f>
        <v>88</v>
      </c>
      <c r="E128" s="6"/>
      <c r="F128" s="42">
        <f t="shared" si="11"/>
        <v>0</v>
      </c>
      <c r="G128" s="8" t="s">
        <v>83</v>
      </c>
      <c r="H128" s="11" t="s">
        <v>83</v>
      </c>
    </row>
    <row r="129" spans="1:9" s="3" customFormat="1" ht="160.19999999999999" customHeight="1">
      <c r="A129" s="52">
        <f t="shared" si="12"/>
        <v>7.0499999999999989</v>
      </c>
      <c r="B129" s="10" t="s">
        <v>137</v>
      </c>
      <c r="C129" s="8" t="s">
        <v>25</v>
      </c>
      <c r="D129" s="8">
        <v>12</v>
      </c>
      <c r="E129" s="6"/>
      <c r="F129" s="42">
        <f t="shared" si="11"/>
        <v>0</v>
      </c>
      <c r="G129" s="8" t="s">
        <v>83</v>
      </c>
      <c r="H129" s="11" t="s">
        <v>83</v>
      </c>
    </row>
    <row r="130" spans="1:9" s="4" customFormat="1">
      <c r="A130" s="30"/>
      <c r="B130" s="24" t="s">
        <v>78</v>
      </c>
      <c r="C130" s="25"/>
      <c r="D130" s="25"/>
      <c r="E130" s="25"/>
      <c r="F130" s="44">
        <f>SUM(F125:F129)</f>
        <v>0</v>
      </c>
      <c r="G130" s="25"/>
      <c r="H130" s="26"/>
    </row>
    <row r="132" spans="1:9">
      <c r="A132" s="78"/>
      <c r="B132" s="77" t="s">
        <v>138</v>
      </c>
      <c r="C132" s="79"/>
      <c r="D132" s="79"/>
      <c r="E132" s="79"/>
      <c r="F132" s="79"/>
      <c r="G132" s="79"/>
      <c r="H132" s="80"/>
      <c r="I132" t="s">
        <v>226</v>
      </c>
    </row>
    <row r="133" spans="1:9">
      <c r="A133" s="81">
        <v>8.01</v>
      </c>
      <c r="B133" s="82" t="s">
        <v>139</v>
      </c>
      <c r="C133" s="83"/>
      <c r="D133" s="83"/>
      <c r="E133" s="83"/>
      <c r="F133" s="83"/>
      <c r="G133" s="83"/>
      <c r="H133" s="83"/>
    </row>
    <row r="134" spans="1:9" ht="20.6">
      <c r="A134" s="84">
        <f>+A133+0.01</f>
        <v>8.02</v>
      </c>
      <c r="B134" s="85" t="s">
        <v>140</v>
      </c>
      <c r="C134" s="86" t="s">
        <v>106</v>
      </c>
      <c r="D134" s="87">
        <v>1</v>
      </c>
      <c r="E134" s="88"/>
      <c r="F134" s="88"/>
      <c r="G134" s="88"/>
      <c r="H134" s="88"/>
    </row>
    <row r="135" spans="1:9" ht="20.6">
      <c r="A135" s="84">
        <f t="shared" ref="A135:A198" si="13">+A134+0.01</f>
        <v>8.0299999999999994</v>
      </c>
      <c r="B135" s="85" t="s">
        <v>141</v>
      </c>
      <c r="C135" s="86" t="s">
        <v>106</v>
      </c>
      <c r="D135" s="87">
        <v>1</v>
      </c>
      <c r="E135" s="88"/>
      <c r="F135" s="88"/>
      <c r="G135" s="88"/>
      <c r="H135" s="88"/>
    </row>
    <row r="136" spans="1:9">
      <c r="A136" s="84">
        <f t="shared" si="13"/>
        <v>8.0399999999999991</v>
      </c>
      <c r="B136" s="89" t="s">
        <v>142</v>
      </c>
      <c r="C136" s="86" t="s">
        <v>106</v>
      </c>
      <c r="D136" s="87">
        <v>1</v>
      </c>
      <c r="E136" s="88"/>
      <c r="F136" s="88"/>
      <c r="G136" s="88"/>
      <c r="H136" s="88"/>
    </row>
    <row r="137" spans="1:9">
      <c r="A137" s="84">
        <f t="shared" si="13"/>
        <v>8.0499999999999989</v>
      </c>
      <c r="B137" s="85" t="s">
        <v>143</v>
      </c>
      <c r="C137" s="86" t="s">
        <v>106</v>
      </c>
      <c r="D137" s="87">
        <v>1</v>
      </c>
      <c r="E137" s="88"/>
      <c r="F137" s="88"/>
      <c r="G137" s="88"/>
      <c r="H137" s="88"/>
    </row>
    <row r="138" spans="1:9">
      <c r="A138" s="84">
        <f t="shared" si="13"/>
        <v>8.0599999999999987</v>
      </c>
      <c r="B138" s="85" t="s">
        <v>144</v>
      </c>
      <c r="C138" s="86" t="s">
        <v>106</v>
      </c>
      <c r="D138" s="87">
        <v>1</v>
      </c>
      <c r="E138" s="88"/>
      <c r="F138" s="88"/>
      <c r="G138" s="88"/>
      <c r="H138" s="88"/>
    </row>
    <row r="139" spans="1:9">
      <c r="A139" s="84">
        <f t="shared" si="13"/>
        <v>8.0699999999999985</v>
      </c>
      <c r="B139" s="89" t="s">
        <v>145</v>
      </c>
      <c r="C139" s="86" t="s">
        <v>106</v>
      </c>
      <c r="D139" s="87">
        <v>1</v>
      </c>
      <c r="E139" s="88"/>
      <c r="F139" s="88"/>
      <c r="G139" s="88"/>
      <c r="H139" s="88"/>
    </row>
    <row r="140" spans="1:9">
      <c r="A140" s="84">
        <f t="shared" si="13"/>
        <v>8.0799999999999983</v>
      </c>
      <c r="B140" s="89" t="s">
        <v>146</v>
      </c>
      <c r="C140" s="86" t="s">
        <v>106</v>
      </c>
      <c r="D140" s="87">
        <v>1</v>
      </c>
      <c r="E140" s="88"/>
      <c r="F140" s="88"/>
      <c r="G140" s="88"/>
      <c r="H140" s="88"/>
    </row>
    <row r="141" spans="1:9">
      <c r="A141" s="84">
        <f t="shared" si="13"/>
        <v>8.0899999999999981</v>
      </c>
      <c r="B141" s="89" t="s">
        <v>147</v>
      </c>
      <c r="C141" s="86" t="s">
        <v>106</v>
      </c>
      <c r="D141" s="87">
        <v>1</v>
      </c>
      <c r="E141" s="88"/>
      <c r="F141" s="88"/>
      <c r="G141" s="88"/>
      <c r="H141" s="88"/>
    </row>
    <row r="142" spans="1:9">
      <c r="A142" s="84">
        <f t="shared" si="13"/>
        <v>8.0999999999999979</v>
      </c>
      <c r="B142" s="89" t="s">
        <v>145</v>
      </c>
      <c r="C142" s="86" t="s">
        <v>106</v>
      </c>
      <c r="D142" s="87">
        <v>1</v>
      </c>
      <c r="E142" s="88"/>
      <c r="F142" s="88"/>
      <c r="G142" s="88"/>
      <c r="H142" s="88"/>
    </row>
    <row r="143" spans="1:9">
      <c r="A143" s="84">
        <f t="shared" si="13"/>
        <v>8.1099999999999977</v>
      </c>
      <c r="B143" s="85" t="s">
        <v>148</v>
      </c>
      <c r="C143" s="86" t="s">
        <v>106</v>
      </c>
      <c r="D143" s="87">
        <v>1</v>
      </c>
      <c r="E143" s="88"/>
      <c r="F143" s="88"/>
      <c r="G143" s="88"/>
      <c r="H143" s="88"/>
    </row>
    <row r="144" spans="1:9">
      <c r="A144" s="84">
        <f t="shared" si="13"/>
        <v>8.1199999999999974</v>
      </c>
      <c r="B144" s="89" t="s">
        <v>149</v>
      </c>
      <c r="C144" s="86" t="s">
        <v>106</v>
      </c>
      <c r="D144" s="87">
        <v>1</v>
      </c>
      <c r="E144" s="88"/>
      <c r="F144" s="88"/>
      <c r="G144" s="88"/>
      <c r="H144" s="88"/>
    </row>
    <row r="145" spans="1:8">
      <c r="A145" s="84">
        <f t="shared" si="13"/>
        <v>8.1299999999999972</v>
      </c>
      <c r="B145" s="89" t="s">
        <v>150</v>
      </c>
      <c r="C145" s="86" t="s">
        <v>106</v>
      </c>
      <c r="D145" s="87">
        <v>1</v>
      </c>
      <c r="E145" s="88"/>
      <c r="F145" s="88"/>
      <c r="G145" s="88"/>
      <c r="H145" s="88"/>
    </row>
    <row r="146" spans="1:8">
      <c r="A146" s="84">
        <f t="shared" si="13"/>
        <v>8.139999999999997</v>
      </c>
      <c r="B146" s="89" t="s">
        <v>151</v>
      </c>
      <c r="C146" s="86" t="s">
        <v>106</v>
      </c>
      <c r="D146" s="87">
        <v>1</v>
      </c>
      <c r="E146" s="88"/>
      <c r="F146" s="88"/>
      <c r="G146" s="88"/>
      <c r="H146" s="88"/>
    </row>
    <row r="147" spans="1:8">
      <c r="A147" s="84">
        <f t="shared" si="13"/>
        <v>8.1499999999999968</v>
      </c>
      <c r="B147" s="89" t="s">
        <v>152</v>
      </c>
      <c r="C147" s="86" t="s">
        <v>106</v>
      </c>
      <c r="D147" s="87">
        <v>1</v>
      </c>
      <c r="E147" s="88"/>
      <c r="F147" s="88"/>
      <c r="G147" s="88"/>
      <c r="H147" s="88"/>
    </row>
    <row r="148" spans="1:8">
      <c r="A148" s="84">
        <f t="shared" si="13"/>
        <v>8.1599999999999966</v>
      </c>
      <c r="B148" s="89" t="s">
        <v>153</v>
      </c>
      <c r="C148" s="86" t="s">
        <v>106</v>
      </c>
      <c r="D148" s="87">
        <v>1</v>
      </c>
      <c r="E148" s="88"/>
      <c r="F148" s="88"/>
      <c r="G148" s="88"/>
      <c r="H148" s="88"/>
    </row>
    <row r="149" spans="1:8">
      <c r="A149" s="84">
        <f t="shared" si="13"/>
        <v>8.1699999999999964</v>
      </c>
      <c r="B149" s="85" t="s">
        <v>154</v>
      </c>
      <c r="C149" s="86" t="s">
        <v>106</v>
      </c>
      <c r="D149" s="87">
        <v>1</v>
      </c>
      <c r="E149" s="88"/>
      <c r="F149" s="88"/>
      <c r="G149" s="88"/>
      <c r="H149" s="88"/>
    </row>
    <row r="150" spans="1:8">
      <c r="A150" s="84">
        <f t="shared" si="13"/>
        <v>8.1799999999999962</v>
      </c>
      <c r="B150" s="85" t="s">
        <v>155</v>
      </c>
      <c r="C150" s="86" t="s">
        <v>106</v>
      </c>
      <c r="D150" s="87">
        <v>1</v>
      </c>
      <c r="E150" s="88"/>
      <c r="F150" s="88"/>
      <c r="G150" s="88"/>
      <c r="H150" s="88"/>
    </row>
    <row r="151" spans="1:8">
      <c r="A151" s="84">
        <f t="shared" si="13"/>
        <v>8.1899999999999959</v>
      </c>
      <c r="B151" s="89" t="s">
        <v>156</v>
      </c>
      <c r="C151" s="86" t="s">
        <v>106</v>
      </c>
      <c r="D151" s="87">
        <v>1</v>
      </c>
      <c r="E151" s="88"/>
      <c r="F151" s="88"/>
      <c r="G151" s="88"/>
      <c r="H151" s="88"/>
    </row>
    <row r="152" spans="1:8">
      <c r="A152" s="84">
        <f t="shared" si="13"/>
        <v>8.1999999999999957</v>
      </c>
      <c r="B152" s="89" t="s">
        <v>157</v>
      </c>
      <c r="C152" s="86" t="s">
        <v>106</v>
      </c>
      <c r="D152" s="87">
        <v>1</v>
      </c>
      <c r="E152" s="88"/>
      <c r="F152" s="88"/>
      <c r="G152" s="88"/>
      <c r="H152" s="88"/>
    </row>
    <row r="153" spans="1:8">
      <c r="A153" s="84">
        <f t="shared" si="13"/>
        <v>8.2099999999999955</v>
      </c>
      <c r="B153" s="85" t="s">
        <v>158</v>
      </c>
      <c r="C153" s="86" t="s">
        <v>106</v>
      </c>
      <c r="D153" s="87">
        <v>1</v>
      </c>
      <c r="E153" s="88"/>
      <c r="F153" s="88"/>
      <c r="G153" s="88"/>
      <c r="H153" s="88"/>
    </row>
    <row r="154" spans="1:8">
      <c r="A154" s="84">
        <f t="shared" si="13"/>
        <v>8.2199999999999953</v>
      </c>
      <c r="B154" s="85" t="s">
        <v>159</v>
      </c>
      <c r="C154" s="86" t="s">
        <v>106</v>
      </c>
      <c r="D154" s="87">
        <v>1</v>
      </c>
      <c r="E154" s="88"/>
      <c r="F154" s="88"/>
      <c r="G154" s="88"/>
      <c r="H154" s="88"/>
    </row>
    <row r="155" spans="1:8">
      <c r="A155" s="84">
        <f t="shared" si="13"/>
        <v>8.2299999999999951</v>
      </c>
      <c r="B155" s="85" t="s">
        <v>160</v>
      </c>
      <c r="C155" s="86" t="s">
        <v>106</v>
      </c>
      <c r="D155" s="87">
        <v>1</v>
      </c>
      <c r="E155" s="88"/>
      <c r="F155" s="88"/>
      <c r="G155" s="88"/>
      <c r="H155" s="88"/>
    </row>
    <row r="156" spans="1:8">
      <c r="A156" s="84">
        <f t="shared" si="13"/>
        <v>8.2399999999999949</v>
      </c>
      <c r="B156" s="85" t="s">
        <v>161</v>
      </c>
      <c r="C156" s="86" t="s">
        <v>106</v>
      </c>
      <c r="D156" s="87">
        <v>1</v>
      </c>
      <c r="E156" s="88"/>
      <c r="F156" s="88"/>
      <c r="G156" s="88"/>
      <c r="H156" s="88"/>
    </row>
    <row r="157" spans="1:8">
      <c r="A157" s="84">
        <f t="shared" si="13"/>
        <v>8.2499999999999947</v>
      </c>
      <c r="B157" s="85" t="s">
        <v>162</v>
      </c>
      <c r="C157" s="86" t="s">
        <v>106</v>
      </c>
      <c r="D157" s="87">
        <v>1</v>
      </c>
      <c r="E157" s="88"/>
      <c r="F157" s="88"/>
      <c r="G157" s="88"/>
      <c r="H157" s="88"/>
    </row>
    <row r="158" spans="1:8">
      <c r="A158" s="84">
        <f t="shared" si="13"/>
        <v>8.2599999999999945</v>
      </c>
      <c r="B158" s="85" t="s">
        <v>163</v>
      </c>
      <c r="C158" s="86" t="s">
        <v>106</v>
      </c>
      <c r="D158" s="87">
        <v>1</v>
      </c>
      <c r="E158" s="88"/>
      <c r="F158" s="88"/>
      <c r="G158" s="88"/>
      <c r="H158" s="88"/>
    </row>
    <row r="159" spans="1:8">
      <c r="A159" s="84">
        <f t="shared" si="13"/>
        <v>8.2699999999999942</v>
      </c>
      <c r="B159" s="85" t="s">
        <v>164</v>
      </c>
      <c r="C159" s="86" t="s">
        <v>106</v>
      </c>
      <c r="D159" s="87">
        <v>1</v>
      </c>
      <c r="E159" s="88"/>
      <c r="F159" s="88"/>
      <c r="G159" s="88"/>
      <c r="H159" s="88"/>
    </row>
    <row r="160" spans="1:8">
      <c r="A160" s="84">
        <f t="shared" si="13"/>
        <v>8.279999999999994</v>
      </c>
      <c r="B160" s="85" t="s">
        <v>165</v>
      </c>
      <c r="C160" s="86" t="s">
        <v>106</v>
      </c>
      <c r="D160" s="87">
        <v>1</v>
      </c>
      <c r="E160" s="88"/>
      <c r="F160" s="88"/>
      <c r="G160" s="88"/>
      <c r="H160" s="88"/>
    </row>
    <row r="161" spans="1:8">
      <c r="A161" s="84">
        <f t="shared" si="13"/>
        <v>8.2899999999999938</v>
      </c>
      <c r="B161" s="85" t="s">
        <v>166</v>
      </c>
      <c r="C161" s="86" t="s">
        <v>106</v>
      </c>
      <c r="D161" s="87">
        <v>1</v>
      </c>
      <c r="E161" s="88"/>
      <c r="F161" s="88"/>
      <c r="G161" s="88"/>
      <c r="H161" s="88"/>
    </row>
    <row r="162" spans="1:8">
      <c r="A162" s="84">
        <f t="shared" si="13"/>
        <v>8.2999999999999936</v>
      </c>
      <c r="B162" s="85" t="s">
        <v>167</v>
      </c>
      <c r="C162" s="86" t="s">
        <v>106</v>
      </c>
      <c r="D162" s="87">
        <v>1</v>
      </c>
      <c r="E162" s="88"/>
      <c r="F162" s="88"/>
      <c r="G162" s="88"/>
      <c r="H162" s="88"/>
    </row>
    <row r="163" spans="1:8">
      <c r="A163" s="84">
        <f t="shared" si="13"/>
        <v>8.3099999999999934</v>
      </c>
      <c r="B163" s="85" t="s">
        <v>168</v>
      </c>
      <c r="C163" s="86" t="s">
        <v>106</v>
      </c>
      <c r="D163" s="87">
        <v>1</v>
      </c>
      <c r="E163" s="88"/>
      <c r="F163" s="88"/>
      <c r="G163" s="88"/>
      <c r="H163" s="88"/>
    </row>
    <row r="164" spans="1:8">
      <c r="A164" s="84">
        <f t="shared" si="13"/>
        <v>8.3199999999999932</v>
      </c>
      <c r="B164" s="85" t="s">
        <v>151</v>
      </c>
      <c r="C164" s="86" t="s">
        <v>106</v>
      </c>
      <c r="D164" s="87">
        <v>1</v>
      </c>
      <c r="E164" s="88"/>
      <c r="F164" s="88"/>
      <c r="G164" s="88"/>
      <c r="H164" s="88"/>
    </row>
    <row r="165" spans="1:8">
      <c r="A165" s="84">
        <f t="shared" si="13"/>
        <v>8.329999999999993</v>
      </c>
      <c r="B165" s="85" t="s">
        <v>169</v>
      </c>
      <c r="C165" s="86" t="s">
        <v>106</v>
      </c>
      <c r="D165" s="87">
        <v>1</v>
      </c>
      <c r="E165" s="88"/>
      <c r="F165" s="88"/>
      <c r="G165" s="88"/>
      <c r="H165" s="88"/>
    </row>
    <row r="166" spans="1:8">
      <c r="A166" s="84">
        <f t="shared" si="13"/>
        <v>8.3399999999999928</v>
      </c>
      <c r="B166" s="85" t="s">
        <v>170</v>
      </c>
      <c r="C166" s="86" t="s">
        <v>106</v>
      </c>
      <c r="D166" s="87">
        <v>1</v>
      </c>
      <c r="E166" s="88"/>
      <c r="F166" s="88"/>
      <c r="G166" s="88"/>
      <c r="H166" s="88"/>
    </row>
    <row r="167" spans="1:8">
      <c r="A167" s="84">
        <f t="shared" si="13"/>
        <v>8.3499999999999925</v>
      </c>
      <c r="B167" s="85" t="s">
        <v>171</v>
      </c>
      <c r="C167" s="86" t="s">
        <v>106</v>
      </c>
      <c r="D167" s="87">
        <v>1</v>
      </c>
      <c r="E167" s="88"/>
      <c r="F167" s="88"/>
      <c r="G167" s="88"/>
      <c r="H167" s="88"/>
    </row>
    <row r="168" spans="1:8">
      <c r="A168" s="84">
        <f t="shared" si="13"/>
        <v>8.3599999999999923</v>
      </c>
      <c r="B168" s="85" t="s">
        <v>164</v>
      </c>
      <c r="C168" s="86" t="s">
        <v>106</v>
      </c>
      <c r="D168" s="87">
        <v>1</v>
      </c>
      <c r="E168" s="88"/>
      <c r="F168" s="88"/>
      <c r="G168" s="88"/>
      <c r="H168" s="88"/>
    </row>
    <row r="169" spans="1:8">
      <c r="A169" s="84">
        <f t="shared" si="13"/>
        <v>8.3699999999999921</v>
      </c>
      <c r="B169" s="85" t="s">
        <v>172</v>
      </c>
      <c r="C169" s="86" t="s">
        <v>106</v>
      </c>
      <c r="D169" s="87">
        <v>1</v>
      </c>
      <c r="E169" s="88"/>
      <c r="F169" s="88"/>
      <c r="G169" s="88"/>
      <c r="H169" s="88"/>
    </row>
    <row r="170" spans="1:8">
      <c r="A170" s="84">
        <f t="shared" si="13"/>
        <v>8.3799999999999919</v>
      </c>
      <c r="B170" s="85" t="s">
        <v>173</v>
      </c>
      <c r="C170" s="86" t="s">
        <v>106</v>
      </c>
      <c r="D170" s="87">
        <v>1</v>
      </c>
      <c r="E170" s="88"/>
      <c r="F170" s="88"/>
      <c r="G170" s="88"/>
      <c r="H170" s="88"/>
    </row>
    <row r="171" spans="1:8">
      <c r="A171" s="84">
        <f t="shared" si="13"/>
        <v>8.3899999999999917</v>
      </c>
      <c r="B171" s="85" t="s">
        <v>174</v>
      </c>
      <c r="C171" s="86" t="s">
        <v>106</v>
      </c>
      <c r="D171" s="87">
        <v>1</v>
      </c>
      <c r="E171" s="88"/>
      <c r="F171" s="88"/>
      <c r="G171" s="88"/>
      <c r="H171" s="88"/>
    </row>
    <row r="172" spans="1:8">
      <c r="A172" s="84">
        <f t="shared" si="13"/>
        <v>8.3999999999999915</v>
      </c>
      <c r="B172" s="85" t="s">
        <v>175</v>
      </c>
      <c r="C172" s="86" t="s">
        <v>106</v>
      </c>
      <c r="D172" s="87">
        <v>1</v>
      </c>
      <c r="E172" s="88"/>
      <c r="F172" s="88"/>
      <c r="G172" s="88"/>
      <c r="H172" s="88"/>
    </row>
    <row r="173" spans="1:8">
      <c r="A173" s="84">
        <f t="shared" si="13"/>
        <v>8.4099999999999913</v>
      </c>
      <c r="B173" s="85" t="s">
        <v>176</v>
      </c>
      <c r="C173" s="86" t="s">
        <v>106</v>
      </c>
      <c r="D173" s="87">
        <v>1</v>
      </c>
      <c r="E173" s="88"/>
      <c r="F173" s="88"/>
      <c r="G173" s="88"/>
      <c r="H173" s="88"/>
    </row>
    <row r="174" spans="1:8">
      <c r="A174" s="84">
        <f t="shared" si="13"/>
        <v>8.419999999999991</v>
      </c>
      <c r="B174" s="85" t="s">
        <v>177</v>
      </c>
      <c r="C174" s="86" t="s">
        <v>106</v>
      </c>
      <c r="D174" s="87">
        <v>1</v>
      </c>
      <c r="E174" s="88"/>
      <c r="F174" s="88"/>
      <c r="G174" s="88"/>
      <c r="H174" s="88"/>
    </row>
    <row r="175" spans="1:8">
      <c r="A175" s="84">
        <f t="shared" si="13"/>
        <v>8.4299999999999908</v>
      </c>
      <c r="B175" s="85" t="s">
        <v>178</v>
      </c>
      <c r="C175" s="86" t="s">
        <v>106</v>
      </c>
      <c r="D175" s="87">
        <v>1</v>
      </c>
      <c r="E175" s="88"/>
      <c r="F175" s="88"/>
      <c r="G175" s="88"/>
      <c r="H175" s="88"/>
    </row>
    <row r="176" spans="1:8">
      <c r="A176" s="84">
        <f t="shared" si="13"/>
        <v>8.4399999999999906</v>
      </c>
      <c r="B176" s="85" t="s">
        <v>179</v>
      </c>
      <c r="C176" s="86" t="s">
        <v>106</v>
      </c>
      <c r="D176" s="87">
        <v>1</v>
      </c>
      <c r="E176" s="88"/>
      <c r="F176" s="88"/>
      <c r="G176" s="88"/>
      <c r="H176" s="88"/>
    </row>
    <row r="177" spans="1:8">
      <c r="A177" s="84">
        <f t="shared" si="13"/>
        <v>8.4499999999999904</v>
      </c>
      <c r="B177" s="85" t="s">
        <v>180</v>
      </c>
      <c r="C177" s="86" t="s">
        <v>106</v>
      </c>
      <c r="D177" s="87">
        <v>1</v>
      </c>
      <c r="E177" s="88"/>
      <c r="F177" s="88"/>
      <c r="G177" s="88"/>
      <c r="H177" s="88"/>
    </row>
    <row r="178" spans="1:8">
      <c r="A178" s="84">
        <f t="shared" si="13"/>
        <v>8.4599999999999902</v>
      </c>
      <c r="B178" s="85" t="s">
        <v>181</v>
      </c>
      <c r="C178" s="86" t="s">
        <v>106</v>
      </c>
      <c r="D178" s="87">
        <v>1</v>
      </c>
      <c r="E178" s="88"/>
      <c r="F178" s="88"/>
      <c r="G178" s="88"/>
      <c r="H178" s="88"/>
    </row>
    <row r="179" spans="1:8">
      <c r="A179" s="84">
        <f t="shared" si="13"/>
        <v>8.46999999999999</v>
      </c>
      <c r="B179" s="85" t="s">
        <v>182</v>
      </c>
      <c r="C179" s="86" t="s">
        <v>106</v>
      </c>
      <c r="D179" s="87">
        <v>1</v>
      </c>
      <c r="E179" s="88"/>
      <c r="F179" s="88"/>
      <c r="G179" s="88"/>
      <c r="H179" s="88"/>
    </row>
    <row r="180" spans="1:8">
      <c r="A180" s="84">
        <f t="shared" si="13"/>
        <v>8.4799999999999898</v>
      </c>
      <c r="B180" s="85" t="s">
        <v>183</v>
      </c>
      <c r="C180" s="86" t="s">
        <v>106</v>
      </c>
      <c r="D180" s="87">
        <v>1</v>
      </c>
      <c r="E180" s="88"/>
      <c r="F180" s="88"/>
      <c r="G180" s="88"/>
      <c r="H180" s="88"/>
    </row>
    <row r="181" spans="1:8">
      <c r="A181" s="84">
        <f t="shared" si="13"/>
        <v>8.4899999999999896</v>
      </c>
      <c r="B181" s="85" t="s">
        <v>184</v>
      </c>
      <c r="C181" s="86" t="s">
        <v>106</v>
      </c>
      <c r="D181" s="87">
        <v>1</v>
      </c>
      <c r="E181" s="88"/>
      <c r="F181" s="88"/>
      <c r="G181" s="88"/>
      <c r="H181" s="88"/>
    </row>
    <row r="182" spans="1:8">
      <c r="A182" s="84">
        <f t="shared" si="13"/>
        <v>8.4999999999999893</v>
      </c>
      <c r="B182" s="85" t="s">
        <v>184</v>
      </c>
      <c r="C182" s="86" t="s">
        <v>106</v>
      </c>
      <c r="D182" s="87">
        <v>1</v>
      </c>
      <c r="E182" s="88"/>
      <c r="F182" s="88"/>
      <c r="G182" s="88"/>
      <c r="H182" s="88"/>
    </row>
    <row r="183" spans="1:8">
      <c r="A183" s="84">
        <f t="shared" si="13"/>
        <v>8.5099999999999891</v>
      </c>
      <c r="B183" s="85" t="s">
        <v>185</v>
      </c>
      <c r="C183" s="86" t="s">
        <v>106</v>
      </c>
      <c r="D183" s="87">
        <v>1</v>
      </c>
      <c r="E183" s="88"/>
      <c r="F183" s="88"/>
      <c r="G183" s="88"/>
      <c r="H183" s="88"/>
    </row>
    <row r="184" spans="1:8">
      <c r="A184" s="84">
        <f t="shared" si="13"/>
        <v>8.5199999999999889</v>
      </c>
      <c r="B184" s="85" t="s">
        <v>186</v>
      </c>
      <c r="C184" s="86" t="s">
        <v>106</v>
      </c>
      <c r="D184" s="87">
        <v>1</v>
      </c>
      <c r="E184" s="88"/>
      <c r="F184" s="88"/>
      <c r="G184" s="88"/>
      <c r="H184" s="88"/>
    </row>
    <row r="185" spans="1:8">
      <c r="A185" s="84">
        <f t="shared" si="13"/>
        <v>8.5299999999999887</v>
      </c>
      <c r="B185" s="85" t="s">
        <v>186</v>
      </c>
      <c r="C185" s="86" t="s">
        <v>106</v>
      </c>
      <c r="D185" s="87">
        <v>1</v>
      </c>
      <c r="E185" s="88"/>
      <c r="F185" s="88"/>
      <c r="G185" s="88"/>
      <c r="H185" s="88"/>
    </row>
    <row r="186" spans="1:8">
      <c r="A186" s="84">
        <f t="shared" si="13"/>
        <v>8.5399999999999885</v>
      </c>
      <c r="B186" s="85" t="s">
        <v>186</v>
      </c>
      <c r="C186" s="86" t="s">
        <v>106</v>
      </c>
      <c r="D186" s="87">
        <v>1</v>
      </c>
      <c r="E186" s="88"/>
      <c r="F186" s="88"/>
      <c r="G186" s="88"/>
      <c r="H186" s="88"/>
    </row>
    <row r="187" spans="1:8">
      <c r="A187" s="84">
        <f t="shared" si="13"/>
        <v>8.5499999999999883</v>
      </c>
      <c r="B187" s="85" t="s">
        <v>187</v>
      </c>
      <c r="C187" s="86" t="s">
        <v>25</v>
      </c>
      <c r="D187" s="87">
        <v>2</v>
      </c>
      <c r="E187" s="88"/>
      <c r="F187" s="88"/>
      <c r="G187" s="88"/>
      <c r="H187" s="88"/>
    </row>
    <row r="188" spans="1:8">
      <c r="A188" s="84">
        <f t="shared" si="13"/>
        <v>8.5599999999999881</v>
      </c>
      <c r="B188" s="85" t="s">
        <v>188</v>
      </c>
      <c r="C188" s="86" t="s">
        <v>25</v>
      </c>
      <c r="D188" s="87">
        <v>2</v>
      </c>
      <c r="E188" s="88"/>
      <c r="F188" s="88"/>
      <c r="G188" s="88"/>
      <c r="H188" s="88"/>
    </row>
    <row r="189" spans="1:8">
      <c r="A189" s="84">
        <f t="shared" si="13"/>
        <v>8.5699999999999878</v>
      </c>
      <c r="B189" s="85" t="s">
        <v>189</v>
      </c>
      <c r="C189" s="86" t="s">
        <v>106</v>
      </c>
      <c r="D189" s="87">
        <v>1</v>
      </c>
      <c r="E189" s="88"/>
      <c r="F189" s="88"/>
      <c r="G189" s="88"/>
      <c r="H189" s="88"/>
    </row>
    <row r="190" spans="1:8">
      <c r="A190" s="84">
        <f t="shared" si="13"/>
        <v>8.5799999999999876</v>
      </c>
      <c r="B190" s="85" t="s">
        <v>190</v>
      </c>
      <c r="C190" s="86" t="s">
        <v>106</v>
      </c>
      <c r="D190" s="87">
        <v>1</v>
      </c>
      <c r="E190" s="88"/>
      <c r="F190" s="88"/>
      <c r="G190" s="88"/>
      <c r="H190" s="88"/>
    </row>
    <row r="191" spans="1:8">
      <c r="A191" s="84"/>
      <c r="B191" s="90" t="s">
        <v>191</v>
      </c>
      <c r="C191" s="88"/>
      <c r="D191" s="88"/>
      <c r="E191" s="88"/>
      <c r="F191" s="88"/>
      <c r="G191" s="88"/>
      <c r="H191" s="88"/>
    </row>
    <row r="192" spans="1:8">
      <c r="A192" s="84">
        <f>+A190+0.01</f>
        <v>8.5899999999999874</v>
      </c>
      <c r="B192" s="89" t="s">
        <v>151</v>
      </c>
      <c r="C192" s="86" t="s">
        <v>106</v>
      </c>
      <c r="D192" s="87">
        <v>1</v>
      </c>
      <c r="E192" s="88"/>
      <c r="F192" s="88"/>
      <c r="G192" s="88"/>
      <c r="H192" s="88"/>
    </row>
    <row r="193" spans="1:8">
      <c r="A193" s="84">
        <f t="shared" si="13"/>
        <v>8.5999999999999872</v>
      </c>
      <c r="B193" s="85" t="s">
        <v>192</v>
      </c>
      <c r="C193" s="86" t="s">
        <v>106</v>
      </c>
      <c r="D193" s="87">
        <v>1</v>
      </c>
      <c r="E193" s="88"/>
      <c r="F193" s="88"/>
      <c r="G193" s="88"/>
      <c r="H193" s="88"/>
    </row>
    <row r="194" spans="1:8">
      <c r="A194" s="84">
        <f t="shared" si="13"/>
        <v>8.609999999999987</v>
      </c>
      <c r="B194" s="89" t="s">
        <v>193</v>
      </c>
      <c r="C194" s="86" t="s">
        <v>106</v>
      </c>
      <c r="D194" s="87">
        <v>1</v>
      </c>
      <c r="E194" s="88"/>
      <c r="F194" s="88"/>
      <c r="G194" s="88"/>
      <c r="H194" s="88"/>
    </row>
    <row r="195" spans="1:8">
      <c r="A195" s="84">
        <f t="shared" si="13"/>
        <v>8.6199999999999868</v>
      </c>
      <c r="B195" s="89" t="s">
        <v>151</v>
      </c>
      <c r="C195" s="86" t="s">
        <v>106</v>
      </c>
      <c r="D195" s="87">
        <v>1</v>
      </c>
      <c r="E195" s="88"/>
      <c r="F195" s="88"/>
      <c r="G195" s="88"/>
      <c r="H195" s="88"/>
    </row>
    <row r="196" spans="1:8">
      <c r="A196" s="84">
        <f t="shared" si="13"/>
        <v>8.6299999999999866</v>
      </c>
      <c r="B196" s="89" t="s">
        <v>194</v>
      </c>
      <c r="C196" s="86" t="s">
        <v>106</v>
      </c>
      <c r="D196" s="87">
        <v>1</v>
      </c>
      <c r="E196" s="88"/>
      <c r="F196" s="88"/>
      <c r="G196" s="88"/>
      <c r="H196" s="88"/>
    </row>
    <row r="197" spans="1:8">
      <c r="A197" s="84">
        <f t="shared" si="13"/>
        <v>8.6399999999999864</v>
      </c>
      <c r="B197" s="89" t="s">
        <v>195</v>
      </c>
      <c r="C197" s="86" t="s">
        <v>106</v>
      </c>
      <c r="D197" s="87">
        <v>1</v>
      </c>
      <c r="E197" s="88"/>
      <c r="F197" s="88"/>
      <c r="G197" s="88"/>
      <c r="H197" s="88"/>
    </row>
    <row r="198" spans="1:8">
      <c r="A198" s="84">
        <f t="shared" si="13"/>
        <v>8.6499999999999861</v>
      </c>
      <c r="B198" s="85" t="s">
        <v>196</v>
      </c>
      <c r="C198" s="86" t="s">
        <v>106</v>
      </c>
      <c r="D198" s="87">
        <v>1</v>
      </c>
      <c r="E198" s="88"/>
      <c r="F198" s="88"/>
      <c r="G198" s="88"/>
      <c r="H198" s="88"/>
    </row>
    <row r="199" spans="1:8" ht="20.6">
      <c r="A199" s="84">
        <f t="shared" ref="A199:A228" si="14">+A198+0.01</f>
        <v>8.6599999999999859</v>
      </c>
      <c r="B199" s="85" t="s">
        <v>197</v>
      </c>
      <c r="C199" s="86" t="s">
        <v>106</v>
      </c>
      <c r="D199" s="87">
        <v>1</v>
      </c>
      <c r="E199" s="88"/>
      <c r="F199" s="88"/>
      <c r="G199" s="88"/>
      <c r="H199" s="88"/>
    </row>
    <row r="200" spans="1:8">
      <c r="A200" s="84">
        <f t="shared" si="14"/>
        <v>8.6699999999999857</v>
      </c>
      <c r="B200" s="89" t="s">
        <v>198</v>
      </c>
      <c r="C200" s="86" t="s">
        <v>106</v>
      </c>
      <c r="D200" s="87">
        <v>1</v>
      </c>
      <c r="E200" s="88"/>
      <c r="F200" s="88"/>
      <c r="G200" s="88"/>
      <c r="H200" s="88"/>
    </row>
    <row r="201" spans="1:8">
      <c r="A201" s="84">
        <f t="shared" si="14"/>
        <v>8.6799999999999855</v>
      </c>
      <c r="B201" s="85" t="s">
        <v>199</v>
      </c>
      <c r="C201" s="86" t="s">
        <v>106</v>
      </c>
      <c r="D201" s="87">
        <v>1</v>
      </c>
      <c r="E201" s="88"/>
      <c r="F201" s="88"/>
      <c r="G201" s="88"/>
      <c r="H201" s="88"/>
    </row>
    <row r="202" spans="1:8">
      <c r="A202" s="84">
        <f t="shared" si="14"/>
        <v>8.6899999999999853</v>
      </c>
      <c r="B202" s="85" t="s">
        <v>146</v>
      </c>
      <c r="C202" s="86" t="s">
        <v>106</v>
      </c>
      <c r="D202" s="87">
        <v>1</v>
      </c>
      <c r="E202" s="88"/>
      <c r="F202" s="88"/>
      <c r="G202" s="88"/>
      <c r="H202" s="88"/>
    </row>
    <row r="203" spans="1:8">
      <c r="A203" s="84">
        <f t="shared" si="14"/>
        <v>8.6999999999999851</v>
      </c>
      <c r="B203" s="85" t="s">
        <v>164</v>
      </c>
      <c r="C203" s="86" t="s">
        <v>106</v>
      </c>
      <c r="D203" s="87">
        <v>1</v>
      </c>
      <c r="E203" s="88"/>
      <c r="F203" s="88"/>
      <c r="G203" s="88"/>
      <c r="H203" s="88"/>
    </row>
    <row r="204" spans="1:8">
      <c r="A204" s="84">
        <f t="shared" si="14"/>
        <v>8.7099999999999849</v>
      </c>
      <c r="B204" s="85" t="s">
        <v>151</v>
      </c>
      <c r="C204" s="86" t="s">
        <v>106</v>
      </c>
      <c r="D204" s="87">
        <v>1</v>
      </c>
      <c r="E204" s="88"/>
      <c r="F204" s="88"/>
      <c r="G204" s="88"/>
      <c r="H204" s="88"/>
    </row>
    <row r="205" spans="1:8">
      <c r="A205" s="84">
        <f t="shared" si="14"/>
        <v>8.7199999999999847</v>
      </c>
      <c r="B205" s="91" t="s">
        <v>200</v>
      </c>
      <c r="C205" s="86" t="s">
        <v>106</v>
      </c>
      <c r="D205" s="87">
        <v>1</v>
      </c>
      <c r="E205" s="88"/>
      <c r="F205" s="88"/>
      <c r="G205" s="88"/>
      <c r="H205" s="88"/>
    </row>
    <row r="206" spans="1:8">
      <c r="A206" s="84">
        <f t="shared" si="14"/>
        <v>8.7299999999999844</v>
      </c>
      <c r="B206" s="85" t="s">
        <v>170</v>
      </c>
      <c r="C206" s="86" t="s">
        <v>106</v>
      </c>
      <c r="D206" s="87">
        <v>1</v>
      </c>
      <c r="E206" s="88"/>
      <c r="F206" s="88"/>
      <c r="G206" s="88"/>
      <c r="H206" s="88"/>
    </row>
    <row r="207" spans="1:8">
      <c r="A207" s="84">
        <f t="shared" si="14"/>
        <v>8.7399999999999842</v>
      </c>
      <c r="B207" s="89" t="s">
        <v>171</v>
      </c>
      <c r="C207" s="86" t="s">
        <v>106</v>
      </c>
      <c r="D207" s="87">
        <v>1</v>
      </c>
      <c r="E207" s="88"/>
      <c r="F207" s="88"/>
      <c r="G207" s="88"/>
      <c r="H207" s="88"/>
    </row>
    <row r="208" spans="1:8">
      <c r="A208" s="84">
        <f t="shared" si="14"/>
        <v>8.749999999999984</v>
      </c>
      <c r="B208" s="85" t="s">
        <v>201</v>
      </c>
      <c r="C208" s="86" t="s">
        <v>106</v>
      </c>
      <c r="D208" s="87">
        <v>1</v>
      </c>
      <c r="E208" s="88"/>
      <c r="F208" s="88"/>
      <c r="G208" s="88"/>
      <c r="H208" s="88"/>
    </row>
    <row r="209" spans="1:8">
      <c r="A209" s="84">
        <f t="shared" si="14"/>
        <v>8.7599999999999838</v>
      </c>
      <c r="B209" s="85" t="s">
        <v>178</v>
      </c>
      <c r="C209" s="86" t="s">
        <v>106</v>
      </c>
      <c r="D209" s="87">
        <v>1</v>
      </c>
      <c r="E209" s="88"/>
      <c r="F209" s="88"/>
      <c r="G209" s="88"/>
      <c r="H209" s="88"/>
    </row>
    <row r="210" spans="1:8">
      <c r="A210" s="84">
        <f t="shared" si="14"/>
        <v>8.7699999999999836</v>
      </c>
      <c r="B210" s="89" t="s">
        <v>164</v>
      </c>
      <c r="C210" s="86" t="s">
        <v>106</v>
      </c>
      <c r="D210" s="87">
        <v>1</v>
      </c>
      <c r="E210" s="88"/>
      <c r="F210" s="88"/>
      <c r="G210" s="88"/>
      <c r="H210" s="88"/>
    </row>
    <row r="211" spans="1:8">
      <c r="A211" s="84">
        <f t="shared" si="14"/>
        <v>8.7799999999999834</v>
      </c>
      <c r="B211" s="89" t="s">
        <v>202</v>
      </c>
      <c r="C211" s="86" t="s">
        <v>106</v>
      </c>
      <c r="D211" s="87">
        <v>1</v>
      </c>
      <c r="E211" s="88"/>
      <c r="F211" s="88"/>
      <c r="G211" s="88"/>
      <c r="H211" s="88"/>
    </row>
    <row r="212" spans="1:8">
      <c r="A212" s="84">
        <f t="shared" si="14"/>
        <v>8.7899999999999832</v>
      </c>
      <c r="B212" s="89" t="s">
        <v>155</v>
      </c>
      <c r="C212" s="86" t="s">
        <v>106</v>
      </c>
      <c r="D212" s="87">
        <v>1</v>
      </c>
      <c r="E212" s="88"/>
      <c r="F212" s="88"/>
      <c r="G212" s="88"/>
      <c r="H212" s="88"/>
    </row>
    <row r="213" spans="1:8">
      <c r="A213" s="84">
        <f t="shared" si="14"/>
        <v>8.7999999999999829</v>
      </c>
      <c r="B213" s="89" t="s">
        <v>151</v>
      </c>
      <c r="C213" s="86" t="s">
        <v>106</v>
      </c>
      <c r="D213" s="87">
        <v>1</v>
      </c>
      <c r="E213" s="88"/>
      <c r="F213" s="88"/>
      <c r="G213" s="88"/>
      <c r="H213" s="88"/>
    </row>
    <row r="214" spans="1:8">
      <c r="A214" s="84">
        <f t="shared" si="14"/>
        <v>8.8099999999999827</v>
      </c>
      <c r="B214" s="89" t="s">
        <v>203</v>
      </c>
      <c r="C214" s="86" t="s">
        <v>106</v>
      </c>
      <c r="D214" s="87">
        <v>1</v>
      </c>
      <c r="E214" s="88"/>
      <c r="F214" s="88"/>
      <c r="G214" s="88"/>
      <c r="H214" s="88"/>
    </row>
    <row r="215" spans="1:8">
      <c r="A215" s="84">
        <f t="shared" si="14"/>
        <v>8.8199999999999825</v>
      </c>
      <c r="B215" s="89" t="s">
        <v>179</v>
      </c>
      <c r="C215" s="86" t="s">
        <v>106</v>
      </c>
      <c r="D215" s="87">
        <v>1</v>
      </c>
      <c r="E215" s="88"/>
      <c r="F215" s="88"/>
      <c r="G215" s="88"/>
      <c r="H215" s="88"/>
    </row>
    <row r="216" spans="1:8">
      <c r="A216" s="84">
        <f t="shared" si="14"/>
        <v>8.8299999999999823</v>
      </c>
      <c r="B216" s="89" t="s">
        <v>204</v>
      </c>
      <c r="C216" s="86" t="s">
        <v>106</v>
      </c>
      <c r="D216" s="87">
        <v>1</v>
      </c>
      <c r="E216" s="88"/>
      <c r="F216" s="88"/>
      <c r="G216" s="88"/>
      <c r="H216" s="88"/>
    </row>
    <row r="217" spans="1:8">
      <c r="A217" s="84">
        <f t="shared" si="14"/>
        <v>8.8399999999999821</v>
      </c>
      <c r="B217" s="89" t="s">
        <v>205</v>
      </c>
      <c r="C217" s="86" t="s">
        <v>106</v>
      </c>
      <c r="D217" s="87">
        <v>1</v>
      </c>
      <c r="E217" s="88"/>
      <c r="F217" s="88"/>
      <c r="G217" s="88"/>
      <c r="H217" s="88"/>
    </row>
    <row r="218" spans="1:8" ht="20.6">
      <c r="A218" s="84">
        <f t="shared" si="14"/>
        <v>8.8499999999999819</v>
      </c>
      <c r="B218" s="85" t="s">
        <v>206</v>
      </c>
      <c r="C218" s="86" t="s">
        <v>106</v>
      </c>
      <c r="D218" s="87">
        <v>1</v>
      </c>
      <c r="E218" s="88"/>
      <c r="F218" s="88"/>
      <c r="G218" s="88"/>
      <c r="H218" s="88"/>
    </row>
    <row r="219" spans="1:8">
      <c r="A219" s="84">
        <f t="shared" si="14"/>
        <v>8.8599999999999817</v>
      </c>
      <c r="B219" s="89" t="s">
        <v>207</v>
      </c>
      <c r="C219" s="86" t="s">
        <v>25</v>
      </c>
      <c r="D219" s="87">
        <v>4</v>
      </c>
      <c r="E219" s="88"/>
      <c r="F219" s="88"/>
      <c r="G219" s="88"/>
      <c r="H219" s="88"/>
    </row>
    <row r="220" spans="1:8">
      <c r="A220" s="84">
        <f t="shared" si="14"/>
        <v>8.8699999999999815</v>
      </c>
      <c r="B220" s="89" t="s">
        <v>186</v>
      </c>
      <c r="C220" s="86" t="s">
        <v>106</v>
      </c>
      <c r="D220" s="87">
        <v>1</v>
      </c>
      <c r="E220" s="88"/>
      <c r="F220" s="88"/>
      <c r="G220" s="88"/>
      <c r="H220" s="88"/>
    </row>
    <row r="221" spans="1:8">
      <c r="A221" s="84">
        <f t="shared" si="14"/>
        <v>8.8799999999999812</v>
      </c>
      <c r="B221" s="89" t="s">
        <v>186</v>
      </c>
      <c r="C221" s="86" t="s">
        <v>106</v>
      </c>
      <c r="D221" s="87">
        <v>1</v>
      </c>
      <c r="E221" s="88"/>
      <c r="F221" s="88"/>
      <c r="G221" s="88"/>
      <c r="H221" s="88"/>
    </row>
    <row r="222" spans="1:8">
      <c r="A222" s="84">
        <f t="shared" si="14"/>
        <v>8.889999999999981</v>
      </c>
      <c r="B222" s="89" t="s">
        <v>186</v>
      </c>
      <c r="C222" s="86" t="s">
        <v>106</v>
      </c>
      <c r="D222" s="87">
        <v>1</v>
      </c>
      <c r="E222" s="88"/>
      <c r="F222" s="88"/>
      <c r="G222" s="88"/>
      <c r="H222" s="88"/>
    </row>
    <row r="223" spans="1:8">
      <c r="A223" s="84">
        <f t="shared" si="14"/>
        <v>8.8999999999999808</v>
      </c>
      <c r="B223" s="89" t="s">
        <v>208</v>
      </c>
      <c r="C223" s="86" t="s">
        <v>106</v>
      </c>
      <c r="D223" s="87">
        <v>1</v>
      </c>
      <c r="E223" s="88"/>
      <c r="F223" s="88"/>
      <c r="G223" s="88"/>
      <c r="H223" s="88"/>
    </row>
    <row r="224" spans="1:8">
      <c r="A224" s="84">
        <f t="shared" si="14"/>
        <v>8.9099999999999806</v>
      </c>
      <c r="B224" s="89" t="s">
        <v>209</v>
      </c>
      <c r="C224" s="86" t="s">
        <v>106</v>
      </c>
      <c r="D224" s="92"/>
      <c r="E224" s="88"/>
      <c r="F224" s="88"/>
      <c r="G224" s="88"/>
      <c r="H224" s="88"/>
    </row>
    <row r="225" spans="1:8">
      <c r="A225" s="84">
        <f t="shared" si="14"/>
        <v>8.9199999999999804</v>
      </c>
      <c r="B225" s="89" t="s">
        <v>188</v>
      </c>
      <c r="C225" s="86" t="s">
        <v>106</v>
      </c>
      <c r="D225" s="87">
        <v>2</v>
      </c>
      <c r="E225" s="88"/>
      <c r="F225" s="88"/>
      <c r="G225" s="88"/>
      <c r="H225" s="88"/>
    </row>
    <row r="226" spans="1:8">
      <c r="A226" s="84">
        <f t="shared" si="14"/>
        <v>8.9299999999999802</v>
      </c>
      <c r="B226" s="89" t="s">
        <v>210</v>
      </c>
      <c r="C226" s="86" t="s">
        <v>106</v>
      </c>
      <c r="D226" s="87"/>
      <c r="E226" s="88"/>
      <c r="F226" s="88"/>
      <c r="G226" s="88"/>
      <c r="H226" s="88"/>
    </row>
    <row r="227" spans="1:8">
      <c r="A227" s="84">
        <f t="shared" si="14"/>
        <v>8.93999999999998</v>
      </c>
      <c r="B227" s="89" t="s">
        <v>189</v>
      </c>
      <c r="C227" s="86" t="s">
        <v>106</v>
      </c>
      <c r="D227" s="87">
        <v>1</v>
      </c>
      <c r="E227" s="88"/>
      <c r="F227" s="88"/>
      <c r="G227" s="88"/>
      <c r="H227" s="88"/>
    </row>
    <row r="228" spans="1:8">
      <c r="A228" s="84">
        <f t="shared" si="14"/>
        <v>8.9499999999999797</v>
      </c>
      <c r="B228" s="89" t="s">
        <v>190</v>
      </c>
      <c r="C228" s="86" t="s">
        <v>106</v>
      </c>
      <c r="D228" s="87">
        <v>1</v>
      </c>
      <c r="E228" s="88"/>
      <c r="F228" s="88"/>
      <c r="G228" s="88"/>
      <c r="H228" s="88"/>
    </row>
    <row r="229" spans="1:8">
      <c r="A229" s="84"/>
      <c r="B229" s="93" t="s">
        <v>211</v>
      </c>
      <c r="C229" s="88"/>
      <c r="D229" s="88"/>
      <c r="E229" s="88"/>
      <c r="F229" s="88"/>
      <c r="G229" s="88" t="s">
        <v>83</v>
      </c>
      <c r="H229" s="88"/>
    </row>
    <row r="230" spans="1:8">
      <c r="A230" s="84">
        <f>+A228+0.01</f>
        <v>8.9599999999999795</v>
      </c>
      <c r="B230" s="93"/>
      <c r="C230" s="88"/>
      <c r="D230" s="88"/>
      <c r="E230" s="88"/>
      <c r="F230" s="88"/>
      <c r="G230" s="88" t="s">
        <v>83</v>
      </c>
      <c r="H230" s="88"/>
    </row>
    <row r="231" spans="1:8">
      <c r="A231" s="84">
        <f>+A230+0.01</f>
        <v>8.9699999999999793</v>
      </c>
      <c r="B231" s="93"/>
      <c r="C231" s="88"/>
      <c r="D231" s="88"/>
      <c r="E231" s="88"/>
      <c r="F231" s="88"/>
      <c r="G231" s="88" t="s">
        <v>83</v>
      </c>
      <c r="H231" s="88"/>
    </row>
    <row r="232" spans="1:8">
      <c r="A232" s="84">
        <f>+A230+0.01</f>
        <v>8.9699999999999793</v>
      </c>
      <c r="B232" s="93"/>
      <c r="C232" s="88"/>
      <c r="D232" s="88"/>
      <c r="E232" s="88"/>
      <c r="F232" s="88"/>
      <c r="G232" s="88" t="s">
        <v>83</v>
      </c>
      <c r="H232" s="88"/>
    </row>
    <row r="233" spans="1:8">
      <c r="A233" s="84"/>
      <c r="B233" s="93"/>
      <c r="C233" s="88"/>
      <c r="D233" s="88"/>
      <c r="E233" s="88"/>
      <c r="F233" s="88"/>
      <c r="G233" s="88"/>
      <c r="H233" s="88"/>
    </row>
    <row r="234" spans="1:8">
      <c r="A234" s="94"/>
      <c r="B234" s="95" t="s">
        <v>212</v>
      </c>
      <c r="C234" s="96"/>
      <c r="D234" s="96"/>
      <c r="E234" s="96"/>
      <c r="F234" s="97">
        <f>SUM(F134:F233)</f>
        <v>0</v>
      </c>
      <c r="G234" s="96"/>
      <c r="H234" s="96"/>
    </row>
    <row r="236" spans="1:8">
      <c r="A236" s="98"/>
      <c r="B236" s="99" t="s">
        <v>213</v>
      </c>
      <c r="C236" s="154"/>
      <c r="D236" s="154"/>
      <c r="E236" s="154"/>
      <c r="F236" s="154"/>
      <c r="G236" s="154"/>
      <c r="H236" s="154"/>
    </row>
    <row r="237" spans="1:8">
      <c r="A237" s="84"/>
      <c r="B237" s="93"/>
      <c r="C237" s="88"/>
      <c r="D237" s="88"/>
      <c r="E237" s="88"/>
      <c r="F237" s="88"/>
      <c r="G237" s="88" t="s">
        <v>83</v>
      </c>
      <c r="H237" s="88"/>
    </row>
    <row r="238" spans="1:8">
      <c r="A238" s="84"/>
      <c r="B238" s="93"/>
      <c r="C238" s="88"/>
      <c r="D238" s="88"/>
      <c r="E238" s="88"/>
      <c r="F238" s="88"/>
      <c r="G238" s="88" t="s">
        <v>83</v>
      </c>
      <c r="H238" s="88"/>
    </row>
    <row r="239" spans="1:8">
      <c r="A239" s="84"/>
      <c r="B239" s="93"/>
      <c r="C239" s="88"/>
      <c r="D239" s="88"/>
      <c r="E239" s="88"/>
      <c r="F239" s="88"/>
      <c r="G239" s="88" t="s">
        <v>83</v>
      </c>
      <c r="H239" s="88"/>
    </row>
    <row r="240" spans="1:8">
      <c r="A240" s="84"/>
      <c r="B240" s="93"/>
      <c r="C240" s="88"/>
      <c r="D240" s="88"/>
      <c r="E240" s="88"/>
      <c r="F240" s="88"/>
      <c r="G240" s="88"/>
      <c r="H240" s="88"/>
    </row>
    <row r="241" spans="1:8">
      <c r="A241" s="94"/>
      <c r="B241" s="95" t="s">
        <v>214</v>
      </c>
      <c r="C241" s="96"/>
      <c r="D241" s="96"/>
      <c r="E241" s="96"/>
      <c r="F241" s="97">
        <f>SUM(F237:F240)</f>
        <v>0</v>
      </c>
      <c r="G241" s="96"/>
      <c r="H241" s="96"/>
    </row>
  </sheetData>
  <phoneticPr fontId="6" type="noConversion"/>
  <pageMargins left="0.70866141732283472" right="0.70866141732283472" top="0.74803149606299213" bottom="0.74803149606299213" header="0.31496062992125984" footer="0.31496062992125984"/>
  <pageSetup paperSize="9" scale="51" fitToHeight="100" orientation="portrait" r:id="rId1"/>
  <headerFooter>
    <oddFooter>&amp;CPage&amp;Pof page&amp;N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0:F41"/>
  <sheetViews>
    <sheetView topLeftCell="A22" workbookViewId="0">
      <selection activeCell="F41" sqref="F41"/>
    </sheetView>
  </sheetViews>
  <sheetFormatPr defaultRowHeight="14.6"/>
  <sheetData>
    <row r="10" spans="3:6">
      <c r="C10">
        <v>1</v>
      </c>
    </row>
    <row r="11" spans="3:6">
      <c r="C11" t="s">
        <v>47</v>
      </c>
      <c r="D11" s="68">
        <v>4.54</v>
      </c>
      <c r="E11">
        <v>3.1</v>
      </c>
      <c r="F11">
        <f>PRODUCT(D11:E11)</f>
        <v>14.074</v>
      </c>
    </row>
    <row r="12" spans="3:6">
      <c r="C12" t="s">
        <v>47</v>
      </c>
      <c r="D12" s="68">
        <v>-1.05</v>
      </c>
      <c r="E12">
        <v>2.1</v>
      </c>
      <c r="F12">
        <f t="shared" ref="F12:F34" si="0">PRODUCT(D12:E12)</f>
        <v>-2.2050000000000001</v>
      </c>
    </row>
    <row r="13" spans="3:6">
      <c r="C13" t="s">
        <v>47</v>
      </c>
      <c r="D13" s="68">
        <v>0.8</v>
      </c>
      <c r="E13">
        <v>3.1</v>
      </c>
      <c r="F13">
        <f t="shared" si="0"/>
        <v>2.4800000000000004</v>
      </c>
    </row>
    <row r="14" spans="3:6">
      <c r="C14" t="s">
        <v>47</v>
      </c>
      <c r="D14" s="68">
        <v>3.67</v>
      </c>
      <c r="E14">
        <v>3.1</v>
      </c>
      <c r="F14">
        <f t="shared" si="0"/>
        <v>11.377000000000001</v>
      </c>
    </row>
    <row r="15" spans="3:6">
      <c r="C15" t="s">
        <v>48</v>
      </c>
      <c r="D15" s="68">
        <v>1.075</v>
      </c>
      <c r="E15">
        <v>3.1</v>
      </c>
      <c r="F15">
        <f t="shared" si="0"/>
        <v>3.3325</v>
      </c>
    </row>
    <row r="16" spans="3:6">
      <c r="C16" t="s">
        <v>48</v>
      </c>
      <c r="D16" s="68">
        <v>1.075</v>
      </c>
      <c r="E16">
        <v>3.1</v>
      </c>
      <c r="F16">
        <f t="shared" si="0"/>
        <v>3.3325</v>
      </c>
    </row>
    <row r="17" spans="3:6">
      <c r="C17" t="s">
        <v>49</v>
      </c>
      <c r="D17" s="68">
        <v>2.5</v>
      </c>
      <c r="E17">
        <v>4.3</v>
      </c>
      <c r="F17">
        <f t="shared" si="0"/>
        <v>10.75</v>
      </c>
    </row>
    <row r="18" spans="3:6">
      <c r="C18" t="s">
        <v>49</v>
      </c>
      <c r="D18" s="68">
        <v>-1.1200000000000001</v>
      </c>
      <c r="E18">
        <v>2.1</v>
      </c>
      <c r="F18">
        <f t="shared" si="0"/>
        <v>-2.3520000000000003</v>
      </c>
    </row>
    <row r="19" spans="3:6">
      <c r="C19" t="s">
        <v>50</v>
      </c>
      <c r="D19" s="68">
        <v>3.9329999999999998</v>
      </c>
      <c r="E19">
        <v>4.3</v>
      </c>
      <c r="F19">
        <f t="shared" si="0"/>
        <v>16.911899999999999</v>
      </c>
    </row>
    <row r="20" spans="3:6">
      <c r="C20" t="s">
        <v>47</v>
      </c>
      <c r="D20" s="68">
        <v>0.85</v>
      </c>
      <c r="E20">
        <v>3.1</v>
      </c>
      <c r="F20">
        <f t="shared" si="0"/>
        <v>2.6349999999999998</v>
      </c>
    </row>
    <row r="21" spans="3:6">
      <c r="C21" t="s">
        <v>50</v>
      </c>
      <c r="D21" s="68">
        <v>1.4</v>
      </c>
      <c r="E21">
        <v>4.3</v>
      </c>
      <c r="F21">
        <f t="shared" si="0"/>
        <v>6.02</v>
      </c>
    </row>
    <row r="22" spans="3:6">
      <c r="C22" t="s">
        <v>48</v>
      </c>
      <c r="D22" s="68">
        <v>4.9000000000000004</v>
      </c>
      <c r="E22">
        <v>3.1</v>
      </c>
      <c r="F22">
        <f t="shared" si="0"/>
        <v>15.190000000000001</v>
      </c>
    </row>
    <row r="23" spans="3:6">
      <c r="C23" t="s">
        <v>51</v>
      </c>
      <c r="D23" s="68">
        <v>0.625</v>
      </c>
      <c r="E23">
        <v>3.1</v>
      </c>
      <c r="F23">
        <f t="shared" si="0"/>
        <v>1.9375</v>
      </c>
    </row>
    <row r="24" spans="3:6">
      <c r="C24" t="s">
        <v>47</v>
      </c>
      <c r="D24" s="68">
        <v>4.6500000000000004</v>
      </c>
      <c r="E24">
        <v>3.1</v>
      </c>
      <c r="F24">
        <f t="shared" si="0"/>
        <v>14.415000000000001</v>
      </c>
    </row>
    <row r="25" spans="3:6">
      <c r="C25" t="s">
        <v>47</v>
      </c>
      <c r="D25" s="68">
        <v>-0.95</v>
      </c>
      <c r="E25">
        <v>2.1</v>
      </c>
      <c r="F25">
        <f t="shared" si="0"/>
        <v>-1.9949999999999999</v>
      </c>
    </row>
    <row r="26" spans="3:6">
      <c r="C26" t="s">
        <v>50</v>
      </c>
      <c r="D26" s="68">
        <v>1.4</v>
      </c>
      <c r="E26">
        <v>4.3</v>
      </c>
      <c r="F26">
        <f t="shared" si="0"/>
        <v>6.02</v>
      </c>
    </row>
    <row r="27" spans="3:6">
      <c r="C27" t="s">
        <v>48</v>
      </c>
      <c r="D27" s="68">
        <v>4.9000000000000004</v>
      </c>
      <c r="E27">
        <v>3.1</v>
      </c>
      <c r="F27">
        <f t="shared" si="0"/>
        <v>15.190000000000001</v>
      </c>
    </row>
    <row r="28" spans="3:6">
      <c r="C28" t="s">
        <v>48</v>
      </c>
      <c r="D28" s="68">
        <v>4.55</v>
      </c>
      <c r="E28">
        <v>3.1</v>
      </c>
      <c r="F28">
        <f t="shared" si="0"/>
        <v>14.105</v>
      </c>
    </row>
    <row r="29" spans="3:6">
      <c r="C29" t="s">
        <v>48</v>
      </c>
      <c r="D29" s="68">
        <f>0.72+0.3+0.72</f>
        <v>1.74</v>
      </c>
      <c r="E29">
        <v>3.1</v>
      </c>
      <c r="F29">
        <f t="shared" si="0"/>
        <v>5.3940000000000001</v>
      </c>
    </row>
    <row r="30" spans="3:6">
      <c r="C30" t="s">
        <v>48</v>
      </c>
      <c r="D30" s="68">
        <v>0.65</v>
      </c>
      <c r="E30">
        <v>3.1</v>
      </c>
      <c r="F30">
        <f t="shared" si="0"/>
        <v>2.0150000000000001</v>
      </c>
    </row>
    <row r="31" spans="3:6">
      <c r="C31" t="s">
        <v>50</v>
      </c>
      <c r="D31" s="68">
        <v>5.4</v>
      </c>
      <c r="E31">
        <v>4.3</v>
      </c>
      <c r="F31">
        <f t="shared" si="0"/>
        <v>23.22</v>
      </c>
    </row>
    <row r="32" spans="3:6">
      <c r="C32" t="s">
        <v>48</v>
      </c>
      <c r="D32" s="68">
        <v>2.2000000000000002</v>
      </c>
      <c r="E32">
        <v>3.1</v>
      </c>
      <c r="F32">
        <f t="shared" si="0"/>
        <v>6.8200000000000012</v>
      </c>
    </row>
    <row r="33" spans="3:6">
      <c r="C33" t="s">
        <v>50</v>
      </c>
      <c r="D33" s="68">
        <v>1.4</v>
      </c>
      <c r="E33">
        <v>4.3</v>
      </c>
      <c r="F33">
        <f t="shared" si="0"/>
        <v>6.02</v>
      </c>
    </row>
    <row r="34" spans="3:6">
      <c r="C34" t="s">
        <v>50</v>
      </c>
      <c r="D34" s="68">
        <v>1.6</v>
      </c>
      <c r="E34">
        <v>4.3</v>
      </c>
      <c r="F34">
        <f t="shared" si="0"/>
        <v>6.88</v>
      </c>
    </row>
    <row r="37" spans="3:6">
      <c r="C37" t="s">
        <v>47</v>
      </c>
      <c r="F37" s="67">
        <f>SUMIF($C$11:$C$34,C37,$F$11:$F$34)</f>
        <v>40.780999999999999</v>
      </c>
    </row>
    <row r="38" spans="3:6">
      <c r="C38" t="s">
        <v>50</v>
      </c>
      <c r="F38" s="67">
        <f>SUMIF($C$11:$C$34,C38,$F$11:$F$34)</f>
        <v>65.071899999999985</v>
      </c>
    </row>
    <row r="39" spans="3:6">
      <c r="C39" t="s">
        <v>48</v>
      </c>
      <c r="F39" s="67">
        <f>SUMIF($C$11:$C$34,C39,$F$11:$F$34)</f>
        <v>65.379000000000005</v>
      </c>
    </row>
    <row r="40" spans="3:6">
      <c r="C40" t="s">
        <v>49</v>
      </c>
      <c r="F40" s="67">
        <f>SUMIF($C$11:$C$34,C40,$F$11:$F$34)</f>
        <v>8.3979999999999997</v>
      </c>
    </row>
    <row r="41" spans="3:6">
      <c r="C41" t="s">
        <v>51</v>
      </c>
      <c r="F41" s="67">
        <f>SUMIF($C$11:$C$34,C41,$F$11:$F$34)</f>
        <v>1.9375</v>
      </c>
    </row>
  </sheetData>
  <autoFilter ref="C10:E34"/>
  <phoneticPr fontId="6"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019E8BFFE31CD4DA9E62A968CC22A7F" ma:contentTypeVersion="13" ma:contentTypeDescription="Create a new document." ma:contentTypeScope="" ma:versionID="b668a81f29f9d77fce0cab145c925c8c">
  <xsd:schema xmlns:xsd="http://www.w3.org/2001/XMLSchema" xmlns:xs="http://www.w3.org/2001/XMLSchema" xmlns:p="http://schemas.microsoft.com/office/2006/metadata/properties" xmlns:ns2="ae747359-f5f4-42e5-a006-6c40e1d0180c" xmlns:ns3="2d9f7cee-84a7-44d9-a5b8-7dc1527c4ffe" targetNamespace="http://schemas.microsoft.com/office/2006/metadata/properties" ma:root="true" ma:fieldsID="018ac45365fda413aba1171e6b7995c0" ns2:_="" ns3:_="">
    <xsd:import namespace="ae747359-f5f4-42e5-a006-6c40e1d0180c"/>
    <xsd:import namespace="2d9f7cee-84a7-44d9-a5b8-7dc1527c4ffe"/>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ServiceOCR"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e747359-f5f4-42e5-a006-6c40e1d0180c"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0e94f226-b09f-486e-8eb2-e4fecd32eab5"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dexed="true"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d9f7cee-84a7-44d9-a5b8-7dc1527c4ffe"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955fe818-50e2-4cf0-a81b-c2a1063202cc}" ma:internalName="TaxCatchAll" ma:showField="CatchAllData" ma:web="2d9f7cee-84a7-44d9-a5b8-7dc1527c4ff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ae747359-f5f4-42e5-a006-6c40e1d0180c">
      <Terms xmlns="http://schemas.microsoft.com/office/infopath/2007/PartnerControls"/>
    </lcf76f155ced4ddcb4097134ff3c332f>
    <TaxCatchAll xmlns="2d9f7cee-84a7-44d9-a5b8-7dc1527c4ff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69DD710-9D61-4AD8-9E52-354ADB72710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e747359-f5f4-42e5-a006-6c40e1d0180c"/>
    <ds:schemaRef ds:uri="2d9f7cee-84a7-44d9-a5b8-7dc1527c4ff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7CF0068-FF38-4EC7-8C53-8FD576D5D557}">
  <ds:schemaRefs>
    <ds:schemaRef ds:uri="http://purl.org/dc/elements/1.1/"/>
    <ds:schemaRef ds:uri="http://purl.org/dc/terms/"/>
    <ds:schemaRef ds:uri="http://schemas.microsoft.com/office/2006/metadata/properties"/>
    <ds:schemaRef ds:uri="http://schemas.microsoft.com/office/infopath/2007/PartnerControls"/>
    <ds:schemaRef ds:uri="ae747359-f5f4-42e5-a006-6c40e1d0180c"/>
    <ds:schemaRef ds:uri="http://schemas.openxmlformats.org/package/2006/metadata/core-properties"/>
    <ds:schemaRef ds:uri="http://schemas.microsoft.com/office/2006/documentManagement/types"/>
    <ds:schemaRef ds:uri="2d9f7cee-84a7-44d9-a5b8-7dc1527c4ffe"/>
    <ds:schemaRef ds:uri="http://www.w3.org/XML/1998/namespace"/>
    <ds:schemaRef ds:uri="http://purl.org/dc/dcmitype/"/>
  </ds:schemaRefs>
</ds:datastoreItem>
</file>

<file path=customXml/itemProps3.xml><?xml version="1.0" encoding="utf-8"?>
<ds:datastoreItem xmlns:ds="http://schemas.openxmlformats.org/officeDocument/2006/customXml" ds:itemID="{794C3556-F257-41D7-895B-1DC6DCFE6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Summary</vt:lpstr>
      <vt:lpstr>BOQ</vt:lpstr>
      <vt:lpstr>Sheet1</vt:lpstr>
      <vt:lpstr>Summary!Print_Area</vt:lpstr>
      <vt:lpstr>BOQ!Print_Titles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SAFALSOFT13</dc:creator>
  <cp:keywords/>
  <dc:description/>
  <cp:lastModifiedBy>Smrutika Thoti</cp:lastModifiedBy>
  <cp:revision/>
  <cp:lastPrinted>2024-11-23T10:32:05Z</cp:lastPrinted>
  <dcterms:created xsi:type="dcterms:W3CDTF">2023-11-06T09:38:50Z</dcterms:created>
  <dcterms:modified xsi:type="dcterms:W3CDTF">2024-12-12T12:57:01Z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0x0101000019E8BFFE31CD4DA9E62A968CC22A7F</vt:lpwstr>
  </property>
</Properties>
</file>