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30074870\OneDrive\Adani - MIAL\Commercial\T1\Facelift of Outlets\GOOD TIMES BAR_FACELIFT\"/>
    </mc:Choice>
  </mc:AlternateContent>
  <xr:revisionPtr revIDLastSave="0" documentId="13_ncr:1_{1C43F083-851D-4C05-835D-1986B9566E0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EASUREMENT SHEET" sheetId="3" r:id="rId1"/>
    <sheet name="BOQ_GTB T1 B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4" l="1"/>
  <c r="L18" i="4"/>
  <c r="L16" i="4"/>
  <c r="L14" i="4"/>
  <c r="L12" i="4"/>
  <c r="L10" i="4"/>
  <c r="L8" i="4"/>
  <c r="J19" i="4"/>
  <c r="J18" i="4"/>
  <c r="J16" i="4"/>
  <c r="J14" i="4"/>
  <c r="J12" i="4"/>
  <c r="J10" i="4"/>
  <c r="J8" i="4"/>
  <c r="N8" i="4" l="1"/>
  <c r="N10" i="4"/>
  <c r="N12" i="4"/>
  <c r="N14" i="4"/>
  <c r="N16" i="4"/>
  <c r="N18" i="4"/>
  <c r="N19" i="4"/>
  <c r="F133" i="3"/>
  <c r="F118" i="3"/>
  <c r="F122" i="3"/>
  <c r="G45" i="3"/>
  <c r="F128" i="3" l="1"/>
  <c r="F126" i="3"/>
  <c r="F127" i="3"/>
  <c r="F125" i="3"/>
  <c r="F131" i="3" s="1"/>
  <c r="F129" i="3" l="1"/>
  <c r="F77" i="3"/>
  <c r="F76" i="3"/>
  <c r="F120" i="3"/>
  <c r="F49" i="3"/>
  <c r="F50" i="3"/>
  <c r="F109" i="3" l="1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69" i="3"/>
  <c r="F70" i="3"/>
  <c r="F68" i="3"/>
  <c r="F32" i="3"/>
  <c r="F31" i="3"/>
  <c r="F72" i="3"/>
  <c r="F71" i="3"/>
  <c r="F66" i="3"/>
  <c r="F67" i="3"/>
  <c r="F65" i="3"/>
  <c r="F64" i="3"/>
  <c r="F33" i="3"/>
  <c r="F30" i="3"/>
  <c r="F26" i="3"/>
  <c r="F29" i="3"/>
  <c r="F28" i="3"/>
  <c r="F27" i="3"/>
  <c r="F25" i="3"/>
  <c r="F100" i="3" l="1"/>
  <c r="H17" i="4" s="1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17" i="4" l="1"/>
  <c r="N17" i="4"/>
  <c r="J17" i="4"/>
  <c r="F82" i="3"/>
  <c r="H15" i="4" s="1"/>
  <c r="F63" i="3"/>
  <c r="F62" i="3"/>
  <c r="F61" i="3"/>
  <c r="F60" i="3"/>
  <c r="F58" i="3"/>
  <c r="F57" i="3"/>
  <c r="F56" i="3"/>
  <c r="F55" i="3"/>
  <c r="F54" i="3"/>
  <c r="F48" i="3"/>
  <c r="F51" i="3" s="1"/>
  <c r="H9" i="4" s="1"/>
  <c r="F44" i="3"/>
  <c r="F43" i="3"/>
  <c r="F42" i="3"/>
  <c r="F41" i="3"/>
  <c r="F40" i="3"/>
  <c r="F39" i="3"/>
  <c r="F38" i="3"/>
  <c r="F37" i="3"/>
  <c r="F36" i="3"/>
  <c r="F35" i="3"/>
  <c r="F34" i="3"/>
  <c r="F8" i="3"/>
  <c r="F7" i="3"/>
  <c r="F6" i="3"/>
  <c r="L9" i="4" l="1"/>
  <c r="L15" i="4"/>
  <c r="N9" i="4"/>
  <c r="J9" i="4"/>
  <c r="N15" i="4"/>
  <c r="J15" i="4"/>
  <c r="F73" i="3"/>
  <c r="H11" i="4" s="1"/>
  <c r="F45" i="3"/>
  <c r="H7" i="4" s="1"/>
  <c r="F78" i="3"/>
  <c r="H13" i="4" s="1"/>
  <c r="L11" i="4" l="1"/>
  <c r="L13" i="4"/>
  <c r="L7" i="4"/>
  <c r="N13" i="4"/>
  <c r="J13" i="4"/>
  <c r="N7" i="4"/>
  <c r="N21" i="4" s="1"/>
  <c r="J7" i="4"/>
  <c r="N11" i="4"/>
  <c r="J11" i="4"/>
  <c r="L21" i="4" l="1"/>
  <c r="J21" i="4"/>
</calcChain>
</file>

<file path=xl/sharedStrings.xml><?xml version="1.0" encoding="utf-8"?>
<sst xmlns="http://schemas.openxmlformats.org/spreadsheetml/2006/main" count="107" uniqueCount="94">
  <si>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</si>
  <si>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</si>
  <si>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</si>
  <si>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</si>
  <si>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</si>
  <si>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</si>
  <si>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</si>
  <si>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</si>
  <si>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</si>
  <si>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</si>
  <si>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SQMT</t>
  </si>
  <si>
    <t xml:space="preserve">measurement sheet </t>
  </si>
  <si>
    <t>back counter</t>
  </si>
  <si>
    <t>ceiling</t>
  </si>
  <si>
    <t xml:space="preserve">LOCATION </t>
  </si>
  <si>
    <t xml:space="preserve">GOOD TIMES BAR_T1B </t>
  </si>
  <si>
    <t>Veneer polish</t>
  </si>
  <si>
    <t>left wall from entrance</t>
  </si>
  <si>
    <t>column</t>
  </si>
  <si>
    <t>entry of kitchen</t>
  </si>
  <si>
    <t xml:space="preserve">entry to back kitchen </t>
  </si>
  <si>
    <t xml:space="preserve">entrance portal of oulet </t>
  </si>
  <si>
    <t>liquour storage door</t>
  </si>
  <si>
    <t>corian buffing</t>
  </si>
  <si>
    <t xml:space="preserve">painting </t>
  </si>
  <si>
    <t>wall</t>
  </si>
  <si>
    <t>kitchen</t>
  </si>
  <si>
    <t>liquor store</t>
  </si>
  <si>
    <t>dining</t>
  </si>
  <si>
    <t>front counter</t>
  </si>
  <si>
    <t>Increase luv level of lights</t>
  </si>
  <si>
    <t>spot light</t>
  </si>
  <si>
    <t>hanging lights</t>
  </si>
  <si>
    <t>entry portal towards ramp</t>
  </si>
  <si>
    <t>windows</t>
  </si>
  <si>
    <t>door</t>
  </si>
  <si>
    <t xml:space="preserve">BOQ of Interior Items for GOOD TIMES BAR, Mumbai T1 B SHA </t>
  </si>
  <si>
    <t>buffing- solid acrylic surfaces</t>
  </si>
  <si>
    <t>top of back counter</t>
  </si>
  <si>
    <t>top of counter</t>
  </si>
  <si>
    <t>polish existing ss finish</t>
  </si>
  <si>
    <t>columns</t>
  </si>
  <si>
    <t>NOS</t>
  </si>
  <si>
    <t>Loose Furniture</t>
  </si>
  <si>
    <t>tables</t>
  </si>
  <si>
    <t>chairs</t>
  </si>
  <si>
    <t>lounge seating</t>
  </si>
  <si>
    <t>side tables</t>
  </si>
  <si>
    <t>SIGNAGES</t>
  </si>
  <si>
    <t>cleaning/ polishing vinyl flooring</t>
  </si>
  <si>
    <t>top of front counter</t>
  </si>
  <si>
    <t>facade of front counter</t>
  </si>
  <si>
    <t>side</t>
  </si>
  <si>
    <t>new glass shutter</t>
  </si>
  <si>
    <t>5 SHUTTERS</t>
  </si>
  <si>
    <t>6 SHUTTERS</t>
  </si>
  <si>
    <t xml:space="preserve">cleaning of existing tiles in kitchen, store, behind front counter and office area </t>
  </si>
  <si>
    <t>Veneer finish (Polish)</t>
  </si>
  <si>
    <t>1. Scraping of old veneer surface polish on existing veneer.
2. Doing New polish on surface of existing veneer in approved shade as per instruction from EIC. Include 2 coats of layer polish and 3rd coat of final polish.</t>
  </si>
  <si>
    <t>re-painting of wall, ceiling</t>
  </si>
  <si>
    <t>1. Scraping of old wall paints / Ceiling paints.
2. Doing New paint on surface of existing walls/ ceiling in approved shade as per instruction from EIC.Include 2 coats of primer and 2rd coat of final paint..</t>
  </si>
  <si>
    <t>Lower back counter and lower front counter</t>
  </si>
  <si>
    <t>Replacement of damaged floor tiles if required</t>
  </si>
  <si>
    <t>Polishing all existing surfaces with  veneer finish</t>
  </si>
  <si>
    <t xml:space="preserve">Buffing white solid acrylic surfaces of front counter  </t>
  </si>
  <si>
    <t>Entire outlet walls &amp; ceilings</t>
  </si>
  <si>
    <t>bar stools</t>
  </si>
  <si>
    <t>sofa seating</t>
  </si>
  <si>
    <t>fire rated 6mm ply under front and back counters</t>
  </si>
  <si>
    <t>shutter area</t>
  </si>
  <si>
    <t>shutters area</t>
  </si>
  <si>
    <t>12 mm fire rated ply</t>
  </si>
  <si>
    <t xml:space="preserve">white solid acrylic surface matching with existing </t>
  </si>
  <si>
    <t>Buffing entire  white solid acrylic surfaces of front counter  until uniform semi-gloss appearance is achieved. Including all required material for the activity.</t>
  </si>
  <si>
    <t>1. Removing of existing light fittings &amp; handingover to EIC.
2. Providing &amp; fixing of new approved light fittings on same location as per instruction from EIC. Includes all neceassry electrical wirings &amp; electrical hardware items.</t>
  </si>
  <si>
    <t xml:space="preserve">Increase lux level of existing lightsReplacement of old dull lights with new lights of 9 watt warm white and 4000 lux level each </t>
  </si>
  <si>
    <t xml:space="preserve">Buffing of existing 220MM high SS skirting </t>
  </si>
  <si>
    <t>Buffing of existing SS skirting 220 mm Ht. in entier outlet with neceassry cleaning agent.</t>
  </si>
  <si>
    <t>New Signages</t>
  </si>
  <si>
    <t>store</t>
  </si>
  <si>
    <t>behind front and back counter</t>
  </si>
  <si>
    <t>smoking room</t>
  </si>
  <si>
    <t>ht=500mm</t>
  </si>
  <si>
    <t>providing and fixing of new signages of height 500mm and length to be in proportion to the height.</t>
  </si>
  <si>
    <t>louvers shutter repolished</t>
  </si>
  <si>
    <t>louvrers shutter to be re polished</t>
  </si>
  <si>
    <t>polished on existing finish of lower back counter and lower front counter, complete as per instruction from EIC.</t>
  </si>
  <si>
    <t>dining area and counter (BOH)</t>
  </si>
  <si>
    <t>DATE: 28-07-23</t>
  </si>
  <si>
    <t>Low height cane screen</t>
  </si>
  <si>
    <t>Total Basic Price (Excl. GST)</t>
  </si>
  <si>
    <t>Colossuem Associates</t>
  </si>
  <si>
    <t>VART Infracon</t>
  </si>
  <si>
    <t>Lok Pratik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</si>
</sst>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_);_(* \(#,##0.00\);_(* \-??_);_(@_)"/>
    <numFmt numFmtId="166" formatCode="0.00;[Red]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F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13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6" fillId="3" borderId="5" xfId="1" applyFont="1" applyFill="1" applyBorder="1" applyAlignment="1">
      <alignment vertical="center"/>
    </xf>
    <xf numFmtId="0" fontId="12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/>
    </xf>
    <xf numFmtId="164" fontId="7" fillId="0" borderId="5" xfId="2" applyNumberFormat="1" applyFont="1" applyFill="1" applyBorder="1" applyAlignment="1">
      <alignment vertical="center" wrapText="1"/>
    </xf>
    <xf numFmtId="0" fontId="14" fillId="5" borderId="5" xfId="1" applyFont="1" applyFill="1" applyBorder="1" applyAlignment="1">
      <alignment horizontal="center" vertical="center"/>
    </xf>
    <xf numFmtId="165" fontId="14" fillId="5" borderId="5" xfId="4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4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0" fillId="0" borderId="6" xfId="0" applyBorder="1" applyAlignment="1">
      <alignment horizontal="right"/>
    </xf>
    <xf numFmtId="0" fontId="11" fillId="4" borderId="2" xfId="1" applyFont="1" applyFill="1" applyBorder="1" applyAlignment="1">
      <alignment vertical="center" wrapText="1"/>
    </xf>
    <xf numFmtId="0" fontId="11" fillId="4" borderId="3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164" fontId="4" fillId="0" borderId="5" xfId="2" applyNumberFormat="1" applyFont="1" applyFill="1" applyBorder="1" applyAlignment="1">
      <alignment horizontal="left" vertical="center" wrapText="1"/>
    </xf>
    <xf numFmtId="4" fontId="4" fillId="0" borderId="5" xfId="2" applyNumberFormat="1" applyFont="1" applyFill="1" applyBorder="1" applyAlignment="1">
      <alignment horizontal="center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2" fontId="0" fillId="0" borderId="6" xfId="0" applyNumberFormat="1" applyBorder="1"/>
    <xf numFmtId="2" fontId="16" fillId="0" borderId="6" xfId="0" applyNumberFormat="1" applyFont="1" applyBorder="1"/>
    <xf numFmtId="0" fontId="15" fillId="0" borderId="6" xfId="0" applyFont="1" applyBorder="1"/>
    <xf numFmtId="2" fontId="2" fillId="0" borderId="6" xfId="0" applyNumberFormat="1" applyFont="1" applyBorder="1"/>
    <xf numFmtId="0" fontId="0" fillId="0" borderId="6" xfId="0" applyBorder="1" applyAlignment="1">
      <alignment horizontal="right" wrapText="1"/>
    </xf>
    <xf numFmtId="0" fontId="9" fillId="2" borderId="5" xfId="3" applyFont="1" applyFill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4" fillId="5" borderId="5" xfId="1" applyFont="1" applyFill="1" applyBorder="1" applyAlignment="1">
      <alignment horizontal="center" vertical="center" wrapText="1"/>
    </xf>
    <xf numFmtId="166" fontId="2" fillId="0" borderId="6" xfId="0" applyNumberFormat="1" applyFont="1" applyBorder="1"/>
    <xf numFmtId="0" fontId="4" fillId="2" borderId="5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/>
    </xf>
    <xf numFmtId="0" fontId="14" fillId="5" borderId="5" xfId="1" applyFont="1" applyFill="1" applyBorder="1" applyAlignment="1">
      <alignment horizontal="left" vertical="center"/>
    </xf>
    <xf numFmtId="0" fontId="6" fillId="3" borderId="5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43" fontId="8" fillId="2" borderId="5" xfId="2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2" fontId="0" fillId="0" borderId="0" xfId="5" applyNumberFormat="1" applyFont="1"/>
    <xf numFmtId="9" fontId="2" fillId="0" borderId="0" xfId="0" applyNumberFormat="1" applyFont="1"/>
    <xf numFmtId="0" fontId="6" fillId="2" borderId="5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64" fontId="6" fillId="0" borderId="5" xfId="2" applyNumberFormat="1" applyFont="1" applyFill="1" applyBorder="1" applyAlignment="1">
      <alignment vertical="center" wrapText="1"/>
    </xf>
    <xf numFmtId="164" fontId="6" fillId="0" borderId="5" xfId="2" applyNumberFormat="1" applyFont="1" applyFill="1" applyBorder="1" applyAlignment="1">
      <alignment horizontal="left" vertical="center" wrapText="1"/>
    </xf>
    <xf numFmtId="164" fontId="6" fillId="0" borderId="5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Fill="1" applyBorder="1" applyAlignment="1">
      <alignment vertical="center" wrapText="1"/>
    </xf>
    <xf numFmtId="164" fontId="4" fillId="6" borderId="5" xfId="2" applyNumberFormat="1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  <xf numFmtId="164" fontId="4" fillId="0" borderId="10" xfId="2" applyNumberFormat="1" applyFont="1" applyFill="1" applyBorder="1" applyAlignment="1">
      <alignment horizontal="center" vertical="center" wrapText="1"/>
    </xf>
    <xf numFmtId="43" fontId="8" fillId="2" borderId="10" xfId="2" applyFont="1" applyFill="1" applyBorder="1" applyAlignment="1">
      <alignment horizontal="center" vertical="center" wrapText="1"/>
    </xf>
    <xf numFmtId="4" fontId="4" fillId="0" borderId="10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7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164" fontId="6" fillId="0" borderId="7" xfId="2" applyNumberFormat="1" applyFont="1" applyFill="1" applyBorder="1" applyAlignment="1">
      <alignment horizontal="center" vertical="center" wrapText="1"/>
    </xf>
    <xf numFmtId="164" fontId="6" fillId="0" borderId="10" xfId="2" applyNumberFormat="1" applyFont="1" applyFill="1" applyBorder="1" applyAlignment="1">
      <alignment horizontal="center" vertical="center" wrapText="1"/>
    </xf>
  </cellXfs>
  <cellStyles count="7">
    <cellStyle name="Comma 10" xfId="4" xr:uid="{00000000-0005-0000-0000-000000000000}"/>
    <cellStyle name="Comma 2 3" xfId="2" xr:uid="{00000000-0005-0000-0000-000001000000}"/>
    <cellStyle name="Normal" xfId="0" builtinId="0"/>
    <cellStyle name="Normal 10" xfId="1" xr:uid="{00000000-0005-0000-0000-000003000000}"/>
    <cellStyle name="Normal 5 2 2" xfId="3" xr:uid="{00000000-0005-0000-0000-000004000000}"/>
    <cellStyle name="Normal 6" xfId="6" xr:uid="{00000000-0005-0000-0000-000005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21</xdr:row>
      <xdr:rowOff>0</xdr:rowOff>
    </xdr:from>
    <xdr:ext cx="1210056" cy="43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47" name="Picture 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727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75" name="Picture 7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76" name="Picture 7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77" name="Picture 7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87" name="Picture 8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95" name="Picture 9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3" name="Picture 10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6" name="Picture 10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7" name="Picture 1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8" name="Picture 10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25" name="Picture 12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32" name="Picture 1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40" name="Picture 1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42" name="Picture 1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4</xdr:col>
      <xdr:colOff>67236</xdr:colOff>
      <xdr:row>6</xdr:row>
      <xdr:rowOff>44823</xdr:rowOff>
    </xdr:from>
    <xdr:to>
      <xdr:col>4</xdr:col>
      <xdr:colOff>2634845</xdr:colOff>
      <xdr:row>7</xdr:row>
      <xdr:rowOff>35582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78707" y="1445558"/>
          <a:ext cx="2567609" cy="2119877"/>
        </a:xfrm>
        <a:prstGeom prst="rect">
          <a:avLst/>
        </a:prstGeom>
      </xdr:spPr>
    </xdr:pic>
    <xdr:clientData/>
  </xdr:twoCellAnchor>
  <xdr:twoCellAnchor editAs="oneCell">
    <xdr:from>
      <xdr:col>4</xdr:col>
      <xdr:colOff>123265</xdr:colOff>
      <xdr:row>8</xdr:row>
      <xdr:rowOff>56029</xdr:rowOff>
    </xdr:from>
    <xdr:to>
      <xdr:col>4</xdr:col>
      <xdr:colOff>2666122</xdr:colOff>
      <xdr:row>8</xdr:row>
      <xdr:rowOff>1389362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4736" y="3776382"/>
          <a:ext cx="2542857" cy="1333333"/>
        </a:xfrm>
        <a:prstGeom prst="rect">
          <a:avLst/>
        </a:prstGeom>
      </xdr:spPr>
    </xdr:pic>
    <xdr:clientData/>
  </xdr:twoCellAnchor>
  <xdr:twoCellAnchor editAs="oneCell">
    <xdr:from>
      <xdr:col>4</xdr:col>
      <xdr:colOff>89647</xdr:colOff>
      <xdr:row>9</xdr:row>
      <xdr:rowOff>168089</xdr:rowOff>
    </xdr:from>
    <xdr:to>
      <xdr:col>4</xdr:col>
      <xdr:colOff>2610970</xdr:colOff>
      <xdr:row>10</xdr:row>
      <xdr:rowOff>1129970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4771"/>
        <a:stretch/>
      </xdr:blipFill>
      <xdr:spPr>
        <a:xfrm>
          <a:off x="6701118" y="5289177"/>
          <a:ext cx="2521323" cy="11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145677</xdr:colOff>
      <xdr:row>12</xdr:row>
      <xdr:rowOff>11206</xdr:rowOff>
    </xdr:from>
    <xdr:to>
      <xdr:col>4</xdr:col>
      <xdr:colOff>2040915</xdr:colOff>
      <xdr:row>13</xdr:row>
      <xdr:rowOff>23335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57148" y="6701118"/>
          <a:ext cx="1895238" cy="1580952"/>
        </a:xfrm>
        <a:prstGeom prst="rect">
          <a:avLst/>
        </a:prstGeom>
      </xdr:spPr>
    </xdr:pic>
    <xdr:clientData/>
  </xdr:twoCellAnchor>
  <xdr:twoCellAnchor editAs="oneCell">
    <xdr:from>
      <xdr:col>4</xdr:col>
      <xdr:colOff>100854</xdr:colOff>
      <xdr:row>16</xdr:row>
      <xdr:rowOff>56029</xdr:rowOff>
    </xdr:from>
    <xdr:to>
      <xdr:col>4</xdr:col>
      <xdr:colOff>2624663</xdr:colOff>
      <xdr:row>16</xdr:row>
      <xdr:rowOff>2122696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12325" y="9670676"/>
          <a:ext cx="2523809" cy="2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5"/>
  <sheetViews>
    <sheetView topLeftCell="A93" zoomScale="80" zoomScaleNormal="80" workbookViewId="0">
      <selection activeCell="D108" sqref="D108"/>
    </sheetView>
  </sheetViews>
  <sheetFormatPr defaultRowHeight="15" x14ac:dyDescent="0.25"/>
  <cols>
    <col min="1" max="1" width="6.28515625" style="38" customWidth="1"/>
    <col min="2" max="2" width="30.28515625" customWidth="1"/>
    <col min="7" max="7" width="14.5703125" customWidth="1"/>
  </cols>
  <sheetData>
    <row r="2" spans="1:7" x14ac:dyDescent="0.25">
      <c r="A2" s="69" t="s">
        <v>11</v>
      </c>
      <c r="B2" s="69"/>
    </row>
    <row r="3" spans="1:7" x14ac:dyDescent="0.25">
      <c r="A3" s="69" t="s">
        <v>15</v>
      </c>
      <c r="B3" s="69"/>
    </row>
    <row r="5" spans="1:7" x14ac:dyDescent="0.25">
      <c r="A5" s="37">
        <v>1</v>
      </c>
      <c r="B5" s="20" t="s">
        <v>16</v>
      </c>
      <c r="C5" s="20"/>
      <c r="D5" s="20"/>
      <c r="E5" s="20"/>
      <c r="F5" s="20"/>
      <c r="G5" s="20"/>
    </row>
    <row r="6" spans="1:7" x14ac:dyDescent="0.25">
      <c r="A6" s="37"/>
      <c r="B6" s="22" t="s">
        <v>17</v>
      </c>
      <c r="C6" s="20">
        <v>0.86</v>
      </c>
      <c r="D6" s="20">
        <v>2.6</v>
      </c>
      <c r="E6" s="20"/>
      <c r="F6" s="31">
        <f>(C6*D6)</f>
        <v>2.2360000000000002</v>
      </c>
      <c r="G6" s="20"/>
    </row>
    <row r="7" spans="1:7" x14ac:dyDescent="0.25">
      <c r="A7" s="37"/>
      <c r="B7" s="22"/>
      <c r="C7" s="20">
        <v>0.92</v>
      </c>
      <c r="D7" s="20">
        <v>2.6</v>
      </c>
      <c r="E7" s="20"/>
      <c r="F7" s="31">
        <f t="shared" ref="F7:F8" si="0">(C7*D7)</f>
        <v>2.3920000000000003</v>
      </c>
      <c r="G7" s="20"/>
    </row>
    <row r="8" spans="1:7" x14ac:dyDescent="0.25">
      <c r="A8" s="37"/>
      <c r="B8" s="22"/>
      <c r="C8" s="20">
        <v>7.4249999999999998</v>
      </c>
      <c r="D8" s="20">
        <v>2.6</v>
      </c>
      <c r="E8" s="20"/>
      <c r="F8" s="31">
        <f t="shared" si="0"/>
        <v>19.305</v>
      </c>
      <c r="G8" s="20"/>
    </row>
    <row r="9" spans="1:7" x14ac:dyDescent="0.25">
      <c r="A9" s="37"/>
      <c r="B9" s="22" t="s">
        <v>18</v>
      </c>
      <c r="C9" s="20">
        <v>0.6</v>
      </c>
      <c r="D9" s="20">
        <v>2.6</v>
      </c>
      <c r="E9" s="20">
        <v>2</v>
      </c>
      <c r="F9" s="32">
        <f>(C9*D9*E9)</f>
        <v>3.12</v>
      </c>
      <c r="G9" s="33"/>
    </row>
    <row r="10" spans="1:7" x14ac:dyDescent="0.25">
      <c r="A10" s="37"/>
      <c r="B10" s="22"/>
      <c r="C10" s="20">
        <v>0.622</v>
      </c>
      <c r="D10" s="20">
        <v>2.6</v>
      </c>
      <c r="E10" s="20"/>
      <c r="F10" s="32">
        <f>(C10*D10)</f>
        <v>1.6172</v>
      </c>
      <c r="G10" s="20"/>
    </row>
    <row r="11" spans="1:7" x14ac:dyDescent="0.25">
      <c r="A11" s="37"/>
      <c r="B11" s="22"/>
      <c r="C11" s="20">
        <v>0.6</v>
      </c>
      <c r="D11" s="20">
        <v>2.6</v>
      </c>
      <c r="E11" s="20">
        <v>2</v>
      </c>
      <c r="F11" s="32">
        <f t="shared" ref="F11:F16" si="1">(C11*D11*E11)</f>
        <v>3.12</v>
      </c>
      <c r="G11" s="20"/>
    </row>
    <row r="12" spans="1:7" x14ac:dyDescent="0.25">
      <c r="A12" s="37"/>
      <c r="B12" s="22"/>
      <c r="C12" s="20">
        <v>0.99</v>
      </c>
      <c r="D12" s="20">
        <v>2.6</v>
      </c>
      <c r="E12" s="20">
        <v>2</v>
      </c>
      <c r="F12" s="32">
        <f t="shared" si="1"/>
        <v>5.1479999999999997</v>
      </c>
      <c r="G12" s="20"/>
    </row>
    <row r="13" spans="1:7" x14ac:dyDescent="0.25">
      <c r="A13" s="37"/>
      <c r="B13" s="22"/>
      <c r="C13" s="20">
        <v>0.67</v>
      </c>
      <c r="D13" s="20">
        <v>2.6</v>
      </c>
      <c r="E13" s="20">
        <v>2</v>
      </c>
      <c r="F13" s="32">
        <f t="shared" si="1"/>
        <v>3.4840000000000004</v>
      </c>
      <c r="G13" s="20"/>
    </row>
    <row r="14" spans="1:7" x14ac:dyDescent="0.25">
      <c r="A14" s="37"/>
      <c r="B14" s="22"/>
      <c r="C14" s="20">
        <v>0.66500000000000004</v>
      </c>
      <c r="D14" s="20">
        <v>2.6</v>
      </c>
      <c r="E14" s="20">
        <v>2</v>
      </c>
      <c r="F14" s="32">
        <f t="shared" si="1"/>
        <v>3.4580000000000002</v>
      </c>
      <c r="G14" s="20"/>
    </row>
    <row r="15" spans="1:7" x14ac:dyDescent="0.25">
      <c r="A15" s="37"/>
      <c r="B15" s="22"/>
      <c r="C15" s="20">
        <v>0.43</v>
      </c>
      <c r="D15" s="20">
        <v>2.6</v>
      </c>
      <c r="E15" s="20">
        <v>2</v>
      </c>
      <c r="F15" s="32">
        <f t="shared" si="1"/>
        <v>2.2360000000000002</v>
      </c>
      <c r="G15" s="20"/>
    </row>
    <row r="16" spans="1:7" x14ac:dyDescent="0.25">
      <c r="A16" s="37"/>
      <c r="B16" s="22"/>
      <c r="C16" s="20">
        <v>0.82499999999999996</v>
      </c>
      <c r="D16" s="20">
        <v>2.6</v>
      </c>
      <c r="E16" s="20">
        <v>2</v>
      </c>
      <c r="F16" s="32">
        <f t="shared" si="1"/>
        <v>4.29</v>
      </c>
      <c r="G16" s="20"/>
    </row>
    <row r="17" spans="1:7" x14ac:dyDescent="0.25">
      <c r="A17" s="37"/>
      <c r="B17" s="22"/>
      <c r="C17" s="20">
        <v>0.65</v>
      </c>
      <c r="D17" s="20">
        <v>2.6</v>
      </c>
      <c r="E17" s="20"/>
      <c r="F17" s="32">
        <f>(C17*D17)</f>
        <v>1.6900000000000002</v>
      </c>
      <c r="G17" s="20"/>
    </row>
    <row r="18" spans="1:7" x14ac:dyDescent="0.25">
      <c r="A18" s="37"/>
      <c r="B18" s="22"/>
      <c r="C18" s="20">
        <v>0.32</v>
      </c>
      <c r="D18" s="20">
        <v>2.6</v>
      </c>
      <c r="E18" s="20"/>
      <c r="F18" s="32">
        <f>(C18*D18)</f>
        <v>0.83200000000000007</v>
      </c>
      <c r="G18" s="20"/>
    </row>
    <row r="19" spans="1:7" x14ac:dyDescent="0.25">
      <c r="A19" s="37"/>
      <c r="B19" s="22" t="s">
        <v>33</v>
      </c>
      <c r="C19" s="20">
        <v>0.43</v>
      </c>
      <c r="D19" s="20">
        <v>2.6</v>
      </c>
      <c r="E19" s="20"/>
      <c r="F19" s="32">
        <f>(C19*D19)</f>
        <v>1.1180000000000001</v>
      </c>
      <c r="G19" s="20"/>
    </row>
    <row r="20" spans="1:7" x14ac:dyDescent="0.25">
      <c r="A20" s="37"/>
      <c r="B20" s="22"/>
      <c r="C20" s="20">
        <v>0.7</v>
      </c>
      <c r="D20" s="20">
        <v>2.6</v>
      </c>
      <c r="E20" s="20"/>
      <c r="F20" s="32">
        <f>(C20*D20)</f>
        <v>1.8199999999999998</v>
      </c>
      <c r="G20" s="20"/>
    </row>
    <row r="21" spans="1:7" x14ac:dyDescent="0.25">
      <c r="A21" s="37"/>
      <c r="B21" s="22"/>
      <c r="C21" s="20">
        <v>0.85</v>
      </c>
      <c r="D21" s="20">
        <v>2.6</v>
      </c>
      <c r="E21" s="20">
        <v>2</v>
      </c>
      <c r="F21" s="32">
        <f>(C21*D21*E21)</f>
        <v>4.42</v>
      </c>
      <c r="G21" s="20"/>
    </row>
    <row r="22" spans="1:7" x14ac:dyDescent="0.25">
      <c r="A22" s="37"/>
      <c r="B22" s="22"/>
      <c r="C22" s="20">
        <v>0.23</v>
      </c>
      <c r="D22" s="20">
        <v>2.6</v>
      </c>
      <c r="E22" s="20"/>
      <c r="F22" s="32">
        <f>(C22*D22)</f>
        <v>0.59800000000000009</v>
      </c>
      <c r="G22" s="20"/>
    </row>
    <row r="23" spans="1:7" x14ac:dyDescent="0.25">
      <c r="A23" s="37"/>
      <c r="B23" s="22"/>
      <c r="C23" s="20">
        <v>1.62</v>
      </c>
      <c r="D23" s="20">
        <v>0.85</v>
      </c>
      <c r="E23" s="20"/>
      <c r="F23" s="32">
        <f>(C23*D23)</f>
        <v>1.377</v>
      </c>
      <c r="G23" s="20"/>
    </row>
    <row r="24" spans="1:7" x14ac:dyDescent="0.25">
      <c r="A24" s="37"/>
      <c r="B24" s="22" t="s">
        <v>34</v>
      </c>
      <c r="C24" s="20">
        <v>0.09</v>
      </c>
      <c r="D24" s="20">
        <v>1.7</v>
      </c>
      <c r="E24" s="20">
        <v>2</v>
      </c>
      <c r="F24" s="32">
        <f t="shared" ref="F24:F29" si="2">(C24*D24*E24)</f>
        <v>0.30599999999999999</v>
      </c>
      <c r="G24" s="20"/>
    </row>
    <row r="25" spans="1:7" x14ac:dyDescent="0.25">
      <c r="A25" s="37"/>
      <c r="B25" s="22"/>
      <c r="C25" s="20">
        <v>3.35</v>
      </c>
      <c r="D25" s="20">
        <v>0.54</v>
      </c>
      <c r="E25" s="20">
        <v>2</v>
      </c>
      <c r="F25" s="32">
        <f t="shared" si="2"/>
        <v>3.6180000000000003</v>
      </c>
      <c r="G25" s="20"/>
    </row>
    <row r="26" spans="1:7" x14ac:dyDescent="0.25">
      <c r="A26" s="37"/>
      <c r="B26" s="22"/>
      <c r="C26" s="20">
        <v>0.54</v>
      </c>
      <c r="D26" s="20">
        <v>1.7</v>
      </c>
      <c r="E26" s="20">
        <v>2</v>
      </c>
      <c r="F26" s="32">
        <f t="shared" si="2"/>
        <v>1.8360000000000001</v>
      </c>
      <c r="G26" s="20"/>
    </row>
    <row r="27" spans="1:7" x14ac:dyDescent="0.25">
      <c r="A27" s="37"/>
      <c r="B27" s="22"/>
      <c r="C27" s="20">
        <v>3.4</v>
      </c>
      <c r="D27" s="20">
        <v>0.45</v>
      </c>
      <c r="E27" s="20">
        <v>2</v>
      </c>
      <c r="F27" s="32">
        <f t="shared" si="2"/>
        <v>3.06</v>
      </c>
      <c r="G27" s="20"/>
    </row>
    <row r="28" spans="1:7" x14ac:dyDescent="0.25">
      <c r="A28" s="37"/>
      <c r="B28" s="22"/>
      <c r="C28" s="20">
        <v>0.08</v>
      </c>
      <c r="D28" s="20">
        <v>1.7</v>
      </c>
      <c r="E28" s="20">
        <v>2</v>
      </c>
      <c r="F28" s="32">
        <f t="shared" si="2"/>
        <v>0.27200000000000002</v>
      </c>
      <c r="G28" s="20"/>
    </row>
    <row r="29" spans="1:7" x14ac:dyDescent="0.25">
      <c r="A29" s="37"/>
      <c r="B29" s="22"/>
      <c r="C29" s="20">
        <v>0.4</v>
      </c>
      <c r="D29" s="20">
        <v>1.7</v>
      </c>
      <c r="E29" s="20">
        <v>2</v>
      </c>
      <c r="F29" s="32">
        <f t="shared" si="2"/>
        <v>1.36</v>
      </c>
      <c r="G29" s="20"/>
    </row>
    <row r="30" spans="1:7" x14ac:dyDescent="0.25">
      <c r="A30" s="37"/>
      <c r="B30" s="22" t="s">
        <v>12</v>
      </c>
      <c r="C30" s="20">
        <v>1.1000000000000001</v>
      </c>
      <c r="D30" s="20">
        <v>1.5</v>
      </c>
      <c r="E30" s="20"/>
      <c r="F30" s="32">
        <f>(C30*D30)</f>
        <v>1.6500000000000001</v>
      </c>
      <c r="G30" s="20"/>
    </row>
    <row r="31" spans="1:7" x14ac:dyDescent="0.25">
      <c r="A31" s="37"/>
      <c r="B31" s="22" t="s">
        <v>39</v>
      </c>
      <c r="C31" s="20">
        <v>7.5</v>
      </c>
      <c r="D31" s="20">
        <v>0.3</v>
      </c>
      <c r="E31" s="20"/>
      <c r="F31" s="32">
        <f>(C31*D31)</f>
        <v>2.25</v>
      </c>
      <c r="G31" s="20"/>
    </row>
    <row r="32" spans="1:7" x14ac:dyDescent="0.25">
      <c r="A32" s="37"/>
      <c r="B32" s="22"/>
      <c r="C32" s="20">
        <v>7.5</v>
      </c>
      <c r="D32" s="20">
        <v>1.05</v>
      </c>
      <c r="E32" s="20"/>
      <c r="F32" s="32">
        <f>(C32*D32)</f>
        <v>7.875</v>
      </c>
      <c r="G32" s="20"/>
    </row>
    <row r="33" spans="1:8" x14ac:dyDescent="0.25">
      <c r="A33" s="37"/>
      <c r="B33" s="22" t="s">
        <v>35</v>
      </c>
      <c r="C33" s="20">
        <v>0.9</v>
      </c>
      <c r="D33" s="20">
        <v>2.1</v>
      </c>
      <c r="E33" s="20">
        <v>2</v>
      </c>
      <c r="F33" s="32">
        <f>(C33*D33*E33)</f>
        <v>3.7800000000000002</v>
      </c>
      <c r="G33" s="20"/>
    </row>
    <row r="34" spans="1:8" x14ac:dyDescent="0.25">
      <c r="A34" s="37"/>
      <c r="B34" s="22" t="s">
        <v>19</v>
      </c>
      <c r="C34" s="20">
        <v>2.65</v>
      </c>
      <c r="D34" s="20">
        <v>2.6</v>
      </c>
      <c r="E34" s="20"/>
      <c r="F34" s="31">
        <f>(C34*D34)</f>
        <v>6.89</v>
      </c>
      <c r="G34" s="20"/>
    </row>
    <row r="35" spans="1:8" x14ac:dyDescent="0.25">
      <c r="A35" s="37"/>
      <c r="B35" s="22" t="s">
        <v>20</v>
      </c>
      <c r="C35" s="20">
        <v>2.2000000000000002</v>
      </c>
      <c r="D35" s="20">
        <v>2.6</v>
      </c>
      <c r="E35" s="20"/>
      <c r="F35" s="31">
        <f t="shared" ref="F35:F39" si="3">(C35*D35)</f>
        <v>5.7200000000000006</v>
      </c>
      <c r="G35" s="20"/>
    </row>
    <row r="36" spans="1:8" x14ac:dyDescent="0.25">
      <c r="A36" s="37"/>
      <c r="B36" s="22"/>
      <c r="C36" s="20">
        <v>0.9</v>
      </c>
      <c r="D36" s="20">
        <v>0.9</v>
      </c>
      <c r="E36" s="20"/>
      <c r="F36" s="31">
        <f t="shared" si="3"/>
        <v>0.81</v>
      </c>
      <c r="G36" s="20"/>
    </row>
    <row r="37" spans="1:8" x14ac:dyDescent="0.25">
      <c r="A37" s="37"/>
      <c r="B37" s="22" t="s">
        <v>21</v>
      </c>
      <c r="C37" s="20">
        <v>0.44</v>
      </c>
      <c r="D37" s="20">
        <v>2.0699999999999998</v>
      </c>
      <c r="E37" s="20"/>
      <c r="F37" s="31">
        <f t="shared" si="3"/>
        <v>0.91079999999999994</v>
      </c>
      <c r="G37" s="20"/>
    </row>
    <row r="38" spans="1:8" x14ac:dyDescent="0.25">
      <c r="A38" s="37"/>
      <c r="B38" s="22"/>
      <c r="C38" s="20">
        <v>0.69</v>
      </c>
      <c r="D38" s="20">
        <v>2.0699999999999998</v>
      </c>
      <c r="E38" s="20"/>
      <c r="F38" s="31">
        <f t="shared" si="3"/>
        <v>1.4282999999999997</v>
      </c>
      <c r="G38" s="20"/>
    </row>
    <row r="39" spans="1:8" x14ac:dyDescent="0.25">
      <c r="A39" s="37"/>
      <c r="B39" s="22"/>
      <c r="C39" s="20">
        <v>0.88</v>
      </c>
      <c r="D39" s="20">
        <v>2.83</v>
      </c>
      <c r="E39" s="20"/>
      <c r="F39" s="31">
        <f t="shared" si="3"/>
        <v>2.4904000000000002</v>
      </c>
      <c r="G39" s="20"/>
    </row>
    <row r="40" spans="1:8" x14ac:dyDescent="0.25">
      <c r="A40" s="37"/>
      <c r="B40" s="22"/>
      <c r="C40" s="20">
        <v>0.7</v>
      </c>
      <c r="D40" s="20">
        <v>2.0699999999999998</v>
      </c>
      <c r="E40" s="20">
        <v>2</v>
      </c>
      <c r="F40" s="31">
        <f>(C40*D40*E40)</f>
        <v>2.8979999999999997</v>
      </c>
      <c r="G40" s="20"/>
    </row>
    <row r="41" spans="1:8" x14ac:dyDescent="0.25">
      <c r="A41" s="37"/>
      <c r="B41" s="22"/>
      <c r="C41" s="20">
        <v>1.7</v>
      </c>
      <c r="D41" s="20">
        <v>0.7</v>
      </c>
      <c r="E41" s="20"/>
      <c r="F41" s="31">
        <f>(C41*D41)</f>
        <v>1.19</v>
      </c>
      <c r="G41" s="20"/>
    </row>
    <row r="42" spans="1:8" x14ac:dyDescent="0.25">
      <c r="A42" s="37"/>
      <c r="B42" s="22"/>
      <c r="C42" s="20">
        <v>0.7</v>
      </c>
      <c r="D42" s="20">
        <v>2.6</v>
      </c>
      <c r="E42" s="20">
        <v>2</v>
      </c>
      <c r="F42" s="31">
        <f>(C42*D42*E42)</f>
        <v>3.6399999999999997</v>
      </c>
      <c r="G42" s="20"/>
    </row>
    <row r="43" spans="1:8" x14ac:dyDescent="0.25">
      <c r="A43" s="37"/>
      <c r="B43" s="22"/>
      <c r="C43" s="20">
        <v>1.7</v>
      </c>
      <c r="D43" s="20">
        <v>0.7</v>
      </c>
      <c r="E43" s="20"/>
      <c r="F43" s="31">
        <f>(C43*D43)</f>
        <v>1.19</v>
      </c>
      <c r="G43" s="20"/>
    </row>
    <row r="44" spans="1:8" x14ac:dyDescent="0.25">
      <c r="A44" s="37"/>
      <c r="B44" s="22" t="s">
        <v>22</v>
      </c>
      <c r="C44" s="20">
        <v>0.9</v>
      </c>
      <c r="D44" s="20">
        <v>2.1</v>
      </c>
      <c r="E44" s="20">
        <v>2</v>
      </c>
      <c r="F44" s="31">
        <f>(C44*D44*E44)</f>
        <v>3.7800000000000002</v>
      </c>
      <c r="G44" s="20"/>
    </row>
    <row r="45" spans="1:8" x14ac:dyDescent="0.25">
      <c r="A45" s="37"/>
      <c r="B45" s="22"/>
      <c r="C45" s="20"/>
      <c r="D45" s="20"/>
      <c r="E45" s="20"/>
      <c r="F45" s="34">
        <f>SUM(F6:F44)</f>
        <v>119.21569999999998</v>
      </c>
      <c r="G45" s="20">
        <f>(120*1.1)</f>
        <v>132</v>
      </c>
      <c r="H45" s="54">
        <v>120</v>
      </c>
    </row>
    <row r="46" spans="1:8" x14ac:dyDescent="0.25">
      <c r="A46" s="37"/>
      <c r="B46" s="20"/>
      <c r="C46" s="20"/>
      <c r="D46" s="20"/>
      <c r="E46" s="20"/>
      <c r="F46" s="20"/>
      <c r="G46" s="20"/>
    </row>
    <row r="47" spans="1:8" x14ac:dyDescent="0.25">
      <c r="A47" s="37">
        <v>2</v>
      </c>
      <c r="B47" s="20" t="s">
        <v>23</v>
      </c>
      <c r="C47" s="20"/>
      <c r="D47" s="20"/>
      <c r="E47" s="20"/>
      <c r="F47" s="20"/>
      <c r="G47" s="20"/>
    </row>
    <row r="48" spans="1:8" x14ac:dyDescent="0.25">
      <c r="A48" s="37"/>
      <c r="B48" s="35" t="s">
        <v>50</v>
      </c>
      <c r="C48" s="20">
        <v>7.51</v>
      </c>
      <c r="D48" s="20">
        <v>0.45</v>
      </c>
      <c r="E48" s="20"/>
      <c r="F48" s="31">
        <f>(C48*D48)</f>
        <v>3.3795000000000002</v>
      </c>
      <c r="G48" s="20"/>
    </row>
    <row r="49" spans="1:7" x14ac:dyDescent="0.25">
      <c r="A49" s="37"/>
      <c r="B49" s="35" t="s">
        <v>51</v>
      </c>
      <c r="C49" s="20">
        <v>7.51</v>
      </c>
      <c r="D49" s="20">
        <v>0.97499999999999998</v>
      </c>
      <c r="E49" s="20"/>
      <c r="F49" s="31">
        <f>(C49*D49)</f>
        <v>7.3222499999999995</v>
      </c>
      <c r="G49" s="20"/>
    </row>
    <row r="50" spans="1:7" x14ac:dyDescent="0.25">
      <c r="A50" s="37"/>
      <c r="B50" s="22" t="s">
        <v>52</v>
      </c>
      <c r="C50" s="20">
        <v>0.97499999999999998</v>
      </c>
      <c r="D50" s="20">
        <v>0.45</v>
      </c>
      <c r="E50" s="20"/>
      <c r="F50" s="31">
        <f>(C50*D50)</f>
        <v>0.43874999999999997</v>
      </c>
      <c r="G50" s="20"/>
    </row>
    <row r="51" spans="1:7" x14ac:dyDescent="0.25">
      <c r="A51" s="37"/>
      <c r="B51" s="22"/>
      <c r="C51" s="20"/>
      <c r="D51" s="20"/>
      <c r="E51" s="20"/>
      <c r="F51" s="34">
        <f>SUM(F48:F50)</f>
        <v>11.140500000000001</v>
      </c>
      <c r="G51" s="20"/>
    </row>
    <row r="52" spans="1:7" x14ac:dyDescent="0.25">
      <c r="A52" s="37"/>
      <c r="B52" s="20"/>
      <c r="C52" s="20"/>
      <c r="D52" s="20"/>
      <c r="E52" s="20"/>
      <c r="F52" s="20"/>
      <c r="G52" s="20"/>
    </row>
    <row r="53" spans="1:7" x14ac:dyDescent="0.25">
      <c r="A53" s="37">
        <v>3</v>
      </c>
      <c r="B53" s="20" t="s">
        <v>24</v>
      </c>
      <c r="C53" s="20"/>
      <c r="D53" s="20"/>
      <c r="E53" s="20"/>
      <c r="F53" s="20"/>
      <c r="G53" s="20"/>
    </row>
    <row r="54" spans="1:7" x14ac:dyDescent="0.25">
      <c r="A54" s="37"/>
      <c r="B54" s="22" t="s">
        <v>13</v>
      </c>
      <c r="C54" s="20">
        <v>6.5</v>
      </c>
      <c r="D54" s="20">
        <v>14.11</v>
      </c>
      <c r="E54" s="20"/>
      <c r="F54" s="31">
        <f>(C54*D54)</f>
        <v>91.715000000000003</v>
      </c>
      <c r="G54" s="20"/>
    </row>
    <row r="55" spans="1:7" x14ac:dyDescent="0.25">
      <c r="A55" s="37"/>
      <c r="B55" s="20"/>
      <c r="C55" s="20">
        <v>3.28</v>
      </c>
      <c r="D55" s="20">
        <v>1.75</v>
      </c>
      <c r="E55" s="20"/>
      <c r="F55" s="31">
        <f t="shared" ref="F55:F58" si="4">(C55*D55)</f>
        <v>5.7399999999999993</v>
      </c>
      <c r="G55" s="20"/>
    </row>
    <row r="56" spans="1:7" x14ac:dyDescent="0.25">
      <c r="A56" s="37"/>
      <c r="B56" s="20"/>
      <c r="C56" s="20">
        <v>0.92</v>
      </c>
      <c r="D56" s="20">
        <v>3.25</v>
      </c>
      <c r="E56" s="20"/>
      <c r="F56" s="31">
        <f t="shared" si="4"/>
        <v>2.99</v>
      </c>
      <c r="G56" s="20"/>
    </row>
    <row r="57" spans="1:7" x14ac:dyDescent="0.25">
      <c r="A57" s="37"/>
      <c r="B57" s="20"/>
      <c r="C57" s="20">
        <v>1.75</v>
      </c>
      <c r="D57" s="20">
        <v>13.52</v>
      </c>
      <c r="E57" s="20"/>
      <c r="F57" s="31">
        <f t="shared" si="4"/>
        <v>23.66</v>
      </c>
      <c r="G57" s="20"/>
    </row>
    <row r="58" spans="1:7" x14ac:dyDescent="0.25">
      <c r="A58" s="37"/>
      <c r="B58" s="20"/>
      <c r="C58" s="20">
        <v>1.97</v>
      </c>
      <c r="D58" s="20">
        <v>4.1500000000000004</v>
      </c>
      <c r="E58" s="20"/>
      <c r="F58" s="31">
        <f t="shared" si="4"/>
        <v>8.1755000000000013</v>
      </c>
      <c r="G58" s="20"/>
    </row>
    <row r="59" spans="1:7" x14ac:dyDescent="0.25">
      <c r="A59" s="37"/>
      <c r="B59" s="22" t="s">
        <v>25</v>
      </c>
      <c r="C59" s="20"/>
      <c r="D59" s="20"/>
      <c r="E59" s="20"/>
      <c r="F59" s="31"/>
      <c r="G59" s="20"/>
    </row>
    <row r="60" spans="1:7" x14ac:dyDescent="0.25">
      <c r="A60" s="37"/>
      <c r="B60" s="22" t="s">
        <v>26</v>
      </c>
      <c r="C60" s="20">
        <v>1.75</v>
      </c>
      <c r="D60" s="20">
        <v>2.82</v>
      </c>
      <c r="E60" s="20">
        <v>2</v>
      </c>
      <c r="F60" s="31">
        <f>(C60*D60*E60)</f>
        <v>9.8699999999999992</v>
      </c>
      <c r="G60" s="20"/>
    </row>
    <row r="61" spans="1:7" x14ac:dyDescent="0.25">
      <c r="A61" s="37"/>
      <c r="B61" s="22"/>
      <c r="C61" s="20">
        <v>3.605</v>
      </c>
      <c r="D61" s="20">
        <v>2.82</v>
      </c>
      <c r="E61" s="20">
        <v>2</v>
      </c>
      <c r="F61" s="31">
        <f t="shared" ref="F61:F63" si="5">(C61*D61*E61)</f>
        <v>20.3322</v>
      </c>
      <c r="G61" s="20"/>
    </row>
    <row r="62" spans="1:7" x14ac:dyDescent="0.25">
      <c r="A62" s="37"/>
      <c r="B62" s="22" t="s">
        <v>27</v>
      </c>
      <c r="C62" s="20">
        <v>6.53</v>
      </c>
      <c r="D62" s="20">
        <v>2.82</v>
      </c>
      <c r="E62" s="20">
        <v>2</v>
      </c>
      <c r="F62" s="31">
        <f t="shared" si="5"/>
        <v>36.8292</v>
      </c>
      <c r="G62" s="20"/>
    </row>
    <row r="63" spans="1:7" x14ac:dyDescent="0.25">
      <c r="A63" s="37"/>
      <c r="B63" s="22"/>
      <c r="C63" s="20">
        <v>1.75</v>
      </c>
      <c r="D63" s="20">
        <v>2.82</v>
      </c>
      <c r="E63" s="20">
        <v>2</v>
      </c>
      <c r="F63" s="31">
        <f t="shared" si="5"/>
        <v>9.8699999999999992</v>
      </c>
      <c r="G63" s="20"/>
    </row>
    <row r="64" spans="1:7" x14ac:dyDescent="0.25">
      <c r="A64" s="37"/>
      <c r="B64" s="22" t="s">
        <v>28</v>
      </c>
      <c r="C64" s="20">
        <v>5.6</v>
      </c>
      <c r="D64" s="20">
        <v>2.6</v>
      </c>
      <c r="E64" s="20"/>
      <c r="F64" s="31">
        <f>(C64*D64)</f>
        <v>14.559999999999999</v>
      </c>
      <c r="G64" s="20"/>
    </row>
    <row r="65" spans="1:8" x14ac:dyDescent="0.25">
      <c r="A65" s="37"/>
      <c r="B65" s="22"/>
      <c r="C65" s="20">
        <v>0.9</v>
      </c>
      <c r="D65" s="20">
        <v>3</v>
      </c>
      <c r="E65" s="20"/>
      <c r="F65" s="31">
        <f>(C65*D65)</f>
        <v>2.7</v>
      </c>
      <c r="G65" s="20"/>
    </row>
    <row r="66" spans="1:8" x14ac:dyDescent="0.25">
      <c r="A66" s="37"/>
      <c r="B66" s="22"/>
      <c r="C66" s="20">
        <v>1.03</v>
      </c>
      <c r="D66" s="20">
        <v>3.31</v>
      </c>
      <c r="E66" s="20"/>
      <c r="F66" s="31">
        <f t="shared" ref="F66:F70" si="6">(C66*D66)</f>
        <v>3.4093</v>
      </c>
      <c r="G66" s="20"/>
    </row>
    <row r="67" spans="1:8" x14ac:dyDescent="0.25">
      <c r="A67" s="37"/>
      <c r="B67" s="22"/>
      <c r="C67" s="20">
        <v>1.03</v>
      </c>
      <c r="D67" s="20">
        <v>4.45</v>
      </c>
      <c r="E67" s="20"/>
      <c r="F67" s="31">
        <f t="shared" si="6"/>
        <v>4.5834999999999999</v>
      </c>
      <c r="G67" s="20"/>
    </row>
    <row r="68" spans="1:8" x14ac:dyDescent="0.25">
      <c r="A68" s="37"/>
      <c r="B68" s="22"/>
      <c r="C68" s="20">
        <v>1.91</v>
      </c>
      <c r="D68" s="20">
        <v>2.6</v>
      </c>
      <c r="E68" s="20"/>
      <c r="F68" s="31">
        <f t="shared" si="6"/>
        <v>4.9660000000000002</v>
      </c>
      <c r="G68" s="20"/>
    </row>
    <row r="69" spans="1:8" x14ac:dyDescent="0.25">
      <c r="A69" s="37"/>
      <c r="B69" s="22"/>
      <c r="C69" s="20">
        <v>0.45</v>
      </c>
      <c r="D69" s="20">
        <v>2.6</v>
      </c>
      <c r="E69" s="20">
        <v>2</v>
      </c>
      <c r="F69" s="31">
        <f>(C69*D69*E69)</f>
        <v>2.3400000000000003</v>
      </c>
      <c r="G69" s="20"/>
    </row>
    <row r="70" spans="1:8" x14ac:dyDescent="0.25">
      <c r="A70" s="37"/>
      <c r="B70" s="22"/>
      <c r="C70" s="20">
        <v>0.68</v>
      </c>
      <c r="D70" s="20">
        <v>2.6</v>
      </c>
      <c r="E70" s="20"/>
      <c r="F70" s="31">
        <f t="shared" si="6"/>
        <v>1.7680000000000002</v>
      </c>
      <c r="G70" s="20"/>
    </row>
    <row r="71" spans="1:8" x14ac:dyDescent="0.25">
      <c r="A71" s="37"/>
      <c r="B71" s="22" t="s">
        <v>38</v>
      </c>
      <c r="C71" s="20">
        <v>0.3</v>
      </c>
      <c r="D71" s="20">
        <v>1.1000000000000001</v>
      </c>
      <c r="E71" s="20">
        <v>4</v>
      </c>
      <c r="F71" s="31">
        <f>(C71*D71*E71)</f>
        <v>1.32</v>
      </c>
      <c r="G71" s="20"/>
    </row>
    <row r="72" spans="1:8" x14ac:dyDescent="0.25">
      <c r="A72" s="37"/>
      <c r="B72" s="22"/>
      <c r="C72" s="20">
        <v>0.23</v>
      </c>
      <c r="D72" s="20">
        <v>6</v>
      </c>
      <c r="E72" s="20"/>
      <c r="F72" s="31">
        <f>(C72*D72)</f>
        <v>1.3800000000000001</v>
      </c>
      <c r="G72" s="20"/>
    </row>
    <row r="73" spans="1:8" x14ac:dyDescent="0.25">
      <c r="A73" s="37"/>
      <c r="B73" s="22"/>
      <c r="C73" s="20"/>
      <c r="D73" s="20"/>
      <c r="E73" s="20"/>
      <c r="F73" s="34">
        <f>SUM(F54:F72)</f>
        <v>246.20869999999996</v>
      </c>
      <c r="G73" s="31"/>
    </row>
    <row r="74" spans="1:8" x14ac:dyDescent="0.25">
      <c r="A74" s="37"/>
      <c r="B74" s="20"/>
      <c r="C74" s="20"/>
      <c r="D74" s="20"/>
      <c r="E74" s="20"/>
      <c r="F74" s="20"/>
      <c r="G74" s="20"/>
    </row>
    <row r="75" spans="1:8" x14ac:dyDescent="0.25">
      <c r="A75" s="37">
        <v>4</v>
      </c>
      <c r="B75" s="27" t="s">
        <v>84</v>
      </c>
      <c r="C75" s="20"/>
      <c r="D75" s="20"/>
      <c r="E75" s="20"/>
      <c r="F75" s="20"/>
      <c r="G75" s="20"/>
    </row>
    <row r="76" spans="1:8" x14ac:dyDescent="0.25">
      <c r="A76" s="37"/>
      <c r="B76" s="22" t="s">
        <v>12</v>
      </c>
      <c r="C76" s="20">
        <v>0.98</v>
      </c>
      <c r="D76" s="20">
        <v>2.82</v>
      </c>
      <c r="E76" s="20"/>
      <c r="F76" s="31">
        <f>(C76*D76)</f>
        <v>2.7635999999999998</v>
      </c>
      <c r="G76" s="20"/>
      <c r="H76" t="s">
        <v>54</v>
      </c>
    </row>
    <row r="77" spans="1:8" x14ac:dyDescent="0.25">
      <c r="A77" s="37"/>
      <c r="B77" s="22" t="s">
        <v>29</v>
      </c>
      <c r="C77" s="20">
        <v>0.9</v>
      </c>
      <c r="D77" s="20">
        <v>2.8</v>
      </c>
      <c r="E77" s="20"/>
      <c r="F77" s="31">
        <f>(C77*D77)</f>
        <v>2.52</v>
      </c>
      <c r="G77" s="20"/>
      <c r="H77" t="s">
        <v>55</v>
      </c>
    </row>
    <row r="78" spans="1:8" x14ac:dyDescent="0.25">
      <c r="A78" s="37"/>
      <c r="B78" s="20"/>
      <c r="C78" s="20"/>
      <c r="D78" s="20"/>
      <c r="E78" s="20"/>
      <c r="F78" s="34">
        <f>SUM(F76:F77)</f>
        <v>5.2835999999999999</v>
      </c>
      <c r="G78" s="20"/>
    </row>
    <row r="79" spans="1:8" x14ac:dyDescent="0.25">
      <c r="A79" s="37">
        <v>5</v>
      </c>
      <c r="B79" s="20" t="s">
        <v>30</v>
      </c>
      <c r="C79" s="20"/>
      <c r="D79" s="20"/>
      <c r="E79" s="20"/>
      <c r="F79" s="20"/>
      <c r="G79" s="20"/>
    </row>
    <row r="80" spans="1:8" x14ac:dyDescent="0.25">
      <c r="A80" s="37"/>
      <c r="B80" s="22" t="s">
        <v>31</v>
      </c>
      <c r="C80" s="20"/>
      <c r="D80" s="20"/>
      <c r="E80" s="20"/>
      <c r="F80" s="20">
        <v>45</v>
      </c>
      <c r="G80" s="20"/>
    </row>
    <row r="81" spans="1:7" x14ac:dyDescent="0.25">
      <c r="A81" s="37"/>
      <c r="B81" s="22" t="s">
        <v>32</v>
      </c>
      <c r="C81" s="20"/>
      <c r="D81" s="20"/>
      <c r="E81" s="20"/>
      <c r="F81" s="20">
        <v>4</v>
      </c>
      <c r="G81" s="20"/>
    </row>
    <row r="82" spans="1:7" x14ac:dyDescent="0.25">
      <c r="A82" s="37"/>
      <c r="B82" s="20"/>
      <c r="C82" s="20"/>
      <c r="D82" s="20"/>
      <c r="E82" s="20"/>
      <c r="F82" s="21">
        <f>SUM(F80:F81)</f>
        <v>49</v>
      </c>
      <c r="G82" s="20"/>
    </row>
    <row r="83" spans="1:7" x14ac:dyDescent="0.25">
      <c r="A83" s="37">
        <v>6</v>
      </c>
      <c r="B83" s="20" t="s">
        <v>40</v>
      </c>
      <c r="C83" s="20"/>
      <c r="D83" s="20"/>
      <c r="E83" s="20"/>
      <c r="F83" s="21"/>
      <c r="G83" s="20"/>
    </row>
    <row r="84" spans="1:7" x14ac:dyDescent="0.25">
      <c r="A84" s="37"/>
      <c r="B84" s="20"/>
      <c r="C84" s="20">
        <v>5.6</v>
      </c>
      <c r="D84" s="20">
        <v>0.22</v>
      </c>
      <c r="E84" s="20"/>
      <c r="F84" s="31">
        <f>(C84*D84)</f>
        <v>1.232</v>
      </c>
      <c r="G84" s="20"/>
    </row>
    <row r="85" spans="1:7" x14ac:dyDescent="0.25">
      <c r="A85" s="37"/>
      <c r="B85" s="20"/>
      <c r="C85" s="20">
        <v>10.8</v>
      </c>
      <c r="D85" s="20">
        <v>0.22</v>
      </c>
      <c r="E85" s="20"/>
      <c r="F85" s="31">
        <f>(C85*D85)</f>
        <v>2.3760000000000003</v>
      </c>
      <c r="G85" s="20"/>
    </row>
    <row r="86" spans="1:7" x14ac:dyDescent="0.25">
      <c r="A86" s="37"/>
      <c r="B86" s="20"/>
      <c r="C86" s="20">
        <v>0.65</v>
      </c>
      <c r="D86" s="20">
        <v>0.22</v>
      </c>
      <c r="E86" s="20">
        <v>2</v>
      </c>
      <c r="F86" s="31">
        <f>(C86*D86*E86)</f>
        <v>0.28600000000000003</v>
      </c>
      <c r="G86" s="20"/>
    </row>
    <row r="87" spans="1:7" x14ac:dyDescent="0.25">
      <c r="A87" s="37"/>
      <c r="B87" s="20"/>
      <c r="C87" s="20">
        <v>0.27</v>
      </c>
      <c r="D87" s="20">
        <v>0.22</v>
      </c>
      <c r="E87" s="20">
        <v>2</v>
      </c>
      <c r="F87" s="31">
        <f>(C87*D87*E87)</f>
        <v>0.1188</v>
      </c>
      <c r="G87" s="20"/>
    </row>
    <row r="88" spans="1:7" x14ac:dyDescent="0.25">
      <c r="A88" s="37"/>
      <c r="B88" s="20"/>
      <c r="C88" s="20">
        <v>14</v>
      </c>
      <c r="D88" s="20">
        <v>0.22</v>
      </c>
      <c r="E88" s="20"/>
      <c r="F88" s="31">
        <f>(C88*D88)</f>
        <v>3.08</v>
      </c>
      <c r="G88" s="20"/>
    </row>
    <row r="89" spans="1:7" x14ac:dyDescent="0.25">
      <c r="A89" s="37"/>
      <c r="B89" s="22" t="s">
        <v>41</v>
      </c>
      <c r="C89" s="20">
        <v>0.6</v>
      </c>
      <c r="D89" s="20">
        <v>0.22</v>
      </c>
      <c r="E89" s="20">
        <v>2</v>
      </c>
      <c r="F89" s="31">
        <f>(C89*D89*E89)</f>
        <v>0.26400000000000001</v>
      </c>
      <c r="G89" s="20"/>
    </row>
    <row r="90" spans="1:7" x14ac:dyDescent="0.25">
      <c r="A90" s="37"/>
      <c r="B90" s="20"/>
      <c r="C90" s="20">
        <v>0.622</v>
      </c>
      <c r="D90" s="20">
        <v>0.22</v>
      </c>
      <c r="E90" s="20"/>
      <c r="F90" s="31">
        <f>(C90*D90)</f>
        <v>0.13683999999999999</v>
      </c>
      <c r="G90" s="20"/>
    </row>
    <row r="91" spans="1:7" x14ac:dyDescent="0.25">
      <c r="A91" s="37"/>
      <c r="B91" s="20"/>
      <c r="C91" s="20">
        <v>0.6</v>
      </c>
      <c r="D91" s="20">
        <v>0.22</v>
      </c>
      <c r="E91" s="20">
        <v>2</v>
      </c>
      <c r="F91" s="31">
        <f t="shared" ref="F91:F96" si="7">(C91*D91*E91)</f>
        <v>0.26400000000000001</v>
      </c>
      <c r="G91" s="20"/>
    </row>
    <row r="92" spans="1:7" x14ac:dyDescent="0.25">
      <c r="A92" s="37"/>
      <c r="B92" s="20"/>
      <c r="C92" s="20">
        <v>0.99</v>
      </c>
      <c r="D92" s="20">
        <v>0.22</v>
      </c>
      <c r="E92" s="20">
        <v>2</v>
      </c>
      <c r="F92" s="31">
        <f t="shared" si="7"/>
        <v>0.43559999999999999</v>
      </c>
      <c r="G92" s="20"/>
    </row>
    <row r="93" spans="1:7" x14ac:dyDescent="0.25">
      <c r="A93" s="37"/>
      <c r="B93" s="20"/>
      <c r="C93" s="20">
        <v>0.67</v>
      </c>
      <c r="D93" s="20">
        <v>0.22</v>
      </c>
      <c r="E93" s="20">
        <v>2</v>
      </c>
      <c r="F93" s="31">
        <f t="shared" si="7"/>
        <v>0.29480000000000001</v>
      </c>
      <c r="G93" s="20"/>
    </row>
    <row r="94" spans="1:7" x14ac:dyDescent="0.25">
      <c r="A94" s="37"/>
      <c r="B94" s="20"/>
      <c r="C94" s="20">
        <v>0.66500000000000004</v>
      </c>
      <c r="D94" s="20">
        <v>0.22</v>
      </c>
      <c r="E94" s="20">
        <v>2</v>
      </c>
      <c r="F94" s="31">
        <f t="shared" si="7"/>
        <v>0.29260000000000003</v>
      </c>
      <c r="G94" s="20"/>
    </row>
    <row r="95" spans="1:7" x14ac:dyDescent="0.25">
      <c r="A95" s="37"/>
      <c r="B95" s="20"/>
      <c r="C95" s="20">
        <v>0.43</v>
      </c>
      <c r="D95" s="20">
        <v>0.22</v>
      </c>
      <c r="E95" s="20">
        <v>2</v>
      </c>
      <c r="F95" s="31">
        <f t="shared" si="7"/>
        <v>0.18920000000000001</v>
      </c>
      <c r="G95" s="20"/>
    </row>
    <row r="96" spans="1:7" x14ac:dyDescent="0.25">
      <c r="A96" s="37"/>
      <c r="B96" s="20"/>
      <c r="C96" s="20">
        <v>0.82499999999999996</v>
      </c>
      <c r="D96" s="20">
        <v>0.22</v>
      </c>
      <c r="E96" s="20">
        <v>2</v>
      </c>
      <c r="F96" s="31">
        <f t="shared" si="7"/>
        <v>0.36299999999999999</v>
      </c>
      <c r="G96" s="20"/>
    </row>
    <row r="97" spans="1:7" x14ac:dyDescent="0.25">
      <c r="A97" s="37"/>
      <c r="B97" s="20"/>
      <c r="C97" s="20">
        <v>0.65</v>
      </c>
      <c r="D97" s="20">
        <v>0.22</v>
      </c>
      <c r="E97" s="20"/>
      <c r="F97" s="31">
        <f>(C97*D97)</f>
        <v>0.14300000000000002</v>
      </c>
      <c r="G97" s="20"/>
    </row>
    <row r="98" spans="1:7" x14ac:dyDescent="0.25">
      <c r="A98" s="37"/>
      <c r="B98" s="20"/>
      <c r="C98" s="20">
        <v>0.32</v>
      </c>
      <c r="D98" s="20">
        <v>0.22</v>
      </c>
      <c r="E98" s="20"/>
      <c r="F98" s="31">
        <f>(C98*D98)</f>
        <v>7.0400000000000004E-2</v>
      </c>
      <c r="G98" s="20"/>
    </row>
    <row r="99" spans="1:7" x14ac:dyDescent="0.25">
      <c r="A99" s="37"/>
      <c r="B99" s="20"/>
      <c r="C99" s="20">
        <v>12.44</v>
      </c>
      <c r="D99" s="20">
        <v>0.22</v>
      </c>
      <c r="E99" s="20"/>
      <c r="F99" s="31">
        <f>(C99*D99)</f>
        <v>2.7368000000000001</v>
      </c>
      <c r="G99" s="20"/>
    </row>
    <row r="100" spans="1:7" x14ac:dyDescent="0.25">
      <c r="A100" s="37"/>
      <c r="B100" s="20"/>
      <c r="C100" s="20"/>
      <c r="D100" s="20"/>
      <c r="E100" s="20"/>
      <c r="F100" s="34">
        <f>SUM(F84:F99)</f>
        <v>12.283040000000002</v>
      </c>
      <c r="G100" s="20"/>
    </row>
    <row r="101" spans="1:7" x14ac:dyDescent="0.25">
      <c r="A101" s="37"/>
      <c r="B101" s="20"/>
      <c r="C101" s="20"/>
      <c r="D101" s="20"/>
      <c r="E101" s="20"/>
      <c r="F101" s="20"/>
      <c r="G101" s="20"/>
    </row>
    <row r="102" spans="1:7" x14ac:dyDescent="0.25">
      <c r="A102" s="37">
        <v>7</v>
      </c>
      <c r="B102" s="20" t="s">
        <v>43</v>
      </c>
      <c r="C102" s="20"/>
      <c r="D102" s="20"/>
      <c r="E102" s="20"/>
      <c r="F102" s="20"/>
      <c r="G102" s="20"/>
    </row>
    <row r="103" spans="1:7" x14ac:dyDescent="0.25">
      <c r="A103" s="37"/>
      <c r="B103" s="22" t="s">
        <v>44</v>
      </c>
      <c r="C103" s="20">
        <v>9</v>
      </c>
      <c r="D103" s="20"/>
      <c r="E103" s="20"/>
      <c r="F103" s="20"/>
      <c r="G103" s="20"/>
    </row>
    <row r="104" spans="1:7" x14ac:dyDescent="0.25">
      <c r="A104" s="37"/>
      <c r="B104" s="22" t="s">
        <v>45</v>
      </c>
      <c r="C104" s="20">
        <v>18</v>
      </c>
      <c r="D104" s="20"/>
      <c r="E104" s="20"/>
      <c r="F104" s="20"/>
      <c r="G104" s="20"/>
    </row>
    <row r="105" spans="1:7" x14ac:dyDescent="0.25">
      <c r="A105" s="37"/>
      <c r="B105" s="22" t="s">
        <v>46</v>
      </c>
      <c r="C105" s="20">
        <v>17</v>
      </c>
      <c r="D105" s="20"/>
      <c r="E105" s="20"/>
      <c r="F105" s="20"/>
      <c r="G105" s="20"/>
    </row>
    <row r="106" spans="1:7" x14ac:dyDescent="0.25">
      <c r="A106" s="37"/>
      <c r="B106" s="22" t="s">
        <v>47</v>
      </c>
      <c r="C106" s="20">
        <v>18</v>
      </c>
      <c r="D106" s="20"/>
      <c r="E106" s="20"/>
      <c r="F106" s="20"/>
      <c r="G106" s="20"/>
    </row>
    <row r="107" spans="1:7" x14ac:dyDescent="0.25">
      <c r="A107" s="37"/>
      <c r="B107" s="22" t="s">
        <v>66</v>
      </c>
      <c r="C107" s="20">
        <v>0</v>
      </c>
      <c r="D107" s="20"/>
      <c r="E107" s="20"/>
      <c r="F107" s="20"/>
      <c r="G107" s="20"/>
    </row>
    <row r="108" spans="1:7" x14ac:dyDescent="0.25">
      <c r="A108" s="37"/>
      <c r="B108" s="22" t="s">
        <v>67</v>
      </c>
      <c r="C108" s="20">
        <v>0</v>
      </c>
      <c r="D108" s="20"/>
      <c r="E108" s="20"/>
      <c r="F108" s="20"/>
      <c r="G108" s="20"/>
    </row>
    <row r="109" spans="1:7" x14ac:dyDescent="0.25">
      <c r="A109" s="37">
        <v>8</v>
      </c>
      <c r="B109" s="20" t="s">
        <v>48</v>
      </c>
      <c r="C109" s="20"/>
      <c r="D109" s="20"/>
      <c r="E109" s="20">
        <v>2</v>
      </c>
      <c r="F109" s="21">
        <f>E109</f>
        <v>2</v>
      </c>
      <c r="G109" s="20"/>
    </row>
    <row r="110" spans="1:7" x14ac:dyDescent="0.25">
      <c r="A110" s="37"/>
      <c r="B110" s="20"/>
      <c r="C110" s="20"/>
      <c r="D110" s="20"/>
      <c r="E110" s="20"/>
      <c r="F110" s="20"/>
      <c r="G110" s="20"/>
    </row>
    <row r="111" spans="1:7" ht="30" x14ac:dyDescent="0.25">
      <c r="A111" s="37">
        <v>9</v>
      </c>
      <c r="B111" s="27" t="s">
        <v>49</v>
      </c>
      <c r="C111" s="20"/>
      <c r="D111" s="20"/>
      <c r="E111" s="20"/>
      <c r="F111" s="31">
        <v>100</v>
      </c>
      <c r="G111" s="20"/>
    </row>
    <row r="112" spans="1:7" x14ac:dyDescent="0.25">
      <c r="A112" s="37"/>
      <c r="B112" s="27"/>
      <c r="C112" s="20"/>
      <c r="D112" s="20"/>
      <c r="E112" s="20"/>
      <c r="F112" s="31"/>
      <c r="G112" s="20"/>
    </row>
    <row r="113" spans="1:7" ht="45" x14ac:dyDescent="0.25">
      <c r="A113" s="37">
        <v>10</v>
      </c>
      <c r="B113" s="27" t="s">
        <v>56</v>
      </c>
      <c r="C113" s="20"/>
      <c r="D113" s="20"/>
      <c r="E113" s="20"/>
      <c r="F113" s="31"/>
      <c r="G113" s="20"/>
    </row>
    <row r="114" spans="1:7" x14ac:dyDescent="0.25">
      <c r="A114" s="37"/>
      <c r="B114" s="35" t="s">
        <v>79</v>
      </c>
      <c r="C114" s="20"/>
      <c r="D114" s="20"/>
      <c r="E114" s="20"/>
      <c r="F114" s="31">
        <v>8.8000000000000007</v>
      </c>
      <c r="G114" s="20"/>
    </row>
    <row r="115" spans="1:7" x14ac:dyDescent="0.25">
      <c r="A115" s="37"/>
      <c r="B115" s="35" t="s">
        <v>26</v>
      </c>
      <c r="C115" s="20"/>
      <c r="D115" s="20"/>
      <c r="E115" s="20"/>
      <c r="F115" s="31">
        <v>6.4</v>
      </c>
      <c r="G115" s="20"/>
    </row>
    <row r="116" spans="1:7" x14ac:dyDescent="0.25">
      <c r="A116" s="37"/>
      <c r="B116" s="27" t="s">
        <v>80</v>
      </c>
      <c r="C116" s="20"/>
      <c r="D116" s="20"/>
      <c r="E116" s="20"/>
      <c r="F116" s="31">
        <v>19.7</v>
      </c>
      <c r="G116" s="20"/>
    </row>
    <row r="117" spans="1:7" x14ac:dyDescent="0.25">
      <c r="A117" s="37"/>
      <c r="B117" s="35" t="s">
        <v>81</v>
      </c>
      <c r="C117" s="20"/>
      <c r="D117" s="20"/>
      <c r="E117" s="20"/>
      <c r="F117" s="31">
        <v>3.8</v>
      </c>
      <c r="G117" s="20"/>
    </row>
    <row r="118" spans="1:7" x14ac:dyDescent="0.25">
      <c r="A118" s="37"/>
      <c r="B118" s="35"/>
      <c r="C118" s="20"/>
      <c r="D118" s="20"/>
      <c r="E118" s="20"/>
      <c r="F118" s="34">
        <f>SUM(F114:F117)</f>
        <v>38.699999999999996</v>
      </c>
      <c r="G118" s="20"/>
    </row>
    <row r="119" spans="1:7" x14ac:dyDescent="0.25">
      <c r="A119" s="37"/>
      <c r="B119" s="20"/>
      <c r="C119" s="20"/>
      <c r="D119" s="20"/>
      <c r="E119" s="20"/>
      <c r="F119" s="20"/>
      <c r="G119" s="20"/>
    </row>
    <row r="120" spans="1:7" x14ac:dyDescent="0.25">
      <c r="A120" s="37">
        <v>11</v>
      </c>
      <c r="B120" s="20" t="s">
        <v>53</v>
      </c>
      <c r="C120" s="20">
        <v>0.85</v>
      </c>
      <c r="D120" s="20">
        <v>2.0699999999999998</v>
      </c>
      <c r="E120" s="20"/>
      <c r="F120" s="40">
        <f>(C120*D120)</f>
        <v>1.7594999999999998</v>
      </c>
      <c r="G120" s="20"/>
    </row>
    <row r="121" spans="1:7" x14ac:dyDescent="0.25">
      <c r="A121" s="37"/>
      <c r="B121" s="20"/>
      <c r="C121" s="20"/>
      <c r="D121" s="20"/>
      <c r="E121" s="20"/>
      <c r="F121" s="40"/>
      <c r="G121" s="20"/>
    </row>
    <row r="122" spans="1:7" ht="30" x14ac:dyDescent="0.25">
      <c r="A122" s="37">
        <v>12</v>
      </c>
      <c r="B122" s="53" t="s">
        <v>62</v>
      </c>
      <c r="C122" s="20">
        <v>0.6</v>
      </c>
      <c r="D122" s="20">
        <v>0.6</v>
      </c>
      <c r="E122" s="20">
        <v>15</v>
      </c>
      <c r="F122" s="40">
        <f>(C122*D122*E122)</f>
        <v>5.3999999999999995</v>
      </c>
      <c r="G122" s="20"/>
    </row>
    <row r="123" spans="1:7" x14ac:dyDescent="0.25">
      <c r="A123" s="37"/>
      <c r="B123" s="20"/>
      <c r="C123" s="20"/>
      <c r="D123" s="20"/>
      <c r="E123" s="20"/>
      <c r="F123" s="20"/>
      <c r="G123" s="20"/>
    </row>
    <row r="124" spans="1:7" ht="30" x14ac:dyDescent="0.25">
      <c r="A124" s="37">
        <v>13</v>
      </c>
      <c r="B124" s="53" t="s">
        <v>68</v>
      </c>
      <c r="C124" s="20"/>
      <c r="D124" s="20"/>
      <c r="E124" s="20"/>
      <c r="F124" s="20"/>
      <c r="G124" s="20"/>
    </row>
    <row r="125" spans="1:7" x14ac:dyDescent="0.25">
      <c r="A125" s="37"/>
      <c r="B125" s="22" t="s">
        <v>29</v>
      </c>
      <c r="C125" s="20">
        <v>7.5</v>
      </c>
      <c r="D125" s="20">
        <v>0.6</v>
      </c>
      <c r="E125" s="20"/>
      <c r="F125" s="20">
        <f>(C125*D125)</f>
        <v>4.5</v>
      </c>
      <c r="G125" s="20"/>
    </row>
    <row r="126" spans="1:7" x14ac:dyDescent="0.25">
      <c r="A126" s="37"/>
      <c r="B126" s="22"/>
      <c r="C126" s="20">
        <v>0.9</v>
      </c>
      <c r="D126" s="20">
        <v>2.8</v>
      </c>
      <c r="E126" s="20"/>
      <c r="F126" s="31">
        <f>(C126*D126)</f>
        <v>2.52</v>
      </c>
      <c r="G126" s="20" t="s">
        <v>70</v>
      </c>
    </row>
    <row r="127" spans="1:7" x14ac:dyDescent="0.25">
      <c r="A127" s="37"/>
      <c r="B127" s="22" t="s">
        <v>12</v>
      </c>
      <c r="C127" s="20">
        <v>7.5</v>
      </c>
      <c r="D127" s="20">
        <v>0.7</v>
      </c>
      <c r="E127" s="20"/>
      <c r="F127" s="20">
        <f>(C127*D127)</f>
        <v>5.25</v>
      </c>
      <c r="G127" s="20"/>
    </row>
    <row r="128" spans="1:7" x14ac:dyDescent="0.25">
      <c r="A128" s="37"/>
      <c r="B128" s="20"/>
      <c r="C128" s="20">
        <v>0.98</v>
      </c>
      <c r="D128" s="20">
        <v>2.82</v>
      </c>
      <c r="E128" s="20"/>
      <c r="F128" s="31">
        <f>(C128*D128)</f>
        <v>2.7635999999999998</v>
      </c>
      <c r="G128" s="20" t="s">
        <v>69</v>
      </c>
    </row>
    <row r="129" spans="1:7" x14ac:dyDescent="0.25">
      <c r="A129" s="37"/>
      <c r="B129" s="20"/>
      <c r="C129" s="20"/>
      <c r="D129" s="20"/>
      <c r="E129" s="20"/>
      <c r="F129" s="40">
        <f>SUM(F125:F128)</f>
        <v>15.0336</v>
      </c>
      <c r="G129" s="20"/>
    </row>
    <row r="130" spans="1:7" x14ac:dyDescent="0.25">
      <c r="A130" s="37"/>
      <c r="B130" s="20"/>
      <c r="C130" s="20"/>
      <c r="D130" s="20"/>
      <c r="E130" s="20"/>
      <c r="F130" s="20"/>
      <c r="G130" s="20"/>
    </row>
    <row r="131" spans="1:7" x14ac:dyDescent="0.25">
      <c r="A131" s="37">
        <v>14</v>
      </c>
      <c r="B131" s="53" t="s">
        <v>71</v>
      </c>
      <c r="C131" s="20"/>
      <c r="D131" s="20"/>
      <c r="E131" s="20"/>
      <c r="F131" s="20">
        <f>SUM(F125+F127)</f>
        <v>9.75</v>
      </c>
      <c r="G131" s="20"/>
    </row>
    <row r="132" spans="1:7" x14ac:dyDescent="0.25">
      <c r="A132" s="37"/>
      <c r="B132" s="20"/>
      <c r="C132" s="20"/>
      <c r="D132" s="20"/>
      <c r="E132" s="20"/>
      <c r="F132" s="20"/>
      <c r="G132" s="20"/>
    </row>
    <row r="133" spans="1:7" ht="30" x14ac:dyDescent="0.25">
      <c r="A133" s="37">
        <v>15</v>
      </c>
      <c r="B133" s="53" t="s">
        <v>72</v>
      </c>
      <c r="C133" s="20">
        <v>0.6</v>
      </c>
      <c r="D133" s="20">
        <v>7.8</v>
      </c>
      <c r="E133" s="20"/>
      <c r="F133" s="20">
        <f>(C133*D133)</f>
        <v>4.68</v>
      </c>
      <c r="G133" s="20"/>
    </row>
    <row r="134" spans="1:7" x14ac:dyDescent="0.25">
      <c r="A134" s="37"/>
      <c r="B134" s="20"/>
      <c r="C134" s="20"/>
      <c r="D134" s="20"/>
      <c r="E134" s="20"/>
      <c r="F134" s="20"/>
      <c r="G134" s="20"/>
    </row>
    <row r="135" spans="1:7" x14ac:dyDescent="0.25">
      <c r="A135" s="37">
        <v>16</v>
      </c>
      <c r="B135" s="20" t="s">
        <v>89</v>
      </c>
      <c r="C135" s="20"/>
      <c r="D135" s="20"/>
      <c r="E135" s="20"/>
      <c r="F135" s="20">
        <v>3.53</v>
      </c>
      <c r="G135" s="20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tabSelected="1" topLeftCell="E1" zoomScale="85" zoomScaleNormal="85" workbookViewId="0">
      <pane ySplit="4" topLeftCell="A16" activePane="bottomLeft" state="frozen"/>
      <selection pane="bottomLeft" activeCell="L21" sqref="L21"/>
    </sheetView>
  </sheetViews>
  <sheetFormatPr defaultColWidth="9.140625" defaultRowHeight="15" x14ac:dyDescent="0.25"/>
  <cols>
    <col min="1" max="1" width="9.140625" style="19" customWidth="1"/>
    <col min="2" max="2" width="25.42578125" style="19" customWidth="1"/>
    <col min="3" max="3" width="37.42578125" style="46" customWidth="1"/>
    <col min="4" max="4" width="27.140625" style="46" customWidth="1"/>
    <col min="5" max="5" width="40.7109375" style="19" customWidth="1"/>
    <col min="6" max="6" width="14.5703125" style="19" customWidth="1"/>
    <col min="7" max="8" width="9.140625" style="47"/>
    <col min="9" max="9" width="9.42578125" style="47" customWidth="1"/>
    <col min="10" max="10" width="12.5703125" style="47" customWidth="1"/>
    <col min="11" max="11" width="10.5703125" style="47" customWidth="1"/>
    <col min="12" max="12" width="12.5703125" style="47" customWidth="1"/>
    <col min="13" max="13" width="9.140625" style="19"/>
    <col min="14" max="14" width="16.85546875" style="19" customWidth="1"/>
    <col min="15" max="15" width="23.5703125" style="19" customWidth="1"/>
    <col min="16" max="16384" width="9.140625" style="19"/>
  </cols>
  <sheetData>
    <row r="1" spans="1:16" ht="33" customHeight="1" x14ac:dyDescent="0.25">
      <c r="A1" s="74" t="s">
        <v>36</v>
      </c>
      <c r="B1" s="75"/>
      <c r="C1" s="75"/>
      <c r="D1" s="51"/>
      <c r="E1" s="23"/>
      <c r="F1" s="23"/>
      <c r="G1" s="48"/>
      <c r="H1" s="48"/>
      <c r="I1" s="48"/>
      <c r="J1" s="48"/>
      <c r="K1" s="48"/>
      <c r="L1" s="48"/>
      <c r="M1" s="23"/>
      <c r="N1" s="23"/>
      <c r="O1" s="24"/>
    </row>
    <row r="2" spans="1:16" x14ac:dyDescent="0.25">
      <c r="A2" s="25"/>
      <c r="B2" s="25"/>
      <c r="C2" s="42"/>
      <c r="D2" s="42"/>
      <c r="E2" s="25"/>
      <c r="F2" s="25"/>
      <c r="G2" s="18"/>
      <c r="H2" s="18"/>
      <c r="I2" s="18"/>
      <c r="J2" s="18"/>
      <c r="K2" s="18"/>
      <c r="L2" s="18"/>
      <c r="M2" s="18"/>
      <c r="N2" s="18"/>
      <c r="O2" s="1" t="s">
        <v>88</v>
      </c>
    </row>
    <row r="3" spans="1:16" x14ac:dyDescent="0.25">
      <c r="A3" s="10" t="s">
        <v>0</v>
      </c>
      <c r="B3" s="39" t="s">
        <v>1</v>
      </c>
      <c r="C3" s="43" t="s">
        <v>2</v>
      </c>
      <c r="D3" s="43" t="s">
        <v>14</v>
      </c>
      <c r="E3" s="10" t="s">
        <v>6</v>
      </c>
      <c r="F3" s="10" t="s">
        <v>3</v>
      </c>
      <c r="G3" s="11" t="s">
        <v>4</v>
      </c>
      <c r="H3" s="10" t="s">
        <v>5</v>
      </c>
      <c r="I3" s="70" t="s">
        <v>91</v>
      </c>
      <c r="J3" s="71"/>
      <c r="K3" s="70" t="s">
        <v>93</v>
      </c>
      <c r="L3" s="71"/>
      <c r="M3" s="70" t="s">
        <v>92</v>
      </c>
      <c r="N3" s="71"/>
      <c r="O3" s="2" t="s">
        <v>7</v>
      </c>
    </row>
    <row r="4" spans="1:16" x14ac:dyDescent="0.25">
      <c r="A4" s="8"/>
      <c r="B4" s="8"/>
      <c r="C4" s="6"/>
      <c r="D4" s="6"/>
      <c r="E4" s="8"/>
      <c r="F4" s="8"/>
      <c r="G4" s="16"/>
      <c r="H4" s="16"/>
      <c r="I4" s="10" t="s">
        <v>8</v>
      </c>
      <c r="J4" s="10" t="s">
        <v>9</v>
      </c>
      <c r="K4" s="10" t="s">
        <v>8</v>
      </c>
      <c r="L4" s="10" t="s">
        <v>9</v>
      </c>
      <c r="M4" s="10" t="s">
        <v>8</v>
      </c>
      <c r="N4" s="10" t="s">
        <v>9</v>
      </c>
      <c r="O4" s="3"/>
    </row>
    <row r="5" spans="1:16" ht="18" customHeight="1" x14ac:dyDescent="0.25">
      <c r="A5" s="72"/>
      <c r="B5" s="73"/>
      <c r="C5" s="44"/>
      <c r="D5" s="44"/>
      <c r="E5" s="4"/>
      <c r="F5" s="4"/>
      <c r="G5" s="49"/>
      <c r="H5" s="49"/>
      <c r="I5" s="4"/>
      <c r="J5" s="4"/>
      <c r="K5" s="4"/>
      <c r="L5" s="4"/>
      <c r="M5" s="4"/>
      <c r="N5" s="4"/>
      <c r="O5" s="5"/>
    </row>
    <row r="6" spans="1:16" x14ac:dyDescent="0.25">
      <c r="A6" s="16"/>
      <c r="B6" s="6"/>
      <c r="C6" s="6"/>
      <c r="D6" s="6"/>
      <c r="E6" s="12"/>
      <c r="F6" s="16"/>
      <c r="G6" s="16"/>
      <c r="H6" s="12"/>
      <c r="I6" s="12"/>
      <c r="J6" s="12"/>
      <c r="K6" s="12"/>
      <c r="L6" s="12"/>
      <c r="M6" s="12"/>
      <c r="N6" s="12"/>
      <c r="O6" s="3"/>
    </row>
    <row r="7" spans="1:16" ht="168" customHeight="1" x14ac:dyDescent="0.25">
      <c r="A7" s="57">
        <v>1</v>
      </c>
      <c r="B7" s="56" t="s">
        <v>57</v>
      </c>
      <c r="C7" s="41" t="s">
        <v>58</v>
      </c>
      <c r="D7" s="41" t="s">
        <v>63</v>
      </c>
      <c r="E7" s="15"/>
      <c r="F7" s="17"/>
      <c r="G7" s="50" t="s">
        <v>10</v>
      </c>
      <c r="H7" s="30">
        <f>'MEASUREMENT SHEET'!F45*1.1</f>
        <v>131.13727</v>
      </c>
      <c r="I7" s="15">
        <v>4000</v>
      </c>
      <c r="J7" s="15">
        <f>I7*$H7</f>
        <v>524549.07999999996</v>
      </c>
      <c r="K7" s="15">
        <v>1500</v>
      </c>
      <c r="L7" s="15">
        <f>K7*$H7</f>
        <v>196705.905</v>
      </c>
      <c r="M7" s="15">
        <v>4950</v>
      </c>
      <c r="N7" s="15">
        <f>M7*$H7</f>
        <v>649129.4865</v>
      </c>
      <c r="O7" s="13"/>
      <c r="P7" s="55"/>
    </row>
    <row r="8" spans="1:16" x14ac:dyDescent="0.25">
      <c r="A8" s="8"/>
      <c r="B8" s="8"/>
      <c r="C8" s="6"/>
      <c r="D8" s="6"/>
      <c r="E8" s="8"/>
      <c r="F8" s="8"/>
      <c r="G8" s="16"/>
      <c r="H8" s="30"/>
      <c r="I8" s="16"/>
      <c r="J8" s="15">
        <f t="shared" ref="J8:N19" si="0">I8*$H8</f>
        <v>0</v>
      </c>
      <c r="K8" s="16"/>
      <c r="L8" s="15">
        <f t="shared" ref="L8:L19" si="1">K8*$H8</f>
        <v>0</v>
      </c>
      <c r="M8" s="16"/>
      <c r="N8" s="15">
        <f t="shared" si="0"/>
        <v>0</v>
      </c>
      <c r="O8" s="13"/>
    </row>
    <row r="9" spans="1:16" ht="110.25" customHeight="1" x14ac:dyDescent="0.25">
      <c r="A9" s="57">
        <v>2</v>
      </c>
      <c r="B9" s="56" t="s">
        <v>37</v>
      </c>
      <c r="C9" s="41" t="s">
        <v>73</v>
      </c>
      <c r="D9" s="41" t="s">
        <v>64</v>
      </c>
      <c r="E9" s="26"/>
      <c r="F9" s="36"/>
      <c r="G9" s="50" t="s">
        <v>10</v>
      </c>
      <c r="H9" s="30">
        <f>'MEASUREMENT SHEET'!F51*1.1</f>
        <v>12.254550000000002</v>
      </c>
      <c r="I9" s="15">
        <v>3500</v>
      </c>
      <c r="J9" s="15">
        <f t="shared" si="0"/>
        <v>42890.925000000003</v>
      </c>
      <c r="K9" s="15">
        <v>750</v>
      </c>
      <c r="L9" s="15">
        <f t="shared" si="1"/>
        <v>9190.9125000000022</v>
      </c>
      <c r="M9" s="15">
        <v>2200</v>
      </c>
      <c r="N9" s="15">
        <f t="shared" si="0"/>
        <v>26960.010000000006</v>
      </c>
      <c r="O9" s="9"/>
    </row>
    <row r="10" spans="1:16" x14ac:dyDescent="0.25">
      <c r="A10" s="8"/>
      <c r="B10" s="7"/>
      <c r="C10" s="45"/>
      <c r="D10" s="45"/>
      <c r="E10" s="26"/>
      <c r="F10" s="36"/>
      <c r="G10" s="50"/>
      <c r="H10" s="30"/>
      <c r="I10" s="15"/>
      <c r="J10" s="15">
        <f t="shared" si="0"/>
        <v>0</v>
      </c>
      <c r="K10" s="15"/>
      <c r="L10" s="15">
        <f t="shared" si="1"/>
        <v>0</v>
      </c>
      <c r="M10" s="15"/>
      <c r="N10" s="15">
        <f t="shared" si="0"/>
        <v>0</v>
      </c>
      <c r="O10" s="9"/>
    </row>
    <row r="11" spans="1:16" ht="91.5" customHeight="1" x14ac:dyDescent="0.25">
      <c r="A11" s="57">
        <v>3</v>
      </c>
      <c r="B11" s="56" t="s">
        <v>59</v>
      </c>
      <c r="C11" s="41" t="s">
        <v>60</v>
      </c>
      <c r="D11" s="41" t="s">
        <v>65</v>
      </c>
      <c r="E11" s="15"/>
      <c r="F11" s="14"/>
      <c r="G11" s="50" t="s">
        <v>10</v>
      </c>
      <c r="H11" s="30">
        <f>'MEASUREMENT SHEET'!F73*1.1</f>
        <v>270.82956999999999</v>
      </c>
      <c r="I11" s="15">
        <v>550</v>
      </c>
      <c r="J11" s="15">
        <f t="shared" si="0"/>
        <v>148956.2635</v>
      </c>
      <c r="K11" s="15">
        <v>280</v>
      </c>
      <c r="L11" s="15">
        <f t="shared" si="1"/>
        <v>75832.279599999994</v>
      </c>
      <c r="M11" s="15">
        <v>440</v>
      </c>
      <c r="N11" s="15">
        <f t="shared" si="0"/>
        <v>119165.01079999999</v>
      </c>
      <c r="O11" s="13"/>
    </row>
    <row r="12" spans="1:16" ht="16.5" customHeight="1" x14ac:dyDescent="0.25">
      <c r="A12" s="7"/>
      <c r="B12" s="7"/>
      <c r="C12" s="41"/>
      <c r="D12" s="41"/>
      <c r="E12" s="26"/>
      <c r="F12" s="7"/>
      <c r="G12" s="50"/>
      <c r="H12" s="15"/>
      <c r="I12" s="15"/>
      <c r="J12" s="15">
        <f t="shared" si="0"/>
        <v>0</v>
      </c>
      <c r="K12" s="15"/>
      <c r="L12" s="15">
        <f t="shared" si="1"/>
        <v>0</v>
      </c>
      <c r="M12" s="15"/>
      <c r="N12" s="15">
        <f t="shared" si="0"/>
        <v>0</v>
      </c>
      <c r="O12" s="9"/>
    </row>
    <row r="13" spans="1:16" ht="123.75" customHeight="1" x14ac:dyDescent="0.25">
      <c r="A13" s="58">
        <v>4</v>
      </c>
      <c r="B13" s="56" t="s">
        <v>85</v>
      </c>
      <c r="C13" s="41" t="s">
        <v>86</v>
      </c>
      <c r="D13" s="52" t="s">
        <v>61</v>
      </c>
      <c r="E13" s="26"/>
      <c r="F13" s="7"/>
      <c r="G13" s="50" t="s">
        <v>10</v>
      </c>
      <c r="H13" s="30">
        <f>'MEASUREMENT SHEET'!F78</f>
        <v>5.2835999999999999</v>
      </c>
      <c r="I13" s="15">
        <v>3000</v>
      </c>
      <c r="J13" s="15">
        <f t="shared" si="0"/>
        <v>15850.8</v>
      </c>
      <c r="K13" s="15">
        <v>1500</v>
      </c>
      <c r="L13" s="15">
        <f t="shared" si="1"/>
        <v>7925.4</v>
      </c>
      <c r="M13" s="15">
        <v>4950</v>
      </c>
      <c r="N13" s="15">
        <f t="shared" si="0"/>
        <v>26153.82</v>
      </c>
      <c r="O13" s="9"/>
    </row>
    <row r="14" spans="1:16" ht="14.25" customHeight="1" x14ac:dyDescent="0.25">
      <c r="A14" s="16"/>
      <c r="B14" s="7"/>
      <c r="C14" s="41"/>
      <c r="D14" s="41"/>
      <c r="E14" s="15"/>
      <c r="F14" s="17"/>
      <c r="G14" s="50"/>
      <c r="H14" s="15"/>
      <c r="I14" s="15"/>
      <c r="J14" s="15">
        <f t="shared" si="0"/>
        <v>0</v>
      </c>
      <c r="K14" s="15"/>
      <c r="L14" s="15">
        <f t="shared" si="1"/>
        <v>0</v>
      </c>
      <c r="M14" s="15"/>
      <c r="N14" s="15">
        <f t="shared" si="0"/>
        <v>0</v>
      </c>
      <c r="O14" s="13"/>
    </row>
    <row r="15" spans="1:16" ht="77.25" customHeight="1" x14ac:dyDescent="0.25">
      <c r="A15" s="57">
        <v>5</v>
      </c>
      <c r="B15" s="56" t="s">
        <v>75</v>
      </c>
      <c r="C15" s="41" t="s">
        <v>74</v>
      </c>
      <c r="D15" s="41" t="s">
        <v>87</v>
      </c>
      <c r="E15" s="15"/>
      <c r="F15" s="14"/>
      <c r="G15" s="50" t="s">
        <v>42</v>
      </c>
      <c r="H15" s="30">
        <f>'MEASUREMENT SHEET'!F82</f>
        <v>49</v>
      </c>
      <c r="I15" s="15">
        <v>1900</v>
      </c>
      <c r="J15" s="15">
        <f t="shared" si="0"/>
        <v>93100</v>
      </c>
      <c r="K15" s="15">
        <v>1200</v>
      </c>
      <c r="L15" s="15">
        <f t="shared" si="1"/>
        <v>58800</v>
      </c>
      <c r="M15" s="15">
        <v>1500</v>
      </c>
      <c r="N15" s="15">
        <f t="shared" si="0"/>
        <v>73500</v>
      </c>
      <c r="O15" s="13"/>
    </row>
    <row r="16" spans="1:16" x14ac:dyDescent="0.25">
      <c r="A16" s="8"/>
      <c r="B16" s="8"/>
      <c r="C16" s="6"/>
      <c r="D16" s="6"/>
      <c r="E16" s="8"/>
      <c r="F16" s="8"/>
      <c r="G16" s="16"/>
      <c r="H16" s="16"/>
      <c r="I16" s="8"/>
      <c r="J16" s="15">
        <f t="shared" si="0"/>
        <v>0</v>
      </c>
      <c r="K16" s="8"/>
      <c r="L16" s="15">
        <f t="shared" si="1"/>
        <v>0</v>
      </c>
      <c r="M16" s="8"/>
      <c r="N16" s="15">
        <f t="shared" si="0"/>
        <v>0</v>
      </c>
      <c r="O16" s="8"/>
    </row>
    <row r="17" spans="1:15" ht="171" customHeight="1" x14ac:dyDescent="0.25">
      <c r="A17" s="57">
        <v>6</v>
      </c>
      <c r="B17" s="59" t="s">
        <v>76</v>
      </c>
      <c r="C17" s="41" t="s">
        <v>77</v>
      </c>
      <c r="D17" s="41"/>
      <c r="E17" s="15"/>
      <c r="F17" s="14"/>
      <c r="G17" s="50" t="s">
        <v>10</v>
      </c>
      <c r="H17" s="30">
        <f>'MEASUREMENT SHEET'!F100*1.1</f>
        <v>13.511344000000003</v>
      </c>
      <c r="I17" s="15">
        <v>3500</v>
      </c>
      <c r="J17" s="15">
        <f t="shared" si="0"/>
        <v>47289.704000000012</v>
      </c>
      <c r="K17" s="15">
        <v>500</v>
      </c>
      <c r="L17" s="15">
        <f t="shared" si="1"/>
        <v>6755.6720000000014</v>
      </c>
      <c r="M17" s="15">
        <v>2200</v>
      </c>
      <c r="N17" s="15">
        <f t="shared" si="0"/>
        <v>29724.956800000007</v>
      </c>
      <c r="O17" s="13"/>
    </row>
    <row r="18" spans="1:15" x14ac:dyDescent="0.25">
      <c r="A18" s="15"/>
      <c r="B18" s="15"/>
      <c r="C18" s="28"/>
      <c r="D18" s="28"/>
      <c r="E18" s="15"/>
      <c r="F18" s="15"/>
      <c r="G18" s="15"/>
      <c r="H18" s="15"/>
      <c r="I18" s="15"/>
      <c r="J18" s="15">
        <f t="shared" si="0"/>
        <v>0</v>
      </c>
      <c r="K18" s="15"/>
      <c r="L18" s="15">
        <f t="shared" si="1"/>
        <v>0</v>
      </c>
      <c r="M18" s="15"/>
      <c r="N18" s="15">
        <f t="shared" si="0"/>
        <v>0</v>
      </c>
      <c r="O18" s="15"/>
    </row>
    <row r="19" spans="1:15" ht="41.25" customHeight="1" x14ac:dyDescent="0.25">
      <c r="A19" s="57">
        <v>7</v>
      </c>
      <c r="B19" s="60" t="s">
        <v>78</v>
      </c>
      <c r="C19" s="28" t="s">
        <v>83</v>
      </c>
      <c r="D19" s="28"/>
      <c r="E19" s="15"/>
      <c r="F19" s="15" t="s">
        <v>82</v>
      </c>
      <c r="G19" s="50" t="s">
        <v>42</v>
      </c>
      <c r="H19" s="29">
        <v>2</v>
      </c>
      <c r="I19" s="63"/>
      <c r="J19" s="15">
        <f t="shared" si="0"/>
        <v>0</v>
      </c>
      <c r="K19" s="15">
        <v>60000</v>
      </c>
      <c r="L19" s="15">
        <f t="shared" si="1"/>
        <v>120000</v>
      </c>
      <c r="M19" s="15">
        <v>35000</v>
      </c>
      <c r="N19" s="15">
        <f t="shared" si="0"/>
        <v>70000</v>
      </c>
      <c r="O19" s="15"/>
    </row>
    <row r="20" spans="1:15" x14ac:dyDescent="0.25">
      <c r="A20" s="57"/>
      <c r="B20" s="60"/>
      <c r="C20" s="28"/>
      <c r="D20" s="28"/>
      <c r="E20" s="64"/>
      <c r="F20" s="65"/>
      <c r="G20" s="66"/>
      <c r="H20" s="67"/>
      <c r="I20" s="67"/>
      <c r="J20" s="15"/>
      <c r="K20" s="68"/>
      <c r="L20" s="15"/>
      <c r="M20" s="68"/>
      <c r="N20" s="15"/>
      <c r="O20" s="15"/>
    </row>
    <row r="21" spans="1:15" x14ac:dyDescent="0.25">
      <c r="A21" s="15"/>
      <c r="B21" s="15"/>
      <c r="C21" s="28"/>
      <c r="D21" s="28"/>
      <c r="E21" s="76" t="s">
        <v>90</v>
      </c>
      <c r="F21" s="77"/>
      <c r="G21" s="77"/>
      <c r="H21" s="77"/>
      <c r="I21" s="62"/>
      <c r="J21" s="61">
        <f>SUM(J7:J19)</f>
        <v>872636.77250000008</v>
      </c>
      <c r="K21" s="62"/>
      <c r="L21" s="61">
        <f>SUM(L7:L19)</f>
        <v>475210.16910000006</v>
      </c>
      <c r="M21" s="62"/>
      <c r="N21" s="61">
        <f>SUM(N7:N19)</f>
        <v>994633.28409999993</v>
      </c>
      <c r="O21" s="15"/>
    </row>
  </sheetData>
  <protectedRanges>
    <protectedRange sqref="G4:G6 G1:G2" name="Range1"/>
    <protectedRange sqref="G7 G9 G11 G13 G15:G17 G19:G20" name="Range1_4_1"/>
    <protectedRange sqref="E13 O16 O13 M13 H13:I13 K13" name="Range1_7_1"/>
  </protectedRanges>
  <mergeCells count="6">
    <mergeCell ref="A5:B5"/>
    <mergeCell ref="A1:C1"/>
    <mergeCell ref="M3:N3"/>
    <mergeCell ref="E21:H21"/>
    <mergeCell ref="I3:J3"/>
    <mergeCell ref="K3:L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3" ma:contentTypeDescription="Create a new document." ma:contentTypeScope="" ma:versionID="0fca55e954f514de89575d81f96e667c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065d140053857803ed4b796ac6ba8c05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10B82-6D60-45D1-A0B6-A11CF6B3E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4FD26-36C4-4096-B1A0-5D536A6DAB74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1edca550-45ec-413d-b410-eb5899b7564f"/>
    <ds:schemaRef ds:uri="http://schemas.openxmlformats.org/package/2006/metadata/core-properties"/>
    <ds:schemaRef ds:uri="93f5a7a4-2ad1-46b6-8cf3-ba87f7d66d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MEASUREMENT SHEET</vt:lpstr>
      <vt:lpstr>BOQ_GTB T1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Upendra Pable</cp:lastModifiedBy>
  <dcterms:created xsi:type="dcterms:W3CDTF">2023-06-06T04:16:56Z</dcterms:created>
  <dcterms:modified xsi:type="dcterms:W3CDTF">2024-02-12T11:19:54Z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