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upti Dalvi\OneDrive - Travel food Services\Documents\Guwahati\Dominos\NT Works\"/>
    </mc:Choice>
  </mc:AlternateContent>
  <bookViews>
    <workbookView xWindow="0" yWindow="0" windowWidth="20490" windowHeight="7620"/>
  </bookViews>
  <sheets>
    <sheet name="Extra Work" sheetId="1" r:id="rId1"/>
  </sheets>
  <definedNames>
    <definedName name="_xlnm.Print_Area" localSheetId="0">'Extra Work'!$A$1:$J$45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1" l="1"/>
  <c r="H45" i="1" s="1"/>
  <c r="I45" i="1" s="1"/>
  <c r="G44" i="1"/>
  <c r="H44" i="1" s="1"/>
  <c r="I44" i="1" s="1"/>
  <c r="F43" i="1"/>
  <c r="G43" i="1" s="1"/>
  <c r="H43" i="1" s="1"/>
  <c r="I43" i="1" s="1"/>
  <c r="D43" i="1"/>
  <c r="G42" i="1"/>
  <c r="H42" i="1" s="1"/>
  <c r="I42" i="1" s="1"/>
  <c r="F41" i="1"/>
  <c r="G41" i="1" s="1"/>
  <c r="H41" i="1" s="1"/>
  <c r="I41" i="1" s="1"/>
  <c r="H40" i="1"/>
  <c r="I40" i="1" s="1"/>
  <c r="G40" i="1"/>
  <c r="F35" i="1"/>
  <c r="G35" i="1" s="1"/>
  <c r="H35" i="1" s="1"/>
  <c r="I35" i="1" s="1"/>
  <c r="G34" i="1"/>
  <c r="H34" i="1" s="1"/>
  <c r="I34" i="1" s="1"/>
  <c r="F34" i="1"/>
  <c r="E33" i="1"/>
  <c r="F33" i="1" s="1"/>
  <c r="G33" i="1" s="1"/>
  <c r="H33" i="1" s="1"/>
  <c r="I33" i="1" s="1"/>
  <c r="H32" i="1"/>
  <c r="I32" i="1" s="1"/>
  <c r="G32" i="1"/>
  <c r="F31" i="1"/>
  <c r="G31" i="1" s="1"/>
  <c r="H31" i="1" s="1"/>
  <c r="I31" i="1" s="1"/>
  <c r="G25" i="1"/>
  <c r="H25" i="1" s="1"/>
  <c r="I25" i="1" s="1"/>
  <c r="F25" i="1"/>
  <c r="G24" i="1"/>
  <c r="H24" i="1" s="1"/>
  <c r="I24" i="1" s="1"/>
  <c r="F23" i="1"/>
  <c r="G23" i="1" s="1"/>
  <c r="H23" i="1" s="1"/>
  <c r="I23" i="1" s="1"/>
  <c r="F22" i="1"/>
  <c r="G22" i="1" s="1"/>
  <c r="H22" i="1" s="1"/>
  <c r="I22" i="1" s="1"/>
  <c r="F21" i="1"/>
  <c r="G21" i="1" s="1"/>
  <c r="H21" i="1" s="1"/>
  <c r="I21" i="1" s="1"/>
  <c r="H20" i="1"/>
  <c r="I20" i="1" s="1"/>
  <c r="G20" i="1"/>
  <c r="G19" i="1"/>
  <c r="H19" i="1" s="1"/>
  <c r="I19" i="1" s="1"/>
  <c r="H18" i="1"/>
  <c r="I18" i="1" s="1"/>
  <c r="G18" i="1"/>
  <c r="G17" i="1"/>
  <c r="H17" i="1" s="1"/>
  <c r="I17" i="1" s="1"/>
  <c r="D16" i="1"/>
  <c r="G16" i="1" s="1"/>
  <c r="H16" i="1" s="1"/>
  <c r="I16" i="1" s="1"/>
  <c r="H15" i="1"/>
  <c r="I15" i="1" s="1"/>
  <c r="G15" i="1"/>
  <c r="D14" i="1"/>
  <c r="G14" i="1" s="1"/>
  <c r="H14" i="1" s="1"/>
  <c r="I14" i="1" s="1"/>
  <c r="G13" i="1"/>
  <c r="H13" i="1" s="1"/>
  <c r="I13" i="1" s="1"/>
  <c r="D13" i="1"/>
  <c r="G12" i="1"/>
  <c r="H12" i="1" s="1"/>
  <c r="I12" i="1" s="1"/>
  <c r="I10" i="1"/>
  <c r="I9" i="1"/>
  <c r="I46" i="1" l="1"/>
</calcChain>
</file>

<file path=xl/sharedStrings.xml><?xml version="1.0" encoding="utf-8"?>
<sst xmlns="http://schemas.openxmlformats.org/spreadsheetml/2006/main" count="79" uniqueCount="58">
  <si>
    <t>Rate Analysis for Extra Items</t>
  </si>
  <si>
    <t>Restaurant  Name :GHY Airport domino's</t>
  </si>
  <si>
    <t>Item no</t>
  </si>
  <si>
    <t>Item</t>
  </si>
  <si>
    <t>Unit</t>
  </si>
  <si>
    <t>Measurement</t>
  </si>
  <si>
    <t>Cost of Material/ TRANSPORTING</t>
  </si>
  <si>
    <t>Fixing charges/ Labour</t>
  </si>
  <si>
    <t>Total Amount</t>
  </si>
  <si>
    <t>OH &amp; Profit @15%</t>
  </si>
  <si>
    <t xml:space="preserve">Total Cost </t>
  </si>
  <si>
    <t>Remarks</t>
  </si>
  <si>
    <t xml:space="preserve"> Kajaria - Sheesham Rosewood /Somany - Strio Verano wood Teak </t>
  </si>
  <si>
    <t>PKT</t>
  </si>
  <si>
    <t>Domino's Square</t>
  </si>
  <si>
    <t>Furniture Item-1</t>
  </si>
  <si>
    <t>sqft</t>
  </si>
  <si>
    <t>Manager Table (3.5'x2.5')</t>
  </si>
  <si>
    <t xml:space="preserve"> (UPS counter 2'x2.5')</t>
  </si>
  <si>
    <t>Manager Overhead Cabinet (3.5'x3')</t>
  </si>
  <si>
    <t>Key Box</t>
  </si>
  <si>
    <t>Nos</t>
  </si>
  <si>
    <t>Maintainance box  (2.5'x2.5')</t>
  </si>
  <si>
    <t>Sqft</t>
  </si>
  <si>
    <t>Wooden LT Pannel Box</t>
  </si>
  <si>
    <t>Wooden UPS DB Pannel box</t>
  </si>
  <si>
    <t>Main cable covering box near Oven</t>
  </si>
  <si>
    <t>Ramp for Cold room(3.5'x 1.24)</t>
  </si>
  <si>
    <t>LS</t>
  </si>
  <si>
    <t xml:space="preserve">4 Way VTPN DB - Kitchen Equipment+ Lighting+Power DB Triple pole and neutral distribution board (VTPNDB with vertical busbar) with Double door surface/flush mounted comprising of following:-
Incomer : 63A , TM based MCCB of 25kA with O/L, S/C &amp; E/F Protection - 01 No
Outgoing : 6/32A SP MCB - 12 Nos 
6/32 Amp TP MCB- 4 Nos
With all necessary connections
</t>
  </si>
  <si>
    <t>32 Amp TPN MCB with enclouser</t>
  </si>
  <si>
    <t>Each</t>
  </si>
  <si>
    <t>Light 40W 2x2 light SUPPLY AND Installation</t>
  </si>
  <si>
    <t>Light 40W 2x2 light SUPPLY Only</t>
  </si>
  <si>
    <t>Grid Type False Ceiling</t>
  </si>
  <si>
    <t>FOH area ceilng -(28.5x11.25-320.63)</t>
  </si>
  <si>
    <t>Less Oven hood- (8x6-48)</t>
  </si>
  <si>
    <t>Cold room outside-(8x3.2)-25.60</t>
  </si>
  <si>
    <t>BOH area celing-(24.9x7)-174.30</t>
  </si>
  <si>
    <t>Total =472.53</t>
  </si>
  <si>
    <t xml:space="preserve">Loft tank location changes due to AC Indoor unit location </t>
  </si>
  <si>
    <t>Transporting Loading &amp; Unloading From Back Office To Airport Ac Outdoor Unit, And Oven</t>
  </si>
  <si>
    <t>Passes preparation charges</t>
  </si>
  <si>
    <t>Person</t>
  </si>
  <si>
    <t>Additional Requirements for return air ducting</t>
  </si>
  <si>
    <t>RO plant Work - Plumbing Work, MS Work, Along with 500 ltr water Tank Supply  and Electrical Wiring and Connection works Included (Rates are including Material, Labour and Tranportation Charges)</t>
  </si>
  <si>
    <t>a) MS Stand for RO plant: size 6'x5'x3' ht. Including Paint finish</t>
  </si>
  <si>
    <t>b) supply and installation of Plumbing work: 25mm dia. Water line connection from Main line to RO inlet and Outlet for Khorikaa, Masala Kitchen and Dominos outlet: Qty: 39 mtr including fitting and fixtures</t>
  </si>
  <si>
    <t>c)Providing and laying 3x 2.5sq.mm cable for RO plant power provision including 6/16amp switch socket, all complete. Qty. 35mtr</t>
  </si>
  <si>
    <t>d) Supply and installation of 500ltr water tank (Asirbad) including all fittings and fixtures.</t>
  </si>
  <si>
    <t>tv bracket purchase</t>
  </si>
  <si>
    <t xml:space="preserve">Supply and Installation Of Cockroach Jali </t>
  </si>
  <si>
    <t>Transportation/ Labour Idle seating/ Godown rental charges/ Requirement as per site</t>
  </si>
  <si>
    <t>DELETE</t>
  </si>
  <si>
    <t>Changes as per new design - Making of Signage With MS Framing And GI corrogated Sheet With Complete finish</t>
  </si>
  <si>
    <t>Supply and Installation of Diffuser</t>
  </si>
  <si>
    <t>Supplya nd Installation Of MOP Hanger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</si>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</sst>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0.0"/>
    <numFmt numFmtId="165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Times New Roman"/>
      <family val="1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1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3" fillId="2" borderId="10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center"/>
    </xf>
    <xf numFmtId="4" fontId="3" fillId="2" borderId="11" xfId="0" applyNumberFormat="1" applyFont="1" applyFill="1" applyBorder="1" applyAlignment="1">
      <alignment horizontal="center" vertical="center"/>
    </xf>
    <xf numFmtId="4" fontId="3" fillId="2" borderId="11" xfId="0" applyNumberFormat="1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right" vertical="center" wrapText="1"/>
    </xf>
    <xf numFmtId="0" fontId="3" fillId="2" borderId="11" xfId="0" applyFont="1" applyFill="1" applyBorder="1" applyAlignment="1">
      <alignment horizontal="left" vertical="center"/>
    </xf>
    <xf numFmtId="164" fontId="2" fillId="0" borderId="12" xfId="0" applyNumberFormat="1" applyFont="1" applyBorder="1" applyAlignment="1">
      <alignment horizontal="center" vertical="top"/>
    </xf>
    <xf numFmtId="0" fontId="2" fillId="0" borderId="13" xfId="0" applyFont="1" applyBorder="1" applyAlignment="1">
      <alignment horizontal="left" vertical="top" wrapText="1"/>
    </xf>
    <xf numFmtId="4" fontId="2" fillId="0" borderId="13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3" borderId="14" xfId="0" applyFont="1" applyFill="1" applyBorder="1" applyAlignment="1">
      <alignment horizontal="left" vertical="top" wrapText="1"/>
    </xf>
    <xf numFmtId="4" fontId="2" fillId="0" borderId="14" xfId="0" applyNumberFormat="1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left" vertical="center"/>
    </xf>
    <xf numFmtId="164" fontId="2" fillId="0" borderId="12" xfId="0" applyNumberFormat="1" applyFont="1" applyFill="1" applyBorder="1" applyAlignment="1">
      <alignment horizontal="center" vertical="top"/>
    </xf>
    <xf numFmtId="0" fontId="2" fillId="0" borderId="14" xfId="0" applyFont="1" applyFill="1" applyBorder="1" applyAlignment="1">
      <alignment horizontal="left" vertical="top" wrapText="1"/>
    </xf>
    <xf numFmtId="4" fontId="2" fillId="0" borderId="14" xfId="0" applyNumberFormat="1" applyFont="1" applyFill="1" applyBorder="1" applyAlignment="1">
      <alignment horizontal="center" vertical="center"/>
    </xf>
    <xf numFmtId="4" fontId="2" fillId="0" borderId="14" xfId="0" applyNumberFormat="1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left" vertical="center"/>
    </xf>
    <xf numFmtId="0" fontId="0" fillId="0" borderId="0" xfId="0" applyFill="1"/>
    <xf numFmtId="4" fontId="4" fillId="0" borderId="14" xfId="1" applyNumberFormat="1" applyFont="1" applyFill="1" applyBorder="1" applyAlignment="1">
      <alignment horizontal="left" vertical="top" wrapText="1"/>
    </xf>
    <xf numFmtId="165" fontId="4" fillId="0" borderId="14" xfId="0" applyNumberFormat="1" applyFont="1" applyFill="1" applyBorder="1" applyAlignment="1">
      <alignment horizontal="center" vertical="center" wrapText="1"/>
    </xf>
    <xf numFmtId="165" fontId="4" fillId="0" borderId="14" xfId="0" applyNumberFormat="1" applyFont="1" applyFill="1" applyBorder="1" applyAlignment="1">
      <alignment horizontal="right" vertical="center" wrapText="1"/>
    </xf>
    <xf numFmtId="165" fontId="4" fillId="0" borderId="14" xfId="0" applyNumberFormat="1" applyFont="1" applyFill="1" applyBorder="1" applyAlignment="1">
      <alignment horizontal="center" vertical="center"/>
    </xf>
    <xf numFmtId="0" fontId="0" fillId="0" borderId="15" xfId="0" applyFill="1" applyBorder="1" applyAlignment="1">
      <alignment vertical="top" wrapText="1"/>
    </xf>
    <xf numFmtId="0" fontId="0" fillId="0" borderId="15" xfId="0" applyFill="1" applyBorder="1"/>
    <xf numFmtId="0" fontId="0" fillId="0" borderId="14" xfId="0" applyFill="1" applyBorder="1" applyAlignment="1">
      <alignment horizontal="right"/>
    </xf>
    <xf numFmtId="0" fontId="5" fillId="0" borderId="14" xfId="0" applyFont="1" applyFill="1" applyBorder="1" applyAlignment="1">
      <alignment horizontal="left" vertical="top" wrapText="1"/>
    </xf>
    <xf numFmtId="4" fontId="5" fillId="0" borderId="14" xfId="0" applyNumberFormat="1" applyFont="1" applyFill="1" applyBorder="1" applyAlignment="1">
      <alignment horizontal="center" vertical="center"/>
    </xf>
    <xf numFmtId="4" fontId="5" fillId="0" borderId="14" xfId="0" applyNumberFormat="1" applyFont="1" applyFill="1" applyBorder="1" applyAlignment="1">
      <alignment horizontal="right" vertical="center"/>
    </xf>
    <xf numFmtId="0" fontId="6" fillId="0" borderId="14" xfId="0" applyFont="1" applyFill="1" applyBorder="1" applyAlignment="1">
      <alignment horizontal="left" vertical="center"/>
    </xf>
    <xf numFmtId="164" fontId="2" fillId="4" borderId="12" xfId="0" applyNumberFormat="1" applyFont="1" applyFill="1" applyBorder="1" applyAlignment="1">
      <alignment horizontal="center" vertical="top"/>
    </xf>
    <xf numFmtId="0" fontId="2" fillId="4" borderId="14" xfId="0" applyFont="1" applyFill="1" applyBorder="1" applyAlignment="1">
      <alignment horizontal="left" vertical="top" wrapText="1"/>
    </xf>
    <xf numFmtId="4" fontId="2" fillId="4" borderId="14" xfId="0" applyNumberFormat="1" applyFont="1" applyFill="1" applyBorder="1" applyAlignment="1">
      <alignment horizontal="center" vertical="center"/>
    </xf>
    <xf numFmtId="4" fontId="2" fillId="4" borderId="14" xfId="0" applyNumberFormat="1" applyFont="1" applyFill="1" applyBorder="1" applyAlignment="1">
      <alignment horizontal="right" vertical="center"/>
    </xf>
    <xf numFmtId="0" fontId="2" fillId="0" borderId="14" xfId="0" applyFont="1" applyBorder="1" applyAlignment="1">
      <alignment horizontal="left" wrapText="1"/>
    </xf>
    <xf numFmtId="4" fontId="6" fillId="0" borderId="14" xfId="0" applyNumberFormat="1" applyFont="1" applyBorder="1" applyAlignment="1">
      <alignment horizontal="center" vertical="center"/>
    </xf>
    <xf numFmtId="4" fontId="3" fillId="0" borderId="14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65" fontId="0" fillId="0" borderId="14" xfId="0" applyNumberForma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46"/>
  <sheetViews>
    <sheetView tabSelected="1" topLeftCell="A13" zoomScale="115" zoomScaleNormal="115" zoomScaleSheetLayoutView="115" workbookViewId="0">
      <selection activeCell="D17" sqref="D17"/>
    </sheetView>
  </sheetViews>
  <sheetFormatPr defaultRowHeight="15" x14ac:dyDescent="0.25"/>
  <cols>
    <col min="1" max="1" width="14.42578125" customWidth="1"/>
    <col min="2" max="2" width="47.7109375" customWidth="1"/>
    <col min="3" max="3" width="6.28515625" bestFit="1" customWidth="1"/>
    <col min="4" max="4" width="11.140625" bestFit="1" customWidth="1"/>
    <col min="5" max="5" width="14.7109375" customWidth="1"/>
    <col min="6" max="7" width="10" bestFit="1" customWidth="1"/>
    <col min="8" max="8" width="9.42578125" bestFit="1" customWidth="1"/>
    <col min="9" max="9" width="12.5703125" bestFit="1" customWidth="1"/>
    <col min="10" max="10" width="19.42578125" customWidth="1"/>
    <col min="11" max="11" width="21.28515625" bestFit="1" customWidth="1"/>
  </cols>
  <sheetData>
    <row r="5" spans="1:11" ht="15.75" thickBot="1" x14ac:dyDescent="0.3"/>
    <row r="6" spans="1:11" x14ac:dyDescent="0.25">
      <c r="A6" s="1"/>
      <c r="B6" s="44" t="s">
        <v>0</v>
      </c>
      <c r="C6" s="45"/>
      <c r="D6" s="45"/>
      <c r="E6" s="45"/>
      <c r="F6" s="45"/>
      <c r="G6" s="45"/>
      <c r="H6" s="46"/>
      <c r="I6" s="46"/>
      <c r="J6" s="46"/>
      <c r="K6" s="47"/>
    </row>
    <row r="7" spans="1:11" ht="15.75" thickBot="1" x14ac:dyDescent="0.3">
      <c r="A7" s="2"/>
      <c r="B7" s="48" t="s">
        <v>1</v>
      </c>
      <c r="C7" s="49"/>
      <c r="D7" s="49"/>
      <c r="E7" s="49"/>
      <c r="F7" s="49"/>
      <c r="G7" s="49"/>
      <c r="H7" s="49"/>
      <c r="I7" s="49"/>
      <c r="J7" s="49"/>
      <c r="K7" s="50"/>
    </row>
    <row r="8" spans="1:11" ht="36" x14ac:dyDescent="0.25">
      <c r="A8" s="3" t="s">
        <v>2</v>
      </c>
      <c r="B8" s="4" t="s">
        <v>3</v>
      </c>
      <c r="C8" s="5" t="s">
        <v>4</v>
      </c>
      <c r="D8" s="5" t="s">
        <v>5</v>
      </c>
      <c r="E8" s="6" t="s">
        <v>6</v>
      </c>
      <c r="F8" s="6" t="s">
        <v>7</v>
      </c>
      <c r="G8" s="6" t="s">
        <v>8</v>
      </c>
      <c r="H8" s="7" t="s">
        <v>9</v>
      </c>
      <c r="I8" s="5" t="s">
        <v>10</v>
      </c>
      <c r="J8" s="8" t="s">
        <v>11</v>
      </c>
    </row>
    <row r="9" spans="1:11" ht="24" x14ac:dyDescent="0.25">
      <c r="A9" s="9">
        <v>1</v>
      </c>
      <c r="B9" s="10" t="s">
        <v>12</v>
      </c>
      <c r="C9" s="11" t="s">
        <v>13</v>
      </c>
      <c r="D9" s="11">
        <v>1</v>
      </c>
      <c r="E9" s="12">
        <v>1150</v>
      </c>
      <c r="F9" s="11"/>
      <c r="G9" s="11"/>
      <c r="H9" s="12"/>
      <c r="I9" s="12">
        <f>E9*D9</f>
        <v>1150</v>
      </c>
      <c r="J9" s="13"/>
    </row>
    <row r="10" spans="1:11" x14ac:dyDescent="0.25">
      <c r="A10" s="9">
        <v>2</v>
      </c>
      <c r="B10" s="10" t="s">
        <v>14</v>
      </c>
      <c r="C10" s="11" t="s">
        <v>13</v>
      </c>
      <c r="D10" s="11">
        <v>2</v>
      </c>
      <c r="E10" s="12">
        <v>1350</v>
      </c>
      <c r="F10" s="11"/>
      <c r="G10" s="11"/>
      <c r="H10" s="12"/>
      <c r="I10" s="12">
        <f>E10*D10</f>
        <v>2700</v>
      </c>
      <c r="J10" s="13"/>
    </row>
    <row r="11" spans="1:11" x14ac:dyDescent="0.25">
      <c r="A11" s="9">
        <v>3</v>
      </c>
      <c r="B11" s="14" t="s">
        <v>15</v>
      </c>
      <c r="C11" s="11" t="s">
        <v>16</v>
      </c>
      <c r="D11" s="11"/>
      <c r="E11" s="12"/>
      <c r="F11" s="11"/>
      <c r="G11" s="11"/>
      <c r="H11" s="12"/>
      <c r="I11" s="12"/>
      <c r="J11" s="13"/>
    </row>
    <row r="12" spans="1:11" x14ac:dyDescent="0.25">
      <c r="A12" s="9"/>
      <c r="B12" s="15" t="s">
        <v>17</v>
      </c>
      <c r="C12" s="11" t="s">
        <v>16</v>
      </c>
      <c r="D12" s="11">
        <v>8.75</v>
      </c>
      <c r="E12" s="12">
        <v>1950</v>
      </c>
      <c r="F12" s="11">
        <v>1000</v>
      </c>
      <c r="G12" s="11">
        <f>(E12*D12)+F12</f>
        <v>18062.5</v>
      </c>
      <c r="H12" s="12">
        <f>G12*15%</f>
        <v>2709.375</v>
      </c>
      <c r="I12" s="12">
        <f>H12+G12</f>
        <v>20771.875</v>
      </c>
      <c r="J12" s="13"/>
    </row>
    <row r="13" spans="1:11" x14ac:dyDescent="0.25">
      <c r="A13" s="9"/>
      <c r="B13" s="16" t="s">
        <v>18</v>
      </c>
      <c r="C13" s="11" t="s">
        <v>16</v>
      </c>
      <c r="D13" s="11">
        <f>2*2.5</f>
        <v>5</v>
      </c>
      <c r="E13" s="12">
        <v>1950</v>
      </c>
      <c r="F13" s="11">
        <v>1000</v>
      </c>
      <c r="G13" s="11">
        <f t="shared" ref="G13:G14" si="0">(E13*D13)+F13</f>
        <v>10750</v>
      </c>
      <c r="H13" s="12">
        <f t="shared" ref="H13:H14" si="1">G13*15%</f>
        <v>1612.5</v>
      </c>
      <c r="I13" s="12">
        <f t="shared" ref="I13:I25" si="2">H13+G13</f>
        <v>12362.5</v>
      </c>
      <c r="J13" s="13"/>
    </row>
    <row r="14" spans="1:11" x14ac:dyDescent="0.25">
      <c r="A14" s="9"/>
      <c r="B14" s="15" t="s">
        <v>19</v>
      </c>
      <c r="C14" s="11" t="s">
        <v>16</v>
      </c>
      <c r="D14" s="11">
        <f>3.5*3</f>
        <v>10.5</v>
      </c>
      <c r="E14" s="12">
        <v>1950</v>
      </c>
      <c r="F14" s="11">
        <v>1200</v>
      </c>
      <c r="G14" s="11">
        <f t="shared" si="0"/>
        <v>21675</v>
      </c>
      <c r="H14" s="12">
        <f t="shared" si="1"/>
        <v>3251.25</v>
      </c>
      <c r="I14" s="12">
        <f t="shared" si="2"/>
        <v>24926.25</v>
      </c>
      <c r="J14" s="13"/>
    </row>
    <row r="15" spans="1:11" x14ac:dyDescent="0.25">
      <c r="A15" s="9">
        <v>4</v>
      </c>
      <c r="B15" s="15" t="s">
        <v>20</v>
      </c>
      <c r="C15" s="17" t="s">
        <v>21</v>
      </c>
      <c r="D15" s="17">
        <v>1</v>
      </c>
      <c r="E15" s="18">
        <v>6700</v>
      </c>
      <c r="F15" s="17">
        <v>300</v>
      </c>
      <c r="G15" s="17">
        <f>(F15+E15)*D15</f>
        <v>7000</v>
      </c>
      <c r="H15" s="18">
        <f t="shared" ref="H15:H25" si="3">G15*0.15</f>
        <v>1050</v>
      </c>
      <c r="I15" s="18">
        <f t="shared" si="2"/>
        <v>8050</v>
      </c>
      <c r="J15" s="19"/>
    </row>
    <row r="16" spans="1:11" s="25" customFormat="1" x14ac:dyDescent="0.25">
      <c r="A16" s="20">
        <v>5</v>
      </c>
      <c r="B16" s="21" t="s">
        <v>22</v>
      </c>
      <c r="C16" s="22" t="s">
        <v>23</v>
      </c>
      <c r="D16" s="22">
        <f>2.5*2.5</f>
        <v>6.25</v>
      </c>
      <c r="E16" s="23">
        <v>1540</v>
      </c>
      <c r="F16" s="22">
        <v>300</v>
      </c>
      <c r="G16" s="22">
        <f>((E16*D16)+F16)</f>
        <v>9925</v>
      </c>
      <c r="H16" s="23">
        <f t="shared" si="3"/>
        <v>1488.75</v>
      </c>
      <c r="I16" s="23">
        <f t="shared" si="2"/>
        <v>11413.75</v>
      </c>
      <c r="J16" s="24"/>
      <c r="K16" s="25">
        <v>350</v>
      </c>
    </row>
    <row r="17" spans="1:10" s="25" customFormat="1" x14ac:dyDescent="0.25">
      <c r="A17" s="20">
        <v>6</v>
      </c>
      <c r="B17" s="21" t="s">
        <v>24</v>
      </c>
      <c r="C17" s="22" t="s">
        <v>23</v>
      </c>
      <c r="D17" s="22">
        <v>15</v>
      </c>
      <c r="E17" s="23">
        <v>640</v>
      </c>
      <c r="F17" s="22">
        <v>450</v>
      </c>
      <c r="G17" s="22">
        <f t="shared" ref="G17:G31" si="4">(F17+E17)*D17</f>
        <v>16350</v>
      </c>
      <c r="H17" s="23">
        <f t="shared" si="3"/>
        <v>2452.5</v>
      </c>
      <c r="I17" s="23">
        <f t="shared" si="2"/>
        <v>18802.5</v>
      </c>
      <c r="J17" s="24"/>
    </row>
    <row r="18" spans="1:10" s="25" customFormat="1" x14ac:dyDescent="0.25">
      <c r="A18" s="20">
        <v>7</v>
      </c>
      <c r="B18" s="21" t="s">
        <v>25</v>
      </c>
      <c r="C18" s="22" t="s">
        <v>23</v>
      </c>
      <c r="D18" s="22">
        <v>6.7803000000000004</v>
      </c>
      <c r="E18" s="23">
        <v>640</v>
      </c>
      <c r="F18" s="22">
        <v>450</v>
      </c>
      <c r="G18" s="22">
        <f t="shared" si="4"/>
        <v>7390.527</v>
      </c>
      <c r="H18" s="23">
        <f t="shared" si="3"/>
        <v>1108.5790500000001</v>
      </c>
      <c r="I18" s="23">
        <f t="shared" si="2"/>
        <v>8499.1060500000003</v>
      </c>
      <c r="J18" s="24"/>
    </row>
    <row r="19" spans="1:10" s="25" customFormat="1" x14ac:dyDescent="0.25">
      <c r="A19" s="20">
        <v>8</v>
      </c>
      <c r="B19" s="21" t="s">
        <v>26</v>
      </c>
      <c r="C19" s="22" t="s">
        <v>16</v>
      </c>
      <c r="D19" s="22">
        <v>2.4127999999999998</v>
      </c>
      <c r="E19" s="23">
        <v>640</v>
      </c>
      <c r="F19" s="22">
        <v>300</v>
      </c>
      <c r="G19" s="22">
        <f t="shared" si="4"/>
        <v>2268.0319999999997</v>
      </c>
      <c r="H19" s="23">
        <f t="shared" si="3"/>
        <v>340.20479999999992</v>
      </c>
      <c r="I19" s="23">
        <f t="shared" si="2"/>
        <v>2608.2367999999997</v>
      </c>
      <c r="J19" s="24"/>
    </row>
    <row r="20" spans="1:10" s="25" customFormat="1" x14ac:dyDescent="0.25">
      <c r="A20" s="20">
        <v>9</v>
      </c>
      <c r="B20" s="21" t="s">
        <v>27</v>
      </c>
      <c r="C20" s="22" t="s">
        <v>28</v>
      </c>
      <c r="D20" s="22">
        <v>1</v>
      </c>
      <c r="E20" s="23">
        <v>5500</v>
      </c>
      <c r="F20" s="22">
        <v>450</v>
      </c>
      <c r="G20" s="22">
        <f t="shared" si="4"/>
        <v>5950</v>
      </c>
      <c r="H20" s="23">
        <f t="shared" si="3"/>
        <v>892.5</v>
      </c>
      <c r="I20" s="23">
        <f t="shared" si="2"/>
        <v>6842.5</v>
      </c>
      <c r="J20" s="24"/>
    </row>
    <row r="21" spans="1:10" s="25" customFormat="1" ht="97.9" customHeight="1" x14ac:dyDescent="0.25">
      <c r="A21" s="20">
        <v>10</v>
      </c>
      <c r="B21" s="21" t="s">
        <v>29</v>
      </c>
      <c r="C21" s="22" t="s">
        <v>21</v>
      </c>
      <c r="D21" s="22">
        <v>1</v>
      </c>
      <c r="E21" s="23">
        <v>20550</v>
      </c>
      <c r="F21" s="22">
        <f>E21*0.1</f>
        <v>2055</v>
      </c>
      <c r="G21" s="22">
        <f t="shared" si="4"/>
        <v>22605</v>
      </c>
      <c r="H21" s="23">
        <f t="shared" si="3"/>
        <v>3390.75</v>
      </c>
      <c r="I21" s="23">
        <f t="shared" si="2"/>
        <v>25995.75</v>
      </c>
      <c r="J21" s="24"/>
    </row>
    <row r="22" spans="1:10" s="25" customFormat="1" x14ac:dyDescent="0.25">
      <c r="A22" s="20">
        <v>11</v>
      </c>
      <c r="B22" s="21" t="s">
        <v>30</v>
      </c>
      <c r="C22" s="22" t="s">
        <v>31</v>
      </c>
      <c r="D22" s="22">
        <v>4</v>
      </c>
      <c r="E22" s="23">
        <v>7240</v>
      </c>
      <c r="F22" s="22">
        <f>E22*0.1</f>
        <v>724</v>
      </c>
      <c r="G22" s="22">
        <f t="shared" si="4"/>
        <v>31856</v>
      </c>
      <c r="H22" s="23">
        <f t="shared" si="3"/>
        <v>4778.3999999999996</v>
      </c>
      <c r="I22" s="23">
        <f t="shared" si="2"/>
        <v>36634.400000000001</v>
      </c>
      <c r="J22" s="24"/>
    </row>
    <row r="23" spans="1:10" s="25" customFormat="1" x14ac:dyDescent="0.25">
      <c r="A23" s="20">
        <v>12</v>
      </c>
      <c r="B23" s="21" t="s">
        <v>32</v>
      </c>
      <c r="C23" s="22" t="s">
        <v>21</v>
      </c>
      <c r="D23" s="22">
        <v>19</v>
      </c>
      <c r="E23" s="23">
        <v>1850</v>
      </c>
      <c r="F23" s="22">
        <f>E23*0.1</f>
        <v>185</v>
      </c>
      <c r="G23" s="22">
        <f t="shared" si="4"/>
        <v>38665</v>
      </c>
      <c r="H23" s="23">
        <f t="shared" si="3"/>
        <v>5799.75</v>
      </c>
      <c r="I23" s="23">
        <f t="shared" si="2"/>
        <v>44464.75</v>
      </c>
      <c r="J23" s="24"/>
    </row>
    <row r="24" spans="1:10" s="25" customFormat="1" x14ac:dyDescent="0.25">
      <c r="A24" s="20">
        <v>13</v>
      </c>
      <c r="B24" s="21" t="s">
        <v>33</v>
      </c>
      <c r="C24" s="22" t="s">
        <v>21</v>
      </c>
      <c r="D24" s="22">
        <v>6</v>
      </c>
      <c r="E24" s="23">
        <v>1850</v>
      </c>
      <c r="F24" s="22">
        <v>0</v>
      </c>
      <c r="G24" s="22">
        <f t="shared" si="4"/>
        <v>11100</v>
      </c>
      <c r="H24" s="23">
        <f t="shared" si="3"/>
        <v>1665</v>
      </c>
      <c r="I24" s="23">
        <f t="shared" si="2"/>
        <v>12765</v>
      </c>
      <c r="J24" s="24"/>
    </row>
    <row r="25" spans="1:10" s="25" customFormat="1" x14ac:dyDescent="0.25">
      <c r="A25" s="20">
        <v>14</v>
      </c>
      <c r="B25" s="21" t="s">
        <v>34</v>
      </c>
      <c r="C25" s="22" t="s">
        <v>23</v>
      </c>
      <c r="D25" s="22">
        <v>472.53</v>
      </c>
      <c r="E25" s="23">
        <v>135.80000000000001</v>
      </c>
      <c r="F25" s="22">
        <f>E25*0.1</f>
        <v>13.580000000000002</v>
      </c>
      <c r="G25" s="22">
        <f t="shared" si="4"/>
        <v>70586.531400000007</v>
      </c>
      <c r="H25" s="23">
        <f t="shared" si="3"/>
        <v>10587.979710000001</v>
      </c>
      <c r="I25" s="23">
        <f t="shared" si="2"/>
        <v>81174.511110000007</v>
      </c>
      <c r="J25" s="24"/>
    </row>
    <row r="26" spans="1:10" s="25" customFormat="1" x14ac:dyDescent="0.25">
      <c r="A26" s="20"/>
      <c r="B26" s="26" t="s">
        <v>35</v>
      </c>
      <c r="C26" s="27"/>
      <c r="D26" s="27"/>
      <c r="E26" s="28"/>
      <c r="F26" s="27"/>
      <c r="G26" s="29"/>
      <c r="H26" s="23"/>
      <c r="I26" s="23"/>
      <c r="J26" s="24"/>
    </row>
    <row r="27" spans="1:10" s="25" customFormat="1" x14ac:dyDescent="0.25">
      <c r="A27" s="20"/>
      <c r="B27" s="26" t="s">
        <v>36</v>
      </c>
      <c r="C27" s="27"/>
      <c r="D27" s="27"/>
      <c r="E27" s="28"/>
      <c r="F27" s="27"/>
      <c r="G27" s="29"/>
      <c r="H27" s="23"/>
      <c r="I27" s="23"/>
      <c r="J27" s="24"/>
    </row>
    <row r="28" spans="1:10" s="25" customFormat="1" x14ac:dyDescent="0.25">
      <c r="A28" s="20"/>
      <c r="B28" s="26" t="s">
        <v>37</v>
      </c>
      <c r="C28" s="27"/>
      <c r="D28" s="27"/>
      <c r="E28" s="28"/>
      <c r="F28" s="27"/>
      <c r="G28" s="29"/>
      <c r="H28" s="23"/>
      <c r="I28" s="23"/>
      <c r="J28" s="24"/>
    </row>
    <row r="29" spans="1:10" s="25" customFormat="1" x14ac:dyDescent="0.25">
      <c r="A29" s="20"/>
      <c r="B29" s="26" t="s">
        <v>38</v>
      </c>
      <c r="C29" s="27"/>
      <c r="D29" s="27"/>
      <c r="E29" s="28"/>
      <c r="F29" s="27"/>
      <c r="G29" s="29"/>
      <c r="H29" s="23"/>
      <c r="I29" s="23"/>
      <c r="J29" s="24"/>
    </row>
    <row r="30" spans="1:10" s="25" customFormat="1" x14ac:dyDescent="0.25">
      <c r="A30" s="20"/>
      <c r="B30" s="30" t="s">
        <v>39</v>
      </c>
      <c r="C30" s="31"/>
      <c r="D30" s="31"/>
      <c r="E30" s="32"/>
      <c r="F30" s="51"/>
      <c r="G30" s="51"/>
      <c r="H30" s="23"/>
      <c r="I30" s="23"/>
      <c r="J30" s="24"/>
    </row>
    <row r="31" spans="1:10" s="25" customFormat="1" x14ac:dyDescent="0.25">
      <c r="A31" s="20">
        <v>15</v>
      </c>
      <c r="B31" s="21" t="s">
        <v>40</v>
      </c>
      <c r="C31" s="22" t="s">
        <v>28</v>
      </c>
      <c r="D31" s="22">
        <v>1</v>
      </c>
      <c r="E31" s="23">
        <v>9580</v>
      </c>
      <c r="F31" s="22">
        <f>E31*0.1</f>
        <v>958</v>
      </c>
      <c r="G31" s="22">
        <f t="shared" si="4"/>
        <v>10538</v>
      </c>
      <c r="H31" s="23">
        <f t="shared" ref="H31:H35" si="5">G31*0.15</f>
        <v>1580.7</v>
      </c>
      <c r="I31" s="23">
        <f t="shared" ref="I31:I35" si="6">H31+G31</f>
        <v>12118.7</v>
      </c>
      <c r="J31" s="24"/>
    </row>
    <row r="32" spans="1:10" s="25" customFormat="1" ht="24" x14ac:dyDescent="0.25">
      <c r="A32" s="20">
        <v>16</v>
      </c>
      <c r="B32" s="21" t="s">
        <v>41</v>
      </c>
      <c r="C32" s="22" t="s">
        <v>28</v>
      </c>
      <c r="D32" s="22">
        <v>1</v>
      </c>
      <c r="E32" s="23">
        <v>15400</v>
      </c>
      <c r="F32" s="22"/>
      <c r="G32" s="22">
        <f>E32</f>
        <v>15400</v>
      </c>
      <c r="H32" s="23">
        <f t="shared" si="5"/>
        <v>2310</v>
      </c>
      <c r="I32" s="23">
        <f t="shared" si="6"/>
        <v>17710</v>
      </c>
      <c r="J32" s="24"/>
    </row>
    <row r="33" spans="1:10" s="25" customFormat="1" x14ac:dyDescent="0.25">
      <c r="A33" s="20">
        <v>17</v>
      </c>
      <c r="B33" s="21" t="s">
        <v>42</v>
      </c>
      <c r="C33" s="22" t="s">
        <v>43</v>
      </c>
      <c r="D33" s="22">
        <v>85</v>
      </c>
      <c r="E33" s="23">
        <f>75+3.75</f>
        <v>78.75</v>
      </c>
      <c r="F33" s="22">
        <f>E33*0.1</f>
        <v>7.875</v>
      </c>
      <c r="G33" s="22">
        <f t="shared" ref="G33:G43" si="7">(F33+E33)*D33</f>
        <v>7363.125</v>
      </c>
      <c r="H33" s="23">
        <f t="shared" si="5"/>
        <v>1104.46875</v>
      </c>
      <c r="I33" s="23">
        <f t="shared" si="6"/>
        <v>8467.59375</v>
      </c>
      <c r="J33" s="24"/>
    </row>
    <row r="34" spans="1:10" s="25" customFormat="1" x14ac:dyDescent="0.25">
      <c r="A34" s="20">
        <v>18</v>
      </c>
      <c r="B34" s="21" t="s">
        <v>44</v>
      </c>
      <c r="C34" s="22" t="s">
        <v>28</v>
      </c>
      <c r="D34" s="22">
        <v>1</v>
      </c>
      <c r="E34" s="23">
        <v>21800</v>
      </c>
      <c r="F34" s="22">
        <f>E34*0.1</f>
        <v>2180</v>
      </c>
      <c r="G34" s="22">
        <f t="shared" si="7"/>
        <v>23980</v>
      </c>
      <c r="H34" s="23">
        <f t="shared" si="5"/>
        <v>3597</v>
      </c>
      <c r="I34" s="23">
        <f t="shared" si="6"/>
        <v>27577</v>
      </c>
      <c r="J34" s="24"/>
    </row>
    <row r="35" spans="1:10" s="25" customFormat="1" ht="48" x14ac:dyDescent="0.25">
      <c r="A35" s="20">
        <v>19</v>
      </c>
      <c r="B35" s="33" t="s">
        <v>45</v>
      </c>
      <c r="C35" s="34" t="s">
        <v>28</v>
      </c>
      <c r="D35" s="34">
        <v>1</v>
      </c>
      <c r="E35" s="35">
        <v>95870</v>
      </c>
      <c r="F35" s="34">
        <f>E35*0.15</f>
        <v>14380.5</v>
      </c>
      <c r="G35" s="34">
        <f t="shared" si="7"/>
        <v>110250.5</v>
      </c>
      <c r="H35" s="35">
        <f t="shared" si="5"/>
        <v>16537.575000000001</v>
      </c>
      <c r="I35" s="35">
        <f t="shared" si="6"/>
        <v>126788.075</v>
      </c>
      <c r="J35" s="36"/>
    </row>
    <row r="36" spans="1:10" s="25" customFormat="1" ht="24" x14ac:dyDescent="0.25">
      <c r="A36" s="20"/>
      <c r="B36" s="33" t="s">
        <v>46</v>
      </c>
      <c r="C36" s="34"/>
      <c r="D36" s="34"/>
      <c r="E36" s="35"/>
      <c r="F36" s="34"/>
      <c r="G36" s="34"/>
      <c r="H36" s="35"/>
      <c r="I36" s="35"/>
      <c r="J36" s="36"/>
    </row>
    <row r="37" spans="1:10" s="25" customFormat="1" ht="48" x14ac:dyDescent="0.25">
      <c r="A37" s="20"/>
      <c r="B37" s="33" t="s">
        <v>47</v>
      </c>
      <c r="C37" s="34"/>
      <c r="D37" s="34"/>
      <c r="E37" s="35"/>
      <c r="F37" s="34"/>
      <c r="G37" s="34"/>
      <c r="H37" s="35"/>
      <c r="I37" s="35"/>
      <c r="J37" s="36"/>
    </row>
    <row r="38" spans="1:10" s="25" customFormat="1" ht="36" x14ac:dyDescent="0.25">
      <c r="A38" s="20"/>
      <c r="B38" s="33" t="s">
        <v>48</v>
      </c>
      <c r="C38" s="34"/>
      <c r="D38" s="34"/>
      <c r="E38" s="35"/>
      <c r="F38" s="34"/>
      <c r="G38" s="34"/>
      <c r="H38" s="35"/>
      <c r="I38" s="35"/>
      <c r="J38" s="36"/>
    </row>
    <row r="39" spans="1:10" s="25" customFormat="1" ht="24" x14ac:dyDescent="0.25">
      <c r="A39" s="20"/>
      <c r="B39" s="33" t="s">
        <v>49</v>
      </c>
      <c r="C39" s="34"/>
      <c r="D39" s="34"/>
      <c r="E39" s="35"/>
      <c r="F39" s="34"/>
      <c r="G39" s="34"/>
      <c r="H39" s="35"/>
      <c r="I39" s="35"/>
      <c r="J39" s="36"/>
    </row>
    <row r="40" spans="1:10" s="25" customFormat="1" x14ac:dyDescent="0.25">
      <c r="A40" s="20">
        <v>20</v>
      </c>
      <c r="B40" s="21" t="s">
        <v>50</v>
      </c>
      <c r="C40" s="22" t="s">
        <v>21</v>
      </c>
      <c r="D40" s="22">
        <v>6</v>
      </c>
      <c r="E40" s="23">
        <v>1050</v>
      </c>
      <c r="F40" s="22">
        <v>200</v>
      </c>
      <c r="G40" s="22">
        <f t="shared" si="7"/>
        <v>7500</v>
      </c>
      <c r="H40" s="23">
        <f t="shared" ref="H40:H45" si="8">G40*0.15</f>
        <v>1125</v>
      </c>
      <c r="I40" s="23">
        <f t="shared" ref="I40:I45" si="9">H40+G40</f>
        <v>8625</v>
      </c>
      <c r="J40" s="24"/>
    </row>
    <row r="41" spans="1:10" s="25" customFormat="1" x14ac:dyDescent="0.25">
      <c r="A41" s="20">
        <v>21</v>
      </c>
      <c r="B41" s="21" t="s">
        <v>51</v>
      </c>
      <c r="C41" s="22" t="s">
        <v>21</v>
      </c>
      <c r="D41" s="22">
        <v>5</v>
      </c>
      <c r="E41" s="23">
        <v>650</v>
      </c>
      <c r="F41" s="22">
        <f>E41*0.1</f>
        <v>65</v>
      </c>
      <c r="G41" s="22">
        <f t="shared" si="7"/>
        <v>3575</v>
      </c>
      <c r="H41" s="23">
        <f t="shared" si="8"/>
        <v>536.25</v>
      </c>
      <c r="I41" s="23">
        <f t="shared" si="9"/>
        <v>4111.25</v>
      </c>
      <c r="J41" s="24"/>
    </row>
    <row r="42" spans="1:10" s="25" customFormat="1" ht="24" x14ac:dyDescent="0.25">
      <c r="A42" s="37">
        <v>22</v>
      </c>
      <c r="B42" s="38" t="s">
        <v>52</v>
      </c>
      <c r="C42" s="39" t="s">
        <v>28</v>
      </c>
      <c r="D42" s="39">
        <v>1</v>
      </c>
      <c r="E42" s="40">
        <v>0</v>
      </c>
      <c r="F42" s="39">
        <v>171400</v>
      </c>
      <c r="G42" s="39">
        <f t="shared" si="7"/>
        <v>171400</v>
      </c>
      <c r="H42" s="40">
        <f t="shared" si="8"/>
        <v>25710</v>
      </c>
      <c r="I42" s="40">
        <f t="shared" si="9"/>
        <v>197110</v>
      </c>
      <c r="J42" s="24" t="s">
        <v>53</v>
      </c>
    </row>
    <row r="43" spans="1:10" s="25" customFormat="1" ht="24" x14ac:dyDescent="0.25">
      <c r="A43" s="20">
        <v>23</v>
      </c>
      <c r="B43" s="21" t="s">
        <v>54</v>
      </c>
      <c r="C43" s="22" t="s">
        <v>23</v>
      </c>
      <c r="D43" s="22">
        <f>11*2</f>
        <v>22</v>
      </c>
      <c r="E43" s="23">
        <v>550</v>
      </c>
      <c r="F43" s="22">
        <f>E43*0.15</f>
        <v>82.5</v>
      </c>
      <c r="G43" s="22">
        <f t="shared" si="7"/>
        <v>13915</v>
      </c>
      <c r="H43" s="23">
        <f t="shared" si="8"/>
        <v>2087.25</v>
      </c>
      <c r="I43" s="23">
        <f t="shared" si="9"/>
        <v>16002.25</v>
      </c>
      <c r="J43" s="24"/>
    </row>
    <row r="44" spans="1:10" s="25" customFormat="1" x14ac:dyDescent="0.25">
      <c r="A44" s="20">
        <v>24</v>
      </c>
      <c r="B44" s="21" t="s">
        <v>55</v>
      </c>
      <c r="C44" s="22" t="s">
        <v>21</v>
      </c>
      <c r="D44" s="22">
        <v>9</v>
      </c>
      <c r="E44" s="23">
        <v>3040</v>
      </c>
      <c r="F44" s="22">
        <v>3500</v>
      </c>
      <c r="G44" s="22">
        <f>(E44*D44)+F44</f>
        <v>30860</v>
      </c>
      <c r="H44" s="23">
        <f t="shared" si="8"/>
        <v>4629</v>
      </c>
      <c r="I44" s="23">
        <f t="shared" si="9"/>
        <v>35489</v>
      </c>
      <c r="J44" s="24"/>
    </row>
    <row r="45" spans="1:10" s="25" customFormat="1" x14ac:dyDescent="0.25">
      <c r="A45" s="20">
        <v>25</v>
      </c>
      <c r="B45" s="21" t="s">
        <v>56</v>
      </c>
      <c r="C45" s="22" t="s">
        <v>21</v>
      </c>
      <c r="D45" s="22">
        <v>1</v>
      </c>
      <c r="E45" s="23">
        <v>950</v>
      </c>
      <c r="F45" s="22">
        <v>0</v>
      </c>
      <c r="G45" s="22">
        <f>(F45+E45)*D45</f>
        <v>950</v>
      </c>
      <c r="H45" s="23">
        <f t="shared" si="8"/>
        <v>142.5</v>
      </c>
      <c r="I45" s="23">
        <f t="shared" si="9"/>
        <v>1092.5</v>
      </c>
      <c r="J45" s="24"/>
    </row>
    <row r="46" spans="1:10" ht="24.75" customHeight="1" x14ac:dyDescent="0.25">
      <c r="A46" s="9"/>
      <c r="B46" s="41"/>
      <c r="C46" s="17"/>
      <c r="D46" s="17"/>
      <c r="E46" s="42"/>
      <c r="F46" s="17"/>
      <c r="G46" s="17"/>
      <c r="H46" s="43" t="s">
        <v>57</v>
      </c>
      <c r="I46" s="43">
        <f>SUM(I9:I45)</f>
        <v>774252.49771000003</v>
      </c>
      <c r="J46" s="19"/>
    </row>
  </sheetData>
  <mergeCells count="3">
    <mergeCell ref="B6:K6"/>
    <mergeCell ref="B7:K7"/>
    <mergeCell ref="F30:G30"/>
  </mergeCells>
  <pageMargins left="0.31496062992125984" right="0.31496062992125984" top="0.35433070866141736" bottom="0.35433070866141736" header="0.31496062992125984" footer="0.31496062992125984"/>
  <pageSetup scale="76" orientation="landscape" r:id="rId1"/>
  <colBreaks count="2" manualBreakCount="2">
    <brk id="10" max="48" man="1"/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Extra Work</vt:lpstr>
      <vt:lpstr>'Extra Work'!Print_Area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Suraj Kumbhar</dc:creator>
  <cp:lastModifiedBy>Trupti Dalvi</cp:lastModifiedBy>
  <dcterms:created xsi:type="dcterms:W3CDTF">2024-06-10T06:11:18Z</dcterms:created>
  <dcterms:modified xsi:type="dcterms:W3CDTF">2024-06-10T12:15:04Z</dcterms:modified>
</cp:coreProperties>
</file>