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016114\AppData\Local\Microsoft\Windows\INetCache\Content.Outlook\B90J3Q72\"/>
    </mc:Choice>
  </mc:AlternateContent>
  <xr:revisionPtr revIDLastSave="0" documentId="13_ncr:1_{6E714A94-854E-4C3B-A5C6-16C41E5CAE5E}" xr6:coauthVersionLast="47" xr6:coauthVersionMax="47" xr10:uidLastSave="{00000000-0000-0000-0000-000000000000}"/>
  <bookViews>
    <workbookView xWindow="-108" yWindow="-108" windowWidth="23256" windowHeight="12576" firstSheet="1" activeTab="2" xr2:uid="{00000000-000D-0000-FFFF-FFFF00000000}"/>
  </bookViews>
  <sheets>
    <sheet name="Summary-2" sheetId="1" state="hidden" r:id="rId1"/>
    <sheet name="NT Work CIP Lounge" sheetId="26" r:id="rId2"/>
    <sheet name="Bar counter details" sheetId="28" r:id="rId3"/>
    <sheet name="Details of Scrubber" sheetId="27" r:id="rId4"/>
  </sheets>
  <externalReferences>
    <externalReference r:id="rId5"/>
    <externalReference r:id="rId6"/>
    <externalReference r:id="rId7"/>
    <externalReference r:id="rId8"/>
    <externalReference r:id="rId9"/>
    <externalReference r:id="rId10"/>
    <externalReference r:id="rId11"/>
  </externalReferences>
  <definedNames>
    <definedName name="\c" localSheetId="0">#REF!</definedName>
    <definedName name="\c">#REF!</definedName>
    <definedName name="\t" localSheetId="0">#REF!</definedName>
    <definedName name="\t">#REF!</definedName>
    <definedName name="_5.0_Hire_and_running_charges_of_winch___grab" localSheetId="0">[1]SOR!#REF!</definedName>
    <definedName name="_5.0_Hire_and_running_charges_of_winch___grab">[1]SOR!#REF!</definedName>
    <definedName name="_Dist_Bin" localSheetId="0" hidden="1">#REF!</definedName>
    <definedName name="_Dist_Bin" hidden="1">#REF!</definedName>
    <definedName name="_Dist_Values" localSheetId="0" hidden="1">#REF!</definedName>
    <definedName name="_Dist_Values" hidden="1">#REF!</definedName>
    <definedName name="_Fill" localSheetId="0" hidden="1">#REF!</definedName>
    <definedName name="_Fill" hidden="1">#REF!</definedName>
    <definedName name="_Order1" hidden="1">255</definedName>
    <definedName name="_Parse_Out" localSheetId="0" hidden="1">#REF!</definedName>
    <definedName name="_Parse_Out" hidden="1">#REF!</definedName>
    <definedName name="a._Trimmer" localSheetId="0">[1]SOR!#REF!</definedName>
    <definedName name="a._Trimmer">[1]SOR!#REF!</definedName>
    <definedName name="a__Labour_charges_for_cutting_bending__welding_including_materials." localSheetId="0">[1]SOR!#REF!</definedName>
    <definedName name="a__Labour_charges_for_cutting_bending__welding_including_materials.">[1]SOR!#REF!</definedName>
    <definedName name="aa">#REF!</definedName>
    <definedName name="abc" localSheetId="0">#REF!</definedName>
    <definedName name="abc">#REF!</definedName>
    <definedName name="alpha" hidden="1">[2]Factors!$B$22:$B$53</definedName>
    <definedName name="alpha2" hidden="1">[2]Factors!$O$22:$O$53</definedName>
    <definedName name="as">#REF!</definedName>
    <definedName name="Batching_hot_mix_plant" localSheetId="0">[1]SOR!#REF!</definedName>
    <definedName name="Batching_hot_mix_plant">[1]SOR!#REF!</definedName>
    <definedName name="beta" hidden="1">[2]Factors!$C$21:$M$21</definedName>
    <definedName name="beta2" hidden="1">[2]Factors!$P$21:$Z$21</definedName>
    <definedName name="BMGH">#REF!</definedName>
    <definedName name="Charges_of_road_roller" localSheetId="0">[1]SOR!#REF!</definedName>
    <definedName name="Charges_of_road_roller">[1]SOR!#REF!</definedName>
    <definedName name="CLKW">#REF!:INDEX(#REF!,COUNTA(#REF!))</definedName>
    <definedName name="CODES">#REF!</definedName>
    <definedName name="Cost_for_10_Hp_Hr." localSheetId="0">[1]SOR!#REF!</definedName>
    <definedName name="Cost_for_10_Hp_Hr.">[1]SOR!#REF!</definedName>
    <definedName name="Cost_of_water_including_filling_the_tanker" localSheetId="0">[1]SOR!#REF!</definedName>
    <definedName name="Cost_of_water_including_filling_the_tanker">[1]SOR!#REF!</definedName>
    <definedName name="Cover_blocks" localSheetId="0">[1]SOR!#REF!</definedName>
    <definedName name="Cover_blocks">[1]SOR!#REF!</definedName>
    <definedName name="D" hidden="1">'[2]NOT FULL RESTRAINT'!$S$9</definedName>
    <definedName name="d._Staging_to_keep_deflactometer___hire_charges_of_deflectometer" localSheetId="0">[1]SOR!#REF!</definedName>
    <definedName name="d._Staging_to_keep_deflactometer___hire_charges_of_deflectometer">[1]SOR!#REF!</definedName>
    <definedName name="Data_Sheet1" localSheetId="0">#REF!</definedName>
    <definedName name="Data_Sheet1">#REF!</definedName>
    <definedName name="Data_Sheet2" localSheetId="0">#REF!</definedName>
    <definedName name="Data_Sheet2">#REF!</definedName>
    <definedName name="Data_Sheet3" localSheetId="0">#REF!</definedName>
    <definedName name="Data_Sheet3">#REF!</definedName>
    <definedName name="Data_Sheet4" localSheetId="0">#REF!</definedName>
    <definedName name="Data_Sheet4">#REF!</definedName>
    <definedName name="dead.factor" hidden="1">'[2]NOT FULL RESTRAINT'!$D$12</definedName>
    <definedName name="DHTML" localSheetId="0"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0">#REF!</definedName>
    <definedName name="Header_Left">#REF!</definedName>
    <definedName name="HTML_CodePage" hidden="1">1252</definedName>
    <definedName name="HTML_Control" localSheetId="0"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0">[4]SOR!#REF!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0">'Summary-2'!$A$1:$G$37</definedName>
    <definedName name="_xlnm.Print_Area">#REF!</definedName>
    <definedName name="PRINT_AREA_MI" localSheetId="0">#REF!</definedName>
    <definedName name="PRINT_AREA_MI">#REF!</definedName>
    <definedName name="_xlnm.Print_Titles" localSheetId="0">'Summary-2'!$4:$4</definedName>
    <definedName name="_xlnm.Print_Titles">#REF!</definedName>
    <definedName name="PRINT_TITLES_MI" localSheetId="0">#REF!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0">'[5]Analysis-Pav'!#REF!</definedName>
    <definedName name="RATE">'[5]Analysis-Pav'!#REF!</definedName>
    <definedName name="ravi" localSheetId="0">[6]SOR!#REF!</definedName>
    <definedName name="ravi">[6]SOR!#REF!</definedName>
    <definedName name="rsj.table" hidden="1">[2]RSJ!$A$8:$Y$16</definedName>
    <definedName name="RTT">#REF!</definedName>
    <definedName name="SAN" localSheetId="0" hidden="1">{"'Sheet1'!$A$4386:$N$4591"}</definedName>
    <definedName name="SAN" hidden="1">{"'Sheet1'!$A$4386:$N$4591"}</definedName>
    <definedName name="Say_Kg." localSheetId="0">#REF!</definedName>
    <definedName name="Say_Kg.">#REF!</definedName>
    <definedName name="sGRH" localSheetId="0" hidden="1">{"'Sheet1'!$A$4386:$N$4591"}</definedName>
    <definedName name="sGRH" hidden="1">{"'Sheet1'!$A$4386:$N$4591"}</definedName>
    <definedName name="shear" hidden="1">'[2]NOT FULL RESTRAINT'!$AD$24:$CL$24</definedName>
    <definedName name="staging" localSheetId="0">[6]SOR!#REF!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0">'[5]Analysis-Pav'!#REF!</definedName>
    <definedName name="TOTAL">'[5]Analysis-Pav'!#REF!</definedName>
    <definedName name="total.deflection" hidden="1">'[2]NOT FULL RESTRAINT'!$AD$43:$CL$43</definedName>
    <definedName name="werewr" localSheetId="0" hidden="1">{#N/A,#N/A,FALSE,"Memorandum";#N/A,#N/A,FALSE,"Acct. of Work"}</definedName>
    <definedName name="werewr" hidden="1">{#N/A,#N/A,FALSE,"Memorandum";#N/A,#N/A,FALSE,"Acct. of Work"}</definedName>
    <definedName name="wrn.R.A.Bill." localSheetId="0" hidden="1">{#N/A,#N/A,FALSE,"Memorandum";#N/A,#N/A,FALSE,"Acct. of Work"}</definedName>
    <definedName name="wrn.R.A.Bill." hidden="1">{#N/A,#N/A,FALSE,"Memorandum";#N/A,#N/A,FALSE,"Acct. of Work"}</definedName>
    <definedName name="x" hidden="1">#REF!</definedName>
    <definedName name="xx" localSheetId="0">'[5]Analysis-Pav'!#REF!</definedName>
    <definedName name="xx">'[5]Analysis-Pav'!#REF!</definedName>
    <definedName name="Zx" hidden="1">'[2]NOT FULL RESTRAINT'!$S$16</definedName>
    <definedName name="管理施設費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8" l="1"/>
  <c r="F30" i="28"/>
  <c r="F34" i="28"/>
  <c r="F33" i="28"/>
  <c r="F25" i="28"/>
  <c r="F24" i="28"/>
  <c r="F28" i="28" s="1"/>
  <c r="F23" i="28"/>
  <c r="F22" i="28"/>
  <c r="F20" i="28"/>
  <c r="F13" i="28"/>
  <c r="F12" i="28"/>
  <c r="F11" i="28"/>
  <c r="F10" i="28"/>
  <c r="F16" i="28" s="1"/>
  <c r="F8" i="28"/>
  <c r="F21" i="28" l="1"/>
  <c r="F29" i="28"/>
  <c r="F17" i="28"/>
  <c r="F18" i="28" s="1"/>
  <c r="F9" i="28" s="1"/>
  <c r="F8" i="26" l="1"/>
  <c r="F7" i="26"/>
  <c r="F5" i="26"/>
  <c r="F4" i="26"/>
  <c r="F6" i="26" s="1"/>
  <c r="C32" i="1" l="1"/>
  <c r="C31" i="1"/>
  <c r="C30" i="1"/>
  <c r="C29" i="1"/>
  <c r="C27" i="1"/>
  <c r="C26" i="1"/>
  <c r="C25" i="1"/>
  <c r="C24" i="1"/>
  <c r="C22" i="1"/>
  <c r="C21" i="1"/>
  <c r="C20" i="1"/>
  <c r="C19" i="1"/>
  <c r="C18" i="1"/>
  <c r="C16" i="1"/>
  <c r="C4" i="1"/>
  <c r="A2" i="1"/>
  <c r="C13" i="1" l="1"/>
  <c r="C8" i="1"/>
  <c r="C11" i="1"/>
  <c r="C14" i="1"/>
  <c r="C9" i="1"/>
  <c r="C10" i="1"/>
  <c r="C12" i="1"/>
  <c r="C15" i="1"/>
  <c r="C33" i="1" l="1"/>
  <c r="C34" i="1" s="1"/>
  <c r="C35" i="1" s="1"/>
</calcChain>
</file>

<file path=xl/sharedStrings.xml><?xml version="1.0" encoding="utf-8"?>
<sst xmlns="http://schemas.openxmlformats.org/spreadsheetml/2006/main" count="131" uniqueCount="89">
  <si>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</si>
  <si>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</si>
  <si>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</si>
  <si>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</si>
  <si>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</si>
  <si>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</si>
  <si>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</si>
  <si>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</si>
  <si>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</si>
  <si>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</si>
  <si>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</si>
  <si>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</si>
  <si>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</si>
  <si>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</si>
  <si>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</si>
  <si>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</si>
  <si>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</si>
  <si>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</si>
  <si>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</si>
  <si>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</si>
  <si>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</si>
  <si>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</si>
  <si>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</si>
  <si>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</si>
  <si>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</si>
  <si>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</si>
  <si>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</si>
  <si>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</si>
  <si>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</si>
  <si>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</si>
  <si>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</si>
  <si>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</si>
  <si>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</si>
  <si>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</si>
  <si>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</si>
  <si>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</si>
  <si>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</si>
  <si>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</si>
  <si>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</si>
  <si>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</si>
  <si>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</si>
  <si>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</si>
  <si>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Nos</t>
  </si>
  <si>
    <t>Sr No</t>
  </si>
  <si>
    <t>DESCRIPTION OF WORK</t>
  </si>
  <si>
    <t>Units</t>
  </si>
  <si>
    <t>Qty</t>
  </si>
  <si>
    <t>Rs</t>
  </si>
  <si>
    <t>Amount</t>
  </si>
  <si>
    <t xml:space="preserve">Remark </t>
  </si>
  <si>
    <t>Sub Total</t>
  </si>
  <si>
    <t>Total Amount</t>
  </si>
  <si>
    <t>GST 18%</t>
  </si>
  <si>
    <t xml:space="preserve">CIP Lounge NT Work RA Bill 10 </t>
  </si>
  <si>
    <t>AIR DRY SCRUBBER</t>
  </si>
  <si>
    <t>CIP lounge - Bar counter replacement</t>
  </si>
  <si>
    <t>Material</t>
  </si>
  <si>
    <t>Cost</t>
  </si>
  <si>
    <t xml:space="preserve">AIR DRY SCRUBBER (4000 CFM)+ Freight </t>
  </si>
  <si>
    <t>Supplier Invoice</t>
  </si>
  <si>
    <t>Impulse Labour &amp; Margin 15% Without GST Amt.</t>
  </si>
  <si>
    <t xml:space="preserve">Unloading Shifting to Airport Lounge </t>
  </si>
  <si>
    <t>Total</t>
  </si>
  <si>
    <t>Grand Total</t>
  </si>
  <si>
    <t>Estimate CIP LOUNGE EXTRA WORK</t>
  </si>
  <si>
    <t>Sl. No.</t>
  </si>
  <si>
    <t>Description of Work</t>
  </si>
  <si>
    <t>Unit</t>
  </si>
  <si>
    <t>Qty.</t>
  </si>
  <si>
    <t>Rate</t>
  </si>
  <si>
    <t xml:space="preserve">Baar Counter  </t>
  </si>
  <si>
    <r>
      <rPr>
        <sz val="7"/>
        <rFont val="Arial MT"/>
        <family val="2"/>
      </rPr>
      <t xml:space="preserve">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t>
    </r>
    <r>
      <rPr>
        <b/>
        <sz val="7"/>
        <rFont val="Arial"/>
        <family val="2"/>
      </rPr>
      <t>(Basic cost of laminate for internal surface @ Rs. 28/- sft &amp; external surface Metal Pentagon shape mirror reflection + Gold plated  finish Tiles (As per sample approved) @ Rs.750/- per Sft, , Marble at Top @ 450/- per sft, Basic cost Gold plated finish Aluminium Skirting @ Rs. 450/-Rmtr)</t>
    </r>
  </si>
  <si>
    <r>
      <rPr>
        <b/>
        <sz val="7"/>
        <rFont val="Arial"/>
        <family val="2"/>
      </rPr>
      <t>a</t>
    </r>
  </si>
  <si>
    <r>
      <rPr>
        <sz val="7"/>
        <rFont val="Arial MT"/>
        <family val="2"/>
      </rPr>
      <t>Size 3900mm long x overall 700mm deep / Double ht 300mm wide from top x
850/1050mm high</t>
    </r>
    <r>
      <rPr>
        <sz val="11"/>
        <color theme="1"/>
        <rFont val="Calibri"/>
        <family val="2"/>
        <scheme val="minor"/>
      </rPr>
      <t xml:space="preserve"> For Baar front counter</t>
    </r>
  </si>
  <si>
    <t>Baar Front Counter Bracup Cost</t>
  </si>
  <si>
    <t xml:space="preserve"> 19mm thick Marine ply board  structure Size 8 x 4 </t>
  </si>
  <si>
    <t xml:space="preserve">laminate for internal surface Size 8 x 4 </t>
  </si>
  <si>
    <t>external surface Metal Pentagon shape mirror reflection + Gold plated  finish Tiles</t>
  </si>
  <si>
    <t>Sqft</t>
  </si>
  <si>
    <t>Marble top in 20mm thickness with dimaond polish all over surface and edge to be double strip with gola polish</t>
  </si>
  <si>
    <t>Hardware Cost</t>
  </si>
  <si>
    <t>LS</t>
  </si>
  <si>
    <t>Karpenter Labour Charges</t>
  </si>
  <si>
    <t>Vender Profit 15%</t>
  </si>
  <si>
    <r>
      <rPr>
        <sz val="7"/>
        <rFont val="Arial MT"/>
        <family val="2"/>
      </rPr>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t>
    </r>
    <r>
      <rPr>
        <b/>
        <sz val="7"/>
        <rFont val="Arial"/>
        <family val="2"/>
      </rPr>
      <t>(Basic cost of laminate for internal surface @ Rs. 28/- sft &amp; external surface Metal Pentagon shape mirror reflection + Gold plated  finish Tiles (As per sample approved) @ Rs.750/- per Sft, , Marble at Top @ 450/- per sft, Basic cost Gold plated finish Aluminium Skirting @ Rs. 450/-Rmtr)</t>
    </r>
  </si>
  <si>
    <r>
      <rPr>
        <sz val="7"/>
        <rFont val="Arial MT"/>
        <family val="2"/>
      </rPr>
      <t>Size : 3500mm long x 600mm deep x 850mm high</t>
    </r>
  </si>
  <si>
    <t>Baar Back Counter Bracup Cost</t>
  </si>
  <si>
    <t xml:space="preserve">Sub Total </t>
  </si>
  <si>
    <t>Final discounted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</si>
</sst>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0.00_);_(* \(#,##0.00\);_(* &quot;-&quot;??_);_(@_)"/>
  </numFmts>
  <fonts count="2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Calibri"/>
      <family val="2"/>
    </font>
    <font>
      <sz val="11"/>
      <color theme="1"/>
      <name val="Times New Roman"/>
      <family val="2"/>
    </font>
    <font>
      <sz val="8"/>
      <name val="Calibri"/>
      <family val="2"/>
      <scheme val="minor"/>
    </font>
    <font>
      <sz val="10"/>
      <color theme="1"/>
      <name val="Meiryo"/>
      <family val="2"/>
    </font>
    <font>
      <b/>
      <sz val="11"/>
      <color rgb="FF000000"/>
      <name val="Calibri"/>
      <family val="2"/>
    </font>
    <font>
      <sz val="11"/>
      <color rgb="FF000000"/>
      <name val="Calibri"/>
      <family val="2"/>
    </font>
    <font>
      <b/>
      <sz val="11"/>
      <name val="Calibri"/>
      <family val="2"/>
      <scheme val="minor"/>
    </font>
    <font>
      <sz val="11"/>
      <name val="Calibri"/>
      <family val="2"/>
      <scheme val="minor"/>
    </font>
    <font>
      <b/>
      <sz val="7"/>
      <color rgb="FF000000"/>
      <name val="Arial"/>
      <family val="2"/>
    </font>
    <font>
      <sz val="7"/>
      <name val="Calibri"/>
      <family val="2"/>
    </font>
    <font>
      <sz val="7"/>
      <name val="Arial MT"/>
      <family val="2"/>
    </font>
    <font>
      <b/>
      <sz val="7"/>
      <name val="Arial"/>
      <family val="2"/>
    </font>
    <font>
      <sz val="8"/>
      <name val="Arial MT"/>
      <family val="2"/>
    </font>
    <font>
      <b/>
      <sz val="8"/>
      <color rgb="FF000000"/>
      <name val="Arial"/>
      <family val="2"/>
    </font>
    <font>
      <b/>
      <sz val="8"/>
      <name val="Arial"/>
      <family val="2"/>
    </font>
    <font>
      <sz val="7"/>
      <name val="Arial MT"/>
    </font>
    <font>
      <i/>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D0CECE"/>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indexed="64"/>
      </left>
      <right style="thin">
        <color indexed="64"/>
      </right>
      <top/>
      <bottom style="thin">
        <color indexed="64"/>
      </bottom>
      <diagonal/>
    </border>
  </borders>
  <cellStyleXfs count="16">
    <xf numFmtId="0" fontId="0" fillId="0" borderId="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1" fillId="0" borderId="0"/>
    <xf numFmtId="43" fontId="3" fillId="0" borderId="0" applyFont="0" applyFill="0" applyBorder="0" applyAlignment="0" applyProtection="0"/>
    <xf numFmtId="0" fontId="12" fillId="0" borderId="0"/>
    <xf numFmtId="0" fontId="3" fillId="0" borderId="0"/>
    <xf numFmtId="0" fontId="3" fillId="0" borderId="0"/>
    <xf numFmtId="0" fontId="1" fillId="0" borderId="0"/>
    <xf numFmtId="43" fontId="3" fillId="0" borderId="0" applyFont="0" applyFill="0" applyBorder="0" applyAlignment="0" applyProtection="0"/>
    <xf numFmtId="0" fontId="14" fillId="0" borderId="0"/>
    <xf numFmtId="0" fontId="3" fillId="0" borderId="0"/>
    <xf numFmtId="43" fontId="1" fillId="0" borderId="0" applyFont="0" applyFill="0" applyBorder="0" applyAlignment="0" applyProtection="0"/>
    <xf numFmtId="0" fontId="3" fillId="0" borderId="0"/>
  </cellStyleXfs>
  <cellXfs count="107">
    <xf numFmtId="0" fontId="0" fillId="0" borderId="0" xfId="0"/>
    <xf numFmtId="0" fontId="4" fillId="0" borderId="0" xfId="1" applyFont="1" applyAlignment="1">
      <alignment horizontal="center" vertical="top"/>
    </xf>
    <xf numFmtId="0" fontId="5" fillId="0" borderId="0" xfId="1" applyFont="1"/>
    <xf numFmtId="0" fontId="6" fillId="0" borderId="0" xfId="1" applyFont="1" applyAlignment="1">
      <alignment horizontal="center" vertical="top" wrapText="1"/>
    </xf>
    <xf numFmtId="0" fontId="7" fillId="0" borderId="0" xfId="1" applyFont="1" applyAlignment="1">
      <alignment horizontal="center" vertical="top"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2" fontId="6" fillId="0" borderId="3" xfId="1" applyNumberFormat="1" applyFont="1" applyBorder="1" applyAlignment="1">
      <alignment horizontal="center" vertical="center" wrapText="1"/>
    </xf>
    <xf numFmtId="2" fontId="6" fillId="0" borderId="4"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2" applyFont="1" applyBorder="1" applyAlignment="1">
      <alignment horizontal="justify" vertical="top" wrapText="1"/>
    </xf>
    <xf numFmtId="164" fontId="8" fillId="0" borderId="1" xfId="3"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2" applyFont="1" applyBorder="1" applyAlignment="1">
      <alignment horizontal="justify" vertical="top" wrapText="1"/>
    </xf>
    <xf numFmtId="164" fontId="6" fillId="0" borderId="1" xfId="3" applyNumberFormat="1" applyFont="1" applyFill="1" applyBorder="1" applyAlignment="1">
      <alignment horizontal="center" vertical="center" wrapText="1"/>
    </xf>
    <xf numFmtId="0" fontId="9" fillId="0" borderId="0" xfId="0" applyFont="1"/>
    <xf numFmtId="0" fontId="5" fillId="0" borderId="0" xfId="1" applyFont="1" applyAlignment="1">
      <alignment horizontal="center" vertical="top"/>
    </xf>
    <xf numFmtId="0" fontId="10" fillId="0" borderId="0" xfId="1" applyFont="1"/>
    <xf numFmtId="165" fontId="5" fillId="0" borderId="0" xfId="4" applyFont="1" applyFill="1" applyAlignment="1">
      <alignment vertical="center" wrapText="1"/>
    </xf>
    <xf numFmtId="0" fontId="9" fillId="0" borderId="0" xfId="1" applyFont="1" applyAlignment="1">
      <alignment horizontal="center" vertical="center"/>
    </xf>
    <xf numFmtId="0" fontId="0" fillId="0" borderId="1" xfId="0" applyBorder="1"/>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center"/>
    </xf>
    <xf numFmtId="0" fontId="0" fillId="4" borderId="1" xfId="0" applyFill="1" applyBorder="1" applyAlignment="1">
      <alignment horizontal="center"/>
    </xf>
    <xf numFmtId="0" fontId="4" fillId="0" borderId="1" xfId="1" applyFont="1" applyBorder="1" applyAlignment="1">
      <alignment horizontal="center" vertical="top"/>
    </xf>
    <xf numFmtId="0" fontId="6" fillId="0" borderId="1" xfId="1" applyFont="1" applyBorder="1" applyAlignment="1">
      <alignment horizontal="center" vertical="top" wrapText="1"/>
    </xf>
    <xf numFmtId="0" fontId="0" fillId="3" borderId="4"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7" fillId="0" borderId="1" xfId="0" applyFont="1" applyBorder="1" applyAlignment="1">
      <alignment horizontal="center" vertical="center" wrapText="1"/>
    </xf>
    <xf numFmtId="2" fontId="18" fillId="0" borderId="1" xfId="0" applyNumberFormat="1" applyFont="1" applyBorder="1" applyAlignment="1" applyProtection="1">
      <alignment horizontal="left" vertical="top" wrapText="1"/>
      <protection locked="0"/>
    </xf>
    <xf numFmtId="14" fontId="18" fillId="0" borderId="1" xfId="0" applyNumberFormat="1" applyFont="1" applyBorder="1" applyAlignment="1" applyProtection="1">
      <alignment horizontal="center" vertical="center" wrapText="1"/>
      <protection locked="0"/>
    </xf>
    <xf numFmtId="2" fontId="18" fillId="0" borderId="1" xfId="0" applyNumberFormat="1" applyFont="1" applyBorder="1" applyAlignment="1" applyProtection="1">
      <alignment horizontal="center" vertical="center" wrapText="1"/>
      <protection locked="0"/>
    </xf>
    <xf numFmtId="2" fontId="17" fillId="0" borderId="1" xfId="0" applyNumberFormat="1" applyFont="1" applyBorder="1" applyAlignment="1">
      <alignment horizontal="center" vertical="center" wrapText="1"/>
    </xf>
    <xf numFmtId="0" fontId="18" fillId="0" borderId="0" xfId="0" applyFont="1"/>
    <xf numFmtId="0" fontId="17" fillId="4" borderId="1" xfId="0" applyFont="1" applyFill="1" applyBorder="1" applyAlignment="1">
      <alignment horizontal="center" vertical="center" wrapText="1"/>
    </xf>
    <xf numFmtId="2" fontId="17" fillId="2" borderId="1" xfId="0" applyNumberFormat="1" applyFont="1" applyFill="1" applyBorder="1" applyAlignment="1" applyProtection="1">
      <alignment horizontal="center" vertical="center" wrapText="1"/>
      <protection locked="0"/>
    </xf>
    <xf numFmtId="0" fontId="17" fillId="0" borderId="3" xfId="0" applyFont="1" applyBorder="1" applyAlignment="1">
      <alignment horizontal="center" vertical="center" wrapText="1"/>
    </xf>
    <xf numFmtId="2" fontId="17" fillId="0" borderId="1" xfId="0" applyNumberFormat="1" applyFont="1" applyBorder="1" applyAlignment="1">
      <alignment horizontal="left" vertical="top" wrapText="1"/>
    </xf>
    <xf numFmtId="0" fontId="17" fillId="0" borderId="1" xfId="0" applyFont="1" applyBorder="1" applyAlignment="1">
      <alignment horizontal="center" vertical="center"/>
    </xf>
    <xf numFmtId="2" fontId="17" fillId="0" borderId="1" xfId="0" applyNumberFormat="1" applyFont="1" applyBorder="1" applyAlignment="1">
      <alignment horizontal="center" vertical="center"/>
    </xf>
    <xf numFmtId="0" fontId="17" fillId="0" borderId="0" xfId="0" applyFont="1"/>
    <xf numFmtId="0" fontId="17" fillId="6" borderId="1" xfId="0" applyFont="1" applyFill="1" applyBorder="1" applyAlignment="1">
      <alignment horizontal="center" vertical="center" wrapText="1"/>
    </xf>
    <xf numFmtId="2" fontId="17" fillId="6" borderId="1" xfId="0" applyNumberFormat="1" applyFont="1" applyFill="1" applyBorder="1" applyAlignment="1">
      <alignment horizontal="left" vertical="top" wrapText="1"/>
    </xf>
    <xf numFmtId="0" fontId="17" fillId="6" borderId="1" xfId="0" applyFont="1" applyFill="1" applyBorder="1" applyAlignment="1">
      <alignment horizontal="center" vertical="center"/>
    </xf>
    <xf numFmtId="2" fontId="17" fillId="6" borderId="1" xfId="0" applyNumberFormat="1" applyFont="1" applyFill="1" applyBorder="1" applyAlignment="1">
      <alignment horizontal="center" vertical="center"/>
    </xf>
    <xf numFmtId="0" fontId="17" fillId="6" borderId="0" xfId="0" applyFont="1" applyFill="1"/>
    <xf numFmtId="1" fontId="19" fillId="6" borderId="12" xfId="0" applyNumberFormat="1" applyFont="1" applyFill="1" applyBorder="1" applyAlignment="1">
      <alignment horizontal="center" vertical="center" shrinkToFit="1"/>
    </xf>
    <xf numFmtId="0" fontId="20" fillId="6" borderId="12" xfId="0" applyFont="1" applyFill="1" applyBorder="1" applyAlignment="1">
      <alignment horizontal="left" vertical="top" wrapText="1"/>
    </xf>
    <xf numFmtId="0" fontId="0" fillId="6" borderId="12" xfId="0" applyFill="1" applyBorder="1" applyAlignment="1">
      <alignment horizontal="left" vertical="top" wrapText="1"/>
    </xf>
    <xf numFmtId="0" fontId="0" fillId="6" borderId="12" xfId="0" applyFill="1" applyBorder="1" applyAlignment="1">
      <alignment horizontal="center" vertical="top" wrapText="1"/>
    </xf>
    <xf numFmtId="2" fontId="18" fillId="6" borderId="1" xfId="0" applyNumberFormat="1" applyFont="1" applyFill="1" applyBorder="1" applyAlignment="1">
      <alignment horizontal="center" vertical="center"/>
    </xf>
    <xf numFmtId="0" fontId="18" fillId="6" borderId="0" xfId="0" applyFont="1" applyFill="1"/>
    <xf numFmtId="0" fontId="18" fillId="6" borderId="3" xfId="0" applyFont="1" applyFill="1" applyBorder="1" applyAlignment="1">
      <alignment horizontal="center" vertical="center"/>
    </xf>
    <xf numFmtId="0" fontId="22" fillId="6" borderId="13" xfId="0" applyFont="1" applyFill="1" applyBorder="1" applyAlignment="1">
      <alignment horizontal="center" vertical="top" wrapText="1"/>
    </xf>
    <xf numFmtId="0" fontId="0" fillId="6" borderId="13" xfId="0" applyFill="1" applyBorder="1" applyAlignment="1">
      <alignment horizontal="left" vertical="top" wrapText="1"/>
    </xf>
    <xf numFmtId="0" fontId="23" fillId="6" borderId="13" xfId="0" applyFont="1" applyFill="1" applyBorder="1" applyAlignment="1">
      <alignment horizontal="center" vertical="center" wrapText="1"/>
    </xf>
    <xf numFmtId="2" fontId="24" fillId="6" borderId="13" xfId="0" applyNumberFormat="1" applyFont="1" applyFill="1" applyBorder="1" applyAlignment="1">
      <alignment horizontal="center" vertical="center" shrinkToFit="1"/>
    </xf>
    <xf numFmtId="0" fontId="25" fillId="6" borderId="13" xfId="0" applyFont="1" applyFill="1" applyBorder="1" applyAlignment="1">
      <alignment horizontal="center" vertical="center" wrapText="1"/>
    </xf>
    <xf numFmtId="2" fontId="13" fillId="6" borderId="2"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23" fillId="2" borderId="1" xfId="0" applyFont="1" applyFill="1" applyBorder="1" applyAlignment="1">
      <alignment horizontal="center" vertical="center" wrapText="1"/>
    </xf>
    <xf numFmtId="2" fontId="24" fillId="2" borderId="1" xfId="0" applyNumberFormat="1" applyFont="1" applyFill="1" applyBorder="1" applyAlignment="1">
      <alignment horizontal="center" vertical="center" shrinkToFit="1"/>
    </xf>
    <xf numFmtId="0" fontId="25" fillId="2" borderId="1" xfId="0" applyFont="1" applyFill="1" applyBorder="1" applyAlignment="1">
      <alignment horizontal="center" vertical="center" wrapText="1"/>
    </xf>
    <xf numFmtId="2" fontId="13" fillId="2" borderId="1" xfId="0" applyNumberFormat="1" applyFont="1" applyFill="1" applyBorder="1" applyAlignment="1">
      <alignment horizontal="center" vertical="center"/>
    </xf>
    <xf numFmtId="0" fontId="22" fillId="6" borderId="1" xfId="0" applyFont="1" applyFill="1" applyBorder="1" applyAlignment="1">
      <alignment horizontal="center" vertical="top" wrapText="1"/>
    </xf>
    <xf numFmtId="0" fontId="0" fillId="6" borderId="1" xfId="0" applyFill="1" applyBorder="1" applyAlignment="1">
      <alignment horizontal="left" vertical="top" wrapText="1"/>
    </xf>
    <xf numFmtId="0" fontId="23" fillId="6" borderId="1" xfId="0" applyFont="1" applyFill="1" applyBorder="1" applyAlignment="1">
      <alignment horizontal="center" vertical="center" wrapText="1"/>
    </xf>
    <xf numFmtId="2" fontId="24" fillId="6" borderId="1" xfId="0" applyNumberFormat="1" applyFont="1" applyFill="1" applyBorder="1" applyAlignment="1">
      <alignment horizontal="center" vertical="center" shrinkToFit="1"/>
    </xf>
    <xf numFmtId="0" fontId="25" fillId="6" borderId="1" xfId="0" applyFont="1" applyFill="1" applyBorder="1" applyAlignment="1">
      <alignment horizontal="center" vertical="center" wrapText="1"/>
    </xf>
    <xf numFmtId="2" fontId="13" fillId="6" borderId="1" xfId="0" applyNumberFormat="1" applyFont="1" applyFill="1" applyBorder="1" applyAlignment="1">
      <alignment horizontal="center" vertical="center"/>
    </xf>
    <xf numFmtId="0" fontId="0" fillId="6" borderId="1" xfId="0" applyFill="1" applyBorder="1" applyAlignment="1">
      <alignment horizontal="left" vertical="center" wrapText="1"/>
    </xf>
    <xf numFmtId="1" fontId="19" fillId="6" borderId="14" xfId="0" applyNumberFormat="1" applyFont="1" applyFill="1" applyBorder="1" applyAlignment="1">
      <alignment horizontal="center" vertical="center" shrinkToFit="1"/>
    </xf>
    <xf numFmtId="0" fontId="0" fillId="6" borderId="14" xfId="0" applyFill="1" applyBorder="1" applyAlignment="1">
      <alignment horizontal="left" vertical="top" wrapText="1"/>
    </xf>
    <xf numFmtId="0" fontId="18" fillId="6" borderId="15" xfId="0" applyFont="1" applyFill="1" applyBorder="1" applyAlignment="1">
      <alignment horizontal="center" vertical="center"/>
    </xf>
    <xf numFmtId="2" fontId="18" fillId="6" borderId="15" xfId="0" applyNumberFormat="1" applyFont="1" applyFill="1" applyBorder="1" applyAlignment="1">
      <alignment horizontal="center" vertical="center"/>
    </xf>
    <xf numFmtId="2" fontId="13" fillId="6" borderId="15" xfId="0" applyNumberFormat="1" applyFont="1" applyFill="1" applyBorder="1" applyAlignment="1">
      <alignment horizontal="center" vertical="center"/>
    </xf>
    <xf numFmtId="0" fontId="26" fillId="6" borderId="13" xfId="0" applyFont="1" applyFill="1" applyBorder="1" applyAlignment="1">
      <alignment horizontal="left" vertical="top" wrapText="1"/>
    </xf>
    <xf numFmtId="0" fontId="18" fillId="6" borderId="1" xfId="0" applyFont="1" applyFill="1" applyBorder="1" applyAlignment="1">
      <alignment horizontal="center" vertical="center"/>
    </xf>
    <xf numFmtId="0" fontId="27" fillId="6" borderId="1" xfId="0" applyFont="1" applyFill="1" applyBorder="1" applyAlignment="1">
      <alignment horizontal="left" vertical="top" wrapText="1" readingOrder="1"/>
    </xf>
    <xf numFmtId="2" fontId="18" fillId="2" borderId="1" xfId="0" applyNumberFormat="1" applyFont="1" applyFill="1" applyBorder="1" applyAlignment="1">
      <alignment horizontal="center" vertical="center"/>
    </xf>
    <xf numFmtId="0" fontId="27" fillId="6" borderId="1" xfId="15" applyFont="1" applyFill="1" applyBorder="1" applyAlignment="1">
      <alignment horizontal="left" vertical="top" wrapText="1" readingOrder="1"/>
    </xf>
    <xf numFmtId="2" fontId="18" fillId="6" borderId="1" xfId="0" applyNumberFormat="1" applyFont="1" applyFill="1" applyBorder="1" applyAlignment="1">
      <alignment horizontal="left" vertical="top" wrapText="1"/>
    </xf>
    <xf numFmtId="0" fontId="17" fillId="0" borderId="0" xfId="0" applyFont="1" applyAlignment="1">
      <alignment horizontal="center"/>
    </xf>
    <xf numFmtId="0" fontId="18" fillId="0" borderId="0" xfId="0" applyFont="1" applyAlignment="1">
      <alignment horizontal="left" vertical="top"/>
    </xf>
    <xf numFmtId="2" fontId="18" fillId="0" borderId="0" xfId="0" applyNumberFormat="1" applyFont="1" applyAlignment="1">
      <alignment horizontal="center"/>
    </xf>
    <xf numFmtId="2" fontId="18" fillId="0" borderId="0" xfId="0" applyNumberFormat="1" applyFont="1"/>
    <xf numFmtId="0" fontId="18" fillId="0" borderId="0" xfId="0" applyFont="1" applyAlignment="1">
      <alignment horizontal="center" vertical="center"/>
    </xf>
    <xf numFmtId="0" fontId="17" fillId="0" borderId="0" xfId="0" applyFont="1" applyAlignment="1">
      <alignment horizontal="center" vertical="center" wrapText="1"/>
    </xf>
    <xf numFmtId="2" fontId="18" fillId="0" borderId="0" xfId="0" applyNumberFormat="1" applyFont="1" applyAlignment="1">
      <alignment horizontal="left" vertical="top" wrapText="1"/>
    </xf>
    <xf numFmtId="2" fontId="18" fillId="0" borderId="0" xfId="0" applyNumberFormat="1" applyFont="1" applyAlignment="1">
      <alignment horizontal="center" vertical="center"/>
    </xf>
    <xf numFmtId="2" fontId="18" fillId="7" borderId="1" xfId="0" applyNumberFormat="1" applyFont="1" applyFill="1" applyBorder="1" applyAlignment="1">
      <alignment horizontal="center" vertical="center"/>
    </xf>
  </cellXfs>
  <cellStyles count="16">
    <cellStyle name="Comma 2" xfId="3" xr:uid="{00000000-0005-0000-0000-000001000000}"/>
    <cellStyle name="Comma 2 2" xfId="4" xr:uid="{00000000-0005-0000-0000-000002000000}"/>
    <cellStyle name="Comma 3" xfId="6" xr:uid="{00000000-0005-0000-0000-000003000000}"/>
    <cellStyle name="Comma 3 2" xfId="11" xr:uid="{0FB3BE75-1C3E-4079-B3A8-1ECF0EB54470}"/>
    <cellStyle name="Comma 8" xfId="14" xr:uid="{B28DEA66-87E7-4590-B4FE-5FB113FE1689}"/>
    <cellStyle name="Normal" xfId="0" builtinId="0"/>
    <cellStyle name="Normal 13 2" xfId="13" xr:uid="{88E53870-0E01-4DB4-88E1-2D577AB0C6B6}"/>
    <cellStyle name="Normal 17" xfId="8" xr:uid="{00000000-0005-0000-0000-000005000000}"/>
    <cellStyle name="Normal 2" xfId="1" xr:uid="{00000000-0005-0000-0000-000006000000}"/>
    <cellStyle name="Normal 2 1" xfId="15" xr:uid="{D9725AD9-913D-40E4-8CFC-5DE43739CB03}"/>
    <cellStyle name="Normal 2 2" xfId="2" xr:uid="{00000000-0005-0000-0000-000007000000}"/>
    <cellStyle name="Normal 2 2 2" xfId="7" xr:uid="{00000000-0005-0000-0000-000008000000}"/>
    <cellStyle name="Normal 2 2 21" xfId="12" xr:uid="{311F156F-894C-4399-B85F-2A15A21FC519}"/>
    <cellStyle name="Normal 2 3" xfId="5" xr:uid="{00000000-0005-0000-0000-000009000000}"/>
    <cellStyle name="Normal 3 2 4" xfId="10" xr:uid="{00000000-0005-0000-0000-00000A000000}"/>
    <cellStyle name="Normal 3 6 3" xfId="9" xr:uid="{00000000-0005-0000-0000-00000B000000}"/>
  </cellStyles>
  <dxfs count="4">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35</xdr:row>
      <xdr:rowOff>0</xdr:rowOff>
    </xdr:from>
    <xdr:to>
      <xdr:col>3</xdr:col>
      <xdr:colOff>304800</xdr:colOff>
      <xdr:row>36</xdr:row>
      <xdr:rowOff>120650</xdr:rowOff>
    </xdr:to>
    <xdr:sp macro="" textlink="">
      <xdr:nvSpPr>
        <xdr:cNvPr id="3" name="AutoShape 3" descr="3/4 view of product">
          <a:extLst>
            <a:ext uri="{FF2B5EF4-FFF2-40B4-BE49-F238E27FC236}">
              <a16:creationId xmlns:a16="http://schemas.microsoft.com/office/drawing/2014/main" id="{0E60F704-D8CF-4DB5-BA4C-13E9B5DDF3A0}"/>
            </a:ext>
          </a:extLst>
        </xdr:cNvPr>
        <xdr:cNvSpPr>
          <a:spLocks noChangeAspect="1" noChangeArrowheads="1"/>
        </xdr:cNvSpPr>
      </xdr:nvSpPr>
      <xdr:spPr bwMode="auto">
        <a:xfrm>
          <a:off x="4876800" y="1143762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21875" defaultRowHeight="13.2"/>
  <cols>
    <col min="1" max="1" width="9.44140625" style="17" customWidth="1"/>
    <col min="2" max="2" width="55.21875" style="2" customWidth="1"/>
    <col min="3" max="3" width="19.21875" style="2" customWidth="1"/>
    <col min="4" max="16384" width="9.21875" style="2"/>
  </cols>
  <sheetData>
    <row r="1" spans="1:4">
      <c r="A1" s="26" t="s">
        <v>0</v>
      </c>
      <c r="B1" s="26"/>
      <c r="C1" s="1"/>
    </row>
    <row r="2" spans="1:4" ht="27.75" customHeight="1">
      <c r="A2" s="27" t="e">
        <f>#REF!</f>
        <v>#REF!</v>
      </c>
      <c r="B2" s="27"/>
      <c r="C2" s="3"/>
    </row>
    <row r="3" spans="1:4" ht="3.75" customHeight="1">
      <c r="A3" s="4"/>
      <c r="B3" s="4"/>
      <c r="C3" s="4"/>
    </row>
    <row r="4" spans="1:4" ht="25.5" customHeight="1">
      <c r="A4" s="5" t="s">
        <v>1</v>
      </c>
      <c r="B4" s="6" t="s">
        <v>2</v>
      </c>
      <c r="C4" s="7" t="e">
        <f>#REF!</f>
        <v>#REF!</v>
      </c>
    </row>
    <row r="5" spans="1:4">
      <c r="A5" s="5"/>
      <c r="B5" s="6"/>
      <c r="C5" s="8" t="s">
        <v>3</v>
      </c>
      <c r="D5" s="20" t="s">
        <v>4</v>
      </c>
    </row>
    <row r="6" spans="1:4" ht="15" customHeight="1">
      <c r="A6" s="5"/>
      <c r="B6" s="6"/>
      <c r="C6" s="8"/>
    </row>
    <row r="7" spans="1:4" s="12" customFormat="1">
      <c r="A7" s="9">
        <v>1</v>
      </c>
      <c r="B7" s="10" t="s">
        <v>5</v>
      </c>
      <c r="C7" s="11"/>
    </row>
    <row r="8" spans="1:4" s="12" customFormat="1">
      <c r="A8" s="13" t="s">
        <v>6</v>
      </c>
      <c r="B8" s="14" t="s">
        <v>7</v>
      </c>
      <c r="C8" s="11" t="e">
        <f>#REF!</f>
        <v>#REF!</v>
      </c>
    </row>
    <row r="9" spans="1:4" s="12" customFormat="1">
      <c r="A9" s="13" t="s">
        <v>8</v>
      </c>
      <c r="B9" s="14" t="s">
        <v>9</v>
      </c>
      <c r="C9" s="11" t="e">
        <f>#REF!</f>
        <v>#REF!</v>
      </c>
    </row>
    <row r="10" spans="1:4" s="12" customFormat="1">
      <c r="A10" s="13" t="s">
        <v>10</v>
      </c>
      <c r="B10" s="14" t="s">
        <v>11</v>
      </c>
      <c r="C10" s="11" t="e">
        <f>#REF!</f>
        <v>#REF!</v>
      </c>
    </row>
    <row r="11" spans="1:4" s="12" customFormat="1">
      <c r="A11" s="13" t="s">
        <v>12</v>
      </c>
      <c r="B11" s="14" t="s">
        <v>13</v>
      </c>
      <c r="C11" s="11" t="e">
        <f>#REF!</f>
        <v>#REF!</v>
      </c>
    </row>
    <row r="12" spans="1:4" s="12" customFormat="1" ht="26.4">
      <c r="A12" s="13" t="s">
        <v>14</v>
      </c>
      <c r="B12" s="14" t="s">
        <v>15</v>
      </c>
      <c r="C12" s="11" t="e">
        <f>#REF!</f>
        <v>#REF!</v>
      </c>
    </row>
    <row r="13" spans="1:4" s="12" customFormat="1">
      <c r="A13" s="13" t="s">
        <v>16</v>
      </c>
      <c r="B13" s="14" t="s">
        <v>17</v>
      </c>
      <c r="C13" s="11" t="e">
        <f>#REF!</f>
        <v>#REF!</v>
      </c>
    </row>
    <row r="14" spans="1:4" s="12" customFormat="1">
      <c r="A14" s="13" t="s">
        <v>18</v>
      </c>
      <c r="B14" s="14" t="s">
        <v>19</v>
      </c>
      <c r="C14" s="11" t="e">
        <f>#REF!</f>
        <v>#REF!</v>
      </c>
    </row>
    <row r="15" spans="1:4" s="12" customFormat="1">
      <c r="A15" s="13" t="s">
        <v>20</v>
      </c>
      <c r="B15" s="14" t="s">
        <v>21</v>
      </c>
      <c r="C15" s="11" t="e">
        <f>#REF!</f>
        <v>#REF!</v>
      </c>
    </row>
    <row r="16" spans="1:4" s="12" customFormat="1">
      <c r="A16" s="9">
        <v>2</v>
      </c>
      <c r="B16" s="10" t="s">
        <v>22</v>
      </c>
      <c r="C16" s="11">
        <f>'[7]Structural Steel'!F31</f>
        <v>546000</v>
      </c>
    </row>
    <row r="17" spans="1:3" s="12" customFormat="1">
      <c r="A17" s="9">
        <v>3</v>
      </c>
      <c r="B17" s="10" t="s">
        <v>23</v>
      </c>
      <c r="C17" s="11"/>
    </row>
    <row r="18" spans="1:3" s="12" customFormat="1">
      <c r="A18" s="13" t="s">
        <v>6</v>
      </c>
      <c r="B18" s="14" t="s">
        <v>24</v>
      </c>
      <c r="C18" s="11">
        <f>'[7]Electrical Work'!F60</f>
        <v>2253020</v>
      </c>
    </row>
    <row r="19" spans="1:3" s="12" customFormat="1">
      <c r="A19" s="13" t="s">
        <v>8</v>
      </c>
      <c r="B19" s="14" t="s">
        <v>25</v>
      </c>
      <c r="C19" s="11">
        <f>'[7]Electrical Work'!F95</f>
        <v>424200</v>
      </c>
    </row>
    <row r="20" spans="1:3" s="12" customFormat="1">
      <c r="A20" s="13" t="s">
        <v>10</v>
      </c>
      <c r="B20" s="14" t="s">
        <v>26</v>
      </c>
      <c r="C20" s="11">
        <f>'[7]Electrical Work'!F138</f>
        <v>727650</v>
      </c>
    </row>
    <row r="21" spans="1:3" s="12" customFormat="1">
      <c r="A21" s="13" t="s">
        <v>12</v>
      </c>
      <c r="B21" s="14" t="s">
        <v>27</v>
      </c>
      <c r="C21" s="11">
        <f>'[7]Electrical Work'!F162</f>
        <v>519300</v>
      </c>
    </row>
    <row r="22" spans="1:3" s="12" customFormat="1">
      <c r="A22" s="13" t="s">
        <v>14</v>
      </c>
      <c r="B22" s="14" t="s">
        <v>28</v>
      </c>
      <c r="C22" s="11">
        <f>'[7]Electrical Work'!F168</f>
        <v>114550</v>
      </c>
    </row>
    <row r="23" spans="1:3" s="12" customFormat="1">
      <c r="A23" s="9">
        <v>4</v>
      </c>
      <c r="B23" s="10" t="s">
        <v>29</v>
      </c>
      <c r="C23" s="11"/>
    </row>
    <row r="24" spans="1:3" s="12" customFormat="1">
      <c r="A24" s="13" t="s">
        <v>6</v>
      </c>
      <c r="B24" s="14" t="s">
        <v>30</v>
      </c>
      <c r="C24" s="11">
        <f>'[7]PHE and FF'!F42</f>
        <v>538400</v>
      </c>
    </row>
    <row r="25" spans="1:3" s="12" customFormat="1">
      <c r="A25" s="13" t="s">
        <v>8</v>
      </c>
      <c r="B25" s="14" t="s">
        <v>31</v>
      </c>
      <c r="C25" s="11">
        <f>'[7]PHE and FF'!F73</f>
        <v>97725</v>
      </c>
    </row>
    <row r="26" spans="1:3" s="12" customFormat="1">
      <c r="A26" s="13" t="s">
        <v>10</v>
      </c>
      <c r="B26" s="14" t="s">
        <v>32</v>
      </c>
      <c r="C26" s="11">
        <f>'[7]PHE and FF'!F88</f>
        <v>94480</v>
      </c>
    </row>
    <row r="27" spans="1:3" s="12" customFormat="1">
      <c r="A27" s="13" t="s">
        <v>12</v>
      </c>
      <c r="B27" s="14" t="s">
        <v>33</v>
      </c>
      <c r="C27" s="11">
        <f>'[7]PHE and FF'!F114</f>
        <v>499170</v>
      </c>
    </row>
    <row r="28" spans="1:3" s="12" customFormat="1">
      <c r="A28" s="9">
        <v>5</v>
      </c>
      <c r="B28" s="10" t="s">
        <v>34</v>
      </c>
      <c r="C28" s="11"/>
    </row>
    <row r="29" spans="1:3" s="12" customFormat="1">
      <c r="A29" s="13" t="s">
        <v>6</v>
      </c>
      <c r="B29" s="14" t="s">
        <v>35</v>
      </c>
      <c r="C29" s="11">
        <f>[7]HVAC!F56</f>
        <v>1148700</v>
      </c>
    </row>
    <row r="30" spans="1:3" s="12" customFormat="1">
      <c r="A30" s="13" t="s">
        <v>8</v>
      </c>
      <c r="B30" s="14" t="s">
        <v>36</v>
      </c>
      <c r="C30" s="11">
        <f>[7]HVAC!F80</f>
        <v>490000</v>
      </c>
    </row>
    <row r="31" spans="1:3" s="12" customFormat="1">
      <c r="A31" s="9">
        <v>6</v>
      </c>
      <c r="B31" s="10" t="s">
        <v>37</v>
      </c>
      <c r="C31" s="11">
        <f>[7]Furniture!F47</f>
        <v>3636500</v>
      </c>
    </row>
    <row r="32" spans="1:3" s="12" customFormat="1">
      <c r="A32" s="9">
        <v>7</v>
      </c>
      <c r="B32" s="10" t="s">
        <v>38</v>
      </c>
      <c r="C32" s="11">
        <f>'[7]Light Fixtures'!G36</f>
        <v>1905480</v>
      </c>
    </row>
    <row r="33" spans="1:3" s="16" customFormat="1">
      <c r="A33" s="9"/>
      <c r="B33" s="10" t="s">
        <v>39</v>
      </c>
      <c r="C33" s="15" t="e">
        <f t="shared" ref="C33" si="0">SUM(C8:C32)</f>
        <v>#REF!</v>
      </c>
    </row>
    <row r="34" spans="1:3" s="16" customFormat="1">
      <c r="A34" s="9"/>
      <c r="B34" s="10" t="s">
        <v>40</v>
      </c>
      <c r="C34" s="15" t="e">
        <f t="shared" ref="C34" si="1">C33*0.18</f>
        <v>#REF!</v>
      </c>
    </row>
    <row r="35" spans="1:3" s="16" customFormat="1">
      <c r="A35" s="9"/>
      <c r="B35" s="10" t="s">
        <v>41</v>
      </c>
      <c r="C35" s="15" t="e">
        <f t="shared" ref="C35" si="2">C33+C34</f>
        <v>#REF!</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4533-B145-48FA-91FB-C3831B8EE9A2}">
  <dimension ref="A1:G9"/>
  <sheetViews>
    <sheetView zoomScale="103" zoomScaleNormal="80" workbookViewId="0">
      <selection activeCell="B19" sqref="B19"/>
    </sheetView>
  </sheetViews>
  <sheetFormatPr defaultRowHeight="14.4"/>
  <cols>
    <col min="1" max="1" width="7.88671875" customWidth="1"/>
    <col min="2" max="2" width="35.77734375" customWidth="1"/>
    <col min="3" max="3" width="8.6640625" customWidth="1"/>
    <col min="4" max="4" width="9.33203125" customWidth="1"/>
    <col min="5" max="5" width="11.88671875" customWidth="1"/>
    <col min="6" max="6" width="12.5546875" customWidth="1"/>
    <col min="7" max="7" width="10.6640625" customWidth="1"/>
  </cols>
  <sheetData>
    <row r="1" spans="1:7">
      <c r="A1" s="21"/>
      <c r="B1" s="28" t="s">
        <v>53</v>
      </c>
      <c r="C1" s="29"/>
      <c r="D1" s="29"/>
      <c r="E1" s="30"/>
      <c r="F1" s="21"/>
      <c r="G1" s="21"/>
    </row>
    <row r="2" spans="1:7">
      <c r="A2" s="22"/>
      <c r="B2" s="22"/>
      <c r="C2" s="22"/>
      <c r="D2" s="22"/>
      <c r="E2" s="22"/>
      <c r="F2" s="22"/>
      <c r="G2" s="22"/>
    </row>
    <row r="3" spans="1:7" ht="22.95" customHeight="1">
      <c r="A3" s="23" t="s">
        <v>43</v>
      </c>
      <c r="B3" s="23" t="s">
        <v>44</v>
      </c>
      <c r="C3" s="23" t="s">
        <v>45</v>
      </c>
      <c r="D3" s="23" t="s">
        <v>46</v>
      </c>
      <c r="E3" s="23" t="s">
        <v>47</v>
      </c>
      <c r="F3" s="23" t="s">
        <v>48</v>
      </c>
      <c r="G3" s="23" t="s">
        <v>49</v>
      </c>
    </row>
    <row r="4" spans="1:7">
      <c r="A4" s="24">
        <v>1</v>
      </c>
      <c r="B4" s="24" t="s">
        <v>54</v>
      </c>
      <c r="C4" s="24" t="s">
        <v>42</v>
      </c>
      <c r="D4" s="24">
        <v>1</v>
      </c>
      <c r="E4" s="24">
        <v>425000</v>
      </c>
      <c r="F4" s="24">
        <f>D4*E4</f>
        <v>425000</v>
      </c>
      <c r="G4" s="24"/>
    </row>
    <row r="5" spans="1:7">
      <c r="A5" s="24">
        <v>2</v>
      </c>
      <c r="B5" s="24" t="s">
        <v>55</v>
      </c>
      <c r="C5" s="24" t="s">
        <v>42</v>
      </c>
      <c r="D5" s="24">
        <v>1</v>
      </c>
      <c r="E5" s="24">
        <v>325000</v>
      </c>
      <c r="F5" s="24">
        <f>D5*E5</f>
        <v>325000</v>
      </c>
      <c r="G5" s="24"/>
    </row>
    <row r="6" spans="1:7">
      <c r="A6" s="24"/>
      <c r="B6" s="24"/>
      <c r="C6" s="24"/>
      <c r="D6" s="24"/>
      <c r="E6" s="25" t="s">
        <v>50</v>
      </c>
      <c r="F6" s="25">
        <f>SUM(F4:F5)</f>
        <v>750000</v>
      </c>
      <c r="G6" s="24"/>
    </row>
    <row r="7" spans="1:7">
      <c r="A7" s="21"/>
      <c r="B7" s="21"/>
      <c r="C7" s="21"/>
      <c r="D7" s="21"/>
      <c r="E7" s="25" t="s">
        <v>52</v>
      </c>
      <c r="F7" s="25">
        <f>F6*18%</f>
        <v>135000</v>
      </c>
      <c r="G7" s="21"/>
    </row>
    <row r="8" spans="1:7">
      <c r="A8" s="21"/>
      <c r="B8" s="21"/>
      <c r="C8" s="21"/>
      <c r="D8" s="21"/>
      <c r="E8" s="25" t="s">
        <v>51</v>
      </c>
      <c r="F8" s="25">
        <f>F6+F7</f>
        <v>885000</v>
      </c>
      <c r="G8" s="21"/>
    </row>
    <row r="9" spans="1:7">
      <c r="A9" s="21"/>
      <c r="B9" s="21"/>
      <c r="C9" s="21"/>
      <c r="D9" s="21"/>
      <c r="E9" s="21"/>
      <c r="F9" s="21"/>
      <c r="G9" s="21"/>
    </row>
  </sheetData>
  <mergeCells count="1">
    <mergeCell ref="B1:E1"/>
  </mergeCells>
  <phoneticPr fontId="13" type="noConversion"/>
  <pageMargins left="0" right="0"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FE7E-BF61-488A-A587-D236B0DC4D0B}">
  <dimension ref="A1:H87"/>
  <sheetViews>
    <sheetView tabSelected="1" topLeftCell="A21" workbookViewId="0">
      <selection activeCell="F32" sqref="F32"/>
    </sheetView>
  </sheetViews>
  <sheetFormatPr defaultColWidth="9.21875" defaultRowHeight="14.4"/>
  <cols>
    <col min="1" max="1" width="10.21875" style="103" customWidth="1"/>
    <col min="2" max="2" width="53.6640625" style="104" customWidth="1"/>
    <col min="3" max="3" width="7.21875" style="102" customWidth="1"/>
    <col min="4" max="4" width="7.44140625" style="105" customWidth="1"/>
    <col min="5" max="5" width="18.77734375" style="105" bestFit="1" customWidth="1"/>
    <col min="6" max="6" width="12.5546875" style="105" customWidth="1"/>
    <col min="7" max="7" width="15" style="48" customWidth="1"/>
    <col min="8" max="8" width="11.44140625" style="48" hidden="1" customWidth="1"/>
    <col min="9" max="10" width="9.21875" style="48"/>
    <col min="11" max="11" width="26" style="48" customWidth="1"/>
    <col min="12" max="16384" width="9.21875" style="48"/>
  </cols>
  <sheetData>
    <row r="1" spans="1:8">
      <c r="A1" s="43"/>
      <c r="B1" s="44"/>
      <c r="C1" s="45"/>
      <c r="D1" s="46"/>
      <c r="E1" s="47"/>
      <c r="F1" s="47"/>
    </row>
    <row r="2" spans="1:8">
      <c r="A2" s="49"/>
      <c r="B2" s="49"/>
      <c r="C2" s="49"/>
      <c r="D2" s="49"/>
      <c r="E2" s="49"/>
      <c r="F2" s="49"/>
    </row>
    <row r="3" spans="1:8">
      <c r="A3" s="50" t="s">
        <v>64</v>
      </c>
      <c r="B3" s="50"/>
      <c r="C3" s="50"/>
      <c r="D3" s="50"/>
      <c r="E3" s="50"/>
      <c r="F3" s="50"/>
    </row>
    <row r="4" spans="1:8">
      <c r="A4" s="43" t="s">
        <v>65</v>
      </c>
      <c r="B4" s="47" t="s">
        <v>66</v>
      </c>
      <c r="C4" s="43" t="s">
        <v>67</v>
      </c>
      <c r="D4" s="47" t="s">
        <v>68</v>
      </c>
      <c r="E4" s="47" t="s">
        <v>69</v>
      </c>
      <c r="F4" s="47" t="s">
        <v>48</v>
      </c>
      <c r="H4" s="51" t="s">
        <v>69</v>
      </c>
    </row>
    <row r="5" spans="1:8" s="55" customFormat="1">
      <c r="A5" s="43"/>
      <c r="B5" s="52"/>
      <c r="C5" s="53"/>
      <c r="D5" s="54"/>
      <c r="E5" s="54"/>
      <c r="F5" s="54"/>
    </row>
    <row r="6" spans="1:8" s="60" customFormat="1">
      <c r="A6" s="56">
        <v>1</v>
      </c>
      <c r="B6" s="57" t="s">
        <v>70</v>
      </c>
      <c r="C6" s="58"/>
      <c r="D6" s="59"/>
      <c r="E6" s="59"/>
      <c r="F6" s="59"/>
    </row>
    <row r="7" spans="1:8" s="66" customFormat="1" ht="125.55" customHeight="1">
      <c r="A7" s="61">
        <v>1.1000000000000001</v>
      </c>
      <c r="B7" s="62" t="s">
        <v>71</v>
      </c>
      <c r="C7" s="63"/>
      <c r="D7" s="64"/>
      <c r="E7" s="63"/>
      <c r="F7" s="65"/>
      <c r="H7" s="67"/>
    </row>
    <row r="8" spans="1:8" s="66" customFormat="1" ht="26.55" customHeight="1">
      <c r="A8" s="68" t="s">
        <v>72</v>
      </c>
      <c r="B8" s="69" t="s">
        <v>73</v>
      </c>
      <c r="C8" s="70" t="s">
        <v>42</v>
      </c>
      <c r="D8" s="71">
        <v>1</v>
      </c>
      <c r="E8" s="72">
        <v>247500</v>
      </c>
      <c r="F8" s="73">
        <f>E8</f>
        <v>247500</v>
      </c>
      <c r="H8" s="67"/>
    </row>
    <row r="9" spans="1:8" s="66" customFormat="1" ht="26.55" customHeight="1">
      <c r="A9" s="74"/>
      <c r="B9" s="75" t="s">
        <v>74</v>
      </c>
      <c r="C9" s="76"/>
      <c r="D9" s="77"/>
      <c r="E9" s="78"/>
      <c r="F9" s="79">
        <f>F18</f>
        <v>247169.5</v>
      </c>
      <c r="H9" s="67"/>
    </row>
    <row r="10" spans="1:8" s="66" customFormat="1" ht="16.95" customHeight="1">
      <c r="A10" s="80"/>
      <c r="B10" s="81" t="s">
        <v>75</v>
      </c>
      <c r="C10" s="82" t="s">
        <v>42</v>
      </c>
      <c r="D10" s="83">
        <v>10</v>
      </c>
      <c r="E10" s="84">
        <v>3850</v>
      </c>
      <c r="F10" s="85">
        <f>D10*E10</f>
        <v>38500</v>
      </c>
      <c r="H10" s="67"/>
    </row>
    <row r="11" spans="1:8" s="66" customFormat="1" ht="19.05" customHeight="1">
      <c r="A11" s="80"/>
      <c r="B11" s="81" t="s">
        <v>76</v>
      </c>
      <c r="C11" s="82" t="s">
        <v>42</v>
      </c>
      <c r="D11" s="83">
        <v>17</v>
      </c>
      <c r="E11" s="84">
        <v>1150</v>
      </c>
      <c r="F11" s="85">
        <f>D11*E11</f>
        <v>19550</v>
      </c>
      <c r="H11" s="67"/>
    </row>
    <row r="12" spans="1:8" s="66" customFormat="1" ht="31.05" customHeight="1">
      <c r="A12" s="80"/>
      <c r="B12" s="81" t="s">
        <v>77</v>
      </c>
      <c r="C12" s="82" t="s">
        <v>78</v>
      </c>
      <c r="D12" s="83">
        <v>66</v>
      </c>
      <c r="E12" s="84">
        <v>680</v>
      </c>
      <c r="F12" s="85">
        <f>D12*E12</f>
        <v>44880</v>
      </c>
      <c r="H12" s="67"/>
    </row>
    <row r="13" spans="1:8" s="66" customFormat="1" ht="28.95" customHeight="1">
      <c r="A13" s="80"/>
      <c r="B13" s="81" t="s">
        <v>79</v>
      </c>
      <c r="C13" s="82" t="s">
        <v>78</v>
      </c>
      <c r="D13" s="83">
        <v>42</v>
      </c>
      <c r="E13" s="84">
        <v>1250</v>
      </c>
      <c r="F13" s="85">
        <f>D13*E13</f>
        <v>52500</v>
      </c>
      <c r="H13" s="67"/>
    </row>
    <row r="14" spans="1:8" s="66" customFormat="1" ht="26.55" customHeight="1">
      <c r="A14" s="80"/>
      <c r="B14" s="86" t="s">
        <v>80</v>
      </c>
      <c r="C14" s="82" t="s">
        <v>81</v>
      </c>
      <c r="D14" s="83"/>
      <c r="E14" s="84">
        <v>24500</v>
      </c>
      <c r="F14" s="85">
        <v>24500</v>
      </c>
      <c r="H14" s="67"/>
    </row>
    <row r="15" spans="1:8" s="66" customFormat="1" ht="26.55" customHeight="1">
      <c r="A15" s="80"/>
      <c r="B15" s="86" t="s">
        <v>82</v>
      </c>
      <c r="C15" s="82" t="s">
        <v>81</v>
      </c>
      <c r="D15" s="83"/>
      <c r="E15" s="84">
        <v>35000</v>
      </c>
      <c r="F15" s="85">
        <v>35000</v>
      </c>
      <c r="H15" s="67"/>
    </row>
    <row r="16" spans="1:8" s="66" customFormat="1" ht="26.55" customHeight="1">
      <c r="A16" s="80"/>
      <c r="B16" s="81"/>
      <c r="C16" s="82"/>
      <c r="D16" s="83"/>
      <c r="E16" s="84" t="s">
        <v>50</v>
      </c>
      <c r="F16" s="85">
        <f>SUM(F10:F15)</f>
        <v>214930</v>
      </c>
      <c r="H16" s="67"/>
    </row>
    <row r="17" spans="1:8" s="66" customFormat="1" ht="26.55" customHeight="1">
      <c r="A17" s="80"/>
      <c r="B17" s="81"/>
      <c r="C17" s="82"/>
      <c r="D17" s="83"/>
      <c r="E17" s="84" t="s">
        <v>83</v>
      </c>
      <c r="F17" s="85">
        <f>F16*15%</f>
        <v>32239.5</v>
      </c>
      <c r="H17" s="67"/>
    </row>
    <row r="18" spans="1:8" s="66" customFormat="1" ht="26.55" customHeight="1">
      <c r="A18" s="80"/>
      <c r="B18" s="81"/>
      <c r="C18" s="82"/>
      <c r="D18" s="83"/>
      <c r="E18" s="84" t="s">
        <v>51</v>
      </c>
      <c r="F18" s="85">
        <f>SUM(F16:F17)</f>
        <v>247169.5</v>
      </c>
      <c r="H18" s="67"/>
    </row>
    <row r="19" spans="1:8" s="66" customFormat="1" ht="144">
      <c r="A19" s="87">
        <v>2</v>
      </c>
      <c r="B19" s="88" t="s">
        <v>84</v>
      </c>
      <c r="C19" s="89"/>
      <c r="D19" s="90"/>
      <c r="E19" s="90"/>
      <c r="F19" s="91"/>
      <c r="H19" s="67"/>
    </row>
    <row r="20" spans="1:8" s="66" customFormat="1">
      <c r="A20" s="68" t="s">
        <v>72</v>
      </c>
      <c r="B20" s="92" t="s">
        <v>85</v>
      </c>
      <c r="C20" s="93" t="s">
        <v>42</v>
      </c>
      <c r="D20" s="65">
        <v>1</v>
      </c>
      <c r="E20" s="65">
        <v>195000</v>
      </c>
      <c r="F20" s="85">
        <f>E20</f>
        <v>195000</v>
      </c>
      <c r="H20" s="67"/>
    </row>
    <row r="21" spans="1:8" s="66" customFormat="1">
      <c r="A21" s="74"/>
      <c r="B21" s="75" t="s">
        <v>86</v>
      </c>
      <c r="C21" s="76"/>
      <c r="D21" s="77"/>
      <c r="E21" s="78"/>
      <c r="F21" s="79">
        <f>F30</f>
        <v>195500</v>
      </c>
      <c r="H21" s="67"/>
    </row>
    <row r="22" spans="1:8" s="66" customFormat="1">
      <c r="A22" s="80"/>
      <c r="B22" s="81" t="s">
        <v>75</v>
      </c>
      <c r="C22" s="82" t="s">
        <v>42</v>
      </c>
      <c r="D22" s="83">
        <v>8</v>
      </c>
      <c r="E22" s="84">
        <v>3850</v>
      </c>
      <c r="F22" s="85">
        <f>D22*E22</f>
        <v>30800</v>
      </c>
      <c r="H22" s="67"/>
    </row>
    <row r="23" spans="1:8" s="66" customFormat="1">
      <c r="A23" s="80"/>
      <c r="B23" s="81" t="s">
        <v>76</v>
      </c>
      <c r="C23" s="82" t="s">
        <v>42</v>
      </c>
      <c r="D23" s="83">
        <v>12</v>
      </c>
      <c r="E23" s="84">
        <v>1150</v>
      </c>
      <c r="F23" s="85">
        <f>D23*E23</f>
        <v>13800</v>
      </c>
      <c r="H23" s="67"/>
    </row>
    <row r="24" spans="1:8" s="66" customFormat="1" ht="28.8">
      <c r="A24" s="80"/>
      <c r="B24" s="81" t="s">
        <v>77</v>
      </c>
      <c r="C24" s="82" t="s">
        <v>78</v>
      </c>
      <c r="D24" s="83">
        <v>30</v>
      </c>
      <c r="E24" s="84">
        <v>680</v>
      </c>
      <c r="F24" s="85">
        <f>D24*E24</f>
        <v>20400</v>
      </c>
      <c r="H24" s="67"/>
    </row>
    <row r="25" spans="1:8" s="66" customFormat="1" ht="28.8">
      <c r="A25" s="80"/>
      <c r="B25" s="81" t="s">
        <v>79</v>
      </c>
      <c r="C25" s="82" t="s">
        <v>78</v>
      </c>
      <c r="D25" s="83">
        <v>42</v>
      </c>
      <c r="E25" s="84">
        <v>1250</v>
      </c>
      <c r="F25" s="85">
        <f>D25*E25</f>
        <v>52500</v>
      </c>
      <c r="H25" s="67"/>
    </row>
    <row r="26" spans="1:8" s="66" customFormat="1">
      <c r="A26" s="80"/>
      <c r="B26" s="86" t="s">
        <v>80</v>
      </c>
      <c r="C26" s="82" t="s">
        <v>81</v>
      </c>
      <c r="D26" s="83"/>
      <c r="E26" s="84">
        <v>22500</v>
      </c>
      <c r="F26" s="85">
        <v>22500</v>
      </c>
      <c r="H26" s="67"/>
    </row>
    <row r="27" spans="1:8" s="66" customFormat="1">
      <c r="A27" s="80"/>
      <c r="B27" s="86" t="s">
        <v>82</v>
      </c>
      <c r="C27" s="82" t="s">
        <v>81</v>
      </c>
      <c r="D27" s="83"/>
      <c r="E27" s="84">
        <v>30000</v>
      </c>
      <c r="F27" s="85">
        <v>30000</v>
      </c>
      <c r="H27" s="67"/>
    </row>
    <row r="28" spans="1:8" s="66" customFormat="1">
      <c r="A28" s="80"/>
      <c r="B28" s="81"/>
      <c r="C28" s="82"/>
      <c r="D28" s="83"/>
      <c r="E28" s="84" t="s">
        <v>50</v>
      </c>
      <c r="F28" s="85">
        <f>SUM(F22:F27)</f>
        <v>170000</v>
      </c>
      <c r="H28" s="67"/>
    </row>
    <row r="29" spans="1:8" s="66" customFormat="1" ht="20.399999999999999">
      <c r="A29" s="80"/>
      <c r="B29" s="81"/>
      <c r="C29" s="82"/>
      <c r="D29" s="83"/>
      <c r="E29" s="84" t="s">
        <v>83</v>
      </c>
      <c r="F29" s="85">
        <f>F28*15%</f>
        <v>25500</v>
      </c>
      <c r="H29" s="67"/>
    </row>
    <row r="30" spans="1:8" s="66" customFormat="1">
      <c r="A30" s="80"/>
      <c r="B30" s="81"/>
      <c r="C30" s="82"/>
      <c r="D30" s="83"/>
      <c r="E30" s="84" t="s">
        <v>51</v>
      </c>
      <c r="F30" s="85">
        <f>SUM(F28:F29)</f>
        <v>195500</v>
      </c>
      <c r="H30" s="67"/>
    </row>
    <row r="31" spans="1:8" s="66" customFormat="1">
      <c r="A31" s="56"/>
      <c r="B31" s="94"/>
      <c r="C31" s="93"/>
      <c r="D31" s="65"/>
      <c r="E31" s="95" t="s">
        <v>87</v>
      </c>
      <c r="F31" s="95">
        <f>F21+F9</f>
        <v>442669.5</v>
      </c>
      <c r="H31" s="67"/>
    </row>
    <row r="32" spans="1:8" s="66" customFormat="1">
      <c r="A32" s="56"/>
      <c r="B32" s="94"/>
      <c r="C32" s="93"/>
      <c r="D32" s="65"/>
      <c r="E32" s="106" t="s">
        <v>88</v>
      </c>
      <c r="F32" s="106">
        <v>325000</v>
      </c>
      <c r="H32" s="67"/>
    </row>
    <row r="33" spans="1:8" s="66" customFormat="1">
      <c r="A33" s="56"/>
      <c r="B33" s="94"/>
      <c r="C33" s="93"/>
      <c r="D33" s="65"/>
      <c r="E33" s="95" t="s">
        <v>52</v>
      </c>
      <c r="F33" s="95">
        <f>F32*18%</f>
        <v>58500</v>
      </c>
      <c r="H33" s="67"/>
    </row>
    <row r="34" spans="1:8" s="66" customFormat="1">
      <c r="A34" s="56"/>
      <c r="B34" s="96"/>
      <c r="C34" s="93"/>
      <c r="D34" s="65"/>
      <c r="E34" s="95" t="s">
        <v>51</v>
      </c>
      <c r="F34" s="95">
        <f>SUM(F32:F33)</f>
        <v>383500</v>
      </c>
      <c r="H34" s="67"/>
    </row>
    <row r="35" spans="1:8" s="66" customFormat="1">
      <c r="A35" s="56"/>
      <c r="B35" s="97"/>
      <c r="C35" s="93"/>
      <c r="D35" s="65"/>
      <c r="E35" s="65"/>
      <c r="F35" s="65"/>
      <c r="H35" s="67"/>
    </row>
    <row r="36" spans="1:8">
      <c r="A36" s="98"/>
      <c r="B36" s="99"/>
      <c r="C36" s="48"/>
      <c r="D36" s="100"/>
      <c r="E36" s="101"/>
      <c r="F36" s="101"/>
      <c r="H36" s="102"/>
    </row>
    <row r="37" spans="1:8">
      <c r="A37" s="98"/>
      <c r="B37" s="99"/>
      <c r="C37" s="48"/>
      <c r="D37" s="100"/>
      <c r="E37" s="101"/>
      <c r="F37" s="101"/>
      <c r="H37" s="102"/>
    </row>
    <row r="38" spans="1:8">
      <c r="A38" s="98"/>
      <c r="B38" s="99"/>
      <c r="C38" s="48"/>
      <c r="D38" s="100"/>
      <c r="E38" s="101"/>
      <c r="F38" s="101"/>
      <c r="H38" s="102"/>
    </row>
    <row r="39" spans="1:8">
      <c r="A39" s="98"/>
      <c r="B39" s="99"/>
      <c r="C39" s="48"/>
      <c r="D39" s="100"/>
      <c r="E39" s="101"/>
      <c r="F39" s="101"/>
      <c r="H39" s="102"/>
    </row>
    <row r="40" spans="1:8">
      <c r="A40" s="98"/>
      <c r="B40" s="99"/>
      <c r="C40" s="48"/>
      <c r="D40" s="100"/>
      <c r="E40" s="101"/>
      <c r="F40" s="101"/>
      <c r="H40" s="102"/>
    </row>
    <row r="41" spans="1:8">
      <c r="A41" s="98"/>
      <c r="B41" s="99"/>
      <c r="C41" s="48"/>
      <c r="D41" s="100"/>
      <c r="E41" s="101"/>
      <c r="F41" s="101"/>
      <c r="H41" s="102"/>
    </row>
    <row r="42" spans="1:8">
      <c r="A42" s="98"/>
      <c r="B42" s="99"/>
      <c r="C42" s="48"/>
      <c r="D42" s="100"/>
      <c r="E42" s="101"/>
      <c r="F42" s="101"/>
      <c r="H42" s="102"/>
    </row>
    <row r="43" spans="1:8">
      <c r="A43" s="98"/>
      <c r="B43" s="99"/>
      <c r="C43" s="48"/>
      <c r="D43" s="100"/>
      <c r="E43" s="101"/>
      <c r="F43" s="101"/>
      <c r="H43" s="102"/>
    </row>
    <row r="44" spans="1:8">
      <c r="A44" s="98"/>
      <c r="B44" s="99"/>
      <c r="C44" s="48"/>
      <c r="D44" s="100"/>
      <c r="E44" s="101"/>
      <c r="F44" s="101"/>
      <c r="H44" s="102"/>
    </row>
    <row r="45" spans="1:8">
      <c r="A45" s="98"/>
      <c r="B45" s="99"/>
      <c r="C45" s="48"/>
      <c r="D45" s="100"/>
      <c r="E45" s="101"/>
      <c r="F45" s="101"/>
      <c r="H45" s="102"/>
    </row>
    <row r="46" spans="1:8">
      <c r="A46" s="98"/>
      <c r="B46" s="99"/>
      <c r="C46" s="48"/>
      <c r="D46" s="100"/>
      <c r="E46" s="101"/>
      <c r="F46" s="101"/>
      <c r="H46" s="102"/>
    </row>
    <row r="47" spans="1:8">
      <c r="A47" s="98"/>
      <c r="B47" s="99"/>
      <c r="C47" s="48"/>
      <c r="D47" s="100"/>
      <c r="E47" s="101"/>
      <c r="F47" s="101"/>
      <c r="H47" s="102"/>
    </row>
    <row r="48" spans="1:8">
      <c r="A48" s="98"/>
      <c r="B48" s="99"/>
      <c r="C48" s="48"/>
      <c r="D48" s="100"/>
      <c r="E48" s="101"/>
      <c r="F48" s="101"/>
      <c r="H48" s="102"/>
    </row>
    <row r="49" spans="1:8">
      <c r="A49" s="98"/>
      <c r="B49" s="99"/>
      <c r="C49" s="48"/>
      <c r="D49" s="100"/>
      <c r="E49" s="101"/>
      <c r="F49" s="101"/>
      <c r="H49" s="102"/>
    </row>
    <row r="50" spans="1:8">
      <c r="A50" s="98"/>
      <c r="B50" s="99"/>
      <c r="C50" s="48"/>
      <c r="D50" s="100"/>
      <c r="E50" s="101"/>
      <c r="F50" s="101"/>
      <c r="H50" s="102"/>
    </row>
    <row r="51" spans="1:8">
      <c r="A51" s="98"/>
      <c r="B51" s="99"/>
      <c r="C51" s="48"/>
      <c r="D51" s="100"/>
      <c r="E51" s="101"/>
      <c r="F51" s="101"/>
      <c r="H51" s="102"/>
    </row>
    <row r="52" spans="1:8">
      <c r="A52" s="98"/>
      <c r="B52" s="99"/>
      <c r="C52" s="48"/>
      <c r="D52" s="100"/>
      <c r="E52" s="101"/>
      <c r="F52" s="101"/>
      <c r="H52" s="102"/>
    </row>
    <row r="53" spans="1:8">
      <c r="A53" s="98"/>
      <c r="B53" s="99"/>
      <c r="C53" s="48"/>
      <c r="D53" s="100"/>
      <c r="E53" s="101"/>
      <c r="F53" s="101"/>
      <c r="H53" s="102"/>
    </row>
    <row r="54" spans="1:8">
      <c r="A54" s="98"/>
      <c r="B54" s="99"/>
      <c r="C54" s="48"/>
      <c r="D54" s="100"/>
      <c r="E54" s="101"/>
      <c r="F54" s="101"/>
      <c r="H54" s="102"/>
    </row>
    <row r="55" spans="1:8">
      <c r="A55" s="98"/>
      <c r="B55" s="99"/>
      <c r="C55" s="48"/>
      <c r="D55" s="100"/>
      <c r="E55" s="101"/>
      <c r="F55" s="101"/>
      <c r="H55" s="102"/>
    </row>
    <row r="56" spans="1:8">
      <c r="A56" s="98"/>
      <c r="B56" s="99"/>
      <c r="C56" s="48"/>
      <c r="D56" s="100"/>
      <c r="E56" s="101"/>
      <c r="F56" s="101"/>
      <c r="H56" s="102"/>
    </row>
    <row r="57" spans="1:8">
      <c r="A57" s="98"/>
      <c r="B57" s="99"/>
      <c r="C57" s="48"/>
      <c r="D57" s="100"/>
      <c r="E57" s="101"/>
      <c r="F57" s="101"/>
      <c r="H57" s="102"/>
    </row>
    <row r="58" spans="1:8">
      <c r="A58" s="98"/>
      <c r="B58" s="99"/>
      <c r="C58" s="48"/>
      <c r="D58" s="100"/>
      <c r="E58" s="101"/>
      <c r="F58" s="101"/>
      <c r="H58" s="102"/>
    </row>
    <row r="59" spans="1:8">
      <c r="A59" s="98"/>
      <c r="B59" s="99"/>
      <c r="C59" s="48"/>
      <c r="D59" s="100"/>
      <c r="E59" s="101"/>
      <c r="F59" s="101"/>
      <c r="H59" s="102"/>
    </row>
    <row r="60" spans="1:8">
      <c r="A60" s="98"/>
      <c r="B60" s="99"/>
      <c r="C60" s="48"/>
      <c r="D60" s="100"/>
      <c r="E60" s="101"/>
      <c r="F60" s="101"/>
      <c r="H60" s="102"/>
    </row>
    <row r="61" spans="1:8">
      <c r="A61" s="98"/>
      <c r="B61" s="99"/>
      <c r="C61" s="48"/>
      <c r="D61" s="100"/>
      <c r="E61" s="101"/>
      <c r="F61" s="101"/>
      <c r="H61" s="102"/>
    </row>
    <row r="62" spans="1:8">
      <c r="A62" s="98"/>
      <c r="B62" s="99"/>
      <c r="C62" s="48"/>
      <c r="D62" s="100"/>
      <c r="E62" s="101"/>
      <c r="F62" s="101"/>
      <c r="H62" s="102"/>
    </row>
    <row r="63" spans="1:8">
      <c r="A63" s="98"/>
      <c r="B63" s="99"/>
      <c r="C63" s="48"/>
      <c r="D63" s="100"/>
      <c r="E63" s="101"/>
      <c r="F63" s="101"/>
      <c r="H63" s="102"/>
    </row>
    <row r="64" spans="1:8">
      <c r="A64" s="98"/>
      <c r="B64" s="99"/>
      <c r="C64" s="48"/>
      <c r="D64" s="100"/>
      <c r="E64" s="101"/>
      <c r="F64" s="101"/>
      <c r="H64" s="102"/>
    </row>
    <row r="65" spans="1:8">
      <c r="A65" s="98"/>
      <c r="B65" s="99"/>
      <c r="C65" s="48"/>
      <c r="D65" s="100"/>
      <c r="E65" s="101"/>
      <c r="F65" s="101"/>
      <c r="H65" s="102"/>
    </row>
    <row r="66" spans="1:8">
      <c r="A66" s="98"/>
      <c r="B66" s="99"/>
      <c r="C66" s="48"/>
      <c r="D66" s="100"/>
      <c r="E66" s="101"/>
      <c r="F66" s="101"/>
      <c r="H66" s="102"/>
    </row>
    <row r="67" spans="1:8">
      <c r="A67" s="98"/>
      <c r="B67" s="99"/>
      <c r="C67" s="48"/>
      <c r="D67" s="100"/>
      <c r="E67" s="101"/>
      <c r="F67" s="101"/>
      <c r="H67" s="102"/>
    </row>
    <row r="68" spans="1:8">
      <c r="A68" s="98"/>
      <c r="B68" s="99"/>
      <c r="C68" s="48"/>
      <c r="D68" s="100"/>
      <c r="E68" s="101"/>
      <c r="F68" s="101"/>
      <c r="H68" s="102"/>
    </row>
    <row r="69" spans="1:8">
      <c r="A69" s="98"/>
      <c r="B69" s="99"/>
      <c r="C69" s="48"/>
      <c r="D69" s="100"/>
      <c r="E69" s="101"/>
      <c r="F69" s="101"/>
      <c r="H69" s="102"/>
    </row>
    <row r="70" spans="1:8">
      <c r="A70" s="98"/>
      <c r="B70" s="99"/>
      <c r="C70" s="48"/>
      <c r="D70" s="100"/>
      <c r="E70" s="101"/>
      <c r="F70" s="101"/>
      <c r="H70" s="102"/>
    </row>
    <row r="71" spans="1:8">
      <c r="A71" s="98"/>
      <c r="B71" s="99"/>
      <c r="C71" s="48"/>
      <c r="D71" s="100"/>
      <c r="E71" s="101"/>
      <c r="F71" s="101"/>
      <c r="H71" s="102"/>
    </row>
    <row r="72" spans="1:8">
      <c r="A72" s="98"/>
      <c r="B72" s="99"/>
      <c r="C72" s="48"/>
      <c r="D72" s="100"/>
      <c r="E72" s="101"/>
      <c r="F72" s="101"/>
      <c r="H72" s="102"/>
    </row>
    <row r="73" spans="1:8">
      <c r="A73" s="98"/>
      <c r="B73" s="99"/>
      <c r="C73" s="48"/>
      <c r="D73" s="100"/>
      <c r="E73" s="101"/>
      <c r="F73" s="101"/>
      <c r="H73" s="102"/>
    </row>
    <row r="74" spans="1:8">
      <c r="A74" s="98"/>
      <c r="B74" s="99"/>
      <c r="C74" s="48"/>
      <c r="D74" s="100"/>
      <c r="E74" s="101"/>
      <c r="F74" s="101"/>
      <c r="H74" s="102"/>
    </row>
    <row r="75" spans="1:8">
      <c r="A75" s="98"/>
      <c r="B75" s="99"/>
      <c r="C75" s="48"/>
      <c r="D75" s="100"/>
      <c r="E75" s="101"/>
      <c r="F75" s="101"/>
      <c r="H75" s="102"/>
    </row>
    <row r="76" spans="1:8">
      <c r="A76" s="98"/>
      <c r="B76" s="99"/>
      <c r="C76" s="48"/>
      <c r="D76" s="100"/>
      <c r="E76" s="101"/>
      <c r="F76" s="101"/>
      <c r="H76" s="102"/>
    </row>
    <row r="77" spans="1:8">
      <c r="A77" s="98"/>
      <c r="B77" s="99"/>
      <c r="C77" s="48"/>
      <c r="D77" s="100"/>
      <c r="E77" s="101"/>
      <c r="F77" s="101"/>
      <c r="H77" s="102"/>
    </row>
    <row r="78" spans="1:8">
      <c r="A78" s="98"/>
      <c r="B78" s="99"/>
      <c r="C78" s="48"/>
      <c r="D78" s="100"/>
      <c r="E78" s="101"/>
      <c r="F78" s="101"/>
      <c r="H78" s="102"/>
    </row>
    <row r="79" spans="1:8">
      <c r="A79" s="98"/>
      <c r="B79" s="99"/>
      <c r="C79" s="48"/>
      <c r="D79" s="100"/>
      <c r="E79" s="101"/>
      <c r="F79" s="101"/>
      <c r="H79" s="102"/>
    </row>
    <row r="80" spans="1:8">
      <c r="A80" s="98"/>
      <c r="B80" s="99"/>
      <c r="C80" s="48"/>
      <c r="D80" s="100"/>
      <c r="E80" s="101"/>
      <c r="F80" s="101"/>
      <c r="H80" s="102"/>
    </row>
    <row r="81" spans="1:8">
      <c r="A81" s="98"/>
      <c r="B81" s="99"/>
      <c r="C81" s="48"/>
      <c r="D81" s="100"/>
      <c r="E81" s="101"/>
      <c r="F81" s="101"/>
      <c r="H81" s="102"/>
    </row>
    <row r="82" spans="1:8">
      <c r="A82" s="98"/>
      <c r="B82" s="99"/>
      <c r="C82" s="48"/>
      <c r="D82" s="100"/>
      <c r="E82" s="101"/>
      <c r="F82" s="101"/>
      <c r="H82" s="102"/>
    </row>
    <row r="83" spans="1:8">
      <c r="A83" s="98"/>
      <c r="B83" s="99"/>
      <c r="C83" s="48"/>
      <c r="D83" s="100"/>
      <c r="E83" s="101"/>
      <c r="F83" s="101"/>
      <c r="H83" s="102"/>
    </row>
    <row r="84" spans="1:8">
      <c r="A84" s="98"/>
      <c r="B84" s="99"/>
      <c r="C84" s="48"/>
      <c r="D84" s="100"/>
      <c r="E84" s="101"/>
      <c r="F84" s="101"/>
      <c r="H84" s="102"/>
    </row>
    <row r="85" spans="1:8">
      <c r="A85" s="98"/>
      <c r="B85" s="99"/>
      <c r="C85" s="48"/>
      <c r="D85" s="100"/>
      <c r="E85" s="101"/>
      <c r="F85" s="101"/>
      <c r="H85" s="102"/>
    </row>
    <row r="86" spans="1:8">
      <c r="A86" s="98"/>
      <c r="B86" s="99"/>
      <c r="C86" s="48"/>
      <c r="D86" s="100"/>
      <c r="E86" s="101"/>
      <c r="F86" s="101"/>
      <c r="H86" s="102"/>
    </row>
    <row r="87" spans="1:8">
      <c r="A87" s="98"/>
      <c r="B87" s="99"/>
      <c r="C87" s="48"/>
      <c r="D87" s="100"/>
      <c r="E87" s="101"/>
      <c r="F87" s="101"/>
      <c r="H87" s="102"/>
    </row>
  </sheetData>
  <mergeCells count="2">
    <mergeCell ref="A2:F2"/>
    <mergeCell ref="A3:F3"/>
  </mergeCells>
  <conditionalFormatting sqref="B7:B18">
    <cfRule type="cellIs" dxfId="1" priority="2" stopIfTrue="1" operator="equal">
      <formula>0</formula>
    </cfRule>
  </conditionalFormatting>
  <conditionalFormatting sqref="B21:B30">
    <cfRule type="cellIs" dxfId="0" priority="1" stopIfTrue="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671E-527F-4142-9CB5-83448E0FFBD3}">
  <dimension ref="D3:E12"/>
  <sheetViews>
    <sheetView workbookViewId="0">
      <selection activeCell="D19" sqref="D19"/>
    </sheetView>
  </sheetViews>
  <sheetFormatPr defaultRowHeight="14.4"/>
  <cols>
    <col min="4" max="4" width="41" bestFit="1" customWidth="1"/>
    <col min="5" max="5" width="7" bestFit="1" customWidth="1"/>
  </cols>
  <sheetData>
    <row r="3" spans="4:5" ht="15" thickBot="1"/>
    <row r="4" spans="4:5" ht="15" thickBot="1">
      <c r="D4" s="31" t="s">
        <v>56</v>
      </c>
      <c r="E4" s="32" t="s">
        <v>57</v>
      </c>
    </row>
    <row r="5" spans="4:5" ht="15" thickBot="1">
      <c r="D5" s="33" t="s">
        <v>58</v>
      </c>
      <c r="E5" s="34">
        <v>318000</v>
      </c>
    </row>
    <row r="6" spans="4:5" ht="15" thickBot="1">
      <c r="D6" s="33" t="s">
        <v>52</v>
      </c>
      <c r="E6" s="34">
        <v>57240</v>
      </c>
    </row>
    <row r="7" spans="4:5" ht="15" thickBot="1">
      <c r="D7" s="35" t="s">
        <v>59</v>
      </c>
      <c r="E7" s="36">
        <v>375240</v>
      </c>
    </row>
    <row r="8" spans="4:5" ht="15" thickBot="1">
      <c r="D8" s="33" t="s">
        <v>60</v>
      </c>
      <c r="E8" s="34">
        <v>47700</v>
      </c>
    </row>
    <row r="9" spans="4:5" ht="15" thickBot="1">
      <c r="D9" s="33" t="s">
        <v>61</v>
      </c>
      <c r="E9" s="34">
        <v>2060</v>
      </c>
    </row>
    <row r="10" spans="4:5" ht="15" thickBot="1">
      <c r="D10" s="37" t="s">
        <v>62</v>
      </c>
      <c r="E10" s="38">
        <v>425000</v>
      </c>
    </row>
    <row r="11" spans="4:5" ht="15" thickBot="1">
      <c r="D11" s="39" t="s">
        <v>52</v>
      </c>
      <c r="E11" s="40">
        <v>76500</v>
      </c>
    </row>
    <row r="12" spans="4:5" ht="15" thickBot="1">
      <c r="D12" s="41" t="s">
        <v>63</v>
      </c>
      <c r="E12" s="42">
        <v>501500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B2200-897F-46D9-A1C7-27A49FCAAFA8}">
  <ds:schemaRefs>
    <ds:schemaRef ds:uri="http://schemas.microsoft.com/sharepoint/v3/contenttype/forms"/>
  </ds:schemaRefs>
</ds:datastoreItem>
</file>

<file path=customXml/itemProps2.xml><?xml version="1.0" encoding="utf-8"?>
<ds:datastoreItem xmlns:ds="http://schemas.openxmlformats.org/officeDocument/2006/customXml" ds:itemID="{A6183B8A-DF6D-4404-AF61-1AF3E5EE123C}">
  <ds:schemaRefs>
    <ds:schemaRef ds:uri="http://purl.org/dc/terms/"/>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93f5a7a4-2ad1-46b6-8cf3-ba87f7d66d3e"/>
    <ds:schemaRef ds:uri="1edca550-45ec-413d-b410-eb5899b7564f"/>
    <ds:schemaRef ds:uri="http://www.w3.org/XML/1998/namespace"/>
  </ds:schemaRefs>
</ds:datastoreItem>
</file>

<file path=customXml/itemProps3.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Summary-2</vt:lpstr>
      <vt:lpstr>NT Work CIP Lounge</vt:lpstr>
      <vt:lpstr>Bar counter details</vt:lpstr>
      <vt:lpstr>Details of Scrubber</vt:lpstr>
      <vt:lpstr>'Summary-2'!Print_Area</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Irfan Sayed</cp:lastModifiedBy>
  <cp:lastPrinted>2024-09-15T14:24:56Z</cp:lastPrinted>
  <dcterms:created xsi:type="dcterms:W3CDTF">2024-05-23T12:58:36Z</dcterms:created>
  <dcterms:modified xsi:type="dcterms:W3CDTF">2024-10-09T06:04:22Z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