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Mumbai\Mumbai T2\AJ 1881 T2 LVL4\AJ Kitchen\BOQ\"/>
    </mc:Choice>
  </mc:AlternateContent>
  <bookViews>
    <workbookView xWindow="0" yWindow="0" windowWidth="21570" windowHeight="8085" activeTab="2"/>
  </bookViews>
  <sheets>
    <sheet name="Summary" sheetId="12" r:id="rId1"/>
    <sheet name="SEC-01" sheetId="9" r:id="rId2"/>
    <sheet name="SEC-02" sheetId="4" r:id="rId3"/>
  </sheets>
  <definedNames>
    <definedName name="A" localSheetId="1">#REF!</definedName>
    <definedName name="A" localSheetId="2">#REF!</definedName>
    <definedName name="A">#REF!</definedName>
    <definedName name="AA" localSheetId="1">#REF!</definedName>
    <definedName name="AA" localSheetId="2">#REF!</definedName>
    <definedName name="AA">#REF!</definedName>
    <definedName name="AAA" localSheetId="1">#REF!</definedName>
    <definedName name="AAA" localSheetId="2">#REF!</definedName>
    <definedName name="AAA">#REF!</definedName>
    <definedName name="abc" localSheetId="1">#REF!</definedName>
    <definedName name="abc" localSheetId="2">#REF!</definedName>
    <definedName name="abc">#REF!</definedName>
    <definedName name="B" localSheetId="1">#REF!</definedName>
    <definedName name="B" localSheetId="2">#REF!</definedName>
    <definedName name="B">#REF!</definedName>
    <definedName name="BB" localSheetId="1">#REF!</definedName>
    <definedName name="BB" localSheetId="2">#REF!</definedName>
    <definedName name="BB">#REF!</definedName>
    <definedName name="BBB" localSheetId="1">#REF!</definedName>
    <definedName name="BBB" localSheetId="2">#REF!</definedName>
    <definedName name="BBB">#REF!</definedName>
    <definedName name="BIN" localSheetId="1">#REF!</definedName>
    <definedName name="BIN" localSheetId="2">#REF!</definedName>
    <definedName name="BIN">#REF!</definedName>
    <definedName name="CC" localSheetId="1">#REF!</definedName>
    <definedName name="CC" localSheetId="2">#REF!</definedName>
    <definedName name="CC">#REF!</definedName>
    <definedName name="D" localSheetId="1">#REF!</definedName>
    <definedName name="D" localSheetId="2">#REF!</definedName>
    <definedName name="D">#REF!</definedName>
    <definedName name="_xlnm.Database" localSheetId="1">#REF!</definedName>
    <definedName name="_xlnm.Database" localSheetId="2">#REF!</definedName>
    <definedName name="_xlnm.Database">#REF!</definedName>
    <definedName name="DD" localSheetId="1">#REF!</definedName>
    <definedName name="DD" localSheetId="2">#REF!</definedName>
    <definedName name="DD">#REF!</definedName>
    <definedName name="E" localSheetId="1">#REF!</definedName>
    <definedName name="E" localSheetId="2">#REF!</definedName>
    <definedName name="E">#REF!</definedName>
    <definedName name="EE" localSheetId="1">#REF!</definedName>
    <definedName name="EE" localSheetId="2">#REF!</definedName>
    <definedName name="EE">#REF!</definedName>
    <definedName name="F" localSheetId="1">#REF!</definedName>
    <definedName name="F" localSheetId="2">#REF!</definedName>
    <definedName name="F">#REF!</definedName>
    <definedName name="FF" localSheetId="1">#REF!</definedName>
    <definedName name="FF" localSheetId="2">#REF!</definedName>
    <definedName name="FF">#REF!</definedName>
    <definedName name="G" localSheetId="1">#REF!</definedName>
    <definedName name="G" localSheetId="2">#REF!</definedName>
    <definedName name="G">#REF!</definedName>
    <definedName name="H" localSheetId="1">#REF!</definedName>
    <definedName name="H" localSheetId="2">#REF!</definedName>
    <definedName name="H">#REF!</definedName>
    <definedName name="HH" localSheetId="1">#REF!</definedName>
    <definedName name="HH" localSheetId="2">#REF!</definedName>
    <definedName name="HH">#REF!</definedName>
    <definedName name="J" localSheetId="1">#REF!</definedName>
    <definedName name="J" localSheetId="2">#REF!</definedName>
    <definedName name="J">#REF!</definedName>
    <definedName name="K" localSheetId="1">#REF!</definedName>
    <definedName name="K" localSheetId="2">#REF!</definedName>
    <definedName name="K">#REF!</definedName>
    <definedName name="L" localSheetId="1">#REF!</definedName>
    <definedName name="L" localSheetId="2">#REF!</definedName>
    <definedName name="L">#REF!</definedName>
    <definedName name="LL" localSheetId="1">#REF!</definedName>
    <definedName name="LL" localSheetId="2">#REF!</definedName>
    <definedName name="LL">#REF!</definedName>
    <definedName name="M" localSheetId="1">#REF!</definedName>
    <definedName name="M" localSheetId="2">#REF!</definedName>
    <definedName name="M">#REF!</definedName>
    <definedName name="N" localSheetId="1">#REF!</definedName>
    <definedName name="N" localSheetId="2">#REF!</definedName>
    <definedName name="N">#REF!</definedName>
    <definedName name="P" localSheetId="1">#REF!</definedName>
    <definedName name="P" localSheetId="2">#REF!</definedName>
    <definedName name="P">#REF!</definedName>
    <definedName name="_xlnm.Print_Area" localSheetId="1">'SEC-01'!$A$1:$F$80</definedName>
    <definedName name="_xlnm.Print_Area" localSheetId="2">'SEC-02'!$A$1:$F$55</definedName>
    <definedName name="_xlnm.Print_Titles" localSheetId="1">'SEC-01'!$1:$6</definedName>
    <definedName name="_xlnm.Print_Titles" localSheetId="2">'SEC-02'!$1:$6</definedName>
    <definedName name="Print_Titles_MI" localSheetId="1">#REF!</definedName>
    <definedName name="Print_Titles_MI" localSheetId="2">#REF!</definedName>
    <definedName name="Print_Titles_MI">#REF!</definedName>
    <definedName name="Q" localSheetId="1">#REF!</definedName>
    <definedName name="Q" localSheetId="2">#REF!</definedName>
    <definedName name="Q">#REF!</definedName>
    <definedName name="S" localSheetId="1">#REF!</definedName>
    <definedName name="S" localSheetId="2">#REF!</definedName>
    <definedName name="S">#REF!</definedName>
    <definedName name="T" localSheetId="1">#REF!</definedName>
    <definedName name="T" localSheetId="2">#REF!</definedName>
    <definedName name="T">#REF!</definedName>
    <definedName name="U" localSheetId="1">#REF!</definedName>
    <definedName name="U" localSheetId="2">#REF!</definedName>
    <definedName name="U">#REF!</definedName>
    <definedName name="V" localSheetId="1">#REF!</definedName>
    <definedName name="V" localSheetId="2">#REF!</definedName>
    <definedName name="V">#REF!</definedName>
    <definedName name="W" localSheetId="1">#REF!</definedName>
    <definedName name="W" localSheetId="2">#REF!</definedName>
    <definedName name="W">#REF!</definedName>
    <definedName name="X" localSheetId="1">#REF!</definedName>
    <definedName name="X" localSheetId="2">#REF!</definedName>
    <definedName name="X">#REF!</definedName>
    <definedName name="Y" localSheetId="1">#REF!</definedName>
    <definedName name="Y" localSheetId="2">#REF!</definedName>
    <definedName name="Y">#REF!</definedName>
    <definedName name="Z" localSheetId="1">#REF!</definedName>
    <definedName name="Z" localSheetId="2">#REF!</definedName>
    <definedName name="Z">#REF!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4" l="1"/>
  <c r="F13" i="4"/>
  <c r="F11" i="4"/>
  <c r="F12" i="4"/>
  <c r="F10" i="4"/>
  <c r="F44" i="4"/>
  <c r="F43" i="4"/>
  <c r="F41" i="4"/>
  <c r="F39" i="4"/>
  <c r="F37" i="4"/>
  <c r="F38" i="4"/>
  <c r="F36" i="4"/>
  <c r="F34" i="4"/>
  <c r="F28" i="4"/>
  <c r="F29" i="4"/>
  <c r="F30" i="4"/>
  <c r="F31" i="4"/>
  <c r="K14" i="12" l="1"/>
  <c r="K13" i="12"/>
  <c r="F27" i="4" l="1"/>
  <c r="F21" i="4"/>
  <c r="F22" i="4"/>
  <c r="F17" i="4"/>
  <c r="F18" i="4"/>
  <c r="F19" i="4"/>
  <c r="F20" i="4"/>
  <c r="F16" i="4"/>
  <c r="D27" i="4"/>
  <c r="D31" i="4"/>
  <c r="D30" i="4"/>
  <c r="F54" i="4" l="1"/>
  <c r="K12" i="12" s="1"/>
  <c r="K15" i="12" s="1"/>
  <c r="D16" i="4"/>
  <c r="D38" i="4"/>
  <c r="D37" i="4"/>
  <c r="D36" i="4"/>
  <c r="D24" i="4"/>
  <c r="D28" i="4"/>
  <c r="D21" i="4" l="1"/>
  <c r="D22" i="4"/>
  <c r="D20" i="4"/>
  <c r="D18" i="4"/>
  <c r="D19" i="4"/>
  <c r="D13" i="4"/>
  <c r="D12" i="4"/>
  <c r="D11" i="4"/>
  <c r="D10" i="4"/>
  <c r="A4" i="4" l="1"/>
  <c r="A43" i="4" l="1"/>
  <c r="A41" i="4"/>
  <c r="A24" i="4"/>
  <c r="A16" i="4"/>
  <c r="A36" i="4" l="1"/>
  <c r="A37" i="4" s="1"/>
  <c r="A38" i="4" s="1"/>
  <c r="A39" i="4" s="1"/>
  <c r="A17" i="4" l="1"/>
  <c r="A20" i="4" s="1"/>
  <c r="A21" i="4" s="1"/>
  <c r="A22" i="4" s="1"/>
  <c r="A10" i="4"/>
  <c r="A11" i="4" s="1"/>
  <c r="A12" i="4" s="1"/>
  <c r="A13" i="4" s="1"/>
  <c r="A33" i="4" l="1"/>
  <c r="R101" i="9" l="1"/>
</calcChain>
</file>

<file path=xl/sharedStrings.xml><?xml version="1.0" encoding="utf-8"?>
<sst xmlns="http://schemas.openxmlformats.org/spreadsheetml/2006/main" count="176" uniqueCount="116">
  <si>
    <t>BILL OF QUANTITY</t>
  </si>
  <si>
    <t>SECTION 01 - PRELIMINARIES</t>
  </si>
  <si>
    <t>NO.</t>
  </si>
  <si>
    <t>ITEM DESCRIPTION</t>
  </si>
  <si>
    <t>UNIT</t>
  </si>
  <si>
    <t>QTY</t>
  </si>
  <si>
    <t>UNIT RATE</t>
  </si>
  <si>
    <t>AMOUNT</t>
  </si>
  <si>
    <t>General Notes on Preliminaries</t>
  </si>
  <si>
    <t>These Preliminaries are applicable to whole works and  associated works.  If the tenderer wishes to price any of the items contained herein then each such item, clause or subclause must be individually priced. The Tenderer shall not enter any lump sums covering more than clause or sub-clause of the Preliminaries has not been priced, it will be deemed that the value of such item, clause or sub-clause is included in the rates for measured items elsewhere in the Bills of Quantities</t>
  </si>
  <si>
    <t>A</t>
  </si>
  <si>
    <t>Access to and possession or use of the site</t>
  </si>
  <si>
    <t>Allow for access to the site, possession or use of the site accordance to the conditions of contract.</t>
  </si>
  <si>
    <t>item</t>
  </si>
  <si>
    <t>B</t>
  </si>
  <si>
    <t>Limitation of working space</t>
  </si>
  <si>
    <t>The working space on site is subject to the reasonable limitations imposed by the Client/ Consultant</t>
  </si>
  <si>
    <t>C</t>
  </si>
  <si>
    <t>Limitation of working hours</t>
  </si>
  <si>
    <t>As per the Landlord instruction</t>
  </si>
  <si>
    <t>D</t>
  </si>
  <si>
    <t>The maintenance of existing services, under or
over the site.</t>
  </si>
  <si>
    <t>The contractor shall be responsible for maintaining and protecting all existing services.</t>
  </si>
  <si>
    <t>E</t>
  </si>
  <si>
    <t>Contractor's Administrative Arrangements</t>
  </si>
  <si>
    <t>E.1</t>
  </si>
  <si>
    <t>Site Administration</t>
  </si>
  <si>
    <t>The contractor shall provide sufficient staff and equipment to perform the administrative duties in executing the contract.</t>
  </si>
  <si>
    <t>E.2</t>
  </si>
  <si>
    <t>Site Supervision.</t>
  </si>
  <si>
    <t>Sub-total</t>
  </si>
  <si>
    <t>SECTION 01 - PRELIMINARIES, CONT'D.,</t>
  </si>
  <si>
    <t>Security</t>
  </si>
  <si>
    <t>Allow for all costs to comply with the Conditions of Contract not otherwise covered (details to be provided)</t>
  </si>
  <si>
    <t>Allow for all costs to comply with the specification not otherwise covered (details to be provided)</t>
  </si>
  <si>
    <t>Allow lump sump for site mobilization, and general cleaning</t>
  </si>
  <si>
    <t>F</t>
  </si>
  <si>
    <t>Allow lump sum for temporary electricity &amp; water connection</t>
  </si>
  <si>
    <t>H</t>
  </si>
  <si>
    <t>General</t>
  </si>
  <si>
    <t>Total Section 1 - Carried to Summary</t>
  </si>
  <si>
    <t>The Contractor is referred to the Specifications and Drawings for all details related to this Section of the works and he is to include for complying with all the requirement contained therein, whether or not they are specifically mentioned within the items description.</t>
  </si>
  <si>
    <t xml:space="preserve">FLOOR FINISHES </t>
  </si>
  <si>
    <t>Floor / tiles finishes including grouting, pointing, polishing, backing and etc. as required to complete all in accordance with drawings and specifications &amp; as per client approval.</t>
  </si>
  <si>
    <t>SQM</t>
  </si>
  <si>
    <t>SKIRTING</t>
  </si>
  <si>
    <t>WALL FINISHES</t>
  </si>
  <si>
    <t>GYPSUM WORKS</t>
  </si>
  <si>
    <t>LS</t>
  </si>
  <si>
    <t>CEILING WORKS</t>
  </si>
  <si>
    <t>Generally</t>
  </si>
  <si>
    <t>Total Section 2 - Carried to Summary</t>
  </si>
  <si>
    <t>Allow lump sump for As-Built drawings and O &amp; M mannuals</t>
  </si>
  <si>
    <t>I</t>
  </si>
  <si>
    <t>Nos</t>
  </si>
  <si>
    <t>G</t>
  </si>
  <si>
    <t>Allow lump sump for Deep cleaning on Handover the project</t>
  </si>
  <si>
    <t>Partition walls</t>
  </si>
  <si>
    <t>SECTION 02 - WALL, FLOOR, CEILING FINISHES, DOORS &amp; SANITRY WORKS</t>
  </si>
  <si>
    <t>The whole of the works shall be under the full time supervision of the contractor (One full time Engineer to be assigned on site).</t>
  </si>
  <si>
    <t>The contractor shall protect the site and works from unauthorized entry, fire and shall control his labour force to prevent nuisance or trespass onto adjacent property.</t>
  </si>
  <si>
    <t>Project Completion Period</t>
  </si>
  <si>
    <t>All Material samples to be submitted and obtain approvals from Client prior to installation.</t>
  </si>
  <si>
    <t>Shop drawings to be submitted and obtain approvals from Client prior to starts the work.</t>
  </si>
  <si>
    <t>K</t>
  </si>
  <si>
    <r>
      <t>Supply and installation of</t>
    </r>
    <r>
      <rPr>
        <b/>
        <sz val="10"/>
        <color theme="1"/>
        <rFont val="Century Gothic"/>
        <family val="2"/>
      </rPr>
      <t xml:space="preserve"> self levelling</t>
    </r>
    <r>
      <rPr>
        <sz val="10"/>
        <color theme="1"/>
        <rFont val="Century Gothic"/>
        <family val="2"/>
      </rPr>
      <t xml:space="preserve"> with all necessary items; all in accordance with drawings.</t>
    </r>
  </si>
  <si>
    <t>The Contractor will list here &amp; price of any items shown on the drawings, mentioned in the Specifications or required for the satisfactory completion of this section, but not mentioned in above BOQ list. Any such items not listed below shall be deemed to be included :</t>
  </si>
  <si>
    <t>Miscellaneous works</t>
  </si>
  <si>
    <t>All the notes/points mentioned in each sections to be considered.</t>
  </si>
  <si>
    <t>All materials to be fire-rated as per Airport regulations, fire rating certificate to be submitted to Client.</t>
  </si>
  <si>
    <t>All Works to be done as per the requirement of Airport Authorities.</t>
  </si>
  <si>
    <t>Total Construction period including approvals will be 45 days.</t>
  </si>
  <si>
    <t>Allow lump sump for all approvals from Airport Authrities including government charges.</t>
  </si>
  <si>
    <t>Allow lump sump for coordination with client, direct suppliers and subcontractors.</t>
  </si>
  <si>
    <r>
      <t xml:space="preserve">Supply and installation of </t>
    </r>
    <r>
      <rPr>
        <b/>
        <sz val="10"/>
        <color theme="1"/>
        <rFont val="Century Gothic"/>
        <family val="2"/>
      </rPr>
      <t xml:space="preserve">Stone Plastic Composite (SPC) flooring </t>
    </r>
    <r>
      <rPr>
        <sz val="10"/>
        <color theme="1"/>
        <rFont val="Century Gothic"/>
        <family val="2"/>
      </rPr>
      <t xml:space="preserve">in the FOH dining area area; colour &amp; design as per drawings &amp; render.
</t>
    </r>
    <r>
      <rPr>
        <i/>
        <sz val="10"/>
        <color theme="1"/>
        <rFont val="Century Gothic"/>
        <family val="2"/>
      </rPr>
      <t>Note: material to be approved by Clients Team</t>
    </r>
  </si>
  <si>
    <r>
      <t xml:space="preserve">Allow sum for the supply and Installation of </t>
    </r>
    <r>
      <rPr>
        <b/>
        <sz val="10"/>
        <rFont val="Century Gothic"/>
        <family val="2"/>
      </rPr>
      <t>SS corner beeding</t>
    </r>
    <r>
      <rPr>
        <sz val="10"/>
        <rFont val="Century Gothic"/>
        <family val="2"/>
      </rPr>
      <t xml:space="preserve"> on the corners of kitchen wall tiles.</t>
    </r>
  </si>
  <si>
    <r>
      <t xml:space="preserve">Supply &amp; Installation of </t>
    </r>
    <r>
      <rPr>
        <b/>
        <sz val="10"/>
        <rFont val="Century Gothic"/>
        <family val="2"/>
      </rPr>
      <t>600x600 mm metal tile ceiling</t>
    </r>
    <r>
      <rPr>
        <sz val="10"/>
        <rFont val="Century Gothic"/>
        <family val="2"/>
      </rPr>
      <t xml:space="preserve"> in the Kitchen &amp; Pot wash area with necessary support, fixtures &amp; accessories as per drawings &amp; renders
</t>
    </r>
    <r>
      <rPr>
        <i/>
        <sz val="10"/>
        <rFont val="Century Gothic"/>
        <family val="2"/>
      </rPr>
      <t>Note: Material to be approved by Clients Team.</t>
    </r>
  </si>
  <si>
    <t>Kitchen &amp; Pot Wash areas</t>
  </si>
  <si>
    <t>5.01A</t>
  </si>
  <si>
    <t>SECTION 02 - FINISHES (WALL, FLOOR, CEILING &amp; DOORS)</t>
  </si>
  <si>
    <t>INR</t>
  </si>
  <si>
    <t>Allow sum for the closing of wall opening using foams.</t>
  </si>
  <si>
    <t>Allow sum for the Kitchen equipment equipment unloading and shifting till outlet</t>
  </si>
  <si>
    <r>
      <t xml:space="preserve">supply &amp; installation of </t>
    </r>
    <r>
      <rPr>
        <b/>
        <sz val="10"/>
        <color theme="1"/>
        <rFont val="Century Gothic"/>
        <family val="2"/>
      </rPr>
      <t>100mm wooden skirting matching wall color</t>
    </r>
    <r>
      <rPr>
        <sz val="10"/>
        <color theme="1"/>
        <rFont val="Century Gothic"/>
        <family val="2"/>
      </rPr>
      <t xml:space="preserve"> as per the renders &amp; drawings.
</t>
    </r>
    <r>
      <rPr>
        <i/>
        <sz val="9"/>
        <color theme="1"/>
        <rFont val="Century Gothic"/>
        <family val="2"/>
      </rPr>
      <t>Note: material to be approved by Clients Team</t>
    </r>
  </si>
  <si>
    <t>RM</t>
  </si>
  <si>
    <r>
      <t xml:space="preserve">Supply &amp; installation of </t>
    </r>
    <r>
      <rPr>
        <b/>
        <sz val="10"/>
        <color theme="1"/>
        <rFont val="Century Gothic"/>
        <family val="2"/>
      </rPr>
      <t xml:space="preserve">water proofing </t>
    </r>
    <r>
      <rPr>
        <sz val="10"/>
        <color theme="1"/>
        <rFont val="Century Gothic"/>
        <family val="2"/>
      </rPr>
      <t xml:space="preserve">with all necessary items; all in accordance with drawings and below mentioned specification.
</t>
    </r>
    <r>
      <rPr>
        <i/>
        <sz val="9"/>
        <color theme="1"/>
        <rFont val="Century Gothic"/>
        <family val="2"/>
      </rPr>
      <t>Note: Detailed specifications of the materials to be submitted to client.</t>
    </r>
  </si>
  <si>
    <r>
      <rPr>
        <b/>
        <sz val="10"/>
        <color theme="1"/>
        <rFont val="Century Gothic"/>
        <family val="2"/>
      </rPr>
      <t>Wet Areas</t>
    </r>
    <r>
      <rPr>
        <sz val="10"/>
        <color theme="1"/>
        <rFont val="Century Gothic"/>
        <family val="2"/>
      </rPr>
      <t>: 2 Layers of 4mm thick SBS Bituminous membrane with 24-hour water ponding test including the sealing of Cores in the slab/walls (inspected and approved from airports team).</t>
    </r>
  </si>
  <si>
    <r>
      <t>Supply and installation of anti skid</t>
    </r>
    <r>
      <rPr>
        <b/>
        <sz val="10"/>
        <color theme="1"/>
        <rFont val="Century Gothic"/>
        <family val="2"/>
      </rPr>
      <t xml:space="preserve"> 300 x 300 mm designer floor tile </t>
    </r>
    <r>
      <rPr>
        <sz val="10"/>
        <color theme="1"/>
        <rFont val="Century Gothic"/>
        <family val="2"/>
      </rPr>
      <t xml:space="preserve">in the FOH area; colour &amp; design as per drawings &amp; render.
</t>
    </r>
    <r>
      <rPr>
        <i/>
        <sz val="10"/>
        <color theme="1"/>
        <rFont val="Century Gothic"/>
        <family val="2"/>
      </rPr>
      <t>Note: material to be approved by Clients Team</t>
    </r>
  </si>
  <si>
    <r>
      <t>Supply and installation of anti-skid</t>
    </r>
    <r>
      <rPr>
        <b/>
        <sz val="10"/>
        <color theme="1"/>
        <rFont val="Century Gothic"/>
        <family val="2"/>
      </rPr>
      <t xml:space="preserve"> 600 x 600 mm white floor tile</t>
    </r>
    <r>
      <rPr>
        <sz val="10"/>
        <color theme="1"/>
        <rFont val="Century Gothic"/>
        <family val="2"/>
      </rPr>
      <t xml:space="preserve"> in the kitchen &amp; Pot wash area as per the drawings and renders.
</t>
    </r>
    <r>
      <rPr>
        <i/>
        <sz val="9"/>
        <color theme="1"/>
        <rFont val="Century Gothic"/>
        <family val="2"/>
      </rPr>
      <t>Note: Material to be approved by Clients team.</t>
    </r>
  </si>
  <si>
    <r>
      <t xml:space="preserve">Supply &amp; installation of </t>
    </r>
    <r>
      <rPr>
        <b/>
        <sz val="10"/>
        <color theme="1"/>
        <rFont val="Century Gothic"/>
        <family val="2"/>
      </rPr>
      <t>WOODEN MOULDING STRIP finished</t>
    </r>
    <r>
      <rPr>
        <sz val="10"/>
        <color theme="1"/>
        <rFont val="Century Gothic"/>
        <family val="2"/>
      </rPr>
      <t xml:space="preserve"> with paint of approved colour on the walls of Dining &amp; FOH area as per drawings and renders.
</t>
    </r>
    <r>
      <rPr>
        <i/>
        <sz val="10"/>
        <color theme="1"/>
        <rFont val="Century Gothic"/>
        <family val="2"/>
      </rPr>
      <t>Note: Material to be approved by clients Team</t>
    </r>
  </si>
  <si>
    <r>
      <t xml:space="preserve">Supply and Installation of </t>
    </r>
    <r>
      <rPr>
        <b/>
        <sz val="10"/>
        <rFont val="Century Gothic"/>
        <family val="2"/>
      </rPr>
      <t>Metal 3x3cm mesh ceiling with fire rated hanging flowers</t>
    </r>
    <r>
      <rPr>
        <sz val="10"/>
        <rFont val="Century Gothic"/>
        <family val="2"/>
      </rPr>
      <t xml:space="preserve"> in the FOH &amp; Dining areas including the final finishes with necessary support, fixtures &amp; accessories as per drawings &amp; renders.
</t>
    </r>
    <r>
      <rPr>
        <i/>
        <sz val="9"/>
        <rFont val="Century Gothic"/>
        <family val="2"/>
      </rPr>
      <t>Note: Material to be approved by Clients Team.
This ceiling will be Mesh type so that flower can be hanged.</t>
    </r>
  </si>
  <si>
    <t>FOH &amp; Dining areas</t>
  </si>
  <si>
    <t>Allow lump sum for necessary boarding, screens and dust controlling board/cladding at site and other precautions to the required standard.</t>
  </si>
  <si>
    <r>
      <t xml:space="preserve">Supply and installation of fire rated </t>
    </r>
    <r>
      <rPr>
        <b/>
        <sz val="10"/>
        <color theme="1"/>
        <rFont val="Century Gothic"/>
        <family val="2"/>
      </rPr>
      <t xml:space="preserve">calcium silicate board Partition Wall </t>
    </r>
    <r>
      <rPr>
        <sz val="10"/>
        <color theme="1"/>
        <rFont val="Century Gothic"/>
        <family val="2"/>
      </rPr>
      <t xml:space="preserve">with the necessory supports, fittings and fixtures </t>
    </r>
    <r>
      <rPr>
        <i/>
        <sz val="10"/>
        <color rgb="FFFF0000"/>
        <rFont val="Century Gothic"/>
        <family val="2"/>
      </rPr>
      <t xml:space="preserve">(excluding final finishes).
</t>
    </r>
    <r>
      <rPr>
        <i/>
        <sz val="10"/>
        <rFont val="Century Gothic"/>
        <family val="2"/>
      </rPr>
      <t>Purposed height of kitchen partition wall is 4500 mm and pot wash room is 3150mm, it may be change as per site conditions</t>
    </r>
    <r>
      <rPr>
        <sz val="10"/>
        <color theme="1"/>
        <rFont val="Century Gothic"/>
        <family val="2"/>
      </rPr>
      <t xml:space="preserve">.
</t>
    </r>
    <r>
      <rPr>
        <i/>
        <sz val="9"/>
        <color theme="1"/>
        <rFont val="Century Gothic"/>
        <family val="2"/>
      </rPr>
      <t>Note: Framing and double side board to be installed. Final Finishies price to be quoted in wall finishes section.</t>
    </r>
  </si>
  <si>
    <r>
      <t xml:space="preserve">Supply and installation of fire rated </t>
    </r>
    <r>
      <rPr>
        <b/>
        <sz val="10"/>
        <color theme="1"/>
        <rFont val="Century Gothic"/>
        <family val="2"/>
      </rPr>
      <t xml:space="preserve">calcium silicate board cladding </t>
    </r>
    <r>
      <rPr>
        <sz val="10"/>
        <color theme="1"/>
        <rFont val="Century Gothic"/>
        <family val="2"/>
      </rPr>
      <t>on the</t>
    </r>
    <r>
      <rPr>
        <b/>
        <sz val="10"/>
        <color theme="1"/>
        <rFont val="Century Gothic"/>
        <family val="2"/>
      </rPr>
      <t xml:space="preserve"> existing walls </t>
    </r>
    <r>
      <rPr>
        <sz val="10"/>
        <color theme="1"/>
        <rFont val="Century Gothic"/>
        <family val="2"/>
      </rPr>
      <t xml:space="preserve">in the </t>
    </r>
    <r>
      <rPr>
        <b/>
        <sz val="10"/>
        <color theme="1"/>
        <rFont val="Century Gothic"/>
        <family val="2"/>
      </rPr>
      <t>Kitchen &amp; pot wash area</t>
    </r>
    <r>
      <rPr>
        <sz val="10"/>
        <color theme="1"/>
        <rFont val="Century Gothic"/>
        <family val="2"/>
      </rPr>
      <t xml:space="preserve"> to pass the MEP services &amp; to receive the final finishes with the necessory supports, fittings and fixtures </t>
    </r>
    <r>
      <rPr>
        <i/>
        <sz val="10"/>
        <color rgb="FFFF0000"/>
        <rFont val="Century Gothic"/>
        <family val="2"/>
      </rPr>
      <t>(excluding final finishes).</t>
    </r>
    <r>
      <rPr>
        <sz val="10"/>
        <color theme="1"/>
        <rFont val="Century Gothic"/>
        <family val="2"/>
      </rPr>
      <t xml:space="preserve">
</t>
    </r>
    <r>
      <rPr>
        <i/>
        <sz val="10"/>
        <color theme="1"/>
        <rFont val="Century Gothic"/>
        <family val="2"/>
      </rPr>
      <t xml:space="preserve">Purposed height is 3150mm, it may be change as per site conditions.
</t>
    </r>
    <r>
      <rPr>
        <i/>
        <sz val="9"/>
        <color theme="1"/>
        <rFont val="Century Gothic"/>
        <family val="2"/>
      </rPr>
      <t>Note: Framing and single side board to be installed on existing wall. Final Finishies price to be quoted in wall finishes section.</t>
    </r>
  </si>
  <si>
    <r>
      <t xml:space="preserve">Supply and installation of 100 mm thick fire rated </t>
    </r>
    <r>
      <rPr>
        <b/>
        <sz val="10"/>
        <color theme="1"/>
        <rFont val="Century Gothic"/>
        <family val="2"/>
      </rPr>
      <t xml:space="preserve">Gypsum board cladding </t>
    </r>
    <r>
      <rPr>
        <sz val="10"/>
        <color theme="1"/>
        <rFont val="Century Gothic"/>
        <family val="2"/>
      </rPr>
      <t xml:space="preserve">on the </t>
    </r>
    <r>
      <rPr>
        <b/>
        <sz val="10"/>
        <color theme="1"/>
        <rFont val="Century Gothic"/>
        <family val="2"/>
      </rPr>
      <t>existing walls</t>
    </r>
    <r>
      <rPr>
        <sz val="10"/>
        <color theme="1"/>
        <rFont val="Century Gothic"/>
        <family val="2"/>
      </rPr>
      <t xml:space="preserve"> to pass the MEP services &amp; to receive the final finishes with the necessory supports, fittings and fixtures in the </t>
    </r>
    <r>
      <rPr>
        <b/>
        <sz val="10"/>
        <color theme="1"/>
        <rFont val="Century Gothic"/>
        <family val="2"/>
      </rPr>
      <t>FOH &amp; dining area walls</t>
    </r>
    <r>
      <rPr>
        <sz val="10"/>
        <color theme="1"/>
        <rFont val="Century Gothic"/>
        <family val="2"/>
      </rPr>
      <t xml:space="preserve">. </t>
    </r>
    <r>
      <rPr>
        <i/>
        <sz val="10"/>
        <color rgb="FFFF0000"/>
        <rFont val="Century Gothic"/>
        <family val="2"/>
      </rPr>
      <t>(excluding final finishes).</t>
    </r>
    <r>
      <rPr>
        <sz val="10"/>
        <color theme="1"/>
        <rFont val="Century Gothic"/>
        <family val="2"/>
      </rPr>
      <t xml:space="preserve">
</t>
    </r>
    <r>
      <rPr>
        <i/>
        <sz val="10"/>
        <color theme="1"/>
        <rFont val="Century Gothic"/>
        <family val="2"/>
      </rPr>
      <t xml:space="preserve">Purposed height is 3700mm, it may be change as per site conditions.
</t>
    </r>
    <r>
      <rPr>
        <i/>
        <sz val="9"/>
        <color theme="1"/>
        <rFont val="Century Gothic"/>
        <family val="2"/>
      </rPr>
      <t>Note: Framing and single side board to be installed on existing wall. Final Finishies price to be quoted in wall finishes section.</t>
    </r>
  </si>
  <si>
    <r>
      <t xml:space="preserve">Supply and installation of 65mm thick fire rated </t>
    </r>
    <r>
      <rPr>
        <b/>
        <sz val="10"/>
        <color theme="1"/>
        <rFont val="Century Gothic"/>
        <family val="2"/>
      </rPr>
      <t xml:space="preserve">Gypsum board cladding </t>
    </r>
    <r>
      <rPr>
        <sz val="10"/>
        <color theme="1"/>
        <rFont val="Century Gothic"/>
        <family val="2"/>
      </rPr>
      <t xml:space="preserve">on the </t>
    </r>
    <r>
      <rPr>
        <b/>
        <sz val="10"/>
        <color theme="1"/>
        <rFont val="Century Gothic"/>
        <family val="2"/>
      </rPr>
      <t>existing walls</t>
    </r>
    <r>
      <rPr>
        <sz val="10"/>
        <color theme="1"/>
        <rFont val="Century Gothic"/>
        <family val="2"/>
      </rPr>
      <t xml:space="preserve"> to pass the MEP services &amp; to receive the final finishes with the necessory supports, fittings and fixtures in the </t>
    </r>
    <r>
      <rPr>
        <b/>
        <sz val="10"/>
        <color theme="1"/>
        <rFont val="Century Gothic"/>
        <family val="2"/>
      </rPr>
      <t>FOH &amp; dining area walls</t>
    </r>
    <r>
      <rPr>
        <sz val="10"/>
        <color theme="1"/>
        <rFont val="Century Gothic"/>
        <family val="2"/>
      </rPr>
      <t xml:space="preserve">. </t>
    </r>
    <r>
      <rPr>
        <i/>
        <sz val="10"/>
        <color rgb="FFFF0000"/>
        <rFont val="Century Gothic"/>
        <family val="2"/>
      </rPr>
      <t>(excluding final finishes).</t>
    </r>
    <r>
      <rPr>
        <sz val="10"/>
        <color theme="1"/>
        <rFont val="Century Gothic"/>
        <family val="2"/>
      </rPr>
      <t xml:space="preserve">
</t>
    </r>
    <r>
      <rPr>
        <i/>
        <sz val="10"/>
        <color theme="1"/>
        <rFont val="Century Gothic"/>
        <family val="2"/>
      </rPr>
      <t xml:space="preserve">Purposed height is 3700mm, it may be change as per site conditions.
</t>
    </r>
    <r>
      <rPr>
        <i/>
        <sz val="9"/>
        <color theme="1"/>
        <rFont val="Century Gothic"/>
        <family val="2"/>
      </rPr>
      <t>Note: Framing and single side board to be installed on existing wall. Final Finishies price to be quoted in wall finishes section.</t>
    </r>
  </si>
  <si>
    <r>
      <t xml:space="preserve">150mm thick </t>
    </r>
    <r>
      <rPr>
        <b/>
        <sz val="10"/>
        <color theme="1"/>
        <rFont val="Century Gothic"/>
        <family val="2"/>
      </rPr>
      <t>concrete floor screeding</t>
    </r>
    <r>
      <rPr>
        <sz val="10"/>
        <color theme="1"/>
        <rFont val="Century Gothic"/>
        <family val="2"/>
      </rPr>
      <t xml:space="preserve"> to raise the floor to accomodate the drainage pipes and floor gratings &amp; to receive floor finish in the </t>
    </r>
    <r>
      <rPr>
        <b/>
        <sz val="10"/>
        <color theme="1"/>
        <rFont val="Century Gothic"/>
        <family val="2"/>
      </rPr>
      <t>Kitchen &amp; FOH counter areas</t>
    </r>
    <r>
      <rPr>
        <sz val="10"/>
        <color theme="1"/>
        <rFont val="Century Gothic"/>
        <family val="2"/>
      </rPr>
      <t xml:space="preserve">; all in accordance with drawings &amp; site conditions.
</t>
    </r>
    <r>
      <rPr>
        <i/>
        <sz val="10"/>
        <color theme="1"/>
        <rFont val="Century Gothic"/>
        <family val="2"/>
      </rPr>
      <t xml:space="preserve">Note: Total height of floor to be raised including floor finishes is </t>
    </r>
    <r>
      <rPr>
        <b/>
        <i/>
        <sz val="10"/>
        <color theme="1"/>
        <rFont val="Century Gothic"/>
        <family val="2"/>
      </rPr>
      <t>180mm in the kitchen &amp; FOH counter area only</t>
    </r>
  </si>
  <si>
    <t>2.02a</t>
  </si>
  <si>
    <t>DOORS</t>
  </si>
  <si>
    <r>
      <t>Supply and installation of heavy duty single leaf</t>
    </r>
    <r>
      <rPr>
        <b/>
        <sz val="10"/>
        <rFont val="Century Gothic"/>
        <family val="2"/>
      </rPr>
      <t xml:space="preserve"> both side swing fire rated wooden door </t>
    </r>
    <r>
      <rPr>
        <sz val="10"/>
        <rFont val="Century Gothic"/>
        <family val="2"/>
      </rPr>
      <t xml:space="preserve">(kitchen door flushed to wall invisible type
finished with same wall color) with the door frame for kitchen, including all the fittings &amp; accessories as per the drawings and renders.
Groove to be provided as per drawing and render.
Dim: 2100H x 900W mm
</t>
    </r>
    <r>
      <rPr>
        <i/>
        <sz val="9"/>
        <rFont val="Century Gothic"/>
        <family val="2"/>
      </rPr>
      <t>Note: Door frame should not be visible from Customer dining area.</t>
    </r>
  </si>
  <si>
    <t xml:space="preserve">Hood - Hot Cooking line : 2600 L x 1000 W x 600 H mm </t>
  </si>
  <si>
    <r>
      <t xml:space="preserve">Supply &amp; installation of fire rated </t>
    </r>
    <r>
      <rPr>
        <b/>
        <sz val="10"/>
        <color theme="1"/>
        <rFont val="Century Gothic"/>
        <family val="2"/>
      </rPr>
      <t>bulkhead gypsum</t>
    </r>
    <r>
      <rPr>
        <sz val="10"/>
        <color theme="1"/>
        <rFont val="Century Gothic"/>
        <family val="2"/>
      </rPr>
      <t xml:space="preserve"> above the hood in white paint matt finish. Paint shall be included, as per the below hood sizes.
Considered Ceiling height in kitchen is 3000mm</t>
    </r>
  </si>
  <si>
    <r>
      <t xml:space="preserve">Supply &amp; installation of </t>
    </r>
    <r>
      <rPr>
        <b/>
        <sz val="10"/>
        <color theme="1"/>
        <rFont val="Century Gothic"/>
        <family val="2"/>
      </rPr>
      <t xml:space="preserve">300x300 mm White wall tile </t>
    </r>
    <r>
      <rPr>
        <sz val="10"/>
        <color theme="1"/>
        <rFont val="Century Gothic"/>
        <family val="2"/>
      </rPr>
      <t xml:space="preserve">in the kitchen &amp; Pot wash area as per drawings and renders.
</t>
    </r>
    <r>
      <rPr>
        <i/>
        <sz val="10"/>
        <color theme="1"/>
        <rFont val="Century Gothic"/>
        <family val="2"/>
      </rPr>
      <t>Note: material to be approved by Clients Team</t>
    </r>
    <r>
      <rPr>
        <sz val="10"/>
        <color theme="1"/>
        <rFont val="Century Gothic"/>
        <family val="2"/>
      </rPr>
      <t>. Considered Ceiling height in kitchen is 3000mm</t>
    </r>
  </si>
  <si>
    <r>
      <t xml:space="preserve">Supply and Installation of </t>
    </r>
    <r>
      <rPr>
        <b/>
        <sz val="10"/>
        <rFont val="Century Gothic"/>
        <family val="2"/>
      </rPr>
      <t xml:space="preserve">fire rated Gypsum false ceiling with cove (for cove lights provision) </t>
    </r>
    <r>
      <rPr>
        <sz val="10"/>
        <rFont val="Century Gothic"/>
        <family val="2"/>
      </rPr>
      <t xml:space="preserve">in the the FOH &amp; dining area </t>
    </r>
    <r>
      <rPr>
        <b/>
        <sz val="10"/>
        <rFont val="Century Gothic"/>
        <family val="2"/>
      </rPr>
      <t>with paint of approved color</t>
    </r>
    <r>
      <rPr>
        <sz val="10"/>
        <rFont val="Century Gothic"/>
        <family val="2"/>
      </rPr>
      <t xml:space="preserve"> with necessary support, fixtures &amp; accessories as per drawings &amp; renders, refer to RCP layout.
Including access panel/door as per the MEP services and Cutting &amp; finishing for the AC grill/diffuser and lights.
</t>
    </r>
    <r>
      <rPr>
        <i/>
        <sz val="9"/>
        <rFont val="Century Gothic"/>
        <family val="2"/>
      </rPr>
      <t xml:space="preserve">Note: Material to be approved by Clients Team.
</t>
    </r>
    <r>
      <rPr>
        <i/>
        <sz val="9"/>
        <color rgb="FFFF0000"/>
        <rFont val="Century Gothic"/>
        <family val="2"/>
      </rPr>
      <t>Running meter of cove has included in total quantity (24.87m+9.32m)</t>
    </r>
  </si>
  <si>
    <r>
      <t xml:space="preserve">Supply and painting with </t>
    </r>
    <r>
      <rPr>
        <b/>
        <sz val="10"/>
        <rFont val="Century Gothic"/>
        <family val="2"/>
      </rPr>
      <t>matt finish paint of approved color</t>
    </r>
    <r>
      <rPr>
        <sz val="10"/>
        <rFont val="Century Gothic"/>
        <family val="2"/>
      </rPr>
      <t xml:space="preserve"> on the slab &amp; walls of inside ceiling area of FOH &amp; dinning, including paints on all MEP services &amp; metal ceiling parts.
</t>
    </r>
    <r>
      <rPr>
        <i/>
        <sz val="9"/>
        <rFont val="Century Gothic"/>
        <family val="2"/>
      </rPr>
      <t>Note: color to be selected/approved by Clients Team.
The metioned quantity is the total covered area of the FOH and dining, quote the price accordingly for the paint on the slab and walls above the ceiling level and painting on all the MEP services</t>
    </r>
  </si>
  <si>
    <r>
      <t xml:space="preserve">Supply &amp; Painiting of </t>
    </r>
    <r>
      <rPr>
        <b/>
        <sz val="10"/>
        <color theme="1"/>
        <rFont val="Century Gothic"/>
        <family val="2"/>
      </rPr>
      <t>matt finish paint of approved color</t>
    </r>
    <r>
      <rPr>
        <sz val="10"/>
        <color theme="1"/>
        <rFont val="Century Gothic"/>
        <family val="2"/>
      </rPr>
      <t xml:space="preserve"> on the walls of dining &amp; FOH area as per the drawings &amp; renders.
</t>
    </r>
    <r>
      <rPr>
        <i/>
        <sz val="10"/>
        <color theme="1"/>
        <rFont val="Century Gothic"/>
        <family val="2"/>
      </rPr>
      <t>Note: Material to be approved by clients Team</t>
    </r>
  </si>
  <si>
    <t>Project : AJ1881 CAFE @ CHHATRAPATI AIRPORT MUMBAI</t>
  </si>
  <si>
    <t>S.NO</t>
  </si>
  <si>
    <t>ITEM</t>
  </si>
  <si>
    <t>FINISHING</t>
  </si>
  <si>
    <t>FURNITURE</t>
  </si>
  <si>
    <t>SIGNAGE</t>
  </si>
  <si>
    <t>TOTAL</t>
  </si>
  <si>
    <t>*GST EXTRA</t>
  </si>
  <si>
    <t>AJ KITCHEN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</si>
</sst>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0.00_);_(* \(#,##0.00\);_(* &quot;-&quot;??_);_(@_)"/>
    <numFmt numFmtId="165" formatCode="_-* #,##0_-;\-* #,##0_-;_-* &quot;-&quot;_-;_-@_-"/>
    <numFmt numFmtId="166" formatCode="_-* #,##0.00_-;\-* #,##0.00_-;_-* &quot;-&quot;??_-;_-@_-"/>
    <numFmt numFmtId="167" formatCode="0.00000"/>
    <numFmt numFmtId="168" formatCode="&quot;ج.م.&quot;#,##0_-;&quot;ج.م.&quot;#,##0\-"/>
    <numFmt numFmtId="169" formatCode="0.00_)"/>
    <numFmt numFmtId="170" formatCode="&quot;$&quot;#,##0;\-&quot;$&quot;#,##0"/>
    <numFmt numFmtId="171" formatCode="mm/dd/yy"/>
  </numFmts>
  <fonts count="40">
    <font>
      <sz val="11"/>
      <color theme="1"/>
      <name val="Calibri"/>
      <family val="2"/>
      <scheme val="minor"/>
    </font>
    <font>
      <sz val="11"/>
      <color theme="1"/>
      <name val="Calibri"/>
      <family val="2"/>
      <scheme val="minor"/>
    </font>
    <font>
      <sz val="10"/>
      <name val="Arial"/>
      <family val="2"/>
    </font>
    <font>
      <sz val="12"/>
      <name val="Times New Roman"/>
      <family val="1"/>
    </font>
    <font>
      <sz val="8"/>
      <name val="Times New Roman"/>
      <family val="1"/>
    </font>
    <font>
      <sz val="10"/>
      <name val="MS Serif"/>
      <family val="1"/>
    </font>
    <font>
      <sz val="10"/>
      <name val="Courier"/>
      <family val="3"/>
    </font>
    <font>
      <sz val="10"/>
      <color indexed="16"/>
      <name val="MS Serif"/>
      <family val="1"/>
    </font>
    <font>
      <sz val="8"/>
      <name val="Arial"/>
      <family val="2"/>
      <charset val="178"/>
    </font>
    <font>
      <b/>
      <sz val="12"/>
      <name val="Arial"/>
      <family val="2"/>
      <charset val="178"/>
    </font>
    <font>
      <sz val="10"/>
      <name val="Arabic Transparent"/>
      <charset val="178"/>
    </font>
    <font>
      <b/>
      <i/>
      <sz val="16"/>
      <name val="Helv"/>
      <charset val="178"/>
    </font>
    <font>
      <sz val="10"/>
      <color rgb="FF000000"/>
      <name val="Times New Roman"/>
      <family val="1"/>
    </font>
    <font>
      <sz val="10"/>
      <name val="Tms Rmn"/>
      <charset val="178"/>
    </font>
    <font>
      <sz val="10"/>
      <name val="MS Sans Serif"/>
      <family val="2"/>
    </font>
    <font>
      <sz val="8"/>
      <name val="Helv"/>
      <charset val="178"/>
    </font>
    <font>
      <b/>
      <sz val="8"/>
      <color indexed="8"/>
      <name val="Helv"/>
      <charset val="178"/>
    </font>
    <font>
      <sz val="10"/>
      <color theme="1"/>
      <name val="Century Gothic"/>
      <family val="2"/>
    </font>
    <font>
      <sz val="11"/>
      <color theme="1"/>
      <name val="Century Gothic"/>
      <family val="2"/>
    </font>
    <font>
      <sz val="10"/>
      <name val="Century Gothic"/>
      <family val="2"/>
    </font>
    <font>
      <b/>
      <sz val="12"/>
      <color theme="1"/>
      <name val="Century Gothic"/>
      <family val="2"/>
    </font>
    <font>
      <sz val="10"/>
      <color rgb="FF0070C0"/>
      <name val="Century Gothic"/>
      <family val="2"/>
    </font>
    <font>
      <b/>
      <sz val="15"/>
      <color theme="1"/>
      <name val="Century Gothic"/>
      <family val="2"/>
    </font>
    <font>
      <b/>
      <sz val="11"/>
      <color theme="1"/>
      <name val="Century Gothic"/>
      <family val="2"/>
    </font>
    <font>
      <b/>
      <sz val="10"/>
      <color theme="1"/>
      <name val="Century Gothic"/>
      <family val="2"/>
    </font>
    <font>
      <b/>
      <u/>
      <sz val="10"/>
      <color theme="1"/>
      <name val="Century Gothic"/>
      <family val="2"/>
    </font>
    <font>
      <sz val="10"/>
      <color rgb="FFFF0000"/>
      <name val="Century Gothic"/>
      <family val="2"/>
    </font>
    <font>
      <b/>
      <sz val="10"/>
      <name val="Century Gothic"/>
      <family val="2"/>
    </font>
    <font>
      <i/>
      <sz val="9"/>
      <name val="Century Gothic"/>
      <family val="2"/>
    </font>
    <font>
      <i/>
      <sz val="10"/>
      <color theme="1"/>
      <name val="Century Gothic"/>
      <family val="2"/>
    </font>
    <font>
      <i/>
      <sz val="10"/>
      <name val="Century Gothic"/>
      <family val="2"/>
    </font>
    <font>
      <i/>
      <sz val="9"/>
      <color theme="1"/>
      <name val="Century Gothic"/>
      <family val="2"/>
    </font>
    <font>
      <i/>
      <sz val="10"/>
      <color rgb="FFFF0000"/>
      <name val="Century Gothic"/>
      <family val="2"/>
    </font>
    <font>
      <b/>
      <sz val="11"/>
      <name val="Century Gothic"/>
      <family val="2"/>
    </font>
    <font>
      <b/>
      <sz val="11"/>
      <color rgb="FFFF0000"/>
      <name val="Century Gothic"/>
      <family val="2"/>
    </font>
    <font>
      <b/>
      <sz val="9"/>
      <color theme="1"/>
      <name val="Century Gothic"/>
      <family val="2"/>
    </font>
    <font>
      <b/>
      <i/>
      <sz val="10"/>
      <color theme="1"/>
      <name val="Century Gothic"/>
      <family val="2"/>
    </font>
    <font>
      <i/>
      <sz val="9"/>
      <color rgb="FFFF0000"/>
      <name val="Century Gothic"/>
      <family val="2"/>
    </font>
    <font>
      <sz val="11"/>
      <color rgb="FFFF0000"/>
      <name val="Calibri"/>
      <family val="2"/>
      <scheme val="minor"/>
    </font>
    <font>
      <b/>
      <sz val="11"/>
      <color theme="1"/>
      <name val="Calibri"/>
      <family val="2"/>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59999389629810485"/>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3">
    <xf numFmtId="0" fontId="0" fillId="0" borderId="0"/>
    <xf numFmtId="0" fontId="2" fillId="0" borderId="0"/>
    <xf numFmtId="164" fontId="3" fillId="0" borderId="0" applyFont="0" applyFill="0" applyBorder="0" applyAlignment="0" applyProtection="0"/>
    <xf numFmtId="0" fontId="3" fillId="0" borderId="0"/>
    <xf numFmtId="0" fontId="4" fillId="0" borderId="0">
      <alignment horizontal="center" wrapText="1"/>
      <protection locked="0"/>
    </xf>
    <xf numFmtId="167" fontId="2" fillId="0" borderId="0" applyFill="0" applyBorder="0" applyAlignment="0"/>
    <xf numFmtId="164"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0" fontId="5" fillId="0" borderId="0" applyNumberFormat="0" applyAlignment="0">
      <alignment horizontal="left"/>
    </xf>
    <xf numFmtId="0" fontId="6" fillId="0" borderId="0" applyNumberFormat="0" applyAlignment="0"/>
    <xf numFmtId="0" fontId="7" fillId="0" borderId="0" applyNumberFormat="0" applyAlignment="0">
      <alignment horizontal="left"/>
    </xf>
    <xf numFmtId="38" fontId="8" fillId="2" borderId="0" applyNumberFormat="0" applyBorder="0" applyAlignment="0" applyProtection="0"/>
    <xf numFmtId="0" fontId="9" fillId="0" borderId="10" applyNumberFormat="0" applyAlignment="0" applyProtection="0">
      <alignment horizontal="left" vertical="center"/>
    </xf>
    <xf numFmtId="0" fontId="9" fillId="0" borderId="8">
      <alignment horizontal="left" vertical="center"/>
    </xf>
    <xf numFmtId="10" fontId="8" fillId="3" borderId="3" applyNumberFormat="0" applyBorder="0" applyAlignment="0" applyProtection="0"/>
    <xf numFmtId="168" fontId="2" fillId="4" borderId="0"/>
    <xf numFmtId="168" fontId="2" fillId="5" borderId="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10" fillId="0" borderId="0" applyNumberFormat="0">
      <alignment horizontal="right"/>
    </xf>
    <xf numFmtId="169" fontId="11" fillId="0" borderId="0"/>
    <xf numFmtId="0" fontId="12" fillId="0" borderId="0"/>
    <xf numFmtId="0" fontId="2" fillId="0" borderId="0"/>
    <xf numFmtId="0" fontId="2" fillId="0" borderId="0"/>
    <xf numFmtId="0" fontId="1" fillId="0" borderId="0"/>
    <xf numFmtId="0" fontId="2" fillId="0" borderId="0"/>
    <xf numFmtId="166" fontId="2" fillId="0" borderId="0" applyFont="0" applyFill="0" applyBorder="0" applyAlignment="0" applyProtection="0"/>
    <xf numFmtId="165" fontId="2" fillId="0" borderId="0" applyFont="0" applyFill="0" applyBorder="0" applyAlignment="0" applyProtection="0"/>
    <xf numFmtId="14" fontId="4" fillId="0" borderId="0">
      <alignment horizontal="center" wrapText="1"/>
      <protection locked="0"/>
    </xf>
    <xf numFmtId="10" fontId="2" fillId="0" borderId="0" applyFont="0" applyFill="0" applyBorder="0" applyAlignment="0" applyProtection="0"/>
    <xf numFmtId="170" fontId="13" fillId="0" borderId="0"/>
    <xf numFmtId="0" fontId="14" fillId="0" borderId="0" applyNumberFormat="0" applyFont="0" applyFill="0" applyBorder="0" applyAlignment="0" applyProtection="0">
      <alignment horizontal="left"/>
    </xf>
    <xf numFmtId="171" fontId="15" fillId="0" borderId="0" applyNumberFormat="0" applyFill="0" applyBorder="0" applyAlignment="0" applyProtection="0">
      <alignment horizontal="left"/>
    </xf>
    <xf numFmtId="40" fontId="16" fillId="0" borderId="0" applyBorder="0">
      <alignment horizontal="right"/>
    </xf>
    <xf numFmtId="166"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7" fillId="0" borderId="0"/>
    <xf numFmtId="43" fontId="1" fillId="0" borderId="0" applyFont="0" applyFill="0" applyBorder="0" applyAlignment="0" applyProtection="0"/>
  </cellStyleXfs>
  <cellXfs count="156">
    <xf numFmtId="0" fontId="0" fillId="0" borderId="0" xfId="0"/>
    <xf numFmtId="164" fontId="21" fillId="0" borderId="0" xfId="2" applyFont="1" applyFill="1" applyBorder="1" applyAlignment="1" applyProtection="1">
      <alignment vertical="center"/>
    </xf>
    <xf numFmtId="0" fontId="19" fillId="0" borderId="0" xfId="1" applyFont="1" applyAlignment="1">
      <alignment vertical="center"/>
    </xf>
    <xf numFmtId="164" fontId="24" fillId="6" borderId="3" xfId="2" applyFont="1" applyFill="1" applyBorder="1" applyAlignment="1" applyProtection="1">
      <alignment horizontal="center" vertical="center"/>
    </xf>
    <xf numFmtId="164" fontId="21" fillId="0" borderId="0" xfId="2" applyFont="1" applyFill="1" applyAlignment="1" applyProtection="1">
      <alignment vertical="center"/>
    </xf>
    <xf numFmtId="0" fontId="17" fillId="0" borderId="5" xfId="1" applyFont="1" applyBorder="1" applyAlignment="1">
      <alignment horizontal="center" vertical="center"/>
    </xf>
    <xf numFmtId="0" fontId="25" fillId="0" borderId="5" xfId="1" applyFont="1" applyBorder="1" applyAlignment="1">
      <alignment vertical="center" wrapText="1"/>
    </xf>
    <xf numFmtId="3" fontId="17" fillId="0" borderId="5" xfId="1" applyNumberFormat="1" applyFont="1" applyBorder="1" applyAlignment="1">
      <alignment horizontal="center" vertical="center"/>
    </xf>
    <xf numFmtId="2" fontId="17" fillId="0" borderId="5" xfId="2" applyNumberFormat="1" applyFont="1" applyFill="1" applyBorder="1" applyAlignment="1" applyProtection="1">
      <alignment horizontal="center" vertical="center"/>
    </xf>
    <xf numFmtId="164" fontId="26" fillId="0" borderId="5" xfId="2" applyFont="1" applyFill="1" applyBorder="1" applyAlignment="1" applyProtection="1">
      <alignment horizontal="center" vertical="center"/>
    </xf>
    <xf numFmtId="164" fontId="17" fillId="0" borderId="5" xfId="2" applyFont="1" applyFill="1" applyBorder="1" applyAlignment="1" applyProtection="1">
      <alignment horizontal="center" vertical="center"/>
    </xf>
    <xf numFmtId="0" fontId="25" fillId="0" borderId="5" xfId="1" applyFont="1" applyBorder="1" applyAlignment="1">
      <alignment vertical="center"/>
    </xf>
    <xf numFmtId="164" fontId="17" fillId="0" borderId="5" xfId="2" applyFont="1" applyFill="1" applyBorder="1" applyAlignment="1" applyProtection="1">
      <alignment vertical="center"/>
    </xf>
    <xf numFmtId="164" fontId="17" fillId="0" borderId="6" xfId="2" applyFont="1" applyFill="1" applyBorder="1" applyAlignment="1" applyProtection="1">
      <alignment vertical="center"/>
    </xf>
    <xf numFmtId="164" fontId="17" fillId="0" borderId="0" xfId="2" applyFont="1" applyFill="1" applyBorder="1" applyAlignment="1" applyProtection="1">
      <alignment vertical="center"/>
    </xf>
    <xf numFmtId="0" fontId="17" fillId="0" borderId="5" xfId="1" applyFont="1" applyBorder="1" applyAlignment="1">
      <alignment vertical="center"/>
    </xf>
    <xf numFmtId="0" fontId="17" fillId="0" borderId="5" xfId="1" applyFont="1" applyBorder="1" applyAlignment="1">
      <alignment vertical="center" wrapText="1"/>
    </xf>
    <xf numFmtId="0" fontId="17" fillId="0" borderId="5" xfId="2" applyNumberFormat="1" applyFont="1" applyFill="1" applyBorder="1" applyAlignment="1" applyProtection="1">
      <alignment horizontal="center" vertical="center"/>
      <protection locked="0"/>
    </xf>
    <xf numFmtId="164" fontId="17" fillId="7" borderId="3" xfId="2" applyFont="1" applyFill="1" applyBorder="1" applyAlignment="1" applyProtection="1">
      <alignment horizontal="center" vertical="center"/>
    </xf>
    <xf numFmtId="0" fontId="17" fillId="0" borderId="2" xfId="1" applyFont="1" applyBorder="1" applyAlignment="1">
      <alignment horizontal="center" vertical="center"/>
    </xf>
    <xf numFmtId="0" fontId="25" fillId="0" borderId="2" xfId="1" quotePrefix="1" applyFont="1" applyBorder="1" applyAlignment="1">
      <alignment vertical="center" wrapText="1"/>
    </xf>
    <xf numFmtId="3" fontId="17" fillId="0" borderId="2" xfId="1" applyNumberFormat="1" applyFont="1" applyBorder="1" applyAlignment="1">
      <alignment horizontal="center" vertical="center"/>
    </xf>
    <xf numFmtId="2" fontId="17" fillId="0" borderId="2" xfId="2" applyNumberFormat="1" applyFont="1" applyFill="1" applyBorder="1" applyAlignment="1" applyProtection="1">
      <alignment horizontal="center" vertical="center"/>
    </xf>
    <xf numFmtId="164" fontId="26" fillId="0" borderId="2" xfId="2" applyFont="1" applyFill="1" applyBorder="1" applyAlignment="1" applyProtection="1">
      <alignment horizontal="center" vertical="center"/>
    </xf>
    <xf numFmtId="164" fontId="17" fillId="0" borderId="2" xfId="2" applyFont="1" applyFill="1" applyBorder="1" applyAlignment="1" applyProtection="1">
      <alignment horizontal="center" vertical="center"/>
    </xf>
    <xf numFmtId="0" fontId="25" fillId="0" borderId="5" xfId="1" quotePrefix="1" applyFont="1" applyBorder="1" applyAlignment="1">
      <alignment vertical="center"/>
    </xf>
    <xf numFmtId="0" fontId="17" fillId="0" borderId="5" xfId="0" applyFont="1" applyBorder="1" applyAlignment="1">
      <alignment horizontal="center" vertical="center"/>
    </xf>
    <xf numFmtId="0" fontId="25" fillId="0" borderId="5" xfId="0" applyFont="1" applyBorder="1" applyAlignment="1">
      <alignment vertical="center"/>
    </xf>
    <xf numFmtId="2" fontId="17" fillId="0" borderId="5" xfId="2" applyNumberFormat="1" applyFont="1" applyFill="1" applyBorder="1" applyAlignment="1" applyProtection="1">
      <alignment horizontal="center" vertical="center"/>
      <protection locked="0"/>
    </xf>
    <xf numFmtId="164" fontId="26" fillId="0" borderId="5" xfId="2" applyFont="1" applyFill="1" applyBorder="1" applyAlignment="1" applyProtection="1">
      <alignment horizontal="center" vertical="center"/>
      <protection locked="0"/>
    </xf>
    <xf numFmtId="0" fontId="17" fillId="0" borderId="5" xfId="0" applyFont="1" applyBorder="1" applyAlignment="1">
      <alignment vertical="center"/>
    </xf>
    <xf numFmtId="0" fontId="17" fillId="0" borderId="5" xfId="0" applyFont="1" applyBorder="1" applyAlignment="1">
      <alignment vertical="center" wrapText="1"/>
    </xf>
    <xf numFmtId="0" fontId="17" fillId="0" borderId="5" xfId="1" applyFont="1" applyBorder="1" applyAlignment="1" applyProtection="1">
      <alignment horizontal="center" vertical="center"/>
      <protection locked="0"/>
    </xf>
    <xf numFmtId="0" fontId="17" fillId="0" borderId="5" xfId="1" applyFont="1" applyBorder="1" applyAlignment="1" applyProtection="1">
      <alignment vertical="center"/>
      <protection locked="0"/>
    </xf>
    <xf numFmtId="3" fontId="17" fillId="0" borderId="5" xfId="1" applyNumberFormat="1" applyFont="1" applyBorder="1" applyAlignment="1" applyProtection="1">
      <alignment horizontal="center" vertical="center"/>
      <protection locked="0"/>
    </xf>
    <xf numFmtId="164" fontId="17" fillId="7" borderId="2" xfId="2" applyFont="1" applyFill="1" applyBorder="1" applyAlignment="1" applyProtection="1">
      <alignment horizontal="center" vertical="center"/>
    </xf>
    <xf numFmtId="164" fontId="24" fillId="7" borderId="3" xfId="2" applyFont="1" applyFill="1" applyBorder="1" applyAlignment="1" applyProtection="1">
      <alignment horizontal="center" vertical="center"/>
    </xf>
    <xf numFmtId="0" fontId="17" fillId="0" borderId="0" xfId="1" applyFont="1" applyAlignment="1">
      <alignment horizontal="center" vertical="center"/>
    </xf>
    <xf numFmtId="0" fontId="17" fillId="0" borderId="0" xfId="1" applyFont="1" applyAlignment="1">
      <alignment vertical="center"/>
    </xf>
    <xf numFmtId="3" fontId="17" fillId="0" borderId="0" xfId="1" applyNumberFormat="1" applyFont="1" applyAlignment="1">
      <alignment horizontal="center" vertical="center"/>
    </xf>
    <xf numFmtId="2" fontId="17" fillId="0" borderId="0" xfId="2" applyNumberFormat="1" applyFont="1" applyFill="1" applyBorder="1" applyAlignment="1" applyProtection="1">
      <alignment horizontal="center" vertical="center"/>
    </xf>
    <xf numFmtId="164" fontId="26" fillId="0" borderId="0" xfId="2" applyFont="1" applyFill="1" applyBorder="1" applyAlignment="1" applyProtection="1">
      <alignment horizontal="center" vertical="center"/>
    </xf>
    <xf numFmtId="164" fontId="17" fillId="0" borderId="0" xfId="2" applyFont="1" applyFill="1" applyBorder="1" applyAlignment="1" applyProtection="1">
      <alignment horizontal="center" vertical="center"/>
    </xf>
    <xf numFmtId="164" fontId="27" fillId="6" borderId="3" xfId="2" applyFont="1" applyFill="1" applyBorder="1" applyAlignment="1" applyProtection="1">
      <alignment horizontal="center" vertical="center"/>
    </xf>
    <xf numFmtId="0" fontId="24" fillId="8" borderId="3" xfId="1" applyFont="1" applyFill="1" applyBorder="1" applyAlignment="1">
      <alignment vertical="center"/>
    </xf>
    <xf numFmtId="3" fontId="17" fillId="8" borderId="3" xfId="1" applyNumberFormat="1" applyFont="1" applyFill="1" applyBorder="1" applyAlignment="1">
      <alignment horizontal="center" vertical="center"/>
    </xf>
    <xf numFmtId="2" fontId="17" fillId="8" borderId="3" xfId="2" applyNumberFormat="1" applyFont="1" applyFill="1" applyBorder="1" applyAlignment="1" applyProtection="1">
      <alignment horizontal="center" vertical="center"/>
    </xf>
    <xf numFmtId="164" fontId="26" fillId="8" borderId="3" xfId="2" applyFont="1" applyFill="1" applyBorder="1" applyAlignment="1" applyProtection="1">
      <alignment horizontal="center" vertical="center"/>
    </xf>
    <xf numFmtId="164" fontId="17" fillId="8" borderId="3" xfId="2" applyFont="1" applyFill="1" applyBorder="1" applyAlignment="1" applyProtection="1">
      <alignment horizontal="center" vertical="center"/>
    </xf>
    <xf numFmtId="0" fontId="17" fillId="0" borderId="3" xfId="1" quotePrefix="1" applyFont="1" applyBorder="1" applyAlignment="1">
      <alignment horizontal="left" vertical="center" wrapText="1"/>
    </xf>
    <xf numFmtId="3" fontId="17" fillId="0" borderId="3" xfId="1" applyNumberFormat="1" applyFont="1" applyBorder="1" applyAlignment="1">
      <alignment horizontal="center" vertical="center"/>
    </xf>
    <xf numFmtId="2" fontId="17" fillId="0" borderId="3" xfId="2" applyNumberFormat="1" applyFont="1" applyFill="1" applyBorder="1" applyAlignment="1" applyProtection="1">
      <alignment horizontal="center" vertical="center"/>
    </xf>
    <xf numFmtId="164" fontId="17" fillId="0" borderId="3" xfId="2" applyFont="1" applyFill="1" applyBorder="1" applyAlignment="1" applyProtection="1">
      <alignment horizontal="center" vertical="center"/>
    </xf>
    <xf numFmtId="164" fontId="26" fillId="0" borderId="3" xfId="2" applyFont="1" applyFill="1" applyBorder="1" applyAlignment="1" applyProtection="1">
      <alignment horizontal="center" vertical="center"/>
    </xf>
    <xf numFmtId="0" fontId="21" fillId="0" borderId="0" xfId="1" applyFont="1" applyAlignment="1">
      <alignment vertical="center"/>
    </xf>
    <xf numFmtId="164" fontId="19" fillId="0" borderId="3" xfId="2" applyFont="1" applyFill="1" applyBorder="1" applyAlignment="1" applyProtection="1">
      <alignment horizontal="center" vertical="center"/>
    </xf>
    <xf numFmtId="164" fontId="19" fillId="7" borderId="3" xfId="2" applyFont="1" applyFill="1" applyBorder="1" applyAlignment="1" applyProtection="1">
      <alignment horizontal="center" vertical="center"/>
    </xf>
    <xf numFmtId="164" fontId="17" fillId="0" borderId="0" xfId="2" applyFont="1" applyFill="1" applyAlignment="1" applyProtection="1">
      <alignment vertical="center"/>
    </xf>
    <xf numFmtId="0" fontId="17" fillId="0" borderId="3" xfId="1" applyFont="1" applyBorder="1" applyAlignment="1">
      <alignment vertical="center" wrapText="1"/>
    </xf>
    <xf numFmtId="166" fontId="26" fillId="0" borderId="3" xfId="37" applyFont="1" applyFill="1" applyBorder="1" applyAlignment="1" applyProtection="1">
      <alignment horizontal="center" vertical="center"/>
    </xf>
    <xf numFmtId="166" fontId="17" fillId="0" borderId="3" xfId="37" applyFont="1" applyFill="1" applyBorder="1" applyAlignment="1" applyProtection="1">
      <alignment vertical="center"/>
    </xf>
    <xf numFmtId="166" fontId="17" fillId="0" borderId="0" xfId="37" applyFont="1" applyFill="1" applyAlignment="1" applyProtection="1">
      <alignment vertical="center"/>
    </xf>
    <xf numFmtId="166" fontId="17" fillId="0" borderId="0" xfId="37" applyFont="1" applyFill="1" applyBorder="1" applyAlignment="1" applyProtection="1">
      <alignment vertical="center"/>
    </xf>
    <xf numFmtId="0" fontId="18" fillId="0" borderId="0" xfId="0" applyFont="1"/>
    <xf numFmtId="2" fontId="17" fillId="8" borderId="3" xfId="37" applyNumberFormat="1" applyFont="1" applyFill="1" applyBorder="1" applyAlignment="1" applyProtection="1">
      <alignment horizontal="center" vertical="center"/>
    </xf>
    <xf numFmtId="166" fontId="26" fillId="8" borderId="3" xfId="37" applyFont="1" applyFill="1" applyBorder="1" applyAlignment="1" applyProtection="1">
      <alignment horizontal="center" vertical="center"/>
    </xf>
    <xf numFmtId="166" fontId="17" fillId="8" borderId="3" xfId="37" applyFont="1" applyFill="1" applyBorder="1" applyAlignment="1" applyProtection="1">
      <alignment vertical="center"/>
    </xf>
    <xf numFmtId="0" fontId="19" fillId="0" borderId="3" xfId="1" quotePrefix="1" applyFont="1" applyBorder="1" applyAlignment="1">
      <alignment horizontal="left" vertical="center" wrapText="1"/>
    </xf>
    <xf numFmtId="3" fontId="19" fillId="0" borderId="3" xfId="1" applyNumberFormat="1" applyFont="1" applyBorder="1" applyAlignment="1">
      <alignment horizontal="center" vertical="center"/>
    </xf>
    <xf numFmtId="164" fontId="27" fillId="7" borderId="3" xfId="2" applyFont="1" applyFill="1" applyBorder="1" applyAlignment="1" applyProtection="1">
      <alignment horizontal="center" vertical="center"/>
    </xf>
    <xf numFmtId="164" fontId="19" fillId="0" borderId="0" xfId="2" applyFont="1" applyFill="1" applyBorder="1" applyAlignment="1" applyProtection="1">
      <alignment horizontal="center" vertical="center"/>
    </xf>
    <xf numFmtId="2" fontId="17" fillId="8" borderId="3" xfId="1" applyNumberFormat="1" applyFont="1" applyFill="1" applyBorder="1" applyAlignment="1">
      <alignment horizontal="center" vertical="center"/>
    </xf>
    <xf numFmtId="2" fontId="17" fillId="0" borderId="3" xfId="1" applyNumberFormat="1" applyFont="1" applyBorder="1" applyAlignment="1">
      <alignment horizontal="center" vertical="center"/>
    </xf>
    <xf numFmtId="2" fontId="17" fillId="0" borderId="0" xfId="1" applyNumberFormat="1" applyFont="1" applyAlignment="1">
      <alignment horizontal="center" vertical="center"/>
    </xf>
    <xf numFmtId="0" fontId="17" fillId="0" borderId="5" xfId="2" applyNumberFormat="1" applyFont="1" applyFill="1" applyBorder="1" applyAlignment="1" applyProtection="1">
      <alignment horizontal="center" vertical="center"/>
    </xf>
    <xf numFmtId="0" fontId="19" fillId="0" borderId="3" xfId="2" applyNumberFormat="1" applyFont="1" applyFill="1" applyBorder="1" applyAlignment="1" applyProtection="1">
      <alignment horizontal="center" vertical="center"/>
    </xf>
    <xf numFmtId="164" fontId="19" fillId="0" borderId="3" xfId="2" applyFont="1" applyFill="1" applyBorder="1" applyAlignment="1" applyProtection="1">
      <alignment vertical="center"/>
    </xf>
    <xf numFmtId="0" fontId="17" fillId="0" borderId="0" xfId="0" applyFont="1" applyAlignment="1">
      <alignment wrapText="1"/>
    </xf>
    <xf numFmtId="166" fontId="19" fillId="0" borderId="3" xfId="37" applyFont="1" applyFill="1" applyBorder="1" applyAlignment="1" applyProtection="1">
      <alignment horizontal="center" vertical="center"/>
    </xf>
    <xf numFmtId="0" fontId="17" fillId="0" borderId="3" xfId="0" applyFont="1" applyBorder="1" applyAlignment="1">
      <alignment wrapText="1"/>
    </xf>
    <xf numFmtId="164" fontId="26" fillId="0" borderId="3" xfId="2" applyFont="1" applyFill="1" applyBorder="1" applyAlignment="1" applyProtection="1">
      <alignment horizontal="center" vertical="center"/>
      <protection locked="0"/>
    </xf>
    <xf numFmtId="0" fontId="17" fillId="0" borderId="3" xfId="0" applyFont="1" applyBorder="1" applyAlignment="1">
      <alignment vertical="center"/>
    </xf>
    <xf numFmtId="0" fontId="17" fillId="0" borderId="3" xfId="0" applyFont="1" applyBorder="1" applyAlignment="1">
      <alignment vertical="center" wrapText="1"/>
    </xf>
    <xf numFmtId="0" fontId="25" fillId="0" borderId="3" xfId="1" applyFont="1" applyBorder="1" applyAlignment="1">
      <alignment vertical="center" wrapText="1"/>
    </xf>
    <xf numFmtId="2" fontId="17" fillId="10" borderId="3" xfId="1" applyNumberFormat="1" applyFont="1" applyFill="1" applyBorder="1" applyAlignment="1">
      <alignment horizontal="center" vertical="center"/>
    </xf>
    <xf numFmtId="0" fontId="24" fillId="10" borderId="3" xfId="1" applyFont="1" applyFill="1" applyBorder="1" applyAlignment="1">
      <alignment vertical="center"/>
    </xf>
    <xf numFmtId="3" fontId="19" fillId="10" borderId="3" xfId="1" applyNumberFormat="1" applyFont="1" applyFill="1" applyBorder="1" applyAlignment="1">
      <alignment horizontal="center" vertical="center"/>
    </xf>
    <xf numFmtId="0" fontId="19" fillId="10" borderId="3" xfId="2" applyNumberFormat="1" applyFont="1" applyFill="1" applyBorder="1" applyAlignment="1" applyProtection="1">
      <alignment horizontal="center" vertical="center"/>
    </xf>
    <xf numFmtId="166" fontId="26" fillId="10" borderId="3" xfId="37" applyFont="1" applyFill="1" applyBorder="1" applyAlignment="1" applyProtection="1">
      <alignment horizontal="center" vertical="center"/>
    </xf>
    <xf numFmtId="166" fontId="17" fillId="10" borderId="3" xfId="37" applyFont="1" applyFill="1" applyBorder="1" applyAlignment="1" applyProtection="1">
      <alignment vertical="center"/>
    </xf>
    <xf numFmtId="2" fontId="17" fillId="0" borderId="3" xfId="0" applyNumberFormat="1" applyFont="1" applyBorder="1" applyAlignment="1">
      <alignment horizontal="center" vertical="center"/>
    </xf>
    <xf numFmtId="0" fontId="25" fillId="0" borderId="3" xfId="1" quotePrefix="1" applyFont="1" applyBorder="1" applyAlignment="1">
      <alignment horizontal="left" vertical="center" wrapText="1"/>
    </xf>
    <xf numFmtId="0" fontId="25" fillId="0" borderId="3" xfId="1" quotePrefix="1" applyFont="1" applyBorder="1" applyAlignment="1">
      <alignment vertical="center" wrapText="1"/>
    </xf>
    <xf numFmtId="0" fontId="25" fillId="0" borderId="3" xfId="0" applyFont="1" applyBorder="1" applyAlignment="1">
      <alignment vertical="center"/>
    </xf>
    <xf numFmtId="2" fontId="17" fillId="0" borderId="3" xfId="2" applyNumberFormat="1" applyFont="1" applyFill="1" applyBorder="1" applyAlignment="1" applyProtection="1">
      <alignment horizontal="center" vertical="center"/>
      <protection locked="0"/>
    </xf>
    <xf numFmtId="2" fontId="17" fillId="0" borderId="3" xfId="1" applyNumberFormat="1" applyFont="1" applyBorder="1" applyAlignment="1" applyProtection="1">
      <alignment horizontal="center" vertical="center"/>
      <protection locked="0"/>
    </xf>
    <xf numFmtId="0" fontId="17" fillId="0" borderId="3" xfId="1" applyFont="1" applyBorder="1" applyAlignment="1" applyProtection="1">
      <alignment vertical="center"/>
      <protection locked="0"/>
    </xf>
    <xf numFmtId="3" fontId="17" fillId="0" borderId="3" xfId="1" applyNumberFormat="1" applyFont="1" applyBorder="1" applyAlignment="1" applyProtection="1">
      <alignment horizontal="center" vertical="center"/>
      <protection locked="0"/>
    </xf>
    <xf numFmtId="0" fontId="17" fillId="0" borderId="3" xfId="1" quotePrefix="1" applyFont="1" applyBorder="1" applyAlignment="1">
      <alignment horizontal="left" vertical="top" wrapText="1"/>
    </xf>
    <xf numFmtId="166" fontId="26" fillId="9" borderId="3" xfId="37" applyFont="1" applyFill="1" applyBorder="1" applyAlignment="1" applyProtection="1">
      <alignment horizontal="center" vertical="center"/>
    </xf>
    <xf numFmtId="166" fontId="17" fillId="9" borderId="3" xfId="37" applyFont="1" applyFill="1" applyBorder="1" applyAlignment="1" applyProtection="1">
      <alignment vertical="center"/>
    </xf>
    <xf numFmtId="0" fontId="17" fillId="9" borderId="3" xfId="1" applyFont="1" applyFill="1" applyBorder="1" applyAlignment="1">
      <alignment vertical="center" wrapText="1"/>
    </xf>
    <xf numFmtId="2" fontId="17" fillId="9" borderId="3" xfId="1" applyNumberFormat="1" applyFont="1" applyFill="1" applyBorder="1" applyAlignment="1">
      <alignment horizontal="center" vertical="center"/>
    </xf>
    <xf numFmtId="3" fontId="17" fillId="9" borderId="3" xfId="1" applyNumberFormat="1" applyFont="1" applyFill="1" applyBorder="1" applyAlignment="1">
      <alignment horizontal="center" vertical="center"/>
    </xf>
    <xf numFmtId="2" fontId="17" fillId="9" borderId="3" xfId="2" applyNumberFormat="1" applyFont="1" applyFill="1" applyBorder="1" applyAlignment="1" applyProtection="1">
      <alignment horizontal="center" vertical="center"/>
    </xf>
    <xf numFmtId="164" fontId="26" fillId="9" borderId="3" xfId="2" applyFont="1" applyFill="1" applyBorder="1" applyAlignment="1" applyProtection="1">
      <alignment horizontal="center" vertical="center"/>
    </xf>
    <xf numFmtId="164" fontId="17" fillId="9" borderId="3" xfId="2" applyFont="1" applyFill="1" applyBorder="1" applyAlignment="1" applyProtection="1">
      <alignment horizontal="center" vertical="center"/>
    </xf>
    <xf numFmtId="2" fontId="24" fillId="9" borderId="3" xfId="1" applyNumberFormat="1" applyFont="1" applyFill="1" applyBorder="1" applyAlignment="1">
      <alignment horizontal="center" vertical="center"/>
    </xf>
    <xf numFmtId="0" fontId="17" fillId="0" borderId="0" xfId="1" applyFont="1" applyAlignment="1">
      <alignment vertical="center" wrapText="1"/>
    </xf>
    <xf numFmtId="0" fontId="17" fillId="9" borderId="3" xfId="1" quotePrefix="1" applyFont="1" applyFill="1" applyBorder="1" applyAlignment="1">
      <alignment horizontal="left" vertical="top" wrapText="1"/>
    </xf>
    <xf numFmtId="0" fontId="19" fillId="0" borderId="3" xfId="1" applyFont="1" applyBorder="1" applyAlignment="1" applyProtection="1">
      <alignment vertical="center" wrapText="1"/>
      <protection locked="0"/>
    </xf>
    <xf numFmtId="3" fontId="19" fillId="0" borderId="3" xfId="1" applyNumberFormat="1" applyFont="1" applyBorder="1" applyAlignment="1" applyProtection="1">
      <alignment horizontal="center" vertical="center"/>
      <protection locked="0"/>
    </xf>
    <xf numFmtId="2" fontId="19" fillId="0" borderId="3" xfId="2" applyNumberFormat="1" applyFont="1" applyFill="1" applyBorder="1" applyAlignment="1" applyProtection="1">
      <alignment horizontal="center" vertical="center"/>
      <protection locked="0"/>
    </xf>
    <xf numFmtId="0" fontId="33" fillId="8" borderId="3" xfId="1" quotePrefix="1" applyFont="1" applyFill="1" applyBorder="1" applyAlignment="1">
      <alignment horizontal="left" vertical="center" wrapText="1"/>
    </xf>
    <xf numFmtId="3" fontId="33" fillId="8" borderId="3" xfId="1" applyNumberFormat="1" applyFont="1" applyFill="1" applyBorder="1" applyAlignment="1">
      <alignment horizontal="center" vertical="center"/>
    </xf>
    <xf numFmtId="0" fontId="33" fillId="8" borderId="3" xfId="2" applyNumberFormat="1" applyFont="1" applyFill="1" applyBorder="1" applyAlignment="1" applyProtection="1">
      <alignment horizontal="center" vertical="center"/>
    </xf>
    <xf numFmtId="166" fontId="34" fillId="8" borderId="3" xfId="37" applyFont="1" applyFill="1" applyBorder="1" applyAlignment="1" applyProtection="1">
      <alignment horizontal="center" vertical="center"/>
    </xf>
    <xf numFmtId="166" fontId="23" fillId="8" borderId="3" xfId="37" applyFont="1" applyFill="1" applyBorder="1" applyAlignment="1" applyProtection="1">
      <alignment vertical="center"/>
    </xf>
    <xf numFmtId="0" fontId="17" fillId="9" borderId="3" xfId="1" quotePrefix="1" applyFont="1" applyFill="1" applyBorder="1" applyAlignment="1">
      <alignment horizontal="left" vertical="center" wrapText="1"/>
    </xf>
    <xf numFmtId="0" fontId="24" fillId="11" borderId="3" xfId="1" applyFont="1" applyFill="1" applyBorder="1" applyAlignment="1">
      <alignment vertical="center" wrapText="1"/>
    </xf>
    <xf numFmtId="2" fontId="17" fillId="9" borderId="3" xfId="37" applyNumberFormat="1" applyFont="1" applyFill="1" applyBorder="1" applyAlignment="1" applyProtection="1">
      <alignment horizontal="center" vertical="center"/>
    </xf>
    <xf numFmtId="2" fontId="17" fillId="9" borderId="0" xfId="1" applyNumberFormat="1" applyFont="1" applyFill="1" applyAlignment="1">
      <alignment horizontal="center" vertical="center"/>
    </xf>
    <xf numFmtId="3" fontId="17" fillId="9" borderId="0" xfId="1" applyNumberFormat="1" applyFont="1" applyFill="1" applyAlignment="1">
      <alignment horizontal="center" vertical="center"/>
    </xf>
    <xf numFmtId="2" fontId="35" fillId="8" borderId="3" xfId="1" applyNumberFormat="1" applyFont="1" applyFill="1" applyBorder="1" applyAlignment="1">
      <alignment horizontal="center" vertical="center"/>
    </xf>
    <xf numFmtId="0" fontId="35" fillId="11" borderId="3" xfId="1" applyFont="1" applyFill="1" applyBorder="1" applyAlignment="1">
      <alignment vertical="center"/>
    </xf>
    <xf numFmtId="3" fontId="19" fillId="0" borderId="3" xfId="1" applyNumberFormat="1" applyFont="1" applyBorder="1" applyAlignment="1">
      <alignment horizontal="center" vertical="center" wrapText="1"/>
    </xf>
    <xf numFmtId="0" fontId="39" fillId="0" borderId="3" xfId="0" applyFont="1" applyBorder="1"/>
    <xf numFmtId="43" fontId="39" fillId="0" borderId="3" xfId="42" applyFont="1" applyBorder="1"/>
    <xf numFmtId="43" fontId="39" fillId="7" borderId="3" xfId="42" applyFont="1" applyFill="1" applyBorder="1"/>
    <xf numFmtId="0" fontId="38" fillId="0" borderId="0" xfId="0" applyFont="1"/>
    <xf numFmtId="0" fontId="39" fillId="7" borderId="3" xfId="0" applyFont="1" applyFill="1" applyBorder="1"/>
    <xf numFmtId="0" fontId="39" fillId="7" borderId="3" xfId="0" applyFont="1" applyFill="1" applyBorder="1" applyAlignment="1">
      <alignment horizontal="center"/>
    </xf>
    <xf numFmtId="0" fontId="20" fillId="0" borderId="0" xfId="1" applyFont="1" applyAlignment="1">
      <alignment horizontal="center" vertical="center"/>
    </xf>
    <xf numFmtId="0" fontId="22" fillId="0" borderId="0" xfId="1" applyFont="1" applyAlignment="1">
      <alignment horizontal="center" vertical="center"/>
    </xf>
    <xf numFmtId="0" fontId="20" fillId="0" borderId="0" xfId="1" quotePrefix="1" applyFont="1" applyAlignment="1">
      <alignment horizontal="center" vertical="center"/>
    </xf>
    <xf numFmtId="0" fontId="23" fillId="0" borderId="1" xfId="1" applyFont="1" applyBorder="1" applyAlignment="1">
      <alignment horizontal="left" vertical="center" wrapText="1"/>
    </xf>
    <xf numFmtId="0" fontId="17" fillId="7" borderId="3" xfId="1" applyFont="1" applyFill="1" applyBorder="1" applyAlignment="1">
      <alignment horizontal="center" vertical="center"/>
    </xf>
    <xf numFmtId="0" fontId="24" fillId="6" borderId="2" xfId="3" applyFont="1" applyFill="1" applyBorder="1" applyAlignment="1">
      <alignment horizontal="center" vertical="center"/>
    </xf>
    <xf numFmtId="0" fontId="24" fillId="6" borderId="4" xfId="3" applyFont="1" applyFill="1" applyBorder="1" applyAlignment="1">
      <alignment horizontal="center" vertical="center"/>
    </xf>
    <xf numFmtId="164" fontId="24" fillId="6" borderId="2" xfId="2" applyFont="1" applyFill="1" applyBorder="1" applyAlignment="1" applyProtection="1">
      <alignment horizontal="center" vertical="center" wrapText="1"/>
    </xf>
    <xf numFmtId="164" fontId="24" fillId="6" borderId="4" xfId="2" applyFont="1" applyFill="1" applyBorder="1" applyAlignment="1" applyProtection="1">
      <alignment horizontal="center" vertical="center" wrapText="1"/>
    </xf>
    <xf numFmtId="0" fontId="24" fillId="7" borderId="7" xfId="1" applyFont="1" applyFill="1" applyBorder="1" applyAlignment="1">
      <alignment horizontal="center" vertical="center"/>
    </xf>
    <xf numFmtId="0" fontId="24" fillId="7" borderId="8" xfId="1" applyFont="1" applyFill="1" applyBorder="1" applyAlignment="1">
      <alignment horizontal="center" vertical="center"/>
    </xf>
    <xf numFmtId="0" fontId="24" fillId="7" borderId="9" xfId="1" applyFont="1" applyFill="1" applyBorder="1" applyAlignment="1">
      <alignment horizontal="center" vertical="center"/>
    </xf>
    <xf numFmtId="16" fontId="17" fillId="0" borderId="0" xfId="1" quotePrefix="1" applyNumberFormat="1" applyFont="1" applyAlignment="1">
      <alignment horizontal="center" vertical="center"/>
    </xf>
    <xf numFmtId="0" fontId="17" fillId="7" borderId="7" xfId="1" applyFont="1" applyFill="1" applyBorder="1" applyAlignment="1">
      <alignment horizontal="center" vertical="center"/>
    </xf>
    <xf numFmtId="0" fontId="17" fillId="7" borderId="8" xfId="1" applyFont="1" applyFill="1" applyBorder="1" applyAlignment="1">
      <alignment horizontal="center" vertical="center"/>
    </xf>
    <xf numFmtId="0" fontId="17" fillId="7" borderId="9" xfId="1" applyFont="1" applyFill="1" applyBorder="1" applyAlignment="1">
      <alignment horizontal="center" vertical="center"/>
    </xf>
    <xf numFmtId="0" fontId="17" fillId="7" borderId="12" xfId="1" applyFont="1" applyFill="1" applyBorder="1" applyAlignment="1">
      <alignment horizontal="center" vertical="center"/>
    </xf>
    <xf numFmtId="0" fontId="17" fillId="7" borderId="11" xfId="1" applyFont="1" applyFill="1" applyBorder="1" applyAlignment="1">
      <alignment horizontal="center" vertical="center"/>
    </xf>
    <xf numFmtId="0" fontId="17" fillId="7" borderId="13" xfId="1" applyFont="1" applyFill="1" applyBorder="1" applyAlignment="1">
      <alignment horizontal="center" vertical="center"/>
    </xf>
    <xf numFmtId="0" fontId="24" fillId="7" borderId="3" xfId="1" quotePrefix="1" applyFont="1" applyFill="1" applyBorder="1" applyAlignment="1">
      <alignment horizontal="center" vertical="center"/>
    </xf>
    <xf numFmtId="0" fontId="24" fillId="0" borderId="4" xfId="1" applyFont="1" applyBorder="1" applyAlignment="1">
      <alignment horizontal="left" vertical="center" wrapText="1"/>
    </xf>
    <xf numFmtId="2" fontId="24" fillId="6" borderId="3" xfId="3" applyNumberFormat="1" applyFont="1" applyFill="1" applyBorder="1" applyAlignment="1">
      <alignment horizontal="center" vertical="center"/>
    </xf>
    <xf numFmtId="0" fontId="24" fillId="6" borderId="3" xfId="3" applyFont="1" applyFill="1" applyBorder="1" applyAlignment="1">
      <alignment horizontal="center" vertical="center"/>
    </xf>
    <xf numFmtId="164" fontId="24" fillId="6" borderId="3" xfId="2" applyFont="1" applyFill="1" applyBorder="1" applyAlignment="1" applyProtection="1">
      <alignment horizontal="center" vertical="center" wrapText="1"/>
    </xf>
  </cellXfs>
  <cellStyles count="43">
    <cellStyle name="args.style" xfId="4"/>
    <cellStyle name="Calc Currency (0)" xfId="5"/>
    <cellStyle name="Comma" xfId="42" builtinId="3"/>
    <cellStyle name="Comma 2" xfId="6"/>
    <cellStyle name="Comma 2 2" xfId="2"/>
    <cellStyle name="Comma 2 2 2" xfId="37"/>
    <cellStyle name="Comma 2 3" xfId="38"/>
    <cellStyle name="Comma 3" xfId="7"/>
    <cellStyle name="Comma 3 2" xfId="39"/>
    <cellStyle name="Comma 4" xfId="8"/>
    <cellStyle name="Comma 4 2" xfId="40"/>
    <cellStyle name="Copied" xfId="9"/>
    <cellStyle name="COST1" xfId="10"/>
    <cellStyle name="Entered" xfId="11"/>
    <cellStyle name="Grey" xfId="12"/>
    <cellStyle name="Header1" xfId="13"/>
    <cellStyle name="Header2" xfId="14"/>
    <cellStyle name="Input [yellow]" xfId="15"/>
    <cellStyle name="Input Cells" xfId="16"/>
    <cellStyle name="Linked Cells" xfId="17"/>
    <cellStyle name="Milliers [0]_!!!GO" xfId="18"/>
    <cellStyle name="Milliers_!!!GO" xfId="19"/>
    <cellStyle name="Monétaire [0]_!!!GO" xfId="20"/>
    <cellStyle name="Monétaire_!!!GO" xfId="21"/>
    <cellStyle name="MS_Arabic" xfId="22"/>
    <cellStyle name="Normal" xfId="0" builtinId="0"/>
    <cellStyle name="Normal - Style1" xfId="23"/>
    <cellStyle name="Normal 2" xfId="24"/>
    <cellStyle name="Normal 2 2" xfId="3"/>
    <cellStyle name="Normal 2 2 2" xfId="25"/>
    <cellStyle name="Normal 3" xfId="41"/>
    <cellStyle name="Normal 3 2" xfId="26"/>
    <cellStyle name="Normal 4" xfId="27"/>
    <cellStyle name="Normal 5" xfId="28"/>
    <cellStyle name="Normal_Prelims" xfId="1"/>
    <cellStyle name="Œ…‹æØ‚è [0.00]_Region Orders (2)" xfId="29"/>
    <cellStyle name="Œ…‹æØ‚è_Region Orders (2)" xfId="30"/>
    <cellStyle name="per.style" xfId="31"/>
    <cellStyle name="Percent [2]" xfId="32"/>
    <cellStyle name="pricing" xfId="33"/>
    <cellStyle name="PSChar" xfId="34"/>
    <cellStyle name="RevList" xfId="35"/>
    <cellStyle name="Subtotal" xfId="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I10:K16"/>
  <sheetViews>
    <sheetView workbookViewId="0">
      <selection activeCell="J18" sqref="J18"/>
    </sheetView>
  </sheetViews>
  <sheetFormatPr defaultRowHeight="15"/>
  <cols>
    <col min="10" max="10" width="18" customWidth="1"/>
    <col min="11" max="11" width="27.85546875" customWidth="1"/>
  </cols>
  <sheetData>
    <row r="10" spans="9:11">
      <c r="I10" s="131" t="s">
        <v>115</v>
      </c>
      <c r="J10" s="131"/>
      <c r="K10" s="131"/>
    </row>
    <row r="11" spans="9:11">
      <c r="I11" s="126" t="s">
        <v>108</v>
      </c>
      <c r="J11" s="126" t="s">
        <v>109</v>
      </c>
      <c r="K11" s="127" t="s">
        <v>7</v>
      </c>
    </row>
    <row r="12" spans="9:11">
      <c r="I12" s="126">
        <v>1</v>
      </c>
      <c r="J12" s="126" t="s">
        <v>110</v>
      </c>
      <c r="K12" s="127">
        <f>'SEC-02'!F54</f>
        <v>1700447.0049999999</v>
      </c>
    </row>
    <row r="13" spans="9:11">
      <c r="I13" s="126">
        <v>2</v>
      </c>
      <c r="J13" s="126" t="s">
        <v>111</v>
      </c>
      <c r="K13" s="127" t="e">
        <f>#REF!</f>
        <v>#REF!</v>
      </c>
    </row>
    <row r="14" spans="9:11">
      <c r="I14" s="126">
        <v>3</v>
      </c>
      <c r="J14" s="126" t="s">
        <v>112</v>
      </c>
      <c r="K14" s="127" t="e">
        <f>#REF!</f>
        <v>#REF!</v>
      </c>
    </row>
    <row r="15" spans="9:11">
      <c r="I15" s="126"/>
      <c r="J15" s="130" t="s">
        <v>113</v>
      </c>
      <c r="K15" s="128" t="e">
        <f>SUM(K12:K14)</f>
        <v>#REF!</v>
      </c>
    </row>
    <row r="16" spans="9:11">
      <c r="K16" s="129" t="s">
        <v>114</v>
      </c>
    </row>
  </sheetData>
  <mergeCells count="1">
    <mergeCell ref="I10:K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101"/>
  <sheetViews>
    <sheetView view="pageBreakPreview" topLeftCell="A49" zoomScale="140" zoomScaleNormal="115" zoomScaleSheetLayoutView="140" workbookViewId="0">
      <selection activeCell="F44" sqref="F44"/>
    </sheetView>
  </sheetViews>
  <sheetFormatPr defaultColWidth="9.140625" defaultRowHeight="13.5"/>
  <cols>
    <col min="1" max="1" width="4.28515625" style="37" customWidth="1"/>
    <col min="2" max="2" width="62.28515625" style="38" customWidth="1"/>
    <col min="3" max="3" width="5.42578125" style="39" customWidth="1"/>
    <col min="4" max="4" width="6.85546875" style="40" customWidth="1"/>
    <col min="5" max="5" width="9.42578125" style="41" customWidth="1"/>
    <col min="6" max="6" width="17" style="42" customWidth="1"/>
    <col min="7" max="7" width="9.140625" style="1" customWidth="1"/>
    <col min="8" max="9" width="9.140625" style="2"/>
    <col min="10" max="10" width="9.42578125" style="2" bestFit="1" customWidth="1"/>
    <col min="11" max="16384" width="9.140625" style="2"/>
  </cols>
  <sheetData>
    <row r="1" spans="1:8" ht="15">
      <c r="A1" s="134"/>
      <c r="B1" s="134"/>
      <c r="C1" s="134"/>
      <c r="D1" s="134"/>
      <c r="E1" s="134"/>
      <c r="F1" s="134"/>
    </row>
    <row r="2" spans="1:8" ht="33" customHeight="1">
      <c r="A2" s="133" t="s">
        <v>0</v>
      </c>
      <c r="B2" s="133"/>
      <c r="C2" s="133"/>
      <c r="D2" s="133"/>
      <c r="E2" s="133"/>
      <c r="F2" s="133"/>
    </row>
    <row r="3" spans="1:8" ht="15">
      <c r="A3" s="132" t="s">
        <v>107</v>
      </c>
      <c r="B3" s="132"/>
      <c r="C3" s="132"/>
      <c r="D3" s="132"/>
      <c r="E3" s="132"/>
      <c r="F3" s="132"/>
    </row>
    <row r="4" spans="1:8" ht="32.25" customHeight="1">
      <c r="A4" s="135" t="s">
        <v>1</v>
      </c>
      <c r="B4" s="135"/>
      <c r="C4" s="135"/>
      <c r="D4" s="135"/>
      <c r="E4" s="135"/>
      <c r="F4" s="135"/>
    </row>
    <row r="5" spans="1:8" ht="20.25" customHeight="1">
      <c r="A5" s="137" t="s">
        <v>2</v>
      </c>
      <c r="B5" s="137" t="s">
        <v>3</v>
      </c>
      <c r="C5" s="137" t="s">
        <v>4</v>
      </c>
      <c r="D5" s="139" t="s">
        <v>5</v>
      </c>
      <c r="E5" s="139" t="s">
        <v>6</v>
      </c>
      <c r="F5" s="3" t="s">
        <v>7</v>
      </c>
      <c r="G5" s="4"/>
    </row>
    <row r="6" spans="1:8" ht="20.25" customHeight="1">
      <c r="A6" s="138"/>
      <c r="B6" s="138"/>
      <c r="C6" s="138"/>
      <c r="D6" s="140"/>
      <c r="E6" s="140"/>
      <c r="F6" s="3" t="s">
        <v>80</v>
      </c>
      <c r="G6" s="4"/>
    </row>
    <row r="7" spans="1:8">
      <c r="A7" s="5"/>
      <c r="B7" s="6" t="s">
        <v>1</v>
      </c>
      <c r="C7" s="7"/>
      <c r="D7" s="8"/>
      <c r="E7" s="9"/>
      <c r="F7" s="10"/>
      <c r="G7" s="4"/>
    </row>
    <row r="8" spans="1:8" ht="14.85" customHeight="1">
      <c r="A8" s="5"/>
      <c r="B8" s="11" t="s">
        <v>8</v>
      </c>
      <c r="C8" s="7"/>
      <c r="D8" s="10"/>
      <c r="E8" s="10"/>
      <c r="F8" s="12"/>
      <c r="G8" s="13"/>
      <c r="H8" s="14"/>
    </row>
    <row r="9" spans="1:8" ht="14.85" customHeight="1">
      <c r="A9" s="5"/>
      <c r="B9" s="15"/>
      <c r="C9" s="7"/>
      <c r="D9" s="10"/>
      <c r="E9" s="10"/>
      <c r="F9" s="12"/>
      <c r="G9" s="13"/>
      <c r="H9" s="14"/>
    </row>
    <row r="10" spans="1:8" ht="108">
      <c r="A10" s="5"/>
      <c r="B10" s="16" t="s">
        <v>9</v>
      </c>
      <c r="C10" s="7"/>
      <c r="D10" s="10"/>
      <c r="E10" s="10"/>
      <c r="F10" s="12"/>
      <c r="G10" s="13"/>
      <c r="H10" s="14"/>
    </row>
    <row r="11" spans="1:8" ht="19.5" customHeight="1">
      <c r="A11" s="5"/>
      <c r="B11" s="108" t="s">
        <v>68</v>
      </c>
      <c r="C11" s="7"/>
      <c r="D11" s="10"/>
      <c r="E11" s="10"/>
      <c r="F11" s="12"/>
      <c r="G11" s="13"/>
      <c r="H11" s="14"/>
    </row>
    <row r="12" spans="1:8" ht="27">
      <c r="A12" s="5"/>
      <c r="B12" s="77" t="s">
        <v>63</v>
      </c>
      <c r="C12" s="7"/>
      <c r="D12" s="10"/>
      <c r="E12" s="10"/>
      <c r="F12" s="12"/>
      <c r="G12" s="13"/>
      <c r="H12" s="14"/>
    </row>
    <row r="13" spans="1:8" ht="27">
      <c r="A13" s="5"/>
      <c r="B13" s="77" t="s">
        <v>69</v>
      </c>
      <c r="C13" s="7"/>
      <c r="D13" s="10"/>
      <c r="E13" s="10"/>
      <c r="F13" s="12"/>
      <c r="G13" s="13"/>
      <c r="H13" s="14"/>
    </row>
    <row r="14" spans="1:8" ht="13.7" customHeight="1">
      <c r="A14" s="5"/>
      <c r="B14" s="77" t="s">
        <v>70</v>
      </c>
      <c r="C14" s="7"/>
      <c r="D14" s="10"/>
      <c r="E14" s="10"/>
      <c r="F14" s="12"/>
      <c r="G14" s="13"/>
      <c r="H14" s="14"/>
    </row>
    <row r="15" spans="1:8" ht="27">
      <c r="A15" s="5"/>
      <c r="B15" s="77" t="s">
        <v>62</v>
      </c>
      <c r="C15" s="7"/>
      <c r="D15" s="10"/>
      <c r="E15" s="10"/>
      <c r="F15" s="12"/>
      <c r="G15" s="13"/>
      <c r="H15" s="14"/>
    </row>
    <row r="16" spans="1:8" ht="14.85" customHeight="1">
      <c r="A16" s="5"/>
      <c r="B16" s="15"/>
      <c r="C16" s="7"/>
      <c r="D16" s="10"/>
      <c r="E16" s="10"/>
      <c r="F16" s="12"/>
      <c r="G16" s="13"/>
      <c r="H16" s="14"/>
    </row>
    <row r="17" spans="1:8" ht="14.85" customHeight="1">
      <c r="A17" s="5" t="s">
        <v>10</v>
      </c>
      <c r="B17" s="11" t="s">
        <v>11</v>
      </c>
      <c r="C17" s="7"/>
      <c r="D17" s="10"/>
      <c r="E17" s="10"/>
      <c r="F17" s="12"/>
      <c r="G17" s="13"/>
      <c r="H17" s="14"/>
    </row>
    <row r="18" spans="1:8" ht="14.85" customHeight="1">
      <c r="A18" s="5"/>
      <c r="B18" s="15"/>
      <c r="C18" s="7"/>
      <c r="D18" s="10"/>
      <c r="E18" s="10"/>
      <c r="F18" s="12"/>
      <c r="G18" s="13"/>
      <c r="H18" s="14"/>
    </row>
    <row r="19" spans="1:8" ht="33.75" customHeight="1">
      <c r="A19" s="5"/>
      <c r="B19" s="16" t="s">
        <v>12</v>
      </c>
      <c r="C19" s="7" t="s">
        <v>13</v>
      </c>
      <c r="D19" s="17">
        <v>1</v>
      </c>
      <c r="E19" s="10"/>
      <c r="F19" s="12"/>
      <c r="G19" s="13"/>
      <c r="H19" s="14"/>
    </row>
    <row r="20" spans="1:8" ht="10.5" customHeight="1">
      <c r="A20" s="5"/>
      <c r="B20" s="15"/>
      <c r="C20" s="7"/>
      <c r="D20" s="10"/>
      <c r="E20" s="10"/>
      <c r="F20" s="12"/>
      <c r="G20" s="13"/>
      <c r="H20" s="14"/>
    </row>
    <row r="21" spans="1:8" ht="14.85" customHeight="1">
      <c r="A21" s="5" t="s">
        <v>14</v>
      </c>
      <c r="B21" s="11" t="s">
        <v>15</v>
      </c>
      <c r="C21" s="7"/>
      <c r="D21" s="10"/>
      <c r="E21" s="10"/>
      <c r="F21" s="12"/>
      <c r="G21" s="13"/>
      <c r="H21" s="14"/>
    </row>
    <row r="22" spans="1:8" ht="14.85" customHeight="1">
      <c r="A22" s="5"/>
      <c r="B22" s="11"/>
      <c r="C22" s="7"/>
      <c r="D22" s="10"/>
      <c r="E22" s="10"/>
      <c r="F22" s="12"/>
      <c r="G22" s="13"/>
      <c r="H22" s="14"/>
    </row>
    <row r="23" spans="1:8" ht="33" customHeight="1">
      <c r="A23" s="5"/>
      <c r="B23" s="16" t="s">
        <v>16</v>
      </c>
      <c r="C23" s="7" t="s">
        <v>13</v>
      </c>
      <c r="D23" s="17">
        <v>1</v>
      </c>
      <c r="E23" s="10"/>
      <c r="F23" s="12"/>
      <c r="G23" s="13"/>
      <c r="H23" s="14"/>
    </row>
    <row r="24" spans="1:8" ht="14.85" customHeight="1">
      <c r="A24" s="5"/>
      <c r="B24" s="15"/>
      <c r="C24" s="7"/>
      <c r="D24" s="10"/>
      <c r="E24" s="10"/>
      <c r="F24" s="12"/>
      <c r="G24" s="13"/>
      <c r="H24" s="14"/>
    </row>
    <row r="25" spans="1:8" ht="14.85" customHeight="1">
      <c r="A25" s="5" t="s">
        <v>17</v>
      </c>
      <c r="B25" s="11" t="s">
        <v>18</v>
      </c>
      <c r="C25" s="7"/>
      <c r="D25" s="10"/>
      <c r="E25" s="10"/>
      <c r="F25" s="12"/>
      <c r="G25" s="13"/>
      <c r="H25" s="14"/>
    </row>
    <row r="26" spans="1:8" ht="11.25" customHeight="1">
      <c r="A26" s="5"/>
      <c r="B26" s="11"/>
      <c r="C26" s="7"/>
      <c r="D26" s="10"/>
      <c r="E26" s="10"/>
      <c r="F26" s="12"/>
      <c r="G26" s="13"/>
      <c r="H26" s="14"/>
    </row>
    <row r="27" spans="1:8" ht="14.85" customHeight="1">
      <c r="A27" s="5"/>
      <c r="B27" s="15" t="s">
        <v>19</v>
      </c>
      <c r="C27" s="7" t="s">
        <v>13</v>
      </c>
      <c r="D27" s="17">
        <v>1</v>
      </c>
      <c r="E27" s="10"/>
      <c r="F27" s="12"/>
      <c r="G27" s="13"/>
      <c r="H27" s="14"/>
    </row>
    <row r="28" spans="1:8" ht="14.85" customHeight="1">
      <c r="A28" s="5"/>
      <c r="B28" s="15"/>
      <c r="C28" s="7"/>
      <c r="D28" s="10"/>
      <c r="E28" s="10"/>
      <c r="F28" s="12"/>
      <c r="G28" s="13"/>
      <c r="H28" s="14"/>
    </row>
    <row r="29" spans="1:8" ht="25.5">
      <c r="A29" s="5" t="s">
        <v>20</v>
      </c>
      <c r="B29" s="6" t="s">
        <v>21</v>
      </c>
      <c r="C29" s="7"/>
      <c r="D29" s="10"/>
      <c r="E29" s="10"/>
      <c r="F29" s="12"/>
      <c r="G29" s="13"/>
      <c r="H29" s="14"/>
    </row>
    <row r="30" spans="1:8" ht="14.85" customHeight="1">
      <c r="A30" s="5"/>
      <c r="B30" s="11"/>
      <c r="C30" s="7"/>
      <c r="D30" s="10"/>
      <c r="E30" s="10"/>
      <c r="F30" s="12"/>
      <c r="G30" s="13"/>
      <c r="H30" s="14"/>
    </row>
    <row r="31" spans="1:8" ht="30" customHeight="1">
      <c r="A31" s="5"/>
      <c r="B31" s="16" t="s">
        <v>22</v>
      </c>
      <c r="C31" s="7" t="s">
        <v>13</v>
      </c>
      <c r="D31" s="17">
        <v>1</v>
      </c>
      <c r="E31" s="10"/>
      <c r="F31" s="12"/>
      <c r="G31" s="13"/>
      <c r="H31" s="14"/>
    </row>
    <row r="32" spans="1:8" ht="14.85" customHeight="1">
      <c r="A32" s="5"/>
      <c r="B32" s="15"/>
      <c r="C32" s="7"/>
      <c r="D32" s="10"/>
      <c r="E32" s="10"/>
      <c r="F32" s="12"/>
      <c r="G32" s="13"/>
      <c r="H32" s="14"/>
    </row>
    <row r="33" spans="1:8" ht="14.85" customHeight="1">
      <c r="A33" s="5" t="s">
        <v>23</v>
      </c>
      <c r="B33" s="11" t="s">
        <v>24</v>
      </c>
      <c r="C33" s="7"/>
      <c r="D33" s="10"/>
      <c r="E33" s="10"/>
      <c r="F33" s="12"/>
      <c r="G33" s="13"/>
      <c r="H33" s="14"/>
    </row>
    <row r="34" spans="1:8" ht="14.85" customHeight="1">
      <c r="A34" s="5" t="s">
        <v>25</v>
      </c>
      <c r="B34" s="11" t="s">
        <v>26</v>
      </c>
      <c r="C34" s="7"/>
      <c r="D34" s="10"/>
      <c r="E34" s="10"/>
      <c r="F34" s="12"/>
      <c r="G34" s="13"/>
      <c r="H34" s="14"/>
    </row>
    <row r="35" spans="1:8" ht="14.85" customHeight="1">
      <c r="A35" s="5"/>
      <c r="B35" s="11"/>
      <c r="C35" s="7"/>
      <c r="D35" s="10"/>
      <c r="E35" s="10"/>
      <c r="F35" s="12"/>
      <c r="G35" s="13"/>
      <c r="H35" s="14"/>
    </row>
    <row r="36" spans="1:8" ht="34.5" customHeight="1">
      <c r="A36" s="5"/>
      <c r="B36" s="16" t="s">
        <v>27</v>
      </c>
      <c r="C36" s="7" t="s">
        <v>13</v>
      </c>
      <c r="D36" s="17">
        <v>1</v>
      </c>
      <c r="E36" s="10"/>
      <c r="F36" s="12"/>
      <c r="G36" s="13"/>
      <c r="H36" s="14"/>
    </row>
    <row r="37" spans="1:8" ht="11.25" customHeight="1">
      <c r="A37" s="5"/>
      <c r="B37" s="15"/>
      <c r="C37" s="7"/>
      <c r="D37" s="10"/>
      <c r="E37" s="10"/>
      <c r="F37" s="12"/>
      <c r="G37" s="13"/>
      <c r="H37" s="14"/>
    </row>
    <row r="38" spans="1:8" ht="14.85" customHeight="1">
      <c r="A38" s="5" t="s">
        <v>28</v>
      </c>
      <c r="B38" s="11" t="s">
        <v>29</v>
      </c>
      <c r="C38" s="7"/>
      <c r="D38" s="10"/>
      <c r="E38" s="10"/>
      <c r="F38" s="12"/>
      <c r="G38" s="13"/>
      <c r="H38" s="14"/>
    </row>
    <row r="39" spans="1:8" ht="33" customHeight="1">
      <c r="A39" s="5"/>
      <c r="B39" s="16" t="s">
        <v>59</v>
      </c>
      <c r="C39" s="7" t="s">
        <v>13</v>
      </c>
      <c r="D39" s="17">
        <v>1</v>
      </c>
      <c r="E39" s="10"/>
      <c r="F39" s="12"/>
      <c r="G39" s="13"/>
      <c r="H39" s="14"/>
    </row>
    <row r="40" spans="1:8" ht="16.5" customHeight="1">
      <c r="A40" s="5"/>
      <c r="B40" s="16"/>
      <c r="C40" s="7"/>
      <c r="D40" s="17"/>
      <c r="E40" s="10"/>
      <c r="F40" s="12"/>
      <c r="G40" s="14"/>
      <c r="H40" s="14"/>
    </row>
    <row r="41" spans="1:8" ht="19.5" customHeight="1">
      <c r="A41" s="5" t="s">
        <v>36</v>
      </c>
      <c r="B41" s="6" t="s">
        <v>61</v>
      </c>
      <c r="C41" s="7"/>
      <c r="D41" s="17"/>
      <c r="E41" s="10"/>
      <c r="F41" s="12"/>
      <c r="G41" s="14"/>
      <c r="H41" s="14"/>
    </row>
    <row r="42" spans="1:8" ht="20.25" customHeight="1">
      <c r="A42" s="5"/>
      <c r="B42" s="16" t="s">
        <v>71</v>
      </c>
      <c r="C42" s="7" t="s">
        <v>13</v>
      </c>
      <c r="D42" s="17">
        <v>1</v>
      </c>
      <c r="E42" s="10"/>
      <c r="F42" s="12"/>
      <c r="G42" s="14"/>
      <c r="H42" s="14"/>
    </row>
    <row r="43" spans="1:8" ht="14.25" customHeight="1">
      <c r="A43" s="5"/>
      <c r="B43" s="16"/>
      <c r="C43" s="7"/>
      <c r="D43" s="17"/>
      <c r="E43" s="10"/>
      <c r="F43" s="12"/>
      <c r="G43" s="14"/>
      <c r="H43" s="14"/>
    </row>
    <row r="44" spans="1:8" ht="14.25" customHeight="1">
      <c r="A44" s="136" t="s">
        <v>30</v>
      </c>
      <c r="B44" s="136"/>
      <c r="C44" s="136"/>
      <c r="D44" s="136"/>
      <c r="E44" s="136"/>
      <c r="F44" s="18"/>
      <c r="G44" s="4"/>
    </row>
    <row r="45" spans="1:8" ht="14.25" customHeight="1">
      <c r="A45" s="144"/>
      <c r="B45" s="144"/>
      <c r="C45" s="144"/>
      <c r="D45" s="144"/>
      <c r="E45" s="144"/>
      <c r="F45" s="144"/>
      <c r="G45" s="4"/>
    </row>
    <row r="46" spans="1:8" ht="14.25" customHeight="1">
      <c r="A46" s="19"/>
      <c r="B46" s="20" t="s">
        <v>31</v>
      </c>
      <c r="C46" s="21"/>
      <c r="D46" s="22"/>
      <c r="E46" s="23"/>
      <c r="F46" s="24"/>
      <c r="G46" s="4"/>
    </row>
    <row r="47" spans="1:8" ht="14.25" customHeight="1">
      <c r="A47" s="5"/>
      <c r="B47" s="25"/>
      <c r="C47" s="7"/>
      <c r="D47" s="8"/>
      <c r="E47" s="9"/>
      <c r="F47" s="10"/>
      <c r="G47" s="4"/>
    </row>
    <row r="48" spans="1:8" ht="14.25" customHeight="1">
      <c r="A48" s="5"/>
      <c r="B48" s="11" t="s">
        <v>32</v>
      </c>
      <c r="C48" s="7"/>
      <c r="D48" s="10"/>
      <c r="E48" s="10"/>
      <c r="F48" s="12"/>
      <c r="G48" s="13"/>
      <c r="H48" s="14"/>
    </row>
    <row r="49" spans="1:8" ht="14.25" customHeight="1">
      <c r="A49" s="5"/>
      <c r="B49" s="11"/>
      <c r="C49" s="7"/>
      <c r="D49" s="10"/>
      <c r="E49" s="10"/>
      <c r="F49" s="12"/>
      <c r="G49" s="13"/>
      <c r="H49" s="14"/>
    </row>
    <row r="50" spans="1:8" ht="40.5">
      <c r="A50" s="5" t="s">
        <v>10</v>
      </c>
      <c r="B50" s="16" t="s">
        <v>60</v>
      </c>
      <c r="C50" s="7" t="s">
        <v>13</v>
      </c>
      <c r="D50" s="17">
        <v>1</v>
      </c>
      <c r="E50" s="10"/>
      <c r="F50" s="12"/>
      <c r="G50" s="13"/>
      <c r="H50" s="14"/>
    </row>
    <row r="51" spans="1:8" ht="14.85" customHeight="1">
      <c r="A51" s="5"/>
      <c r="B51" s="15"/>
      <c r="C51" s="7"/>
      <c r="D51" s="10"/>
      <c r="E51" s="10"/>
      <c r="F51" s="12"/>
      <c r="G51" s="13"/>
      <c r="H51" s="14"/>
    </row>
    <row r="52" spans="1:8" ht="30.75" customHeight="1">
      <c r="A52" s="5" t="s">
        <v>14</v>
      </c>
      <c r="B52" s="16" t="s">
        <v>33</v>
      </c>
      <c r="C52" s="7" t="s">
        <v>13</v>
      </c>
      <c r="D52" s="17">
        <v>1</v>
      </c>
      <c r="E52" s="10"/>
      <c r="F52" s="12"/>
      <c r="G52" s="13"/>
      <c r="H52" s="14"/>
    </row>
    <row r="53" spans="1:8" ht="14.85" customHeight="1">
      <c r="A53" s="5"/>
      <c r="B53" s="15"/>
      <c r="C53" s="7"/>
      <c r="D53" s="10"/>
      <c r="E53" s="10"/>
      <c r="F53" s="12"/>
      <c r="G53" s="13"/>
      <c r="H53" s="14"/>
    </row>
    <row r="54" spans="1:8" ht="30" customHeight="1">
      <c r="A54" s="5" t="s">
        <v>17</v>
      </c>
      <c r="B54" s="16" t="s">
        <v>34</v>
      </c>
      <c r="C54" s="7" t="s">
        <v>13</v>
      </c>
      <c r="D54" s="17">
        <v>1</v>
      </c>
      <c r="E54" s="10"/>
      <c r="F54" s="12"/>
      <c r="G54" s="13"/>
      <c r="H54" s="14"/>
    </row>
    <row r="55" spans="1:8" ht="14.85" customHeight="1">
      <c r="A55" s="5"/>
      <c r="B55" s="15"/>
      <c r="C55" s="7"/>
      <c r="D55" s="10"/>
      <c r="E55" s="10"/>
      <c r="F55" s="12"/>
      <c r="G55" s="13"/>
      <c r="H55" s="14"/>
    </row>
    <row r="56" spans="1:8">
      <c r="A56" s="5" t="s">
        <v>20</v>
      </c>
      <c r="B56" s="16" t="s">
        <v>35</v>
      </c>
      <c r="C56" s="7" t="s">
        <v>13</v>
      </c>
      <c r="D56" s="17">
        <v>1</v>
      </c>
      <c r="E56" s="10"/>
      <c r="F56" s="12"/>
      <c r="G56" s="13"/>
      <c r="H56" s="14"/>
    </row>
    <row r="57" spans="1:8">
      <c r="A57" s="5"/>
      <c r="B57" s="16"/>
      <c r="C57" s="7"/>
      <c r="D57" s="17"/>
      <c r="E57" s="10"/>
      <c r="F57" s="12"/>
      <c r="G57" s="13"/>
      <c r="H57" s="14"/>
    </row>
    <row r="58" spans="1:8" ht="30.75" customHeight="1">
      <c r="A58" s="5" t="s">
        <v>23</v>
      </c>
      <c r="B58" s="16" t="s">
        <v>72</v>
      </c>
      <c r="C58" s="7" t="s">
        <v>13</v>
      </c>
      <c r="D58" s="17">
        <v>1</v>
      </c>
      <c r="E58" s="10"/>
      <c r="F58" s="12"/>
      <c r="G58" s="13"/>
      <c r="H58" s="14"/>
    </row>
    <row r="59" spans="1:8" ht="14.85" customHeight="1">
      <c r="A59" s="5"/>
      <c r="B59" s="16"/>
      <c r="C59" s="7"/>
      <c r="D59" s="17"/>
      <c r="E59" s="10"/>
      <c r="F59" s="12"/>
      <c r="G59" s="13"/>
      <c r="H59" s="14"/>
    </row>
    <row r="60" spans="1:8">
      <c r="A60" s="5" t="s">
        <v>36</v>
      </c>
      <c r="B60" s="16" t="s">
        <v>37</v>
      </c>
      <c r="C60" s="7" t="s">
        <v>13</v>
      </c>
      <c r="D60" s="17">
        <v>1</v>
      </c>
      <c r="E60" s="10"/>
      <c r="F60" s="12"/>
      <c r="G60" s="13"/>
      <c r="H60" s="14"/>
    </row>
    <row r="61" spans="1:8" ht="14.85" customHeight="1">
      <c r="A61" s="5"/>
      <c r="B61" s="15"/>
      <c r="C61" s="7"/>
      <c r="D61" s="10"/>
      <c r="E61" s="10"/>
      <c r="F61" s="12"/>
      <c r="G61" s="13"/>
      <c r="H61" s="14"/>
    </row>
    <row r="62" spans="1:8" ht="32.25" customHeight="1">
      <c r="A62" s="5" t="s">
        <v>55</v>
      </c>
      <c r="B62" s="16" t="s">
        <v>73</v>
      </c>
      <c r="C62" s="7" t="s">
        <v>13</v>
      </c>
      <c r="D62" s="17">
        <v>1</v>
      </c>
      <c r="E62" s="10"/>
      <c r="F62" s="12"/>
      <c r="G62" s="13"/>
      <c r="H62" s="14"/>
    </row>
    <row r="63" spans="1:8" ht="14.85" customHeight="1">
      <c r="A63" s="5"/>
      <c r="B63" s="15"/>
      <c r="C63" s="7"/>
      <c r="D63" s="74"/>
      <c r="E63" s="10"/>
      <c r="F63" s="12"/>
      <c r="G63" s="13"/>
      <c r="H63" s="14"/>
    </row>
    <row r="64" spans="1:8" ht="21.75" customHeight="1">
      <c r="A64" s="5" t="s">
        <v>38</v>
      </c>
      <c r="B64" s="16" t="s">
        <v>52</v>
      </c>
      <c r="C64" s="7" t="s">
        <v>13</v>
      </c>
      <c r="D64" s="74">
        <v>1</v>
      </c>
      <c r="E64" s="10"/>
      <c r="F64" s="12"/>
      <c r="G64" s="13"/>
      <c r="H64" s="14"/>
    </row>
    <row r="65" spans="1:8" ht="14.85" customHeight="1">
      <c r="A65" s="5"/>
      <c r="B65" s="16"/>
      <c r="C65" s="7"/>
      <c r="D65" s="74"/>
      <c r="E65" s="10"/>
      <c r="F65" s="12"/>
      <c r="G65" s="13"/>
      <c r="H65" s="14"/>
    </row>
    <row r="66" spans="1:8" ht="14.85" customHeight="1">
      <c r="A66" s="5" t="s">
        <v>53</v>
      </c>
      <c r="B66" s="16" t="s">
        <v>56</v>
      </c>
      <c r="C66" s="7" t="s">
        <v>13</v>
      </c>
      <c r="D66" s="74">
        <v>1</v>
      </c>
      <c r="E66" s="10"/>
      <c r="F66" s="12"/>
      <c r="G66" s="13"/>
      <c r="H66" s="14"/>
    </row>
    <row r="67" spans="1:8" ht="14.85" customHeight="1">
      <c r="A67" s="5"/>
      <c r="B67" s="16"/>
      <c r="C67" s="7"/>
      <c r="D67" s="74"/>
      <c r="E67" s="10"/>
      <c r="F67" s="12"/>
      <c r="G67" s="13"/>
      <c r="H67" s="14"/>
    </row>
    <row r="68" spans="1:8" ht="40.700000000000003" customHeight="1">
      <c r="A68" s="5" t="s">
        <v>64</v>
      </c>
      <c r="B68" s="16" t="s">
        <v>92</v>
      </c>
      <c r="C68" s="7" t="s">
        <v>13</v>
      </c>
      <c r="D68" s="17">
        <v>1</v>
      </c>
      <c r="E68" s="10"/>
      <c r="F68" s="12"/>
      <c r="G68" s="13"/>
      <c r="H68" s="14"/>
    </row>
    <row r="69" spans="1:8" ht="14.85" customHeight="1">
      <c r="A69" s="5"/>
      <c r="B69" s="16"/>
      <c r="C69" s="7"/>
      <c r="D69" s="10"/>
      <c r="E69" s="10"/>
      <c r="F69" s="12"/>
      <c r="G69" s="13"/>
      <c r="H69" s="14"/>
    </row>
    <row r="70" spans="1:8" ht="18" customHeight="1">
      <c r="A70" s="145" t="s">
        <v>30</v>
      </c>
      <c r="B70" s="146"/>
      <c r="C70" s="146"/>
      <c r="D70" s="146"/>
      <c r="E70" s="147"/>
      <c r="F70" s="18"/>
      <c r="G70" s="4"/>
    </row>
    <row r="71" spans="1:8" ht="15">
      <c r="A71" s="132"/>
      <c r="B71" s="132"/>
      <c r="C71" s="132"/>
      <c r="D71" s="132"/>
      <c r="E71" s="132"/>
      <c r="F71" s="132"/>
    </row>
    <row r="72" spans="1:8" ht="18" customHeight="1">
      <c r="A72" s="144"/>
      <c r="B72" s="144"/>
      <c r="C72" s="144"/>
      <c r="D72" s="144"/>
      <c r="E72" s="144"/>
      <c r="F72" s="144"/>
      <c r="G72" s="4"/>
    </row>
    <row r="73" spans="1:8">
      <c r="A73" s="19"/>
      <c r="B73" s="20" t="s">
        <v>31</v>
      </c>
      <c r="C73" s="21"/>
      <c r="D73" s="22"/>
      <c r="E73" s="23"/>
      <c r="F73" s="24"/>
      <c r="G73" s="4"/>
    </row>
    <row r="74" spans="1:8">
      <c r="A74" s="5"/>
      <c r="B74" s="25"/>
      <c r="C74" s="7"/>
      <c r="D74" s="8"/>
      <c r="E74" s="9"/>
      <c r="F74" s="10"/>
      <c r="G74" s="4"/>
    </row>
    <row r="75" spans="1:8">
      <c r="A75" s="26"/>
      <c r="B75" s="27" t="s">
        <v>39</v>
      </c>
      <c r="C75" s="7"/>
      <c r="D75" s="28"/>
      <c r="E75" s="29"/>
      <c r="F75" s="10"/>
      <c r="G75" s="4"/>
    </row>
    <row r="76" spans="1:8">
      <c r="A76" s="26"/>
      <c r="B76" s="30"/>
      <c r="C76" s="7"/>
      <c r="D76" s="28"/>
      <c r="E76" s="29"/>
      <c r="F76" s="10"/>
      <c r="G76" s="4"/>
    </row>
    <row r="77" spans="1:8" ht="67.5">
      <c r="A77" s="26" t="s">
        <v>10</v>
      </c>
      <c r="B77" s="31" t="s">
        <v>66</v>
      </c>
      <c r="C77" s="7"/>
      <c r="D77" s="28"/>
      <c r="E77" s="29"/>
      <c r="F77" s="10"/>
      <c r="G77" s="4"/>
    </row>
    <row r="78" spans="1:8">
      <c r="A78" s="32"/>
      <c r="B78" s="33"/>
      <c r="C78" s="34"/>
      <c r="D78" s="28"/>
      <c r="E78" s="29"/>
      <c r="F78" s="10"/>
      <c r="G78" s="4"/>
    </row>
    <row r="79" spans="1:8" ht="18" customHeight="1">
      <c r="A79" s="148" t="s">
        <v>30</v>
      </c>
      <c r="B79" s="149"/>
      <c r="C79" s="149"/>
      <c r="D79" s="149"/>
      <c r="E79" s="150"/>
      <c r="F79" s="35"/>
      <c r="G79" s="4"/>
    </row>
    <row r="80" spans="1:8" ht="18" customHeight="1">
      <c r="A80" s="141" t="s">
        <v>40</v>
      </c>
      <c r="B80" s="142"/>
      <c r="C80" s="142"/>
      <c r="D80" s="142"/>
      <c r="E80" s="143"/>
      <c r="F80" s="36"/>
      <c r="G80" s="4"/>
    </row>
    <row r="101" spans="18:18">
      <c r="R101" s="2">
        <f>270</f>
        <v>270</v>
      </c>
    </row>
  </sheetData>
  <mergeCells count="16">
    <mergeCell ref="A71:F71"/>
    <mergeCell ref="A80:E80"/>
    <mergeCell ref="A45:F45"/>
    <mergeCell ref="A72:F72"/>
    <mergeCell ref="A70:E70"/>
    <mergeCell ref="A79:E79"/>
    <mergeCell ref="A3:F3"/>
    <mergeCell ref="A2:F2"/>
    <mergeCell ref="A1:F1"/>
    <mergeCell ref="A4:F4"/>
    <mergeCell ref="A44:E44"/>
    <mergeCell ref="A5:A6"/>
    <mergeCell ref="B5:B6"/>
    <mergeCell ref="C5:C6"/>
    <mergeCell ref="D5:D6"/>
    <mergeCell ref="E5:E6"/>
  </mergeCells>
  <printOptions horizontalCentered="1"/>
  <pageMargins left="0.7" right="0.7" top="0.75" bottom="0.75" header="0.3" footer="0.3"/>
  <pageSetup paperSize="9" scale="83" fitToHeight="0" orientation="portrait" r:id="rId1"/>
  <headerFooter>
    <oddHeader>&amp;R&amp;G</oddHeader>
  </headerFooter>
  <rowBreaks count="2" manualBreakCount="2">
    <brk id="44" max="5" man="1"/>
    <brk id="71" max="5"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61"/>
  <sheetViews>
    <sheetView tabSelected="1" view="pageBreakPreview" topLeftCell="A40" zoomScale="90" zoomScaleNormal="115" zoomScaleSheetLayoutView="90" workbookViewId="0">
      <selection activeCell="D51" sqref="D51"/>
    </sheetView>
  </sheetViews>
  <sheetFormatPr defaultColWidth="9.140625" defaultRowHeight="13.5"/>
  <cols>
    <col min="1" max="1" width="7" style="73" customWidth="1"/>
    <col min="2" max="2" width="67" style="38" customWidth="1"/>
    <col min="3" max="3" width="5.42578125" style="39" customWidth="1"/>
    <col min="4" max="4" width="8.85546875" style="40" customWidth="1"/>
    <col min="5" max="5" width="17.85546875" style="41" customWidth="1"/>
    <col min="6" max="6" width="16.42578125" style="70" customWidth="1"/>
    <col min="7" max="7" width="9.140625" style="1" customWidth="1"/>
    <col min="8" max="9" width="9.140625" style="2"/>
    <col min="10" max="10" width="9.42578125" style="2" bestFit="1" customWidth="1"/>
    <col min="11" max="16384" width="9.140625" style="2"/>
  </cols>
  <sheetData>
    <row r="1" spans="1:7" ht="15">
      <c r="A1" s="134"/>
      <c r="B1" s="134"/>
      <c r="C1" s="134"/>
      <c r="D1" s="134"/>
      <c r="E1" s="134"/>
      <c r="F1" s="134"/>
    </row>
    <row r="2" spans="1:7" ht="33" customHeight="1">
      <c r="A2" s="133" t="s">
        <v>0</v>
      </c>
      <c r="B2" s="133"/>
      <c r="C2" s="133"/>
      <c r="D2" s="133"/>
      <c r="E2" s="133"/>
      <c r="F2" s="133"/>
    </row>
    <row r="3" spans="1:7" ht="15">
      <c r="A3" s="132"/>
      <c r="B3" s="132"/>
      <c r="C3" s="132"/>
      <c r="D3" s="132"/>
      <c r="E3" s="132"/>
      <c r="F3" s="132"/>
    </row>
    <row r="4" spans="1:7" ht="21" customHeight="1">
      <c r="A4" s="152" t="str">
        <f>B7</f>
        <v>SECTION 02 - FINISHES (WALL, FLOOR, CEILING &amp; DOORS)</v>
      </c>
      <c r="B4" s="152"/>
      <c r="C4" s="152"/>
      <c r="D4" s="152"/>
      <c r="E4" s="152"/>
      <c r="F4" s="152"/>
    </row>
    <row r="5" spans="1:7" ht="20.25" customHeight="1">
      <c r="A5" s="153" t="s">
        <v>2</v>
      </c>
      <c r="B5" s="154" t="s">
        <v>3</v>
      </c>
      <c r="C5" s="154" t="s">
        <v>4</v>
      </c>
      <c r="D5" s="155" t="s">
        <v>5</v>
      </c>
      <c r="E5" s="155" t="s">
        <v>6</v>
      </c>
      <c r="F5" s="43" t="s">
        <v>7</v>
      </c>
      <c r="G5" s="4"/>
    </row>
    <row r="6" spans="1:7" ht="20.25" customHeight="1">
      <c r="A6" s="153"/>
      <c r="B6" s="154"/>
      <c r="C6" s="154"/>
      <c r="D6" s="155"/>
      <c r="E6" s="155"/>
      <c r="F6" s="43" t="s">
        <v>80</v>
      </c>
      <c r="G6" s="4"/>
    </row>
    <row r="7" spans="1:7" ht="25.5" customHeight="1">
      <c r="A7" s="72"/>
      <c r="B7" s="83" t="s">
        <v>79</v>
      </c>
      <c r="C7" s="50"/>
      <c r="D7" s="51"/>
      <c r="E7" s="53"/>
      <c r="F7" s="55"/>
      <c r="G7" s="4"/>
    </row>
    <row r="8" spans="1:7" ht="51">
      <c r="A8" s="72"/>
      <c r="B8" s="83" t="s">
        <v>41</v>
      </c>
      <c r="C8" s="50"/>
      <c r="D8" s="52"/>
      <c r="E8" s="52"/>
      <c r="F8" s="76"/>
      <c r="G8" s="4"/>
    </row>
    <row r="9" spans="1:7">
      <c r="A9" s="71">
        <v>1</v>
      </c>
      <c r="B9" s="44" t="s">
        <v>57</v>
      </c>
      <c r="C9" s="45"/>
      <c r="D9" s="46"/>
      <c r="E9" s="47"/>
      <c r="F9" s="48"/>
      <c r="G9" s="4"/>
    </row>
    <row r="10" spans="1:7" ht="87.6" customHeight="1">
      <c r="A10" s="72">
        <f>A9+0.01</f>
        <v>1.01</v>
      </c>
      <c r="B10" s="82" t="s">
        <v>93</v>
      </c>
      <c r="C10" s="50" t="s">
        <v>44</v>
      </c>
      <c r="D10" s="52">
        <f>(8.1*4.5)+(2.9*3.15)-((0.9+0.7)*2.2*1)+(42*0.05)</f>
        <v>44.164999999999992</v>
      </c>
      <c r="E10" s="52">
        <v>1700</v>
      </c>
      <c r="F10" s="52">
        <f>E10*D10</f>
        <v>75080.499999999985</v>
      </c>
      <c r="G10" s="4"/>
    </row>
    <row r="11" spans="1:7" ht="96" customHeight="1">
      <c r="A11" s="72">
        <f t="shared" ref="A11:A13" si="0">A10+0.01</f>
        <v>1.02</v>
      </c>
      <c r="B11" s="82" t="s">
        <v>94</v>
      </c>
      <c r="C11" s="50" t="s">
        <v>44</v>
      </c>
      <c r="D11" s="52">
        <f>(8.14*3.15)+(25.42*0.05)</f>
        <v>26.912000000000003</v>
      </c>
      <c r="E11" s="52">
        <v>2000</v>
      </c>
      <c r="F11" s="52">
        <f t="shared" ref="F11:F12" si="1">E11*D11</f>
        <v>53824.000000000007</v>
      </c>
      <c r="G11" s="4"/>
    </row>
    <row r="12" spans="1:7" ht="96" customHeight="1">
      <c r="A12" s="72">
        <f t="shared" si="0"/>
        <v>1.03</v>
      </c>
      <c r="B12" s="82" t="s">
        <v>95</v>
      </c>
      <c r="C12" s="50" t="s">
        <v>44</v>
      </c>
      <c r="D12" s="52">
        <f>(9.48+0.55+2.25)*3.7+(45.44*0.05)</f>
        <v>47.708000000000006</v>
      </c>
      <c r="E12" s="52">
        <v>1800</v>
      </c>
      <c r="F12" s="52">
        <f t="shared" si="1"/>
        <v>85874.400000000009</v>
      </c>
      <c r="G12" s="4"/>
    </row>
    <row r="13" spans="1:7" ht="98.25" customHeight="1">
      <c r="A13" s="72">
        <f t="shared" si="0"/>
        <v>1.04</v>
      </c>
      <c r="B13" s="82" t="s">
        <v>96</v>
      </c>
      <c r="C13" s="50" t="s">
        <v>44</v>
      </c>
      <c r="D13" s="52">
        <f>12.87*3.7+(47.62*0.05)</f>
        <v>50</v>
      </c>
      <c r="E13" s="52">
        <v>1800</v>
      </c>
      <c r="F13" s="52">
        <f>E13*D13</f>
        <v>90000</v>
      </c>
      <c r="G13" s="4"/>
    </row>
    <row r="14" spans="1:7">
      <c r="A14" s="71">
        <v>2</v>
      </c>
      <c r="B14" s="44" t="s">
        <v>42</v>
      </c>
      <c r="C14" s="45"/>
      <c r="D14" s="46"/>
      <c r="E14" s="47"/>
      <c r="F14" s="48"/>
      <c r="G14" s="4"/>
    </row>
    <row r="15" spans="1:7" ht="38.25">
      <c r="A15" s="72"/>
      <c r="B15" s="91" t="s">
        <v>43</v>
      </c>
      <c r="C15" s="50"/>
      <c r="D15" s="51"/>
      <c r="E15" s="53"/>
      <c r="F15" s="52"/>
      <c r="G15" s="4"/>
    </row>
    <row r="16" spans="1:7" ht="86.25" customHeight="1">
      <c r="A16" s="72">
        <f>A14+0.01</f>
        <v>2.0099999999999998</v>
      </c>
      <c r="B16" s="49" t="s">
        <v>97</v>
      </c>
      <c r="C16" s="50" t="s">
        <v>44</v>
      </c>
      <c r="D16" s="51">
        <f>13.4+17.46+(30.86*0.05)</f>
        <v>32.402999999999999</v>
      </c>
      <c r="E16" s="51">
        <v>5800</v>
      </c>
      <c r="F16" s="52">
        <f>E16*D16</f>
        <v>187937.4</v>
      </c>
      <c r="G16" s="4"/>
    </row>
    <row r="17" spans="1:10" ht="42" customHeight="1">
      <c r="A17" s="72">
        <f t="shared" ref="A17:A22" si="2">A16+0.01</f>
        <v>2.0199999999999996</v>
      </c>
      <c r="B17" s="109" t="s">
        <v>85</v>
      </c>
      <c r="C17" s="103"/>
      <c r="D17" s="51"/>
      <c r="E17" s="104"/>
      <c r="F17" s="52">
        <f t="shared" ref="F17:F24" si="3">E17*D17</f>
        <v>0</v>
      </c>
      <c r="G17" s="4"/>
    </row>
    <row r="18" spans="1:10" ht="45.75" customHeight="1">
      <c r="A18" s="72" t="s">
        <v>98</v>
      </c>
      <c r="B18" s="98" t="s">
        <v>86</v>
      </c>
      <c r="C18" s="50" t="s">
        <v>44</v>
      </c>
      <c r="D18" s="51">
        <f>(13.4+17.46)+((5.05*2+2.63*2+1.02*2+1.04*2+9.47)*0.4)+(42.44*0.04)</f>
        <v>44.137599999999999</v>
      </c>
      <c r="E18" s="104">
        <v>1200</v>
      </c>
      <c r="F18" s="52">
        <f t="shared" si="3"/>
        <v>52965.119999999995</v>
      </c>
      <c r="G18" s="4"/>
    </row>
    <row r="19" spans="1:10" ht="27">
      <c r="A19" s="72">
        <v>2.0299999999999998</v>
      </c>
      <c r="B19" s="79" t="s">
        <v>65</v>
      </c>
      <c r="C19" s="50" t="s">
        <v>44</v>
      </c>
      <c r="D19" s="51">
        <f>13.4+67.45+(80.85*0.03)</f>
        <v>83.275500000000008</v>
      </c>
      <c r="E19" s="53">
        <v>1585</v>
      </c>
      <c r="F19" s="52">
        <f t="shared" si="3"/>
        <v>131991.66750000001</v>
      </c>
      <c r="G19" s="4"/>
    </row>
    <row r="20" spans="1:10" ht="40.5">
      <c r="A20" s="72">
        <f t="shared" si="2"/>
        <v>2.0399999999999996</v>
      </c>
      <c r="B20" s="49" t="s">
        <v>88</v>
      </c>
      <c r="C20" s="50" t="s">
        <v>44</v>
      </c>
      <c r="D20" s="51">
        <f>13.4+(13.4*0.05)</f>
        <v>14.07</v>
      </c>
      <c r="E20" s="52">
        <v>2500</v>
      </c>
      <c r="F20" s="52">
        <f t="shared" si="3"/>
        <v>35175</v>
      </c>
      <c r="G20" s="54"/>
    </row>
    <row r="21" spans="1:10" ht="39.75">
      <c r="A21" s="72">
        <f t="shared" si="2"/>
        <v>2.0499999999999994</v>
      </c>
      <c r="B21" s="118" t="s">
        <v>74</v>
      </c>
      <c r="C21" s="103" t="s">
        <v>44</v>
      </c>
      <c r="D21" s="104">
        <f>45+(45*0.05)</f>
        <v>47.25</v>
      </c>
      <c r="E21" s="106">
        <v>2800</v>
      </c>
      <c r="F21" s="52">
        <f t="shared" si="3"/>
        <v>132300</v>
      </c>
      <c r="G21" s="54"/>
    </row>
    <row r="22" spans="1:10" ht="39.75">
      <c r="A22" s="72">
        <f t="shared" si="2"/>
        <v>2.0599999999999992</v>
      </c>
      <c r="B22" s="118" t="s">
        <v>87</v>
      </c>
      <c r="C22" s="103" t="s">
        <v>44</v>
      </c>
      <c r="D22" s="104">
        <f>22.5+(22.5*0.05)</f>
        <v>23.625</v>
      </c>
      <c r="E22" s="106">
        <v>2700</v>
      </c>
      <c r="F22" s="52">
        <f t="shared" si="3"/>
        <v>63787.5</v>
      </c>
      <c r="G22" s="54"/>
    </row>
    <row r="23" spans="1:10">
      <c r="A23" s="71">
        <v>3</v>
      </c>
      <c r="B23" s="44" t="s">
        <v>45</v>
      </c>
      <c r="C23" s="45"/>
      <c r="D23" s="46"/>
      <c r="E23" s="48"/>
      <c r="F23" s="47"/>
      <c r="G23" s="54"/>
    </row>
    <row r="24" spans="1:10" ht="50.25" customHeight="1">
      <c r="A24" s="72">
        <f>A23+0.01</f>
        <v>3.01</v>
      </c>
      <c r="B24" s="58" t="s">
        <v>83</v>
      </c>
      <c r="C24" s="50" t="s">
        <v>84</v>
      </c>
      <c r="D24" s="52">
        <f>(9.57+10.13)+(19.7*0.1)</f>
        <v>21.67</v>
      </c>
      <c r="E24" s="53">
        <v>4300</v>
      </c>
      <c r="F24" s="52">
        <f t="shared" si="3"/>
        <v>93181.000000000015</v>
      </c>
      <c r="G24" s="54"/>
    </row>
    <row r="25" spans="1:10">
      <c r="A25" s="71">
        <v>4</v>
      </c>
      <c r="B25" s="44" t="s">
        <v>46</v>
      </c>
      <c r="C25" s="45"/>
      <c r="D25" s="46"/>
      <c r="E25" s="47"/>
      <c r="F25" s="48"/>
      <c r="G25" s="57"/>
    </row>
    <row r="26" spans="1:10">
      <c r="A26" s="107" t="s">
        <v>10</v>
      </c>
      <c r="B26" s="124" t="s">
        <v>77</v>
      </c>
      <c r="C26" s="103"/>
      <c r="D26" s="104"/>
      <c r="E26" s="105"/>
      <c r="F26" s="106"/>
      <c r="G26" s="57"/>
    </row>
    <row r="27" spans="1:10" ht="54">
      <c r="A27" s="102">
        <v>4.01</v>
      </c>
      <c r="B27" s="101" t="s">
        <v>103</v>
      </c>
      <c r="C27" s="103" t="s">
        <v>44</v>
      </c>
      <c r="D27" s="104">
        <f>((5.76+15.46)*3)-(0.7*2.1*2)-(0.9*2.1)+(58*0.05)</f>
        <v>61.73</v>
      </c>
      <c r="E27" s="105">
        <v>1600</v>
      </c>
      <c r="F27" s="52">
        <f t="shared" ref="F27:F31" si="4">E27*D27</f>
        <v>98768</v>
      </c>
      <c r="G27" s="57"/>
    </row>
    <row r="28" spans="1:10" ht="27">
      <c r="A28" s="102">
        <v>4.0199999999999996</v>
      </c>
      <c r="B28" s="110" t="s">
        <v>75</v>
      </c>
      <c r="C28" s="111" t="s">
        <v>84</v>
      </c>
      <c r="D28" s="112">
        <f>(4*3)+(12*0.2)</f>
        <v>14.4</v>
      </c>
      <c r="E28" s="53">
        <v>4300</v>
      </c>
      <c r="F28" s="52">
        <f t="shared" si="4"/>
        <v>61920</v>
      </c>
      <c r="G28" s="57"/>
    </row>
    <row r="29" spans="1:10">
      <c r="A29" s="107" t="s">
        <v>14</v>
      </c>
      <c r="B29" s="119" t="s">
        <v>91</v>
      </c>
      <c r="C29" s="50"/>
      <c r="D29" s="78"/>
      <c r="E29" s="105"/>
      <c r="F29" s="52">
        <f t="shared" si="4"/>
        <v>0</v>
      </c>
      <c r="G29" s="57"/>
    </row>
    <row r="30" spans="1:10" ht="41.25" customHeight="1">
      <c r="A30" s="121">
        <v>4.03</v>
      </c>
      <c r="B30" s="101" t="s">
        <v>106</v>
      </c>
      <c r="C30" s="122" t="s">
        <v>44</v>
      </c>
      <c r="D30" s="106">
        <f>(33.09*3.515)-(0.9*2.1)-((9.47+0.8)*0.15)+(112.88*0.04)</f>
        <v>117.39605000000003</v>
      </c>
      <c r="E30" s="105">
        <v>350</v>
      </c>
      <c r="F30" s="52">
        <f t="shared" si="4"/>
        <v>41088.617500000008</v>
      </c>
      <c r="G30" s="61"/>
    </row>
    <row r="31" spans="1:10" ht="59.25" customHeight="1">
      <c r="A31" s="102">
        <v>4.04</v>
      </c>
      <c r="B31" s="58" t="s">
        <v>89</v>
      </c>
      <c r="C31" s="103" t="s">
        <v>84</v>
      </c>
      <c r="D31" s="104">
        <f>(9.32+7.73+4.88+7.66+6.06)+(7.3+6.01+4.9+5.4+6.06+7.8+6.52+8.47+7.19)+(9.4*3+8.12*3+8.61+7.33)+163.8*0.03</f>
        <v>168.71399999999997</v>
      </c>
      <c r="E31" s="105">
        <v>500</v>
      </c>
      <c r="F31" s="52">
        <f t="shared" si="4"/>
        <v>84356.999999999985</v>
      </c>
      <c r="G31" s="62"/>
      <c r="I31" s="63"/>
      <c r="J31" s="63"/>
    </row>
    <row r="32" spans="1:10" ht="16.5">
      <c r="A32" s="71">
        <v>5</v>
      </c>
      <c r="B32" s="44" t="s">
        <v>47</v>
      </c>
      <c r="C32" s="45"/>
      <c r="D32" s="64"/>
      <c r="E32" s="65"/>
      <c r="F32" s="66"/>
      <c r="G32" s="61"/>
      <c r="H32" s="63"/>
      <c r="I32" s="63"/>
      <c r="J32" s="63"/>
    </row>
    <row r="33" spans="1:10" ht="54">
      <c r="A33" s="102">
        <f>A32+0.01</f>
        <v>5.01</v>
      </c>
      <c r="B33" s="101" t="s">
        <v>102</v>
      </c>
      <c r="C33" s="103"/>
      <c r="D33" s="120"/>
      <c r="E33" s="99"/>
      <c r="F33" s="100"/>
      <c r="G33" s="62"/>
    </row>
    <row r="34" spans="1:10">
      <c r="A34" s="102" t="s">
        <v>78</v>
      </c>
      <c r="B34" s="101" t="s">
        <v>101</v>
      </c>
      <c r="C34" s="103" t="s">
        <v>54</v>
      </c>
      <c r="D34" s="120">
        <v>1</v>
      </c>
      <c r="E34" s="99">
        <v>20000</v>
      </c>
      <c r="F34" s="52">
        <f t="shared" ref="F34" si="5">E34*D34</f>
        <v>20000</v>
      </c>
      <c r="G34" s="62"/>
    </row>
    <row r="35" spans="1:10" ht="16.5">
      <c r="A35" s="71">
        <v>6</v>
      </c>
      <c r="B35" s="44" t="s">
        <v>49</v>
      </c>
      <c r="C35" s="45"/>
      <c r="D35" s="64"/>
      <c r="E35" s="65"/>
      <c r="F35" s="66"/>
      <c r="G35" s="61"/>
      <c r="H35" s="63"/>
      <c r="I35" s="63"/>
      <c r="J35" s="63"/>
    </row>
    <row r="36" spans="1:10" ht="55.5" customHeight="1">
      <c r="A36" s="72">
        <f>A35+0.01</f>
        <v>6.01</v>
      </c>
      <c r="B36" s="67" t="s">
        <v>76</v>
      </c>
      <c r="C36" s="68" t="s">
        <v>44</v>
      </c>
      <c r="D36" s="51">
        <f>13.4+(13.4*0.04)</f>
        <v>13.936</v>
      </c>
      <c r="E36" s="59">
        <v>2600</v>
      </c>
      <c r="F36" s="52">
        <f t="shared" ref="F36:F44" si="6">E36*D36</f>
        <v>36233.599999999999</v>
      </c>
      <c r="G36" s="61"/>
    </row>
    <row r="37" spans="1:10" ht="69" customHeight="1">
      <c r="A37" s="72">
        <f>A36+0.01</f>
        <v>6.02</v>
      </c>
      <c r="B37" s="67" t="s">
        <v>90</v>
      </c>
      <c r="C37" s="68" t="s">
        <v>44</v>
      </c>
      <c r="D37" s="51">
        <f>34.4+(34.4*0.05)</f>
        <v>36.119999999999997</v>
      </c>
      <c r="E37" s="59">
        <v>4100</v>
      </c>
      <c r="F37" s="52">
        <f t="shared" si="6"/>
        <v>148092</v>
      </c>
      <c r="G37" s="61"/>
    </row>
    <row r="38" spans="1:10" ht="117" customHeight="1">
      <c r="A38" s="72">
        <f t="shared" ref="A38:A39" si="7">A37+0.01</f>
        <v>6.0299999999999994</v>
      </c>
      <c r="B38" s="67" t="s">
        <v>104</v>
      </c>
      <c r="C38" s="125" t="s">
        <v>44</v>
      </c>
      <c r="D38" s="40">
        <f>22.1+2.9+2.5+(24.87+9.32)+(61.69*0.1)</f>
        <v>67.858999999999995</v>
      </c>
      <c r="E38" s="51">
        <v>1800</v>
      </c>
      <c r="F38" s="52">
        <f t="shared" si="6"/>
        <v>122146.2</v>
      </c>
      <c r="G38" s="61"/>
    </row>
    <row r="39" spans="1:10" ht="94.7" customHeight="1">
      <c r="A39" s="72">
        <f t="shared" si="7"/>
        <v>6.0399999999999991</v>
      </c>
      <c r="B39" s="67" t="s">
        <v>105</v>
      </c>
      <c r="C39" s="68" t="s">
        <v>44</v>
      </c>
      <c r="D39" s="51">
        <v>67.45</v>
      </c>
      <c r="E39" s="59">
        <v>500</v>
      </c>
      <c r="F39" s="52">
        <f t="shared" si="6"/>
        <v>33725</v>
      </c>
      <c r="G39" s="61"/>
    </row>
    <row r="40" spans="1:10" ht="15.75" customHeight="1">
      <c r="A40" s="84">
        <v>7</v>
      </c>
      <c r="B40" s="85" t="s">
        <v>99</v>
      </c>
      <c r="C40" s="86"/>
      <c r="D40" s="87"/>
      <c r="E40" s="88"/>
      <c r="F40" s="89"/>
      <c r="G40" s="61"/>
    </row>
    <row r="41" spans="1:10" ht="99" customHeight="1">
      <c r="A41" s="72">
        <f>A40+0.01</f>
        <v>7.01</v>
      </c>
      <c r="B41" s="67" t="s">
        <v>100</v>
      </c>
      <c r="C41" s="68" t="s">
        <v>54</v>
      </c>
      <c r="D41" s="75">
        <v>1</v>
      </c>
      <c r="E41" s="59">
        <v>32000</v>
      </c>
      <c r="F41" s="52">
        <f t="shared" si="6"/>
        <v>32000</v>
      </c>
      <c r="G41" s="61"/>
    </row>
    <row r="42" spans="1:10" ht="14.25">
      <c r="A42" s="123">
        <v>8</v>
      </c>
      <c r="B42" s="113" t="s">
        <v>67</v>
      </c>
      <c r="C42" s="114"/>
      <c r="D42" s="115"/>
      <c r="E42" s="116"/>
      <c r="F42" s="117"/>
      <c r="G42" s="61"/>
    </row>
    <row r="43" spans="1:10">
      <c r="A43" s="72">
        <f>A42+0.01</f>
        <v>8.01</v>
      </c>
      <c r="B43" s="110" t="s">
        <v>81</v>
      </c>
      <c r="C43" s="111" t="s">
        <v>48</v>
      </c>
      <c r="D43" s="112">
        <v>1</v>
      </c>
      <c r="E43" s="59">
        <v>10000</v>
      </c>
      <c r="F43" s="52">
        <f t="shared" si="6"/>
        <v>10000</v>
      </c>
      <c r="G43" s="61"/>
    </row>
    <row r="44" spans="1:10" ht="27">
      <c r="A44" s="72">
        <v>8.02</v>
      </c>
      <c r="B44" s="77" t="s">
        <v>82</v>
      </c>
      <c r="C44" s="111" t="s">
        <v>48</v>
      </c>
      <c r="D44" s="112">
        <v>1</v>
      </c>
      <c r="E44" s="59">
        <v>10000</v>
      </c>
      <c r="F44" s="52">
        <f t="shared" si="6"/>
        <v>10000</v>
      </c>
      <c r="G44" s="61"/>
    </row>
    <row r="45" spans="1:10">
      <c r="A45" s="72"/>
      <c r="B45" s="110"/>
      <c r="C45" s="111"/>
      <c r="D45" s="112"/>
      <c r="E45" s="59"/>
      <c r="F45" s="60"/>
      <c r="G45" s="61"/>
    </row>
    <row r="46" spans="1:10" ht="18" customHeight="1">
      <c r="A46" s="136" t="s">
        <v>30</v>
      </c>
      <c r="B46" s="136"/>
      <c r="C46" s="136"/>
      <c r="D46" s="136"/>
      <c r="E46" s="136"/>
      <c r="F46" s="56"/>
      <c r="G46" s="4"/>
    </row>
    <row r="47" spans="1:10" ht="25.5">
      <c r="A47" s="72"/>
      <c r="B47" s="92" t="s">
        <v>58</v>
      </c>
      <c r="C47" s="50"/>
      <c r="D47" s="51"/>
      <c r="E47" s="53"/>
      <c r="F47" s="55"/>
      <c r="G47" s="4"/>
    </row>
    <row r="48" spans="1:10">
      <c r="A48" s="72"/>
      <c r="E48" s="53"/>
      <c r="F48" s="55"/>
      <c r="G48" s="4"/>
    </row>
    <row r="49" spans="1:7">
      <c r="A49" s="90"/>
      <c r="B49" s="93" t="s">
        <v>50</v>
      </c>
      <c r="C49" s="50"/>
      <c r="D49" s="94"/>
      <c r="E49" s="80"/>
      <c r="F49" s="55"/>
      <c r="G49" s="4"/>
    </row>
    <row r="50" spans="1:7">
      <c r="A50" s="90"/>
      <c r="B50" s="81"/>
      <c r="C50" s="50"/>
      <c r="D50" s="94"/>
      <c r="E50" s="80"/>
      <c r="F50" s="55"/>
      <c r="G50" s="4"/>
    </row>
    <row r="51" spans="1:7" ht="67.5">
      <c r="A51" s="90">
        <v>1</v>
      </c>
      <c r="B51" s="31" t="s">
        <v>66</v>
      </c>
      <c r="C51" s="50"/>
      <c r="D51" s="94"/>
      <c r="E51" s="80"/>
      <c r="F51" s="55"/>
      <c r="G51" s="4"/>
    </row>
    <row r="52" spans="1:7">
      <c r="A52" s="95"/>
      <c r="B52" s="96"/>
      <c r="C52" s="97"/>
      <c r="D52" s="94"/>
      <c r="E52" s="80"/>
      <c r="F52" s="55"/>
      <c r="G52" s="4"/>
    </row>
    <row r="53" spans="1:7">
      <c r="A53" s="95"/>
      <c r="B53" s="96"/>
      <c r="C53" s="97"/>
      <c r="D53" s="94"/>
      <c r="E53" s="80"/>
      <c r="F53" s="55"/>
      <c r="G53" s="4"/>
    </row>
    <row r="54" spans="1:7" ht="18" customHeight="1">
      <c r="A54" s="136" t="s">
        <v>30</v>
      </c>
      <c r="B54" s="136"/>
      <c r="C54" s="136"/>
      <c r="D54" s="136"/>
      <c r="E54" s="136"/>
      <c r="F54" s="56">
        <f>SUM(F7:F53)</f>
        <v>1700447.0049999999</v>
      </c>
      <c r="G54" s="4"/>
    </row>
    <row r="55" spans="1:7" ht="18" customHeight="1">
      <c r="A55" s="151" t="s">
        <v>51</v>
      </c>
      <c r="B55" s="151"/>
      <c r="C55" s="151"/>
      <c r="D55" s="151"/>
      <c r="E55" s="151"/>
      <c r="F55" s="69"/>
      <c r="G55" s="4"/>
    </row>
    <row r="61" spans="1:7" ht="16.5">
      <c r="B61" s="63"/>
    </row>
  </sheetData>
  <mergeCells count="12">
    <mergeCell ref="A54:E54"/>
    <mergeCell ref="A55:E55"/>
    <mergeCell ref="A46:E46"/>
    <mergeCell ref="A4:F4"/>
    <mergeCell ref="A1:F1"/>
    <mergeCell ref="A2:F2"/>
    <mergeCell ref="A3:F3"/>
    <mergeCell ref="A5:A6"/>
    <mergeCell ref="B5:B6"/>
    <mergeCell ref="C5:C6"/>
    <mergeCell ref="D5:D6"/>
    <mergeCell ref="E5:E6"/>
  </mergeCells>
  <printOptions horizontalCentered="1"/>
  <pageMargins left="0.7" right="0.7" top="0.75" bottom="0.75" header="0.3" footer="0.3"/>
  <pageSetup paperSize="9" scale="71" fitToHeight="0" orientation="portrait" r:id="rId1"/>
  <headerFooter>
    <oddHeader>&amp;R&amp;G</oddHeader>
  </headerFooter>
  <ignoredErrors>
    <ignoredError sqref="D28" unlockedFormula="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SEC-01</vt:lpstr>
      <vt:lpstr>SEC-02</vt:lpstr>
      <vt:lpstr>'SEC-01'!Print_Area</vt:lpstr>
      <vt:lpstr>'SEC-02'!Print_Area</vt:lpstr>
      <vt:lpstr>'SEC-01'!Print_Titles</vt:lpstr>
      <vt:lpstr>'SEC-02'!Print_Titles</vt:lpstr>
    </vt:vector>
  </TitlesOfParts>
  <Manager/>
  <Company>Office Black Edition - tum0r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gihan</dc:creator>
  <cp:keywords/>
  <dc:description/>
  <cp:lastModifiedBy>Trupti Dalvi</cp:lastModifiedBy>
  <cp:revision/>
  <dcterms:created xsi:type="dcterms:W3CDTF">2017-06-11T06:01:29Z</dcterms:created>
  <dcterms:modified xsi:type="dcterms:W3CDTF">2024-07-08T07:11:46Z</dcterms:modified>
  <cp:category/>
  <cp:contentStatus/>
</cp:coreProperties>
</file>