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3CA7CE25-1160-481A-98BF-67A9A63971C7}" xr6:coauthVersionLast="47" xr6:coauthVersionMax="47" xr10:uidLastSave="{00000000-0000-0000-0000-000000000000}"/>
  <bookViews>
    <workbookView xWindow="-120" yWindow="-120" windowWidth="29040" windowHeight="15840" tabRatio="687" xr2:uid="{00000000-000D-0000-FFFF-FFFF00000000}"/>
  </bookViews>
  <sheets>
    <sheet name="Summary" sheetId="9" r:id="rId1"/>
    <sheet name="CIVIL BOQ" sheetId="10" r:id="rId2"/>
    <sheet name="M.S." sheetId="14" state="hidden" r:id="rId3"/>
    <sheet name="Make List" sheetId="8" r:id="rId4"/>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10" l="1"/>
  <c r="G52" i="10" l="1"/>
  <c r="G53" i="10"/>
  <c r="G97" i="10" l="1"/>
  <c r="J277" i="14" l="1"/>
  <c r="J276" i="14"/>
  <c r="J272" i="14"/>
  <c r="J271" i="14"/>
  <c r="J270" i="14"/>
  <c r="J265" i="14"/>
  <c r="J264" i="14"/>
  <c r="J263" i="14"/>
  <c r="J262" i="14"/>
  <c r="J258" i="14"/>
  <c r="J257" i="14"/>
  <c r="J256" i="14"/>
  <c r="J255" i="14"/>
  <c r="J254" i="14"/>
  <c r="J241" i="14"/>
  <c r="J207" i="14"/>
  <c r="J279" i="14" l="1"/>
  <c r="L279" i="14" s="1"/>
  <c r="J274" i="14"/>
  <c r="L274" i="14" s="1"/>
  <c r="J190" i="14" l="1"/>
  <c r="J192" i="14" s="1"/>
  <c r="L192" i="14" s="1"/>
  <c r="J180" i="14" l="1"/>
  <c r="J175" i="14"/>
  <c r="J168" i="14" l="1"/>
  <c r="J170" i="14" s="1"/>
  <c r="L170" i="14" s="1"/>
  <c r="J159" i="14"/>
  <c r="J161" i="14" s="1"/>
  <c r="L161" i="14" s="1"/>
  <c r="J155" i="14"/>
  <c r="J154" i="14"/>
  <c r="J152" i="14"/>
  <c r="J153" i="14"/>
  <c r="J150" i="14"/>
  <c r="J145" i="14"/>
  <c r="J146" i="14"/>
  <c r="J144" i="14"/>
  <c r="J143" i="14"/>
  <c r="J112" i="14"/>
  <c r="J105" i="14"/>
  <c r="J104" i="14"/>
  <c r="J148" i="14" l="1"/>
  <c r="L148" i="14" s="1"/>
  <c r="J79" i="14"/>
  <c r="J80" i="14"/>
  <c r="J57" i="14"/>
  <c r="J56" i="14"/>
  <c r="J55" i="14"/>
  <c r="J54" i="14"/>
  <c r="J53" i="14"/>
  <c r="J52" i="14"/>
  <c r="J51" i="14"/>
  <c r="J50" i="14"/>
  <c r="J49" i="14"/>
  <c r="J48" i="14"/>
  <c r="J47" i="14"/>
  <c r="J46" i="14"/>
  <c r="J45" i="14"/>
  <c r="J44" i="14"/>
  <c r="J43" i="14"/>
  <c r="J42" i="14"/>
  <c r="J41" i="14"/>
  <c r="J40" i="14"/>
  <c r="J39" i="14"/>
  <c r="J38" i="14"/>
  <c r="J37" i="14"/>
  <c r="J266" i="14" l="1"/>
  <c r="J228" i="14"/>
  <c r="J268" i="14" l="1"/>
  <c r="L268" i="14" s="1"/>
  <c r="J174" i="14"/>
  <c r="J173" i="14"/>
  <c r="J172" i="14"/>
  <c r="J78" i="14"/>
  <c r="J177" i="14" l="1"/>
  <c r="L177" i="14" s="1"/>
  <c r="J94" i="14"/>
  <c r="J96" i="14" l="1"/>
  <c r="L96" i="14" s="1"/>
  <c r="J106" i="14" l="1"/>
  <c r="J227" i="14" l="1"/>
  <c r="J223" i="14"/>
  <c r="J225" i="14" s="1"/>
  <c r="L225" i="14" s="1"/>
  <c r="J206" i="14"/>
  <c r="J205" i="14"/>
  <c r="J204" i="14"/>
  <c r="J185" i="14"/>
  <c r="N17" i="10"/>
  <c r="J188" i="14" l="1"/>
  <c r="L188" i="14" s="1"/>
  <c r="J230" i="14"/>
  <c r="L230" i="14" s="1"/>
  <c r="J209" i="14"/>
  <c r="L209" i="14" s="1"/>
  <c r="J59" i="14"/>
  <c r="L59" i="14" s="1"/>
  <c r="J247" i="14" l="1"/>
  <c r="J194" i="14"/>
  <c r="J123" i="14"/>
  <c r="J124" i="14"/>
  <c r="J125" i="14"/>
  <c r="J77" i="14"/>
  <c r="J28" i="14"/>
  <c r="J240" i="14" l="1"/>
  <c r="J164" i="14"/>
  <c r="J166" i="14" s="1"/>
  <c r="J197" i="14"/>
  <c r="J136" i="14"/>
  <c r="J137" i="14"/>
  <c r="J138" i="14"/>
  <c r="J139" i="14"/>
  <c r="J135" i="14"/>
  <c r="J134" i="14"/>
  <c r="J133" i="14"/>
  <c r="J132" i="14"/>
  <c r="J131" i="14"/>
  <c r="J122" i="14"/>
  <c r="J98" i="14"/>
  <c r="J63" i="14"/>
  <c r="J64" i="14"/>
  <c r="J22" i="14"/>
  <c r="J239" i="14"/>
  <c r="J232" i="14"/>
  <c r="J32" i="14"/>
  <c r="J29" i="14"/>
  <c r="J11" i="14"/>
  <c r="L166" i="14" l="1"/>
  <c r="J234" i="14"/>
  <c r="L234" i="14" s="1"/>
  <c r="J108" i="14" l="1"/>
  <c r="J84" i="14"/>
  <c r="J86" i="14" s="1"/>
  <c r="L86" i="14" s="1"/>
  <c r="J69" i="14"/>
  <c r="J70" i="14" s="1"/>
  <c r="J21" i="14"/>
  <c r="J20" i="14"/>
  <c r="J19" i="14"/>
  <c r="J18" i="14"/>
  <c r="J250" i="14"/>
  <c r="J252" i="14" s="1"/>
  <c r="L252" i="14" s="1"/>
  <c r="J246" i="14"/>
  <c r="J238" i="14"/>
  <c r="J237" i="14"/>
  <c r="J219" i="14"/>
  <c r="J221" i="14" s="1"/>
  <c r="J215" i="14"/>
  <c r="J214" i="14"/>
  <c r="J213" i="14"/>
  <c r="J200" i="14"/>
  <c r="J202" i="14" s="1"/>
  <c r="L202" i="14" s="1"/>
  <c r="J179" i="14"/>
  <c r="J151" i="14"/>
  <c r="J157" i="14" s="1"/>
  <c r="J130" i="14"/>
  <c r="J141" i="14" s="1"/>
  <c r="J121" i="14"/>
  <c r="J120" i="14"/>
  <c r="J119" i="14"/>
  <c r="J118" i="14"/>
  <c r="J117" i="14"/>
  <c r="J111" i="14"/>
  <c r="J110" i="14"/>
  <c r="J99" i="14"/>
  <c r="J101" i="14" s="1"/>
  <c r="J90" i="14"/>
  <c r="J76" i="14"/>
  <c r="J82" i="14" s="1"/>
  <c r="L82" i="14" s="1"/>
  <c r="J72" i="14"/>
  <c r="J74" i="14" s="1"/>
  <c r="J62" i="14"/>
  <c r="J67" i="14" s="1"/>
  <c r="J33" i="14"/>
  <c r="J31" i="14"/>
  <c r="J30" i="14"/>
  <c r="J27" i="14"/>
  <c r="J26" i="14"/>
  <c r="J25" i="14"/>
  <c r="J24" i="14"/>
  <c r="J23" i="14"/>
  <c r="J17" i="14"/>
  <c r="J16" i="14"/>
  <c r="J15" i="14"/>
  <c r="J14" i="14"/>
  <c r="J13" i="14"/>
  <c r="J243" i="14" l="1"/>
  <c r="L243" i="14" s="1"/>
  <c r="J114" i="14"/>
  <c r="J128" i="14"/>
  <c r="L128" i="14" s="1"/>
  <c r="J35" i="14"/>
  <c r="L35" i="14" s="1"/>
  <c r="J260" i="14"/>
  <c r="L260" i="14" s="1"/>
  <c r="J92" i="14"/>
  <c r="L92" i="14" s="1"/>
  <c r="L114" i="14"/>
  <c r="L157" i="14"/>
  <c r="J248" i="14"/>
  <c r="L248" i="14" s="1"/>
  <c r="L197" i="14"/>
  <c r="L221" i="14"/>
  <c r="J182" i="14"/>
  <c r="L182" i="14" s="1"/>
  <c r="L141" i="14"/>
  <c r="L108" i="14"/>
  <c r="L70" i="14"/>
  <c r="L67" i="14"/>
  <c r="J8" i="14"/>
  <c r="L8" i="14" s="1"/>
  <c r="L101" i="14"/>
  <c r="J217" i="14"/>
  <c r="L217" i="14" s="1"/>
  <c r="L74" i="14"/>
  <c r="G78" i="10" l="1"/>
  <c r="G143" i="10"/>
  <c r="G142" i="10"/>
  <c r="G141" i="10"/>
  <c r="G140" i="10"/>
  <c r="G139" i="10"/>
  <c r="G138" i="10"/>
  <c r="G137" i="10"/>
  <c r="G136" i="10"/>
  <c r="G135" i="10"/>
  <c r="G134" i="10"/>
  <c r="G133" i="10"/>
  <c r="G132" i="10"/>
  <c r="G130" i="10"/>
  <c r="G129" i="10"/>
  <c r="G128" i="10"/>
  <c r="G127" i="10"/>
  <c r="G126" i="10"/>
  <c r="G125" i="10"/>
  <c r="G124" i="10"/>
  <c r="G123" i="10"/>
  <c r="G122" i="10"/>
  <c r="G121" i="10"/>
  <c r="G120" i="10"/>
  <c r="G119" i="10"/>
  <c r="G118" i="10"/>
  <c r="G117" i="10"/>
  <c r="G116" i="10"/>
  <c r="G115" i="10"/>
  <c r="G113" i="10"/>
  <c r="G112" i="10"/>
  <c r="G111" i="10"/>
  <c r="G110" i="10"/>
  <c r="G109" i="10"/>
  <c r="G108" i="10"/>
  <c r="G107" i="10"/>
  <c r="G106" i="10"/>
  <c r="G105" i="10"/>
  <c r="G104" i="10"/>
  <c r="G103" i="10"/>
  <c r="G102" i="10"/>
  <c r="G101" i="10"/>
  <c r="G100" i="10"/>
  <c r="G98" i="10"/>
  <c r="G92" i="10"/>
  <c r="G91" i="10"/>
  <c r="G90" i="10"/>
  <c r="G89" i="10"/>
  <c r="G88" i="10"/>
  <c r="G87" i="10"/>
  <c r="G86" i="10"/>
  <c r="G85" i="10"/>
  <c r="G84" i="10"/>
  <c r="G83" i="10"/>
  <c r="G82" i="10"/>
  <c r="G81" i="10"/>
  <c r="G80" i="10"/>
  <c r="G79" i="10"/>
  <c r="G77" i="10"/>
  <c r="G76" i="10"/>
  <c r="G74" i="10"/>
  <c r="G73" i="10"/>
  <c r="G72" i="10"/>
  <c r="G70" i="10"/>
  <c r="G69" i="10"/>
  <c r="G67" i="10"/>
  <c r="G66" i="10"/>
  <c r="G65" i="10"/>
  <c r="G64" i="10"/>
  <c r="G63" i="10"/>
  <c r="G62" i="10"/>
  <c r="G61" i="10"/>
  <c r="G60" i="10"/>
  <c r="G59" i="10"/>
  <c r="G58" i="10"/>
  <c r="G57" i="10"/>
  <c r="G49" i="10"/>
  <c r="G48" i="10"/>
  <c r="G47"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4" i="10"/>
  <c r="G13" i="10"/>
  <c r="G12" i="10"/>
  <c r="G11" i="10"/>
  <c r="G10" i="10"/>
  <c r="G5" i="10"/>
  <c r="G15" i="10" l="1"/>
  <c r="G145" i="10" s="1"/>
  <c r="C6" i="9" s="1"/>
  <c r="A41" i="8" l="1"/>
  <c r="A42" i="8" s="1"/>
  <c r="A43" i="8" s="1"/>
  <c r="A44" i="8" s="1"/>
  <c r="A45" i="8" s="1"/>
  <c r="A46" i="8" s="1"/>
  <c r="A47" i="8" s="1"/>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C7" i="9" l="1"/>
  <c r="C9" i="9" s="1"/>
  <c r="C8" i="9" l="1"/>
  <c r="C10" i="9" s="1"/>
  <c r="C13" i="9" s="1"/>
</calcChain>
</file>

<file path=xl/sharedStrings.xml><?xml version="1.0" encoding="utf-8"?>
<sst xmlns="http://schemas.openxmlformats.org/spreadsheetml/2006/main" count="658" uniqueCount="389">
  <si>
    <t>CIVIL INTERIOR BOQ</t>
  </si>
  <si>
    <t>SR. NO.</t>
  </si>
  <si>
    <t>UNIT</t>
  </si>
  <si>
    <t>REMARKS</t>
  </si>
  <si>
    <t>ANTI TERMITE TREATMENT</t>
  </si>
  <si>
    <t>PEST CONTROL</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</si>
  <si>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</si>
  <si>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Sft</t>
  </si>
  <si>
    <t>SKIRTING WORKS</t>
  </si>
  <si>
    <t>Rft</t>
  </si>
  <si>
    <t>CIVIL WORKS</t>
  </si>
  <si>
    <t xml:space="preserve">100MM THK SIPOREX WALL </t>
  </si>
  <si>
    <t>P/C light wt. Block masonry of 100mm thk with CM 1:4 in proper line, level &amp; plumb (Siporex or Aerocon block of size 600 x 200 x 100 mm) At every 1 tm ht. interval stiffener should be provided. Rate to include the cost of stiffener &amp; lintel.</t>
  </si>
  <si>
    <t xml:space="preserve">INTERNAL PLASTER </t>
  </si>
  <si>
    <t xml:space="preserve">P/A 12-15mm thick plaster in cement mortar 1:4 (1 cement : 4coarse sand) to ceiling, all types of RCC. work, brick work surfaces at all levels in line, level and plumb including smooth cement finish or roughning of surface to hold tiles and providing necessary grooves at junctions of walls and ceiling, door/window frames incl. racking the joints of roughing the RCC. surface, necessary curing scaffolding etc. complete as directed.     Note : Allow for providing and fixing galvanized chicken mesh 300mm wide (24 gauge, 12mm size) at junction of brick masonry and concrete members to be plastered or clapped or other locations as called for, properly stretched and nailed ensuring equal thickness of plaster on both  sides of mesh. Provision for chemical bonding with a layer of Plaster Master from Roff for RCC surfaces and use of REUROn fibres to avoid superficial cracks.No extra payment shall be made for p/f chicken mesh, Plaster Master and REUROn.                                                            </t>
  </si>
  <si>
    <t>BRICK BAT COBA &amp; WATERPROOFING WORKS</t>
  </si>
  <si>
    <t xml:space="preserve">SIPOREX BAT COBA- upto 100MM            </t>
  </si>
  <si>
    <t xml:space="preserve">P/L  light wt. Solid Block  (siporex or Aerocon) bat coba to conceal drainage &amp; plumbing lines for Grease trap of average thk of 100 mm with CM 1:4 top layer should be finished properly to receive flooring layer on it [ DISH WASH AREA] </t>
  </si>
  <si>
    <t xml:space="preserve">SIPOREX BAT COBA- upto 150MM            </t>
  </si>
  <si>
    <t xml:space="preserve">P/L  light wt. Solid Block  (siporex or Aerocon) bat coba to conceal drainage &amp; plumbing lines for Grease trap of average thk of 150 mm with CM 1:4 top layer should be finished properly to receive flooring layer on it [ DISH WASH AREA] </t>
  </si>
  <si>
    <t xml:space="preserve">P/L  light wt. Solid Block  (siporex or Aerocon) bat coba to conceal drainage &amp; plumbing lines for Grease trap of average thk of 200 mm with CM 1:4 top layer should be finished properly to receive flooring layer on it [ DISH WASH AREA] </t>
  </si>
  <si>
    <t>WATER PROOFING- MEMBRANE</t>
  </si>
  <si>
    <t>PCC WORKS</t>
  </si>
  <si>
    <t xml:space="preserve">50mm PCC </t>
  </si>
  <si>
    <t>Providing &amp; Laying PCC 1:3:6 of average thk 50mm of M 10 grade of concrete ( 1 cement :3 coarse sand:6graded stone aggregate 10 mm nominal size) BOH AREA</t>
  </si>
  <si>
    <t>Nos</t>
  </si>
  <si>
    <t>CUT OUT WORKS</t>
  </si>
  <si>
    <t>CUT OUT IN THE WALLS FOR AC DUCT ROUTING</t>
  </si>
  <si>
    <t>Making Cut out for AC ducts &amp; finishing the edges or filling the gaps after the duct installation; incl of water/weather proofing walls from exterior side.</t>
  </si>
  <si>
    <t>Note:</t>
  </si>
  <si>
    <t>No holes to be made in any beams, columns, slabs, etc by Sapphire or Sapphire's vendors. If any core cutting is required, same to be done by respective LL / mall management. As per case, if core cutting is to be reimbursed, Sapphire or Sapphire's vendors will reimburse the LL/mall management as per project managers corresspondence with LL/Mall management.</t>
  </si>
  <si>
    <t>GRANITE WORKS</t>
  </si>
  <si>
    <r>
      <t xml:space="preserve">P/F 36mm thk Granite Partition by sandwiching two 18mm thk granite (3'-6" height) with Araldite adhesive including cutting, fixing, grinding, half round moulding at the edge &amp; polishing complete. </t>
    </r>
    <r>
      <rPr>
        <b/>
        <sz val="12"/>
        <rFont val="Calibri"/>
        <family val="2"/>
        <charset val="1"/>
      </rPr>
      <t>Base Rate of granite is Rs. 150/- sq.ft.  Product- Jet black granite</t>
    </r>
  </si>
  <si>
    <t xml:space="preserve">GRANITE FLOORING / STAIRCASE </t>
  </si>
  <si>
    <r>
      <t xml:space="preserve">P/F 18mm thk Granite on flooring laid over a properly prepared bed of cement mortar in line and level. All joints to be hairline, to be cleaned and filled with approved color Laticrete, to the required line level at all heights and leads, as per detailed designs and drawings, including all labour, edge polish, champhering, moulding, material, curing, cleaning. </t>
    </r>
    <r>
      <rPr>
        <b/>
        <sz val="12"/>
        <rFont val="Calibri"/>
        <family val="2"/>
        <charset val="1"/>
      </rPr>
      <t>Base Rate of granite is Rs. 150/- sq.ft.  Product- Jet black granite</t>
    </r>
  </si>
  <si>
    <r>
      <t xml:space="preserve">P/F upto 9" wide 18mm Granite threshold on flooring laid over a properly prepared bed of cement mortar in line and level. All joints to be hairline, to be cleaned and filled with approved color Laticrete, to the required line level at all heights and leads, as per detailed designs and drawings, including all labour, edge polish, champhering, moulding, material, curing, cleaning. </t>
    </r>
    <r>
      <rPr>
        <b/>
        <sz val="12"/>
        <rFont val="Calibri"/>
        <family val="2"/>
        <charset val="1"/>
      </rPr>
      <t>Base Rate of granite is Rs. 150/- sq.ft.  Product- Jet black granite</t>
    </r>
  </si>
  <si>
    <t>FLOORING WORKS</t>
  </si>
  <si>
    <t>a</t>
  </si>
  <si>
    <t>b</t>
  </si>
  <si>
    <t>c</t>
  </si>
  <si>
    <t>d</t>
  </si>
  <si>
    <t>Box</t>
  </si>
  <si>
    <t>KOTA STONE FLOORING</t>
  </si>
  <si>
    <t>DADO WORKS</t>
  </si>
  <si>
    <r>
      <t xml:space="preserve">P/L </t>
    </r>
    <r>
      <rPr>
        <b/>
        <sz val="12"/>
        <rFont val="Calibri"/>
        <family val="2"/>
        <charset val="1"/>
      </rPr>
      <t xml:space="preserve">BLACK BEVELED TILES, JOHNSON MAKE (200mmX100mm) </t>
    </r>
    <r>
      <rPr>
        <sz val="12"/>
        <rFont val="Calibri"/>
        <family val="2"/>
        <charset val="1"/>
      </rPr>
      <t xml:space="preserve">Dado TILE with neat cement paste with avg thk of 6mm in proper line, level &amp; plumb. Make &amp; color will be approved by architect. </t>
    </r>
    <r>
      <rPr>
        <b/>
        <sz val="12"/>
        <rFont val="Calibri"/>
        <family val="2"/>
        <charset val="1"/>
      </rPr>
      <t>Base Rate of tile is Rs. 80/- sq.ft.</t>
    </r>
  </si>
  <si>
    <t>DADO TILES (8'-0" HT)</t>
  </si>
  <si>
    <t>WALL TILE BOXES HANDED OVER TO OPERATIONS</t>
  </si>
  <si>
    <t>Handing over sealed boxes of wall tiles to maintenance /  operations team on completion of the project at time of handover- to be preserved/used by maintenance /  operations team for any future repair work at same outlet</t>
  </si>
  <si>
    <t>KOTA SKIRTING</t>
  </si>
  <si>
    <t>PARTITIONS AND PANELINGS</t>
  </si>
  <si>
    <t>P/F 12mm plywood plain paneling with frame, without laminate</t>
  </si>
  <si>
    <t>P/F 12mm plywood plain paneling with frame, with laminate</t>
  </si>
  <si>
    <t>12MM BISON BOARD PANELING / BOXING</t>
  </si>
  <si>
    <t>P/F 12mm Bison panel paneling with MS frame of upto 1.25" x 1.25" pipe sections</t>
  </si>
  <si>
    <t>SUSPENDED PANELING FOR DMB</t>
  </si>
  <si>
    <t xml:space="preserve">GYPSUM PANELING </t>
  </si>
  <si>
    <t>P/F 12.5mm thick gypsum board as seamless paneling in complete plumb, line and level, with tapered joints finished with tape and gypsum</t>
  </si>
  <si>
    <t>P/F gypsum board as paneling without any framework on existing surface</t>
  </si>
  <si>
    <t>FULL / LOW HEIGHT PARTITION</t>
  </si>
  <si>
    <t xml:space="preserve">P/F Partition made on aluminium / sal wood frame of 2" x 1.5" sections fixed at 600 x 600, properly clamped to walls, ceiling and floor. Rate is inclusive all necessary hardware, labour, etc. </t>
  </si>
  <si>
    <t>P/F 12mm plywood on both sides of frame mentioned above with laminate</t>
  </si>
  <si>
    <t xml:space="preserve">P/F 12mm bison panel on both sides of frame mentioned above </t>
  </si>
  <si>
    <t>COUNTERS AND STORAGES</t>
  </si>
  <si>
    <t xml:space="preserve">OVERHEAD CABINETS / STORAGE CABINETS </t>
  </si>
  <si>
    <r>
      <t xml:space="preserve">P/F Overhead Cabinet / storage cabinet  / </t>
    </r>
    <r>
      <rPr>
        <sz val="12"/>
        <color indexed="10"/>
        <rFont val="Calibri"/>
        <family val="2"/>
        <charset val="1"/>
      </rPr>
      <t>Takeaway counter</t>
    </r>
    <r>
      <rPr>
        <sz val="12"/>
        <rFont val="Calibri"/>
        <family val="2"/>
        <charset val="1"/>
      </rPr>
      <t xml:space="preserve"> made out of 19mm marine ply for sides, top, bottom, shelves and shutters. Back of cabinet to be made out of 6mm marine ply. All external surfaces to be finished with approved laminate of 1.0mm thickness. All internal surfaces to be finished in balancing laminate of 0.8mm thickness. All edges of ply to be finished with beading patti finished in paint/polish. Costs to include for all hardware and fittings like handles, locks, powder coated M.S wire managers, sliding channels, lipping, nylon bushing for legs, making grooves etc complete as per drawing and details. Open area for data rack &amp; shelves </t>
    </r>
    <r>
      <rPr>
        <b/>
        <sz val="12"/>
        <rFont val="Calibri"/>
        <family val="2"/>
        <charset val="1"/>
      </rPr>
      <t>(if open area is part of one single complete overhead storage structure will be measured in same heading)</t>
    </r>
  </si>
  <si>
    <t>Upto 18" depth (extra will not be paid if storage depth is 18" + shutters thickness)</t>
  </si>
  <si>
    <t>MISCELLANEOUS CARPENTRY</t>
  </si>
  <si>
    <t>SOFT BOARD</t>
  </si>
  <si>
    <t>P/F 12mm thk. Soft board fixed onto to existing surface finished approved colour fabric as per detailed drawing. Backing plywood if required to be billed in paneling heading above.</t>
  </si>
  <si>
    <t>WORK TOP / MANAGER DESK</t>
  </si>
  <si>
    <t>KEYBOARD TRAY</t>
  </si>
  <si>
    <t>CPU TROLLEY</t>
  </si>
  <si>
    <t>P/F metal CPU trolley of earl bihari make</t>
  </si>
  <si>
    <t>PELMET</t>
  </si>
  <si>
    <t>Providing and Fixing of 6" high Pelmet Above Manager Table made out of 19mm thk. Ply, covered with approved laminate of 1.0mm thickness, as per detail Drawing</t>
  </si>
  <si>
    <t>TRAP DOOR OPENABLE</t>
  </si>
  <si>
    <t>P/F Trap door made of 19mm marine ply finished with approved laminate of 1.0mm thickness with all necessary frame work in salwood &amp; hardware fittings complete as per the detailed drawing &amp; instruction</t>
  </si>
  <si>
    <t>TRAP DOOR MOVEABLE</t>
  </si>
  <si>
    <t>P/F moveable trapdoor: Fixing frame of 2" x 2" / 1.5" x 1.5" Aluminium angles along perimeter of trapdoor with intermediate 1.5" tee sections at every 24" to house 8mm pre-laminated particle board as trapdoor for air-conditioning ahu units. Each pre-laminated particle board panel size not to exceed 24" x 24", to be housed on all 4 sides by aluminium sections. Each panel to be removable. Refer detail drawings.</t>
  </si>
  <si>
    <t>KEY HIVE / BOX</t>
  </si>
  <si>
    <t>P/F Key Box  with provision for mounting 50 keys. Space should be available for labeling each hook.</t>
  </si>
  <si>
    <t xml:space="preserve">P/F ready made Key Box  in PVC/powder coated MS. </t>
  </si>
  <si>
    <t>SS WORKS</t>
  </si>
  <si>
    <t>SS EDGE PROFILE</t>
  </si>
  <si>
    <t>P/F of Stainless steel section edge profile protectors of size 19mm x 19mm x 1.5mm thick to protect all corners of the walls/columns in kitchen</t>
  </si>
  <si>
    <t>SS KICK PLATE</t>
  </si>
  <si>
    <t>kg</t>
  </si>
  <si>
    <t>MS STRUCTURES FOR RO, DG, WATER TANKS, ETC</t>
  </si>
  <si>
    <t>P/F of in M.S Frame work in sections of various sizes as required and MS chequered plate with MS supports/beams/sections at regular intervals as per detail drawings with necessary base plate and supports from walls and slab complete as per design &amp; detail finished with approved paint. For base structure in MS for RO, DG, water tanks, etc. Detailed breakup of the weight of each section to be provided</t>
  </si>
  <si>
    <t>Job</t>
  </si>
  <si>
    <t>POP &amp; FALSE CEILING WORK</t>
  </si>
  <si>
    <t>GYPSUM CEILING</t>
  </si>
  <si>
    <t>P/F seamless Gypsum ceiling with gyp board of 12.5mm fixed to the under side of the suspended grid formed of GI perimeter channel of size 20x27x30mm fixed along the wall by using wood screws &amp; metal expansion raw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finishing.</t>
  </si>
  <si>
    <t>CUTOUTS FOR LIGHTS</t>
  </si>
  <si>
    <t>Making cutouts for lights. Only to be paid for renovation sites as per project managers approval.</t>
  </si>
  <si>
    <t>LAY IN METAL GRID CEILING</t>
  </si>
  <si>
    <t>P/F Modular Grid  (RH-95 plain tegular edge-Armstrong)  G.I. PLANE 1/2"thk , 2' x 2' panels with silhoutte grid as per approved sample in dining area as per manufacturer's specification. inclusive of original Armstrong Frame work.</t>
  </si>
  <si>
    <t>PVC FLOORING PROTECTOR</t>
  </si>
  <si>
    <t>P/F PVC flooring protector on floor of 4mm thk to protect floor tiles to damage during the period of execution</t>
  </si>
  <si>
    <t>PAINTING &amp; POLISHING WORKS</t>
  </si>
  <si>
    <t>LUSTER PAINT</t>
  </si>
  <si>
    <t xml:space="preserve">P/A 3 coats of Luster paint of approved quality &amp; shade by sand papering the surface, applying one coat of primer, prepare the surface with two coats of full putty, sand papering again, repeating a coat of primer, applying one coat of luster paint, touching up with putty &amp; applying two final roller coats of luster paint, to internal wall/ceilings masonry concrete surfaces incl. preparing the surface by cleaning scrapping, smooth filling crevices, scaffolding etc. Paint codes to be as shown in drawing. </t>
  </si>
  <si>
    <t>DUCO PAINT</t>
  </si>
  <si>
    <t>MISCELLANEOUS ITEMS</t>
  </si>
  <si>
    <t xml:space="preserve">HOOD ERECTION </t>
  </si>
  <si>
    <t>HOUSEKEEPING</t>
  </si>
  <si>
    <t>Keeping site clean during works, deep cleaning before handing over the project.</t>
  </si>
  <si>
    <t>FIXING OF WHITE GOODS</t>
  </si>
  <si>
    <t xml:space="preserve">Fixing of white goods for BOH AND FOH AREA like Pestoflash, TVs, DMB, KDS, LCMS, Aircurtains, shelves, hooks, maps, internal signages, PVC buffers, Fire extinguishers, Carpentry works like wire manager holes, hand towel dispenser etc. </t>
  </si>
  <si>
    <t>ALUMINIUM LADDER</t>
  </si>
  <si>
    <t>P/A  Aluminium ladder 8'</t>
  </si>
  <si>
    <t>COAT HOOK</t>
  </si>
  <si>
    <t>P/F coat hook in wash rooms and changing rooms behind door, Jaquar make Continental Series ACN-CHR-1161N</t>
  </si>
  <si>
    <t xml:space="preserve">TEMPORARY  FLEX   </t>
  </si>
  <si>
    <t>P/F of Temporary flex work printed with art work as specified during project to segregate renovation area as per site requirement. Cost to include temporary door with hinges and locking provision with lock.</t>
  </si>
  <si>
    <t>P/F temporary flex as per details above with backing frame of wood/MS/Aluminium sections as required.</t>
  </si>
  <si>
    <t>LOCKS</t>
  </si>
  <si>
    <t xml:space="preserve">P/F pad locks for RO plant cage, tank, etc. of Godrej make </t>
  </si>
  <si>
    <t xml:space="preserve">SCAFFOLDING  </t>
  </si>
  <si>
    <t>FIRST AID BOX</t>
  </si>
  <si>
    <t>GODREJ NIGHT LATCH</t>
  </si>
  <si>
    <t>P/F Additional lock on service door: Night Latch of Godrej Make- double turn. To be fixed over and above the existing dead / tubular lock as mentioned in the door details.</t>
  </si>
  <si>
    <t>FIRE BLANKET</t>
  </si>
  <si>
    <t>MAINTENANCE REQUIREMENT / WORKS - AMOUNT PAID TO STORE MAINTENANCE</t>
  </si>
  <si>
    <t>LOADING &amp; UNLOADING - Manual shifting till location as per design (Second floor)</t>
  </si>
  <si>
    <t>1. RO plant till location</t>
  </si>
  <si>
    <t>DEBRIS REMOVAL FROM STORE PREMISES (UP TO 4 VEHICLES)</t>
  </si>
  <si>
    <t>Except Civil vendor debris (Cold room, HVAC, Kitchen Equipment, Signages, Etc)</t>
  </si>
  <si>
    <t>L/S</t>
  </si>
  <si>
    <t>MATHADI / LABOUR UNION</t>
  </si>
  <si>
    <t>TOTAL OF CIVIL</t>
  </si>
  <si>
    <t>Unit</t>
  </si>
  <si>
    <t>Installation of amplifier 120W for music system suitable to operate on 230V AC/12V DC, with low impedance microphone input &amp; two auxiliary inputs, tone control, protection circuit complete for the speakers output 4/8/16 lines</t>
  </si>
  <si>
    <t>B</t>
  </si>
  <si>
    <t>GRAND TOTAL</t>
  </si>
  <si>
    <t>MATERIAL SPECIFICATIONS FOR KFC/PH</t>
  </si>
  <si>
    <t>No deviations shall be permitted.</t>
  </si>
  <si>
    <t>All materials to be used shall be of first quality unless otherwise specified</t>
  </si>
  <si>
    <t>Wherever there is a proposal to use "equivalent " makes(other than the specified makes mentioned in BOQ)the same shall be done only after the prior approval of engineer incharge.</t>
  </si>
  <si>
    <t>CIVIL / INTERIOR WORKS.</t>
  </si>
  <si>
    <t>S.NO</t>
  </si>
  <si>
    <t>ITEM DESCRIPTION</t>
  </si>
  <si>
    <t>MAKE</t>
  </si>
  <si>
    <t>ADHESIVE</t>
  </si>
  <si>
    <t>FEVICOL / ARALDITE</t>
  </si>
  <si>
    <t>ALUMINIUM COMPOSITE PANELS (ACP)</t>
  </si>
  <si>
    <t>ALUCOBOND / DUROBOND / EUROBOND / TIMEX</t>
  </si>
  <si>
    <t>ALUMINIUM SECTIONS</t>
  </si>
  <si>
    <t>JINDAL / GEETA</t>
  </si>
  <si>
    <t>BLOCK BOARDS(COMMERCIAL &amp; WATER PROOF)</t>
  </si>
  <si>
    <t>DURO / CENTURY / GARNET / GREENPLY /SAMRAT / ARCHID</t>
  </si>
  <si>
    <t>CEMENT 43 GRADE</t>
  </si>
  <si>
    <t xml:space="preserve">ACC / AMBUJA / BIRLA / ULTRATECH </t>
  </si>
  <si>
    <t>CEMENT BOARDS</t>
  </si>
  <si>
    <t>BISON / EVEREST</t>
  </si>
  <si>
    <t>CERAMIC TILES</t>
  </si>
  <si>
    <t xml:space="preserve">KAJARIA / NITCO / JOHNSON </t>
  </si>
  <si>
    <t>CORIAN</t>
  </si>
  <si>
    <t xml:space="preserve">DUPONT </t>
  </si>
  <si>
    <t>DOOR CLOSERS</t>
  </si>
  <si>
    <t>OZONE / GODREJ / DORMA / ENOX / HAFFELE / HETTICH / EBCO</t>
  </si>
  <si>
    <t>DRAWER CHANNELS</t>
  </si>
  <si>
    <t>EXTERIOR PAINT ACRYLIC BASED</t>
  </si>
  <si>
    <t>SHERLY WILLIAM / ASIAN</t>
  </si>
  <si>
    <t>EXTERIOR PAINT CEMENT BASED</t>
  </si>
  <si>
    <t>FILM</t>
  </si>
  <si>
    <t>3M</t>
  </si>
  <si>
    <t>FIRE RETARDANT PAINT</t>
  </si>
  <si>
    <t>FIRE TARD / PROMAT</t>
  </si>
  <si>
    <t>FLEXIBLE PLY ALL SIZES AND THICKNESS</t>
  </si>
  <si>
    <t xml:space="preserve">DURO / CENTURY / GARNET </t>
  </si>
  <si>
    <t xml:space="preserve">FLOOR SPRING AND FITTINGS </t>
  </si>
  <si>
    <t>OZONE</t>
  </si>
  <si>
    <t xml:space="preserve">FLUSH DOORS </t>
  </si>
  <si>
    <t xml:space="preserve">DURO / CENTURY / GARNET / GREENPLY </t>
  </si>
  <si>
    <t>GLASS</t>
  </si>
  <si>
    <t>ASAHI / MODIGAURD / SAINT GOBAIN</t>
  </si>
  <si>
    <t>GLASS MOSAIC TILES</t>
  </si>
  <si>
    <t>BISSAZA / GLASS ITALIA</t>
  </si>
  <si>
    <t>GYPSUM BOARDS</t>
  </si>
  <si>
    <t>SAINT GOBAIN / INDIA GYPSUM / FIRE LINE BOARD</t>
  </si>
  <si>
    <t>HANDLES</t>
  </si>
  <si>
    <t>KICH / OZONE / GODREJ / DORMA / ENOX / HAFFELE / HETTICH / EBCO</t>
  </si>
  <si>
    <t>HIGH DENSITY FIBRE BOARD</t>
  </si>
  <si>
    <t>NOVOPAN / DURATUFF</t>
  </si>
  <si>
    <t>HINGES</t>
  </si>
  <si>
    <t>INTERIOR PAINT ACRYLIC,LUSTURE,ENAMEL</t>
  </si>
  <si>
    <t>SHERLY WILLIAM</t>
  </si>
  <si>
    <t>LAMINATES(AS APPROVED)</t>
  </si>
  <si>
    <t>GREENLAM / MERINO / CENTURY</t>
  </si>
  <si>
    <t>LOCKS (AS APPROVED)</t>
  </si>
  <si>
    <t>METAL FALSE CEILING</t>
  </si>
  <si>
    <t xml:space="preserve">ARMSTRONG </t>
  </si>
  <si>
    <t>MINERAL FIBRE CEILING</t>
  </si>
  <si>
    <t>MDF BOARDS</t>
  </si>
  <si>
    <t xml:space="preserve">DURATUFF / ACTION </t>
  </si>
  <si>
    <t>PARTICLE BOARD</t>
  </si>
  <si>
    <t>NOVOPAN / ECO BOARD</t>
  </si>
  <si>
    <t>PLY(COMMERCIAL &amp; WATER PROOF) ALL SIZES AND THICKNESS</t>
  </si>
  <si>
    <t>SILICON SEALANTS</t>
  </si>
  <si>
    <t>ABRO</t>
  </si>
  <si>
    <t>STAINLESS STEEL SHEETS</t>
  </si>
  <si>
    <t>JINDAL</t>
  </si>
  <si>
    <t>STONE GRANITE PRESERVATIVES</t>
  </si>
  <si>
    <t>DUPONT</t>
  </si>
  <si>
    <t>TEAK WOOD</t>
  </si>
  <si>
    <t>BTC</t>
  </si>
  <si>
    <t>TEXTURE PAINT</t>
  </si>
  <si>
    <t>ASIAN / OIKOS</t>
  </si>
  <si>
    <t>VITRIFIED TILES</t>
  </si>
  <si>
    <t>JOHNSON / NITCO / KAJARIA</t>
  </si>
  <si>
    <t>WATER PROOFING COMPOUND</t>
  </si>
  <si>
    <t>DR.FIXIT / ROFFE / XYPER</t>
  </si>
  <si>
    <t>WHITE CEMENT</t>
  </si>
  <si>
    <t>BIRLA / JK</t>
  </si>
  <si>
    <t>ANNEXTURE A</t>
  </si>
  <si>
    <t>SUMMARY SHEET</t>
  </si>
  <si>
    <t>Sr. No.</t>
  </si>
  <si>
    <t>Particulars</t>
  </si>
  <si>
    <t>Amount (in Rs)</t>
  </si>
  <si>
    <t>Civil &amp; Interiors</t>
  </si>
  <si>
    <t xml:space="preserve">TOTAL </t>
  </si>
  <si>
    <t>SGST @ 9%</t>
  </si>
  <si>
    <t>CGST @ 9%</t>
  </si>
  <si>
    <t>Area</t>
  </si>
  <si>
    <t>Cost/sf</t>
  </si>
  <si>
    <t>GRANITE PARTITION DOUBLE THICKNESS</t>
  </si>
  <si>
    <t>GRANITE THRESHOLD IN FLOORING AND JAMB LINING</t>
  </si>
  <si>
    <r>
      <t xml:space="preserve">P/L </t>
    </r>
    <r>
      <rPr>
        <b/>
        <sz val="12"/>
        <rFont val="Calibri"/>
        <family val="2"/>
        <charset val="1"/>
      </rPr>
      <t>Kota stone flooring</t>
    </r>
    <r>
      <rPr>
        <sz val="12"/>
        <rFont val="Calibri"/>
        <family val="2"/>
        <charset val="1"/>
      </rPr>
      <t xml:space="preserve"> of size </t>
    </r>
    <r>
      <rPr>
        <b/>
        <sz val="12"/>
        <rFont val="Calibri"/>
        <family val="2"/>
        <charset val="1"/>
      </rPr>
      <t>22" x 22"</t>
    </r>
    <r>
      <rPr>
        <sz val="12"/>
        <rFont val="Calibri"/>
        <family val="2"/>
        <charset val="1"/>
      </rPr>
      <t xml:space="preserve"> (25 mm thk) with 40 mm avg thk of cement sand bedding of CM 1:6 &amp; neat cement slurry &amp; paste/with polish KOTA / PRE-POLISH KOTA</t>
    </r>
  </si>
  <si>
    <r>
      <t>P/F upto 100 mm high</t>
    </r>
    <r>
      <rPr>
        <b/>
        <sz val="12"/>
        <rFont val="Calibri"/>
        <family val="2"/>
        <charset val="1"/>
      </rPr>
      <t xml:space="preserve"> </t>
    </r>
    <r>
      <rPr>
        <sz val="12"/>
        <rFont val="Calibri"/>
        <family val="2"/>
        <charset val="1"/>
      </rPr>
      <t>kota</t>
    </r>
    <r>
      <rPr>
        <b/>
        <sz val="12"/>
        <rFont val="Calibri"/>
        <family val="2"/>
        <charset val="1"/>
      </rPr>
      <t xml:space="preserve"> </t>
    </r>
    <r>
      <rPr>
        <sz val="12"/>
        <rFont val="Calibri"/>
        <family val="2"/>
        <charset val="1"/>
      </rPr>
      <t>tile/STONE skirting</t>
    </r>
  </si>
  <si>
    <r>
      <t xml:space="preserve">Toronto Blanco- </t>
    </r>
    <r>
      <rPr>
        <b/>
        <sz val="12"/>
        <rFont val="Calibri"/>
        <family val="2"/>
        <charset val="1"/>
      </rPr>
      <t>maximum two boxes  WILL BE PAID ADDITIONAL BASIS ON SUPPORTING</t>
    </r>
  </si>
  <si>
    <t>10.03A</t>
  </si>
  <si>
    <t>DADO TILES (8'-0” HT) FOR KFC</t>
  </si>
  <si>
    <r>
      <t xml:space="preserve">P/LGLAZE CERAMIC </t>
    </r>
    <r>
      <rPr>
        <b/>
        <sz val="12"/>
        <rFont val="Calibri"/>
        <family val="2"/>
        <charset val="1"/>
      </rPr>
      <t xml:space="preserve">WALL TILE </t>
    </r>
    <r>
      <rPr>
        <sz val="12"/>
        <rFont val="Calibri"/>
        <family val="2"/>
        <charset val="1"/>
      </rPr>
      <t xml:space="preserve">of size 600 x 300 mm on 40 mm thk of cement sand bedding with CM 1:4 (fixing to be done with cement slurry &amp; paste) for toilet area. </t>
    </r>
    <r>
      <rPr>
        <b/>
        <sz val="12"/>
        <rFont val="Calibri"/>
        <family val="2"/>
        <charset val="1"/>
      </rPr>
      <t>Base Rate of tile is Rs. 60/- sq.ft. NO ACCEPTANCE FOR ANY RATE VARIATION ON BASIC RATE.</t>
    </r>
  </si>
  <si>
    <t>12MM SHERA BOARD PANELING / BOXING</t>
  </si>
  <si>
    <t xml:space="preserve">P/F 12MM shear board as paneling as per following specs incl of all hardware, labour; in perfect line and plumb, incl of grooves as desired or specified in drawing, complete in all respects. Inclusive of polish/paint- Asian Paints cement primer followed by two coats of Apex Ultima of approved shade followed by top coat of Asian/Reemers. </t>
  </si>
  <si>
    <t>P/F 12MM Shera board paneling without frame on existing surface</t>
  </si>
  <si>
    <t>13.04A</t>
  </si>
  <si>
    <t>DISPENSING COUNTER (KFC)</t>
  </si>
  <si>
    <r>
      <t xml:space="preserve">P/F work top / manager desk: Top and verticals to be made in 19mm granite fixed on marble surface with vertical supports as per design &amp; detail, </t>
    </r>
    <r>
      <rPr>
        <b/>
        <sz val="12"/>
        <rFont val="Calibri"/>
        <family val="2"/>
        <charset val="1"/>
      </rPr>
      <t xml:space="preserve"> inclusive of cutout for wire manager.</t>
    </r>
  </si>
  <si>
    <t>P/F PVC Keyboard tray without mouse of earl bihari (ebco) make, with drawer channel</t>
  </si>
  <si>
    <t>P/F S.S. Kick plate on door as directed same rate for all width, LENGTH, HEIGHT doors</t>
  </si>
  <si>
    <t>Hood Erection (to be paid  in KFC ONLY NON-VEG HOOD), VEG HOOD NOT TO BE PAID, AS IT IS FLOOR MOUNTED</t>
  </si>
  <si>
    <t xml:space="preserve">Job </t>
  </si>
  <si>
    <t>Providing readymade first aid box on completion of the site</t>
  </si>
  <si>
    <t>Actual bill need to be produced / TO BE PAID ON CONFIRMATION OF PM</t>
  </si>
  <si>
    <t>2. Fresh air &amp; Exhaust units / AC units / AHU units till location</t>
  </si>
  <si>
    <t>3. Electrical panel till location</t>
  </si>
  <si>
    <t>4. UPS with battery till location</t>
  </si>
  <si>
    <t>5. Coldroom &amp; Dry store racks till location</t>
  </si>
  <si>
    <t>6. Stabilizer till location</t>
  </si>
  <si>
    <t>8. IT material till location</t>
  </si>
  <si>
    <t>9. Misc - weighing Scale/CCTV/Pesto Flash/Fire-Extinguisher/Music System/Gas-Detection System/Fire-Suppression System/Air-Curtains</t>
  </si>
  <si>
    <t>7. SS Dead Equipment till location (Handwash sink, 3bowl sink, hoods, tables, shelves, etc) &amp; pepsi machine</t>
  </si>
  <si>
    <t>10. All furnitures till location</t>
  </si>
  <si>
    <t>Actuall bill to be produced, ONLY TO BE PAID ON CONFIRMATION OF PM (no margin to be paid additional)</t>
  </si>
  <si>
    <t>H</t>
  </si>
  <si>
    <t>MS WORKS (UNIT WEIGHT MUST BE AS PER IS CODE)</t>
  </si>
  <si>
    <r>
      <t>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600mm from raw floor lvl, 12mmx12mm groove at 150mm from floor rising lvl, one coat of Bitcote/Dr Fixit/Apex/equivalent (as approved)-heavy body bitumen primer (Basic Rate Rs.82 / Kg) coating as a primer on surface and till 450mm from floor rising lvl, application of membrane sheet as per application detail and packing the hole cuts for pipe line  and checking the area which is water proofed. Rate includes of laying the protective layer of Plaster.</t>
    </r>
    <r>
      <rPr>
        <b/>
        <sz val="12"/>
        <rFont val="Calibri"/>
        <family val="2"/>
        <charset val="1"/>
      </rPr>
      <t xml:space="preserve"> Measurement to be done of floor area, wall area not to be paid, if ht. is &lt; 600 mm, difference of 600mm will be paid.</t>
    </r>
  </si>
  <si>
    <t>P/E of scaffolding in bamboo/MS as per site condition. To be paid only in extreme cases with prior approval from Project manager. Cost to be paid based on 15 days intervel WITH SUPPORTING</t>
  </si>
  <si>
    <t>RATE</t>
  </si>
  <si>
    <t>AMOUNT</t>
  </si>
  <si>
    <t>SHORT DESCRIPTIONS</t>
  </si>
  <si>
    <t>FULL DESCRIPTIONS</t>
  </si>
  <si>
    <t>PO QTY</t>
  </si>
  <si>
    <t>Installation of amplifier</t>
  </si>
  <si>
    <t xml:space="preserve">  </t>
  </si>
  <si>
    <t>contractor's responsibility to hand over site in spic and span condition</t>
  </si>
  <si>
    <t>No</t>
  </si>
  <si>
    <t>RFT</t>
  </si>
  <si>
    <t xml:space="preserve">Particulars </t>
  </si>
  <si>
    <t>Location</t>
  </si>
  <si>
    <t>L</t>
  </si>
  <si>
    <t>Qty</t>
  </si>
  <si>
    <t>Buffer</t>
  </si>
  <si>
    <t>Floor</t>
  </si>
  <si>
    <t>GF</t>
  </si>
  <si>
    <t>SQFT</t>
  </si>
  <si>
    <t xml:space="preserve">MANAGER </t>
  </si>
  <si>
    <t>POS COUNTER</t>
  </si>
  <si>
    <t>MANAGER</t>
  </si>
  <si>
    <t>SERVICE DOOR</t>
  </si>
  <si>
    <t>DRY STORE</t>
  </si>
  <si>
    <t xml:space="preserve">150MM THK SIPOREX WALL </t>
  </si>
  <si>
    <t>CHEMICAL &amp; MAINTANCE</t>
  </si>
  <si>
    <t>LT PANEL</t>
  </si>
  <si>
    <t>MANAGER TABLE</t>
  </si>
  <si>
    <t xml:space="preserve">MOH </t>
  </si>
  <si>
    <t>BOH</t>
  </si>
  <si>
    <t>MOH CEILING</t>
  </si>
  <si>
    <t xml:space="preserve">BOH </t>
  </si>
  <si>
    <t>BOH AREA</t>
  </si>
  <si>
    <t>TOTAL AREA</t>
  </si>
  <si>
    <t>10'6" HT</t>
  </si>
  <si>
    <t>11' HT. WALL</t>
  </si>
  <si>
    <t>GROUND FLOOR</t>
  </si>
  <si>
    <t>9' HT WALL</t>
  </si>
  <si>
    <t>FULL HT WALL</t>
  </si>
  <si>
    <t>MEZZANINE FLOOR</t>
  </si>
  <si>
    <t>SERVICE ENTRY</t>
  </si>
  <si>
    <t>2950MM THK. WALL</t>
  </si>
  <si>
    <t>3875MM THK. WALL</t>
  </si>
  <si>
    <t>2650MM THK. WALL</t>
  </si>
  <si>
    <t xml:space="preserve">SIPOREX BAT COBA- upto305MM              </t>
  </si>
  <si>
    <t xml:space="preserve">SIPOREX BAT COBA- upto 305MM              </t>
  </si>
  <si>
    <t>WALL</t>
  </si>
  <si>
    <t>RAMP</t>
  </si>
  <si>
    <t>SHAFT</t>
  </si>
  <si>
    <t>SS 304 GRADE SKIRTING</t>
  </si>
  <si>
    <t>LT PANEL AREA</t>
  </si>
  <si>
    <t xml:space="preserve">DISH WASH AREA WALL </t>
  </si>
  <si>
    <r>
      <t xml:space="preserve">GREY TILE - GLOSSY- Johnson - </t>
    </r>
    <r>
      <rPr>
        <b/>
        <sz val="12"/>
        <rFont val="Calibri"/>
        <family val="2"/>
        <charset val="1"/>
      </rPr>
      <t>maximum one box  WILL BE PAID ADDITIONAL BASIS ON SUPPORTING</t>
    </r>
  </si>
  <si>
    <t xml:space="preserve">P/F upto 100 mm high tile skirting  </t>
  </si>
  <si>
    <t>8 MM PLYWOOD PANELING / BOXING</t>
  </si>
  <si>
    <t>P/F 8mm plywood plain paneling without frame or laminate</t>
  </si>
  <si>
    <t>8MM PLYWOOD PANELING / BOXING</t>
  </si>
  <si>
    <t>PORTAL RHS PARTITON</t>
  </si>
  <si>
    <t>PORTAL BEHIND WHITE CORIAN</t>
  </si>
  <si>
    <t>BEHIND BACK PAINTED GLASS</t>
  </si>
  <si>
    <t>P/F 8mm plywood plain paneling with frame or without laminate laminate</t>
  </si>
  <si>
    <t>BEHIND WHITE CORIAN</t>
  </si>
  <si>
    <t>P/F 8mm/12mm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</si>
  <si>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P/F 8mm plywood plain paneling with frame or without laminate</t>
  </si>
  <si>
    <t>suspended panel above counter</t>
  </si>
  <si>
    <t>front façade</t>
  </si>
  <si>
    <t>bulkhead</t>
  </si>
  <si>
    <t>façade</t>
  </si>
  <si>
    <r>
      <t xml:space="preserve">P/F plywood partition made as per detailed drawing with MS frame work of 50 x 50 sections and MS base plate supported from upper slab to support DMB structure. M.S. FRAMEWORK COVERED WITH M S SHEET TO BE FINISHED WITH BLACK PAINT . Rate is inclusive of all necessary hardware and MS fabrication dropped down from true slab as per drawing. </t>
    </r>
    <r>
      <rPr>
        <b/>
        <sz val="12"/>
        <rFont val="Calibri"/>
        <family val="2"/>
        <charset val="1"/>
      </rPr>
      <t>Only front of MS sheet finish area to be considered for measurements, rear and edges not to be measured</t>
    </r>
  </si>
  <si>
    <t>dmb</t>
  </si>
  <si>
    <t xml:space="preserve">above usc </t>
  </si>
  <si>
    <t>manager room partition</t>
  </si>
  <si>
    <t>BACK PAINTED GLASS</t>
  </si>
  <si>
    <t>P/F fixed 12mm back painted glass with all edges crystal edge polished</t>
  </si>
  <si>
    <t>chemical &amp; maintance</t>
  </si>
  <si>
    <t>manager room storage</t>
  </si>
  <si>
    <r>
      <t xml:space="preserve">P/F dispensing counter (ORDER/PICKUP) made out of 19mm thk. Marine Ply finished with 1mm THK. laminate FOR ALL INTERNAL SURFACES with provision OF NICHE for KDS (as per detail dwg). 
complete with TELESCOPIC drawer channels, VERTICAL PARTITIONS &amp; SHELVES  with neccessary hardware , raceways, SS BASKETS 304 GRADE &amp; wire manager,below the counter top to route the electrical wiring for POS machine. All CUTOUTS, hardwares and fixtures to be included in rate. Mode of measurement will be from BOH elevation height. 30" depth, 30" height. Rate to be inclusive of ledge finished in plywood. </t>
    </r>
    <r>
      <rPr>
        <b/>
        <sz val="12"/>
        <rFont val="Calibri"/>
        <family val="2"/>
        <charset val="1"/>
      </rPr>
      <t>Rate is INclusive OF Solid Surface (10MM Corian FOR FRONT FACIA &amp; TOP &amp; front)</t>
    </r>
  </si>
  <si>
    <r>
      <t>DOORS &amp; DOOR FRAMES</t>
    </r>
    <r>
      <rPr>
        <b/>
        <sz val="12"/>
        <color rgb="FFFF0000"/>
        <rFont val="Calibri"/>
        <family val="2"/>
      </rPr>
      <t xml:space="preserve"> (FRD)</t>
    </r>
  </si>
  <si>
    <t>Size of door upto 988 x 2150 MM</t>
  </si>
  <si>
    <t>FOR SERVICE DOOR</t>
  </si>
  <si>
    <t>QTY. SQFT</t>
  </si>
  <si>
    <t>Qty. SQMM</t>
  </si>
  <si>
    <t>ALL STORE AREA</t>
  </si>
  <si>
    <t>ALL EXTERNAL &amp; INTERNAL WALLS</t>
  </si>
  <si>
    <t>BELOW MANAGER TABLE, CHEMICAL MAINTANCE &amp; LT PANEL</t>
  </si>
  <si>
    <t>BELOW POS COUNTER</t>
  </si>
  <si>
    <t>ALL MOH &amp; BOH AREA &amp; WALL UPTO  1000MM HT.</t>
  </si>
  <si>
    <t>ALL AREA</t>
  </si>
  <si>
    <r>
      <t xml:space="preserve">MOH WALL TILES UPTO FALSE CEILING LVL. </t>
    </r>
    <r>
      <rPr>
        <b/>
        <sz val="12"/>
        <color rgb="FFFF0000"/>
        <rFont val="Calibri"/>
        <family val="2"/>
      </rPr>
      <t xml:space="preserve">GREY TILE - GLOSSY -8" X 4" SIZE. </t>
    </r>
  </si>
  <si>
    <t>BOH AREA FLOOR, LT PANEL AREA &amp; DISH WASH AREA WALL UPTO 5' HT.</t>
  </si>
  <si>
    <t xml:space="preserve"> BOH AREA &amp; LT PANEL AREA</t>
  </si>
  <si>
    <t>ALL SIDES FACADE</t>
  </si>
  <si>
    <t>SUSPENDED PANEL ABOVE COUNTER (BOH SIDE)</t>
  </si>
  <si>
    <t>SHERA PLANKS FOR FAÇADE</t>
  </si>
  <si>
    <t>FOR DMB</t>
  </si>
  <si>
    <t>ABOVE UHC PARTITION</t>
  </si>
  <si>
    <t xml:space="preserve">POS COUNTER  FINISHED WITH WHITE &amp; RED CORIAN </t>
  </si>
  <si>
    <t>MOVEABLE TRAP DOOR FOR BOH AREA</t>
  </si>
  <si>
    <t>GYPSUM CEILING &amp; LT PANEL AREA WALL</t>
  </si>
  <si>
    <t>ALUMINUM LOUVERS SHUTTERS</t>
  </si>
  <si>
    <t>ALUMINUM LOUVERS SHUTTER</t>
  </si>
  <si>
    <t>ALUMINUM LOUVERS SHUTTER FOR LT PANEL AREA</t>
  </si>
  <si>
    <t>GREY BACK PAINTED GLASS FOR FAÇADE PANELING</t>
  </si>
  <si>
    <t>Location : KFC - NIA - NOIDA.</t>
  </si>
  <si>
    <t>TOTAL STORE AREA</t>
  </si>
  <si>
    <t>BOH AREA 280MM RAISED FROM AIRPORT FFL. INCLUDING PCC</t>
  </si>
  <si>
    <t xml:space="preserve">2 NOS. FOR PLUMBING </t>
  </si>
  <si>
    <t>FOR MANAGER TABLE VERTICAL SUPPORT</t>
  </si>
  <si>
    <t>BELOW SERVICE ENTRY</t>
  </si>
  <si>
    <r>
      <t xml:space="preserve"> BOH AREA TILES UPTO FALSE CEILING LVL 
 </t>
    </r>
    <r>
      <rPr>
        <b/>
        <sz val="12"/>
        <color rgb="FFFF0000"/>
        <rFont val="Calibri"/>
        <family val="2"/>
      </rPr>
      <t>MATT FINISH WHITE TILE (MAKE - KAJARIA - BLANCO NIEVE - 2'- W X 1'-H)</t>
    </r>
  </si>
  <si>
    <t>MANAGER OVERHEAD STORAGE &amp; CHEMICAL MAINTANCE STORAGE</t>
  </si>
  <si>
    <t>1355 mm  LENGTH</t>
  </si>
  <si>
    <t>MANAGER AREA SLIDING FOLDING DOOR</t>
  </si>
  <si>
    <t>Size of door upto 780 x 2100MM (RATE IS INCLUSIVE OF 2 PANELS &amp; HARWARES)</t>
  </si>
  <si>
    <t>FOR MANAGER AREA DOOR</t>
  </si>
  <si>
    <t>FIRE EXIT/SERVICE DOOR</t>
  </si>
  <si>
    <t>MOH, MANAGER ROOM &amp; BOH AREA</t>
  </si>
  <si>
    <t>ALL GYPSUM CEILING LIGHT &amp; LAMINATE BULKHEAD</t>
  </si>
  <si>
    <t>MS LOFT FOR RO PLANT WITH WATER TANK</t>
  </si>
  <si>
    <t xml:space="preserve">FOR FAÇADE </t>
  </si>
  <si>
    <t>FOR FAÇADE</t>
  </si>
  <si>
    <t>P/F 8mm plywood plain paneling with frame, without laminate</t>
  </si>
  <si>
    <r>
      <rPr>
        <b/>
        <sz val="12"/>
        <color rgb="FFFF0000"/>
        <rFont val="Calibri"/>
        <family val="2"/>
      </rPr>
      <t xml:space="preserve">FIRE RATED PLY  </t>
    </r>
    <r>
      <rPr>
        <b/>
        <sz val="12"/>
        <rFont val="Calibri"/>
        <family val="2"/>
      </rPr>
      <t xml:space="preserve">                                      BEHIND BACK PAINTED GLASS  </t>
    </r>
  </si>
  <si>
    <r>
      <rPr>
        <b/>
        <sz val="12"/>
        <color rgb="FFFF0000"/>
        <rFont val="Calibri"/>
        <family val="2"/>
      </rPr>
      <t xml:space="preserve"> FIRE RATED PLY   </t>
    </r>
    <r>
      <rPr>
        <b/>
        <sz val="12"/>
        <rFont val="Calibri"/>
        <family val="2"/>
        <charset val="1"/>
      </rPr>
      <t xml:space="preserve">                              FOR FAÇADE BEHIND SHERA PLANKS</t>
    </r>
  </si>
  <si>
    <r>
      <rPr>
        <b/>
        <sz val="12"/>
        <color rgb="FFFF0000"/>
        <rFont val="Calibri"/>
        <family val="2"/>
      </rPr>
      <t xml:space="preserve">FIRE RATED PLY   </t>
    </r>
    <r>
      <rPr>
        <b/>
        <sz val="12"/>
        <rFont val="Calibri"/>
        <family val="2"/>
      </rPr>
      <t xml:space="preserve">                             PARTITION FOR MANAGER AREA</t>
    </r>
  </si>
  <si>
    <t>AL CHEQUERED SHEET</t>
  </si>
  <si>
    <t>P/F 1.2 mm aluminium chequre plate inclusive all required hardware</t>
  </si>
  <si>
    <t>FOR COLDROOM</t>
  </si>
  <si>
    <t>Date: 05.11.2024</t>
  </si>
  <si>
    <t>Standard BOQ Template - TFS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</si>
</sst>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 #,##0.00_ ;_ * \-#,##0.00_ ;_ * &quot;-&quot;??_ ;_ @_ "/>
    <numFmt numFmtId="164" formatCode="_(* #,##0.00_);_(* \(#,##0.00\);_(* &quot;-&quot;??_);_(@_)"/>
    <numFmt numFmtId="165" formatCode="_(* #,##0.00_);_(* \(#,##0.00\);_(* \-??_);_(@_)"/>
    <numFmt numFmtId="169" formatCode="#,##0.0"/>
    <numFmt numFmtId="170" formatCode="_ * #,##0.0_ ;_ * \-#,##0.0_ ;_ * &quot;-&quot;??_ ;_ @_ "/>
    <numFmt numFmtId="171" formatCode="_ * #,##0_ ;_ * \-#,##0_ ;_ * &quot;-&quot;??_ ;_ @_ "/>
    <numFmt numFmtId="172" formatCode="#,##0.00&quot; &quot;;&quot; -&quot;#,##0.00&quot; &quot;;&quot; -&quot;#&quot; &quot;;@&quot; &quot;"/>
    <numFmt numFmtId="173" formatCode="#,##0.00&quot; &quot;;&quot; (&quot;#,##0.00&quot;)&quot;;&quot; -&quot;#&quot; &quot;;@&quot; &quot;"/>
    <numFmt numFmtId="174" formatCode="[$-4009]General"/>
    <numFmt numFmtId="175" formatCode="&quot; &quot;#,##0&quot; &quot;;&quot; -&quot;#,##0&quot; &quot;;&quot; -&quot;00&quot; &quot;;&quot; &quot;@&quot; &quot;"/>
    <numFmt numFmtId="176" formatCode="#,##0.0\ ;&quot; -&quot;#,##0.0\ ;&quot; -&quot;#\ ;@\ "/>
    <numFmt numFmtId="177" formatCode="#,##0.00\ ;&quot; -&quot;#,##0.00\ ;&quot; -&quot;#\ ;@\ "/>
    <numFmt numFmtId="179" formatCode="#,##0.00\ ;&quot; (&quot;#,##0.00\);&quot; -&quot;00\ ;@\ "/>
    <numFmt numFmtId="180" formatCode="[$Rs.-4009]#,##0.00;[Red]\-[$Rs.-4009]#,##0.00"/>
    <numFmt numFmtId="181" formatCode="_-* #,##0.00_-;\-* #,##0.00_-;_-* &quot;-&quot;??_-;_-@_-"/>
  </numFmts>
  <fonts count="37">
    <font>
      <sz val="11"/>
      <color theme="1"/>
      <name val="Calibri"/>
      <family val="2"/>
      <scheme val="minor"/>
    </font>
    <font>
      <sz val="11"/>
      <color theme="1"/>
      <name val="Calibri"/>
      <family val="2"/>
      <scheme val="minor"/>
    </font>
    <font>
      <sz val="10"/>
      <name val="Arial"/>
      <family val="2"/>
      <charset val="1"/>
    </font>
    <font>
      <b/>
      <u/>
      <sz val="12"/>
      <name val="Calibri"/>
      <family val="2"/>
      <charset val="1"/>
    </font>
    <font>
      <sz val="12"/>
      <name val="Calibri"/>
      <family val="2"/>
      <charset val="1"/>
    </font>
    <font>
      <b/>
      <sz val="12"/>
      <name val="Calibri"/>
      <family val="2"/>
      <charset val="1"/>
    </font>
    <font>
      <u/>
      <sz val="12"/>
      <name val="Calibri"/>
      <family val="2"/>
      <charset val="1"/>
    </font>
    <font>
      <sz val="12"/>
      <name val="Calibri"/>
      <family val="2"/>
    </font>
    <font>
      <b/>
      <sz val="12"/>
      <name val="Calibri"/>
      <family val="2"/>
    </font>
    <font>
      <sz val="12"/>
      <color indexed="10"/>
      <name val="Calibri"/>
      <family val="2"/>
      <charset val="1"/>
    </font>
    <font>
      <sz val="14"/>
      <name val="Calibri"/>
      <family val="2"/>
      <charset val="1"/>
    </font>
    <font>
      <b/>
      <sz val="14"/>
      <name val="Calibri"/>
      <family val="2"/>
      <charset val="1"/>
    </font>
    <font>
      <sz val="10"/>
      <name val="Arial"/>
      <family val="2"/>
    </font>
    <font>
      <b/>
      <sz val="12"/>
      <color indexed="8"/>
      <name val="Calibri"/>
      <family val="2"/>
      <charset val="1"/>
    </font>
    <font>
      <sz val="10"/>
      <name val="Arial"/>
      <family val="2"/>
    </font>
    <font>
      <sz val="11"/>
      <color indexed="8"/>
      <name val="Calibri"/>
      <family val="2"/>
      <charset val="1"/>
    </font>
    <font>
      <sz val="12"/>
      <color indexed="8"/>
      <name val="Calibri"/>
      <family val="2"/>
      <charset val="1"/>
    </font>
    <font>
      <b/>
      <sz val="10"/>
      <name val="Arial"/>
      <family val="2"/>
      <charset val="1"/>
    </font>
    <font>
      <sz val="10"/>
      <name val="Mangal"/>
      <family val="2"/>
    </font>
    <font>
      <sz val="11"/>
      <color rgb="FF000000"/>
      <name val="Arial"/>
      <family val="2"/>
    </font>
    <font>
      <sz val="10"/>
      <color rgb="FF000000"/>
      <name val="Arial"/>
      <family val="2"/>
    </font>
    <font>
      <b/>
      <sz val="12"/>
      <color rgb="FF000000"/>
      <name val="Calibri"/>
      <family val="2"/>
    </font>
    <font>
      <b/>
      <sz val="12"/>
      <color rgb="FF000000"/>
      <name val="Century Gothic"/>
      <family val="2"/>
    </font>
    <font>
      <b/>
      <sz val="12"/>
      <color rgb="FFFF0000"/>
      <name val="Calibri"/>
      <family val="2"/>
    </font>
    <font>
      <sz val="12"/>
      <color rgb="FF000000"/>
      <name val="Calibri"/>
      <family val="2"/>
    </font>
    <font>
      <sz val="12"/>
      <color rgb="FF000000"/>
      <name val="Century Gothic"/>
      <family val="2"/>
    </font>
    <font>
      <sz val="10"/>
      <color indexed="8"/>
      <name val="Arial1"/>
    </font>
    <font>
      <sz val="11"/>
      <color indexed="8"/>
      <name val="Arial"/>
      <family val="2"/>
    </font>
    <font>
      <sz val="11"/>
      <color indexed="8"/>
      <name val="Arial1"/>
    </font>
    <font>
      <b/>
      <i/>
      <sz val="16"/>
      <color indexed="8"/>
      <name val="Arial"/>
      <family val="2"/>
    </font>
    <font>
      <b/>
      <i/>
      <u/>
      <sz val="11"/>
      <color indexed="8"/>
      <name val="Arial"/>
      <family val="2"/>
    </font>
    <font>
      <b/>
      <sz val="11"/>
      <name val="Book Antiqua"/>
      <family val="1"/>
    </font>
    <font>
      <sz val="11"/>
      <color theme="1"/>
      <name val="Book Antiqua"/>
      <family val="1"/>
    </font>
    <font>
      <sz val="11"/>
      <name val="Book Antiqua"/>
      <family val="1"/>
    </font>
    <font>
      <b/>
      <sz val="11"/>
      <color indexed="12"/>
      <name val="Book Antiqua"/>
      <family val="1"/>
    </font>
    <font>
      <b/>
      <sz val="11"/>
      <color theme="4"/>
      <name val="Book Antiqua"/>
      <family val="1"/>
    </font>
    <font>
      <b/>
      <sz val="11"/>
      <color theme="1"/>
      <name val="Arial"/>
      <family val="2"/>
    </font>
  </fonts>
  <fills count="14">
    <fill>
      <patternFill patternType="none"/>
    </fill>
    <fill>
      <patternFill patternType="gray125"/>
    </fill>
    <fill>
      <patternFill patternType="solid">
        <fgColor rgb="FFFFFF00"/>
        <bgColor indexed="54"/>
      </patternFill>
    </fill>
    <fill>
      <patternFill patternType="solid">
        <fgColor indexed="54"/>
        <bgColor indexed="55"/>
      </patternFill>
    </fill>
    <fill>
      <patternFill patternType="solid">
        <fgColor indexed="15"/>
        <bgColor indexed="44"/>
      </patternFill>
    </fill>
    <fill>
      <patternFill patternType="solid">
        <fgColor indexed="9"/>
        <bgColor indexed="26"/>
      </patternFill>
    </fill>
    <fill>
      <patternFill patternType="solid">
        <fgColor theme="0"/>
        <bgColor indexed="64"/>
      </patternFill>
    </fill>
    <fill>
      <patternFill patternType="solid">
        <fgColor rgb="FFFFFF00"/>
        <bgColor indexed="55"/>
      </patternFill>
    </fill>
    <fill>
      <patternFill patternType="solid">
        <fgColor indexed="19"/>
        <bgColor indexed="23"/>
      </patternFill>
    </fill>
    <fill>
      <patternFill patternType="solid">
        <fgColor indexed="40"/>
        <bgColor indexed="49"/>
      </patternFill>
    </fill>
    <fill>
      <patternFill patternType="solid">
        <fgColor theme="0" tint="-0.249977111117893"/>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rgb="FF00B050"/>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diagonal/>
    </border>
  </borders>
  <cellStyleXfs count="47">
    <xf numFmtId="0" fontId="0"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170" fontId="12" fillId="0" borderId="0" applyFill="0" applyBorder="0" applyAlignment="0" applyProtection="0"/>
    <xf numFmtId="0" fontId="14" fillId="0" borderId="0"/>
    <xf numFmtId="0" fontId="14" fillId="0" borderId="0"/>
    <xf numFmtId="0" fontId="14" fillId="0" borderId="0"/>
    <xf numFmtId="0" fontId="2" fillId="0" borderId="0"/>
    <xf numFmtId="0" fontId="15" fillId="0" borderId="0"/>
    <xf numFmtId="0" fontId="15" fillId="0" borderId="0"/>
    <xf numFmtId="0" fontId="12" fillId="0" borderId="0"/>
    <xf numFmtId="164" fontId="18" fillId="0" borderId="0" applyFill="0" applyBorder="0" applyAlignment="0" applyProtection="0"/>
    <xf numFmtId="0" fontId="12" fillId="0" borderId="0"/>
    <xf numFmtId="165" fontId="12" fillId="0" borderId="0" applyFill="0" applyBorder="0" applyAlignment="0" applyProtection="0"/>
    <xf numFmtId="0" fontId="12" fillId="0" borderId="0"/>
    <xf numFmtId="0" fontId="12" fillId="0" borderId="0"/>
    <xf numFmtId="0" fontId="12" fillId="0" borderId="0"/>
    <xf numFmtId="0" fontId="2" fillId="0" borderId="0"/>
    <xf numFmtId="172" fontId="19" fillId="0" borderId="0" applyFont="0" applyBorder="0" applyProtection="0"/>
    <xf numFmtId="173" fontId="20" fillId="0" borderId="0" applyBorder="0" applyProtection="0"/>
    <xf numFmtId="0" fontId="12" fillId="0" borderId="0"/>
    <xf numFmtId="0" fontId="12" fillId="0" borderId="0"/>
    <xf numFmtId="0" fontId="12" fillId="0" borderId="0"/>
    <xf numFmtId="0" fontId="27" fillId="0" borderId="0"/>
    <xf numFmtId="0" fontId="26" fillId="0" borderId="0">
      <protection locked="0"/>
    </xf>
    <xf numFmtId="0" fontId="26" fillId="0" borderId="0">
      <protection locked="0"/>
    </xf>
    <xf numFmtId="177" fontId="28" fillId="0" borderId="0">
      <protection locked="0"/>
    </xf>
    <xf numFmtId="176" fontId="26" fillId="0" borderId="0">
      <protection locked="0"/>
    </xf>
    <xf numFmtId="0" fontId="26" fillId="0" borderId="0">
      <protection locked="0"/>
    </xf>
    <xf numFmtId="0" fontId="26" fillId="0" borderId="0">
      <protection locked="0"/>
    </xf>
    <xf numFmtId="0" fontId="26" fillId="0" borderId="0">
      <protection locked="0"/>
    </xf>
    <xf numFmtId="0" fontId="26" fillId="0" borderId="0">
      <protection locked="0"/>
    </xf>
    <xf numFmtId="0" fontId="26" fillId="0" borderId="0">
      <protection locked="0"/>
    </xf>
    <xf numFmtId="179" fontId="28" fillId="0" borderId="0">
      <protection locked="0"/>
    </xf>
    <xf numFmtId="0" fontId="29" fillId="0" borderId="0">
      <alignment horizontal="center" textRotation="90"/>
    </xf>
    <xf numFmtId="0" fontId="29" fillId="0" borderId="0">
      <alignment horizontal="center" textRotation="90"/>
    </xf>
    <xf numFmtId="0" fontId="30" fillId="0" borderId="0"/>
    <xf numFmtId="0" fontId="30" fillId="0" borderId="0"/>
    <xf numFmtId="180" fontId="30" fillId="0" borderId="0"/>
    <xf numFmtId="180" fontId="30" fillId="0" borderId="0"/>
  </cellStyleXfs>
  <cellXfs count="233">
    <xf numFmtId="0" fontId="0" fillId="0" borderId="0" xfId="0"/>
    <xf numFmtId="0" fontId="4" fillId="0" borderId="0" xfId="3" applyFont="1" applyAlignment="1">
      <alignment vertical="center"/>
    </xf>
    <xf numFmtId="0" fontId="3" fillId="0" borderId="1" xfId="2" applyFont="1" applyBorder="1" applyAlignment="1">
      <alignment horizontal="center" vertical="center"/>
    </xf>
    <xf numFmtId="0" fontId="5" fillId="0" borderId="1" xfId="2" applyFont="1" applyBorder="1" applyAlignment="1">
      <alignment horizontal="left" vertical="center"/>
    </xf>
    <xf numFmtId="0" fontId="4" fillId="0" borderId="0" xfId="3" applyFont="1" applyAlignment="1" applyProtection="1">
      <alignment vertical="center"/>
      <protection locked="0"/>
    </xf>
    <xf numFmtId="0" fontId="5" fillId="0" borderId="1" xfId="2" applyFont="1" applyBorder="1" applyAlignment="1">
      <alignment vertical="center" wrapText="1"/>
    </xf>
    <xf numFmtId="0" fontId="5" fillId="0" borderId="1" xfId="2" applyFont="1" applyBorder="1" applyAlignment="1">
      <alignment horizontal="left" vertical="center" wrapText="1"/>
    </xf>
    <xf numFmtId="0" fontId="4" fillId="0" borderId="1" xfId="2" applyFont="1" applyBorder="1" applyAlignment="1" applyProtection="1">
      <alignment horizontal="center" vertical="center" wrapText="1"/>
      <protection locked="0"/>
    </xf>
    <xf numFmtId="0" fontId="5" fillId="4" borderId="1" xfId="2" applyFont="1" applyFill="1" applyBorder="1" applyAlignment="1">
      <alignment horizontal="center" vertical="center" wrapText="1"/>
    </xf>
    <xf numFmtId="0" fontId="5" fillId="4" borderId="1" xfId="2" applyFont="1" applyFill="1" applyBorder="1" applyAlignment="1">
      <alignment vertical="center" wrapText="1"/>
    </xf>
    <xf numFmtId="0" fontId="5" fillId="4" borderId="1" xfId="2" applyFont="1" applyFill="1" applyBorder="1" applyAlignment="1">
      <alignment horizontal="left" vertical="center" wrapText="1"/>
    </xf>
    <xf numFmtId="0" fontId="4" fillId="4" borderId="1" xfId="3"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1" xfId="2" applyFont="1" applyBorder="1" applyAlignment="1">
      <alignment horizontal="left" vertical="center" wrapText="1"/>
    </xf>
    <xf numFmtId="0" fontId="4" fillId="0" borderId="1" xfId="2" applyFont="1" applyBorder="1" applyAlignment="1">
      <alignment horizontal="center" vertical="center"/>
    </xf>
    <xf numFmtId="0" fontId="4" fillId="4" borderId="1" xfId="2" applyFont="1" applyFill="1" applyBorder="1" applyAlignment="1">
      <alignment horizontal="center" vertical="center" wrapText="1"/>
    </xf>
    <xf numFmtId="0" fontId="4" fillId="0" borderId="0" xfId="3" applyFont="1" applyAlignment="1" applyProtection="1">
      <alignment vertical="center" wrapText="1"/>
      <protection locked="0"/>
    </xf>
    <xf numFmtId="0" fontId="4" fillId="0" borderId="0" xfId="3" applyFont="1" applyAlignment="1">
      <alignment vertical="center" wrapText="1"/>
    </xf>
    <xf numFmtId="2" fontId="4" fillId="0" borderId="1" xfId="2" applyNumberFormat="1" applyFont="1" applyBorder="1" applyAlignment="1">
      <alignment horizontal="center" vertical="center" wrapText="1"/>
    </xf>
    <xf numFmtId="0" fontId="4" fillId="5" borderId="1" xfId="2" applyFont="1" applyFill="1" applyBorder="1" applyAlignment="1">
      <alignment horizontal="center" vertical="center" wrapText="1"/>
    </xf>
    <xf numFmtId="0" fontId="5" fillId="5" borderId="1" xfId="2" applyFont="1" applyFill="1" applyBorder="1" applyAlignment="1">
      <alignment vertical="center" wrapText="1"/>
    </xf>
    <xf numFmtId="0" fontId="4" fillId="5" borderId="1" xfId="2" applyFont="1" applyFill="1" applyBorder="1" applyAlignment="1">
      <alignment horizontal="left" vertical="center" wrapText="1"/>
    </xf>
    <xf numFmtId="0" fontId="4" fillId="5" borderId="1" xfId="2" applyFont="1" applyFill="1" applyBorder="1" applyAlignment="1">
      <alignment horizontal="center" vertical="center"/>
    </xf>
    <xf numFmtId="0" fontId="4" fillId="5" borderId="0" xfId="3" applyFont="1" applyFill="1" applyAlignment="1" applyProtection="1">
      <alignment vertical="center" wrapText="1"/>
      <protection locked="0"/>
    </xf>
    <xf numFmtId="0" fontId="4" fillId="5" borderId="0" xfId="3" applyFont="1" applyFill="1" applyAlignment="1">
      <alignment vertical="center" wrapText="1"/>
    </xf>
    <xf numFmtId="0" fontId="5" fillId="0" borderId="1" xfId="2" applyFont="1" applyBorder="1" applyAlignment="1">
      <alignment horizontal="center" vertical="center" wrapText="1"/>
    </xf>
    <xf numFmtId="0" fontId="4" fillId="0" borderId="1" xfId="3" applyFont="1" applyBorder="1" applyAlignment="1">
      <alignment horizontal="center" vertical="center" wrapText="1"/>
    </xf>
    <xf numFmtId="0" fontId="5" fillId="0" borderId="1" xfId="4" applyFont="1" applyBorder="1" applyAlignment="1">
      <alignment vertical="center" wrapText="1"/>
    </xf>
    <xf numFmtId="0" fontId="4" fillId="0" borderId="1" xfId="4" applyFont="1" applyBorder="1" applyAlignment="1">
      <alignment horizontal="left" vertical="center" wrapText="1"/>
    </xf>
    <xf numFmtId="0" fontId="5" fillId="5" borderId="1" xfId="4" applyFont="1" applyFill="1" applyBorder="1" applyAlignment="1">
      <alignment vertical="center" wrapText="1"/>
    </xf>
    <xf numFmtId="0" fontId="4" fillId="5" borderId="1" xfId="4" applyFont="1" applyFill="1" applyBorder="1" applyAlignment="1">
      <alignment horizontal="left" vertical="center" wrapText="1"/>
    </xf>
    <xf numFmtId="0" fontId="5" fillId="0" borderId="1" xfId="3" applyFont="1" applyBorder="1" applyAlignment="1">
      <alignment horizontal="center" vertical="center" wrapText="1"/>
    </xf>
    <xf numFmtId="0" fontId="5" fillId="0" borderId="1" xfId="3" applyFont="1" applyBorder="1" applyAlignment="1">
      <alignment vertical="center" wrapText="1"/>
    </xf>
    <xf numFmtId="0" fontId="4" fillId="0" borderId="1" xfId="3" applyFont="1" applyBorder="1" applyAlignment="1">
      <alignment horizontal="left" vertical="center" wrapText="1"/>
    </xf>
    <xf numFmtId="0" fontId="4" fillId="4" borderId="1" xfId="2" applyFont="1" applyFill="1" applyBorder="1" applyAlignment="1">
      <alignment vertical="center" wrapText="1"/>
    </xf>
    <xf numFmtId="0" fontId="10" fillId="0" borderId="0" xfId="3" applyFont="1" applyAlignment="1" applyProtection="1">
      <alignment vertical="center" wrapText="1"/>
      <protection locked="0"/>
    </xf>
    <xf numFmtId="0" fontId="10" fillId="0" borderId="0" xfId="3" applyFont="1" applyAlignment="1">
      <alignment vertical="center" wrapText="1"/>
    </xf>
    <xf numFmtId="0" fontId="10" fillId="5" borderId="0" xfId="3" applyFont="1" applyFill="1" applyAlignment="1" applyProtection="1">
      <alignment vertical="center" wrapText="1"/>
      <protection locked="0"/>
    </xf>
    <xf numFmtId="0" fontId="10" fillId="5" borderId="0" xfId="3" applyFont="1" applyFill="1" applyAlignment="1">
      <alignment vertical="center" wrapText="1"/>
    </xf>
    <xf numFmtId="0" fontId="5" fillId="0" borderId="0" xfId="3" applyFont="1" applyAlignment="1">
      <alignment horizontal="center" vertical="center" wrapText="1"/>
    </xf>
    <xf numFmtId="0" fontId="5" fillId="0" borderId="0" xfId="3" applyFont="1" applyAlignment="1">
      <alignment vertical="center" wrapText="1"/>
    </xf>
    <xf numFmtId="0" fontId="4" fillId="0" borderId="0" xfId="3" applyFont="1" applyAlignment="1">
      <alignment horizontal="left" vertical="center" wrapText="1"/>
    </xf>
    <xf numFmtId="0" fontId="4" fillId="0" borderId="0" xfId="3" applyFont="1" applyAlignment="1">
      <alignment horizontal="center" vertical="center" wrapText="1"/>
    </xf>
    <xf numFmtId="0" fontId="7" fillId="0" borderId="1" xfId="8" applyFont="1" applyBorder="1" applyAlignment="1">
      <alignment vertical="center" wrapText="1"/>
    </xf>
    <xf numFmtId="0" fontId="4" fillId="0" borderId="0" xfId="0" applyFont="1"/>
    <xf numFmtId="0" fontId="4" fillId="0" borderId="0" xfId="0" applyFont="1" applyProtection="1">
      <protection locked="0"/>
    </xf>
    <xf numFmtId="0" fontId="13" fillId="4" borderId="1" xfId="0" applyFont="1" applyFill="1" applyBorder="1" applyAlignment="1">
      <alignment horizontal="center" vertical="top" wrapText="1"/>
    </xf>
    <xf numFmtId="0" fontId="4" fillId="0" borderId="1" xfId="0" applyFont="1" applyBorder="1" applyAlignment="1">
      <alignment horizontal="center"/>
    </xf>
    <xf numFmtId="0" fontId="4" fillId="0" borderId="1" xfId="0" applyFont="1" applyBorder="1"/>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3" fillId="5" borderId="0" xfId="0" applyFont="1" applyFill="1" applyAlignment="1">
      <alignment wrapText="1"/>
    </xf>
    <xf numFmtId="0" fontId="13" fillId="5" borderId="0" xfId="0" applyFont="1" applyFill="1" applyAlignment="1" applyProtection="1">
      <alignment wrapText="1"/>
      <protection locked="0"/>
    </xf>
    <xf numFmtId="0" fontId="13" fillId="5" borderId="1" xfId="0" applyFont="1" applyFill="1" applyBorder="1" applyAlignment="1">
      <alignment horizontal="center" vertical="top" wrapText="1"/>
    </xf>
    <xf numFmtId="0" fontId="16" fillId="0" borderId="1" xfId="0" applyFont="1" applyBorder="1" applyAlignment="1">
      <alignment horizontal="center" vertical="top" wrapText="1"/>
    </xf>
    <xf numFmtId="0" fontId="16" fillId="0" borderId="1" xfId="0" applyFont="1" applyBorder="1" applyAlignment="1">
      <alignment vertical="top" wrapText="1"/>
    </xf>
    <xf numFmtId="0" fontId="16" fillId="0" borderId="0" xfId="0" applyFont="1" applyAlignment="1">
      <alignment vertical="top" wrapText="1"/>
    </xf>
    <xf numFmtId="0" fontId="16" fillId="0" borderId="0" xfId="0" applyFont="1" applyAlignment="1" applyProtection="1">
      <alignment vertical="top" wrapText="1"/>
      <protection locked="0"/>
    </xf>
    <xf numFmtId="0" fontId="4" fillId="0" borderId="0" xfId="0" applyFont="1" applyAlignment="1">
      <alignment horizontal="center"/>
    </xf>
    <xf numFmtId="169" fontId="5" fillId="0" borderId="1" xfId="2" applyNumberFormat="1" applyFont="1" applyBorder="1" applyAlignment="1">
      <alignment horizontal="left" vertical="center" wrapText="1"/>
    </xf>
    <xf numFmtId="0" fontId="4" fillId="0" borderId="1" xfId="2" applyFont="1" applyBorder="1" applyAlignment="1">
      <alignment horizontal="left" vertical="center"/>
    </xf>
    <xf numFmtId="165" fontId="4" fillId="0" borderId="1" xfId="1" applyNumberFormat="1" applyFont="1" applyBorder="1" applyAlignment="1">
      <alignment horizontal="left" vertical="center" wrapText="1"/>
    </xf>
    <xf numFmtId="0" fontId="5" fillId="9" borderId="1" xfId="2" applyFont="1" applyFill="1" applyBorder="1" applyAlignment="1">
      <alignment horizontal="left" vertical="center"/>
    </xf>
    <xf numFmtId="165" fontId="5" fillId="9" borderId="1" xfId="1" applyNumberFormat="1" applyFont="1" applyFill="1" applyBorder="1" applyAlignment="1">
      <alignment horizontal="left" vertical="center"/>
    </xf>
    <xf numFmtId="0" fontId="4" fillId="0" borderId="1" xfId="0" applyFont="1" applyBorder="1" applyAlignment="1">
      <alignment horizontal="left"/>
    </xf>
    <xf numFmtId="0" fontId="5" fillId="7" borderId="1" xfId="2" applyFont="1" applyFill="1" applyBorder="1" applyAlignment="1">
      <alignment horizontal="center" vertical="center"/>
    </xf>
    <xf numFmtId="0" fontId="5" fillId="7" borderId="1" xfId="2" applyFont="1" applyFill="1" applyBorder="1" applyAlignment="1">
      <alignment horizontal="left" vertical="center" wrapText="1"/>
    </xf>
    <xf numFmtId="0" fontId="5" fillId="7" borderId="1" xfId="2" applyFont="1" applyFill="1" applyBorder="1" applyAlignment="1" applyProtection="1">
      <alignment horizontal="center" vertical="center"/>
      <protection locked="0"/>
    </xf>
    <xf numFmtId="0" fontId="11" fillId="2" borderId="7" xfId="3" applyFont="1" applyFill="1" applyBorder="1" applyAlignment="1">
      <alignment vertical="center" wrapText="1"/>
    </xf>
    <xf numFmtId="171" fontId="11" fillId="2" borderId="3" xfId="1" applyNumberFormat="1" applyFont="1" applyFill="1" applyBorder="1" applyAlignment="1">
      <alignment vertical="center" wrapText="1"/>
    </xf>
    <xf numFmtId="43" fontId="5" fillId="7" borderId="1" xfId="1" applyFont="1" applyFill="1" applyBorder="1" applyAlignment="1">
      <alignment horizontal="right" vertical="center"/>
    </xf>
    <xf numFmtId="43" fontId="4" fillId="4" borderId="1" xfId="1" applyFont="1" applyFill="1" applyBorder="1" applyAlignment="1">
      <alignment horizontal="right" vertical="center" wrapText="1"/>
    </xf>
    <xf numFmtId="43" fontId="11" fillId="2" borderId="1" xfId="1" applyFont="1" applyFill="1" applyBorder="1" applyAlignment="1">
      <alignment horizontal="right" vertical="center" wrapText="1"/>
    </xf>
    <xf numFmtId="43" fontId="5" fillId="0" borderId="0" xfId="1" applyFont="1" applyAlignment="1">
      <alignment horizontal="right" vertical="center" wrapText="1"/>
    </xf>
    <xf numFmtId="171" fontId="6" fillId="0" borderId="1" xfId="1" applyNumberFormat="1" applyFont="1" applyBorder="1" applyAlignment="1">
      <alignment horizontal="center" vertical="center"/>
    </xf>
    <xf numFmtId="171" fontId="5" fillId="7" borderId="1" xfId="1" applyNumberFormat="1" applyFont="1" applyFill="1" applyBorder="1" applyAlignment="1">
      <alignment horizontal="center" vertical="center"/>
    </xf>
    <xf numFmtId="171" fontId="4" fillId="4" borderId="1" xfId="1" applyNumberFormat="1" applyFont="1" applyFill="1" applyBorder="1" applyAlignment="1">
      <alignment horizontal="center" vertical="center" wrapText="1"/>
    </xf>
    <xf numFmtId="171" fontId="4" fillId="0" borderId="1" xfId="1" applyNumberFormat="1" applyFont="1" applyBorder="1" applyAlignment="1">
      <alignment horizontal="center" vertical="center" wrapText="1"/>
    </xf>
    <xf numFmtId="171" fontId="4" fillId="5" borderId="1" xfId="1" applyNumberFormat="1" applyFont="1" applyFill="1" applyBorder="1" applyAlignment="1">
      <alignment horizontal="center" vertical="center" wrapText="1"/>
    </xf>
    <xf numFmtId="171" fontId="5" fillId="0" borderId="1" xfId="1" applyNumberFormat="1" applyFont="1" applyBorder="1" applyAlignment="1">
      <alignment horizontal="center" vertical="center" wrapText="1"/>
    </xf>
    <xf numFmtId="171" fontId="4" fillId="0" borderId="1" xfId="1" applyNumberFormat="1" applyFont="1" applyFill="1" applyBorder="1" applyAlignment="1">
      <alignment horizontal="center" vertical="center" wrapText="1"/>
    </xf>
    <xf numFmtId="171" fontId="4" fillId="0" borderId="1" xfId="1" applyNumberFormat="1" applyFont="1" applyBorder="1" applyAlignment="1">
      <alignment horizontal="center" vertical="center"/>
    </xf>
    <xf numFmtId="171" fontId="11" fillId="2" borderId="7" xfId="1" applyNumberFormat="1" applyFont="1" applyFill="1" applyBorder="1" applyAlignment="1">
      <alignment vertical="center" wrapText="1"/>
    </xf>
    <xf numFmtId="171" fontId="5" fillId="0" borderId="0" xfId="1" applyNumberFormat="1" applyFont="1" applyAlignment="1">
      <alignment horizontal="center" vertical="center" wrapText="1"/>
    </xf>
    <xf numFmtId="171" fontId="4" fillId="0" borderId="0" xfId="1" applyNumberFormat="1" applyFont="1" applyAlignment="1">
      <alignment horizontal="center" vertical="center" wrapText="1"/>
    </xf>
    <xf numFmtId="171" fontId="3" fillId="0" borderId="1" xfId="1" applyNumberFormat="1" applyFont="1" applyBorder="1" applyAlignment="1">
      <alignment horizontal="center" vertical="center"/>
    </xf>
    <xf numFmtId="0" fontId="4" fillId="2" borderId="1" xfId="0" applyFont="1" applyFill="1" applyBorder="1" applyAlignment="1">
      <alignment horizontal="left"/>
    </xf>
    <xf numFmtId="0" fontId="5" fillId="2" borderId="1" xfId="0" applyFont="1" applyFill="1" applyBorder="1" applyAlignment="1">
      <alignment horizontal="left"/>
    </xf>
    <xf numFmtId="165" fontId="5" fillId="2" borderId="1" xfId="1" applyNumberFormat="1" applyFont="1" applyFill="1" applyBorder="1" applyAlignment="1">
      <alignment horizontal="left"/>
    </xf>
    <xf numFmtId="165" fontId="4" fillId="0" borderId="1" xfId="1" applyNumberFormat="1" applyFont="1" applyFill="1" applyBorder="1" applyAlignment="1">
      <alignment horizontal="left"/>
    </xf>
    <xf numFmtId="0" fontId="17" fillId="0" borderId="1" xfId="0" applyFont="1" applyBorder="1"/>
    <xf numFmtId="1" fontId="17" fillId="0" borderId="1" xfId="0" applyNumberFormat="1" applyFont="1" applyBorder="1"/>
    <xf numFmtId="0" fontId="4" fillId="4" borderId="4" xfId="2" applyFont="1" applyFill="1" applyBorder="1" applyAlignment="1" applyProtection="1">
      <alignment horizontal="center" vertical="center" wrapText="1"/>
      <protection locked="0"/>
    </xf>
    <xf numFmtId="43" fontId="4" fillId="0" borderId="2" xfId="1" applyFont="1" applyBorder="1" applyAlignment="1">
      <alignment horizontal="right" vertical="center" wrapText="1"/>
    </xf>
    <xf numFmtId="0" fontId="8" fillId="0" borderId="9"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wrapText="1"/>
      <protection locked="0"/>
    </xf>
    <xf numFmtId="0" fontId="4" fillId="4" borderId="9" xfId="2" applyFont="1" applyFill="1" applyBorder="1" applyAlignment="1" applyProtection="1">
      <alignment horizontal="center" vertical="center" wrapText="1"/>
      <protection locked="0"/>
    </xf>
    <xf numFmtId="43" fontId="4" fillId="4" borderId="2" xfId="1" applyFont="1" applyFill="1" applyBorder="1" applyAlignment="1">
      <alignment horizontal="right" vertical="center" wrapText="1"/>
    </xf>
    <xf numFmtId="0" fontId="4" fillId="5" borderId="9" xfId="2" applyFont="1" applyFill="1" applyBorder="1" applyAlignment="1" applyProtection="1">
      <alignment horizontal="center" vertical="center" wrapText="1"/>
      <protection locked="0"/>
    </xf>
    <xf numFmtId="0" fontId="5" fillId="0" borderId="9" xfId="3" applyFont="1" applyBorder="1" applyAlignment="1">
      <alignment horizontal="center" vertical="center" wrapText="1"/>
    </xf>
    <xf numFmtId="0" fontId="5" fillId="0" borderId="9" xfId="3" applyFont="1" applyBorder="1" applyAlignment="1" applyProtection="1">
      <alignment horizontal="center" vertical="center" wrapText="1"/>
      <protection locked="0"/>
    </xf>
    <xf numFmtId="43" fontId="4" fillId="0" borderId="2" xfId="1" applyFont="1" applyFill="1" applyBorder="1" applyAlignment="1">
      <alignment horizontal="right" vertical="center" wrapText="1"/>
    </xf>
    <xf numFmtId="0" fontId="5" fillId="0" borderId="9" xfId="2" applyFont="1" applyBorder="1" applyAlignment="1" applyProtection="1">
      <alignment horizontal="center" vertical="center" wrapText="1"/>
      <protection locked="0"/>
    </xf>
    <xf numFmtId="0" fontId="8" fillId="0" borderId="9" xfId="3" applyFont="1" applyBorder="1" applyAlignment="1">
      <alignment horizontal="center" vertical="center" wrapText="1"/>
    </xf>
    <xf numFmtId="0" fontId="4" fillId="0" borderId="3" xfId="2" applyFont="1" applyBorder="1" applyAlignment="1" applyProtection="1">
      <alignment horizontal="center" vertical="center" wrapText="1"/>
      <protection locked="0"/>
    </xf>
    <xf numFmtId="0" fontId="8" fillId="0" borderId="9" xfId="3" applyFont="1" applyBorder="1" applyAlignment="1" applyProtection="1">
      <alignment horizontal="center" vertical="center" wrapText="1"/>
      <protection locked="0"/>
    </xf>
    <xf numFmtId="175" fontId="24" fillId="0" borderId="12" xfId="1" applyNumberFormat="1" applyFont="1" applyBorder="1" applyAlignment="1">
      <alignment horizontal="center" vertical="center" wrapText="1"/>
    </xf>
    <xf numFmtId="0" fontId="25" fillId="0" borderId="9" xfId="2" applyFont="1" applyBorder="1" applyAlignment="1" applyProtection="1">
      <alignment horizontal="center" vertical="center" wrapText="1"/>
      <protection locked="0"/>
    </xf>
    <xf numFmtId="0" fontId="11" fillId="2" borderId="6" xfId="3" applyFont="1" applyFill="1" applyBorder="1" applyAlignment="1" applyProtection="1">
      <alignment horizontal="center" vertical="center" wrapText="1"/>
      <protection locked="0"/>
    </xf>
    <xf numFmtId="0" fontId="31" fillId="10" borderId="9" xfId="0" applyFont="1" applyFill="1" applyBorder="1" applyAlignment="1">
      <alignment horizontal="center"/>
    </xf>
    <xf numFmtId="0" fontId="32" fillId="0" borderId="9" xfId="0" applyFont="1" applyBorder="1" applyAlignment="1">
      <alignment horizontal="center" vertical="center"/>
    </xf>
    <xf numFmtId="0" fontId="32" fillId="0" borderId="9" xfId="0" applyFont="1" applyBorder="1" applyAlignment="1">
      <alignment vertical="center"/>
    </xf>
    <xf numFmtId="0" fontId="32" fillId="0" borderId="9" xfId="0" applyFont="1" applyBorder="1"/>
    <xf numFmtId="0" fontId="32" fillId="0" borderId="9" xfId="0" applyFont="1" applyBorder="1" applyAlignment="1">
      <alignment horizontal="center"/>
    </xf>
    <xf numFmtId="0" fontId="31" fillId="12" borderId="9" xfId="0" applyFont="1" applyFill="1" applyBorder="1" applyAlignment="1">
      <alignment horizontal="justify" vertical="center"/>
    </xf>
    <xf numFmtId="0" fontId="33" fillId="0" borderId="9" xfId="0" applyFont="1" applyBorder="1" applyAlignment="1">
      <alignment horizontal="center"/>
    </xf>
    <xf numFmtId="0" fontId="33" fillId="0" borderId="9" xfId="0" applyFont="1" applyBorder="1"/>
    <xf numFmtId="181" fontId="33" fillId="0" borderId="9" xfId="18" applyNumberFormat="1" applyFont="1" applyFill="1" applyBorder="1" applyAlignment="1"/>
    <xf numFmtId="164" fontId="33" fillId="0" borderId="9" xfId="0" applyNumberFormat="1" applyFont="1" applyBorder="1"/>
    <xf numFmtId="10" fontId="34" fillId="0" borderId="9" xfId="0" applyNumberFormat="1" applyFont="1" applyBorder="1"/>
    <xf numFmtId="164" fontId="31" fillId="0" borderId="9" xfId="0" applyNumberFormat="1" applyFont="1" applyBorder="1"/>
    <xf numFmtId="2" fontId="32" fillId="0" borderId="9" xfId="0" applyNumberFormat="1" applyFont="1" applyBorder="1" applyAlignment="1">
      <alignment horizontal="center" vertical="center" wrapText="1"/>
    </xf>
    <xf numFmtId="0" fontId="31" fillId="0" borderId="9" xfId="0" applyFont="1" applyBorder="1" applyAlignment="1">
      <alignment horizontal="left" vertical="center" wrapText="1"/>
    </xf>
    <xf numFmtId="181" fontId="33" fillId="0" borderId="9" xfId="18" applyNumberFormat="1" applyFont="1" applyFill="1" applyBorder="1" applyAlignment="1">
      <alignment horizontal="right"/>
    </xf>
    <xf numFmtId="4" fontId="33" fillId="0" borderId="9" xfId="0" applyNumberFormat="1" applyFont="1" applyBorder="1" applyAlignment="1">
      <alignment horizontal="right"/>
    </xf>
    <xf numFmtId="0" fontId="33" fillId="0" borderId="9" xfId="0" applyFont="1" applyBorder="1" applyAlignment="1">
      <alignment horizontal="center" vertical="center"/>
    </xf>
    <xf numFmtId="0" fontId="31" fillId="0" borderId="9" xfId="0" applyFont="1" applyBorder="1" applyAlignment="1">
      <alignment vertical="center"/>
    </xf>
    <xf numFmtId="2" fontId="33" fillId="0" borderId="9" xfId="0" applyNumberFormat="1" applyFont="1" applyBorder="1"/>
    <xf numFmtId="4" fontId="33" fillId="0" borderId="9" xfId="0" applyNumberFormat="1" applyFont="1" applyBorder="1" applyAlignment="1">
      <alignment horizontal="center"/>
    </xf>
    <xf numFmtId="164" fontId="31" fillId="0" borderId="9" xfId="0" applyNumberFormat="1" applyFont="1" applyBorder="1" applyAlignment="1">
      <alignment horizontal="center"/>
    </xf>
    <xf numFmtId="10" fontId="34" fillId="0" borderId="9" xfId="0" applyNumberFormat="1" applyFont="1" applyBorder="1" applyAlignment="1">
      <alignment horizontal="center"/>
    </xf>
    <xf numFmtId="2" fontId="32" fillId="11" borderId="9" xfId="0" applyNumberFormat="1" applyFont="1" applyFill="1" applyBorder="1" applyAlignment="1">
      <alignment horizontal="center" vertical="center"/>
    </xf>
    <xf numFmtId="0" fontId="33" fillId="0" borderId="9" xfId="0" applyFont="1" applyBorder="1" applyAlignment="1">
      <alignment horizontal="center" wrapText="1"/>
    </xf>
    <xf numFmtId="2" fontId="33" fillId="0" borderId="9" xfId="0" applyNumberFormat="1" applyFont="1" applyBorder="1" applyAlignment="1">
      <alignment horizontal="center" vertical="center"/>
    </xf>
    <xf numFmtId="0" fontId="31" fillId="0" borderId="9" xfId="0" applyFont="1" applyBorder="1" applyAlignment="1">
      <alignment horizontal="center" vertical="center" wrapText="1"/>
    </xf>
    <xf numFmtId="0" fontId="31" fillId="12" borderId="9" xfId="0" applyFont="1" applyFill="1" applyBorder="1" applyAlignment="1">
      <alignment horizontal="left" vertical="center" wrapText="1"/>
    </xf>
    <xf numFmtId="2" fontId="32" fillId="0" borderId="9" xfId="0" applyNumberFormat="1" applyFont="1" applyBorder="1" applyAlignment="1">
      <alignment horizontal="center" vertical="center"/>
    </xf>
    <xf numFmtId="2" fontId="32" fillId="0" borderId="9" xfId="0" applyNumberFormat="1" applyFont="1" applyBorder="1" applyAlignment="1">
      <alignment vertical="center"/>
    </xf>
    <xf numFmtId="0" fontId="33" fillId="6" borderId="9" xfId="0" applyFont="1" applyFill="1" applyBorder="1"/>
    <xf numFmtId="164" fontId="33" fillId="0" borderId="9" xfId="0" applyNumberFormat="1" applyFont="1" applyBorder="1" applyAlignment="1">
      <alignment horizontal="right"/>
    </xf>
    <xf numFmtId="2" fontId="33" fillId="0" borderId="9" xfId="0" applyNumberFormat="1" applyFont="1" applyBorder="1" applyAlignment="1">
      <alignment horizontal="center"/>
    </xf>
    <xf numFmtId="0" fontId="33" fillId="6" borderId="9" xfId="0" applyFont="1" applyFill="1" applyBorder="1" applyAlignment="1">
      <alignment horizontal="center"/>
    </xf>
    <xf numFmtId="0" fontId="33" fillId="6" borderId="9" xfId="0" applyFont="1" applyFill="1" applyBorder="1" applyAlignment="1">
      <alignment horizontal="left"/>
    </xf>
    <xf numFmtId="0" fontId="32" fillId="6" borderId="9" xfId="0" applyFont="1" applyFill="1" applyBorder="1"/>
    <xf numFmtId="2" fontId="33" fillId="11" borderId="9" xfId="0" applyNumberFormat="1" applyFont="1" applyFill="1" applyBorder="1" applyAlignment="1">
      <alignment horizontal="center" vertical="center"/>
    </xf>
    <xf numFmtId="164" fontId="33" fillId="0" borderId="9" xfId="0" applyNumberFormat="1" applyFont="1" applyBorder="1" applyAlignment="1">
      <alignment horizontal="center"/>
    </xf>
    <xf numFmtId="0" fontId="33" fillId="6" borderId="9" xfId="0" applyFont="1" applyFill="1" applyBorder="1" applyAlignment="1">
      <alignment wrapText="1"/>
    </xf>
    <xf numFmtId="0" fontId="31" fillId="6" borderId="9" xfId="0" applyFont="1" applyFill="1" applyBorder="1" applyAlignment="1">
      <alignment horizontal="right"/>
    </xf>
    <xf numFmtId="181" fontId="32" fillId="0" borderId="9" xfId="18" applyNumberFormat="1" applyFont="1" applyFill="1" applyBorder="1" applyAlignment="1">
      <alignment horizontal="right"/>
    </xf>
    <xf numFmtId="181" fontId="33" fillId="0" borderId="9" xfId="18" applyNumberFormat="1" applyFont="1" applyFill="1" applyBorder="1" applyAlignment="1">
      <alignment horizontal="center"/>
    </xf>
    <xf numFmtId="0" fontId="32" fillId="0" borderId="9" xfId="0" applyFont="1" applyBorder="1" applyAlignment="1">
      <alignment horizontal="center" vertical="center" wrapText="1"/>
    </xf>
    <xf numFmtId="0" fontId="31" fillId="0" borderId="9" xfId="0" applyFont="1" applyBorder="1" applyAlignment="1">
      <alignment horizontal="left" vertical="center"/>
    </xf>
    <xf numFmtId="181" fontId="35" fillId="0" borderId="9" xfId="18" applyNumberFormat="1" applyFont="1" applyFill="1" applyBorder="1" applyAlignment="1">
      <alignment horizontal="right"/>
    </xf>
    <xf numFmtId="0" fontId="31" fillId="12" borderId="9" xfId="0" applyFont="1" applyFill="1" applyBorder="1" applyAlignment="1">
      <alignment vertical="center"/>
    </xf>
    <xf numFmtId="0" fontId="32" fillId="0" borderId="9" xfId="0" applyFont="1" applyBorder="1" applyAlignment="1">
      <alignment horizontal="justify"/>
    </xf>
    <xf numFmtId="0" fontId="32" fillId="6" borderId="9" xfId="0" applyFont="1" applyFill="1" applyBorder="1" applyAlignment="1">
      <alignment horizontal="justify"/>
    </xf>
    <xf numFmtId="0" fontId="31" fillId="12" borderId="9" xfId="0" applyFont="1" applyFill="1" applyBorder="1" applyAlignment="1">
      <alignment vertical="center" wrapText="1"/>
    </xf>
    <xf numFmtId="0" fontId="33" fillId="0" borderId="9" xfId="0" applyFont="1" applyBorder="1" applyAlignment="1">
      <alignment horizontal="left"/>
    </xf>
    <xf numFmtId="0" fontId="33" fillId="0" borderId="9" xfId="0" applyFont="1" applyBorder="1" applyAlignment="1">
      <alignment horizontal="left" wrapText="1"/>
    </xf>
    <xf numFmtId="2" fontId="32" fillId="6" borderId="9" xfId="0" applyNumberFormat="1" applyFont="1" applyFill="1" applyBorder="1" applyAlignment="1">
      <alignment horizontal="center" vertical="center"/>
    </xf>
    <xf numFmtId="0" fontId="31" fillId="6" borderId="9" xfId="0" applyFont="1" applyFill="1" applyBorder="1" applyAlignment="1">
      <alignment vertical="center"/>
    </xf>
    <xf numFmtId="2" fontId="33" fillId="0" borderId="13" xfId="0" applyNumberFormat="1"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pplyAlignment="1">
      <alignment horizontal="center" vertical="center" wrapText="1"/>
    </xf>
    <xf numFmtId="164" fontId="32" fillId="0" borderId="9" xfId="0" applyNumberFormat="1" applyFont="1" applyBorder="1" applyAlignment="1">
      <alignment horizontal="right"/>
    </xf>
    <xf numFmtId="0" fontId="32" fillId="0" borderId="0" xfId="0" applyFont="1"/>
    <xf numFmtId="0" fontId="32" fillId="0" borderId="0" xfId="0" applyFont="1" applyAlignment="1">
      <alignment horizontal="center" vertical="center"/>
    </xf>
    <xf numFmtId="0" fontId="33" fillId="0" borderId="9" xfId="0" applyFont="1" applyBorder="1" applyAlignment="1">
      <alignment horizontal="justify"/>
    </xf>
    <xf numFmtId="0" fontId="33" fillId="6" borderId="9" xfId="0" applyFont="1" applyFill="1" applyBorder="1" applyAlignment="1">
      <alignment horizontal="left" wrapText="1"/>
    </xf>
    <xf numFmtId="171" fontId="4" fillId="0" borderId="2" xfId="1" applyNumberFormat="1" applyFont="1" applyBorder="1" applyAlignment="1">
      <alignment horizontal="center" vertical="center" wrapText="1"/>
    </xf>
    <xf numFmtId="0" fontId="5" fillId="0" borderId="13" xfId="3" applyFont="1" applyBorder="1" applyAlignment="1" applyProtection="1">
      <alignment horizontal="center" vertical="center" wrapText="1"/>
      <protection locked="0"/>
    </xf>
    <xf numFmtId="43" fontId="4" fillId="0" borderId="11" xfId="1" applyFont="1" applyBorder="1" applyAlignment="1">
      <alignment horizontal="right" vertical="center" wrapText="1"/>
    </xf>
    <xf numFmtId="0" fontId="4" fillId="0" borderId="14" xfId="2" applyFont="1" applyBorder="1" applyAlignment="1" applyProtection="1">
      <alignment horizontal="center" vertical="center" wrapText="1"/>
      <protection locked="0"/>
    </xf>
    <xf numFmtId="43" fontId="4" fillId="0" borderId="9" xfId="1" applyFont="1" applyBorder="1" applyAlignment="1">
      <alignment horizontal="right" vertical="center" wrapText="1"/>
    </xf>
    <xf numFmtId="0" fontId="17" fillId="13" borderId="1" xfId="0" applyFont="1" applyFill="1" applyBorder="1"/>
    <xf numFmtId="0" fontId="8" fillId="0" borderId="13" xfId="2" applyFont="1" applyBorder="1" applyAlignment="1" applyProtection="1">
      <alignment horizontal="center" vertical="center" wrapText="1"/>
      <protection locked="0"/>
    </xf>
    <xf numFmtId="0" fontId="13" fillId="2" borderId="6" xfId="0" applyFont="1" applyFill="1" applyBorder="1" applyAlignment="1" applyProtection="1">
      <alignment horizontal="left" vertical="center"/>
      <protection locked="0"/>
    </xf>
    <xf numFmtId="171" fontId="4" fillId="0" borderId="2" xfId="1" applyNumberFormat="1" applyFont="1" applyFill="1" applyBorder="1" applyAlignment="1">
      <alignment horizontal="center" vertical="center" wrapText="1"/>
    </xf>
    <xf numFmtId="43" fontId="4" fillId="0" borderId="9" xfId="1" applyFont="1" applyFill="1" applyBorder="1" applyAlignment="1">
      <alignment horizontal="right" vertical="center" wrapText="1"/>
    </xf>
    <xf numFmtId="43" fontId="4" fillId="0" borderId="8" xfId="1" applyFont="1" applyFill="1" applyBorder="1" applyAlignment="1">
      <alignment horizontal="right" vertical="center" wrapText="1"/>
    </xf>
    <xf numFmtId="0" fontId="8" fillId="0" borderId="1" xfId="2" applyFont="1" applyBorder="1" applyAlignment="1">
      <alignment vertical="center" wrapText="1"/>
    </xf>
    <xf numFmtId="0" fontId="4" fillId="0" borderId="4" xfId="2" applyFont="1" applyBorder="1" applyAlignment="1">
      <alignment horizontal="center" vertical="center" wrapText="1"/>
    </xf>
    <xf numFmtId="0" fontId="4" fillId="0" borderId="1" xfId="6" applyFont="1" applyBorder="1" applyAlignment="1">
      <alignment vertical="center" wrapText="1"/>
    </xf>
    <xf numFmtId="0" fontId="4" fillId="0" borderId="0" xfId="2" applyFont="1" applyAlignment="1">
      <alignment horizontal="center" vertical="center" wrapText="1"/>
    </xf>
    <xf numFmtId="0" fontId="5" fillId="0" borderId="0" xfId="2" applyFont="1" applyAlignment="1">
      <alignment vertical="center" wrapText="1"/>
    </xf>
    <xf numFmtId="0" fontId="5" fillId="0" borderId="4" xfId="2" applyFont="1" applyBorder="1" applyAlignment="1">
      <alignment vertical="center" wrapText="1"/>
    </xf>
    <xf numFmtId="0" fontId="4" fillId="0" borderId="9" xfId="2" applyFont="1" applyBorder="1" applyAlignment="1">
      <alignment horizontal="center" vertical="center" wrapText="1"/>
    </xf>
    <xf numFmtId="0" fontId="5" fillId="0" borderId="9" xfId="2" applyFont="1" applyBorder="1" applyAlignment="1">
      <alignment vertical="center" wrapText="1"/>
    </xf>
    <xf numFmtId="0" fontId="4" fillId="0" borderId="0" xfId="2" applyFont="1" applyAlignment="1">
      <alignment horizontal="left" vertical="center" wrapText="1"/>
    </xf>
    <xf numFmtId="2" fontId="33" fillId="0" borderId="0" xfId="0" applyNumberFormat="1" applyFont="1" applyAlignment="1">
      <alignment horizontal="center" vertical="center"/>
    </xf>
    <xf numFmtId="0" fontId="32" fillId="0" borderId="0" xfId="0" applyFont="1" applyAlignment="1">
      <alignment vertical="center"/>
    </xf>
    <xf numFmtId="0" fontId="32" fillId="0" borderId="0" xfId="0" applyFont="1" applyAlignment="1">
      <alignment horizontal="center"/>
    </xf>
    <xf numFmtId="0" fontId="31" fillId="0" borderId="0" xfId="0" applyFont="1" applyAlignment="1">
      <alignment vertical="center"/>
    </xf>
    <xf numFmtId="0" fontId="4" fillId="0" borderId="9" xfId="2" applyFont="1" applyBorder="1" applyAlignment="1">
      <alignment horizontal="left" vertical="center" wrapText="1"/>
    </xf>
    <xf numFmtId="181" fontId="31" fillId="0" borderId="9" xfId="18" applyNumberFormat="1" applyFont="1" applyFill="1" applyBorder="1" applyAlignment="1">
      <alignment horizontal="right"/>
    </xf>
    <xf numFmtId="171" fontId="4" fillId="0" borderId="9" xfId="1" applyNumberFormat="1" applyFont="1" applyBorder="1" applyAlignment="1">
      <alignment horizontal="center" vertical="center" wrapText="1"/>
    </xf>
    <xf numFmtId="174" fontId="21" fillId="0" borderId="9" xfId="2" applyNumberFormat="1" applyFont="1" applyBorder="1" applyAlignment="1" applyProtection="1">
      <alignment horizontal="center" vertical="center" wrapText="1"/>
      <protection locked="0"/>
    </xf>
    <xf numFmtId="171" fontId="4" fillId="0" borderId="15" xfId="1" applyNumberFormat="1" applyFont="1" applyFill="1" applyBorder="1" applyAlignment="1">
      <alignment horizontal="center" vertical="center" wrapText="1"/>
    </xf>
    <xf numFmtId="171" fontId="4" fillId="0" borderId="16" xfId="1" applyNumberFormat="1" applyFont="1" applyFill="1" applyBorder="1" applyAlignment="1">
      <alignment horizontal="center" vertical="center" wrapText="1"/>
    </xf>
    <xf numFmtId="43" fontId="5" fillId="0" borderId="2" xfId="1" applyFont="1" applyFill="1" applyBorder="1" applyAlignment="1">
      <alignment horizontal="right" vertical="center" wrapText="1"/>
    </xf>
    <xf numFmtId="0" fontId="7" fillId="0" borderId="1" xfId="2" applyFont="1" applyBorder="1" applyAlignment="1">
      <alignment horizontal="left" vertical="center" wrapText="1"/>
    </xf>
    <xf numFmtId="43" fontId="4" fillId="0" borderId="17" xfId="1" applyFont="1" applyBorder="1" applyAlignment="1">
      <alignment horizontal="right" vertical="center" wrapText="1"/>
    </xf>
    <xf numFmtId="0" fontId="22" fillId="0" borderId="0" xfId="2" applyFont="1" applyAlignment="1" applyProtection="1">
      <alignment horizontal="center" vertical="center" wrapText="1"/>
      <protection locked="0"/>
    </xf>
    <xf numFmtId="0" fontId="36" fillId="0" borderId="9" xfId="0" applyFont="1" applyBorder="1" applyAlignment="1">
      <alignment horizontal="left" vertical="center" wrapText="1"/>
    </xf>
    <xf numFmtId="0" fontId="19" fillId="0" borderId="9" xfId="0" applyFont="1" applyBorder="1" applyAlignment="1">
      <alignment horizontal="left" vertical="center" wrapText="1"/>
    </xf>
    <xf numFmtId="0" fontId="13" fillId="0" borderId="10" xfId="0" applyFont="1" applyBorder="1" applyAlignment="1" applyProtection="1">
      <alignment horizontal="center" vertical="center"/>
      <protection locked="0"/>
    </xf>
    <xf numFmtId="0" fontId="13" fillId="2" borderId="6" xfId="0" applyFont="1" applyFill="1" applyBorder="1" applyAlignment="1" applyProtection="1">
      <alignment horizontal="left" vertical="center"/>
      <protection locked="0"/>
    </xf>
    <xf numFmtId="0" fontId="3" fillId="3" borderId="1" xfId="0" applyFont="1" applyFill="1" applyBorder="1" applyAlignment="1">
      <alignment horizontal="center" vertical="center"/>
    </xf>
    <xf numFmtId="0" fontId="3" fillId="9" borderId="1" xfId="0" applyFont="1" applyFill="1" applyBorder="1" applyAlignment="1">
      <alignment horizontal="center" vertical="center"/>
    </xf>
    <xf numFmtId="0" fontId="11" fillId="2" borderId="2"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0" borderId="2" xfId="2" applyFont="1" applyBorder="1" applyAlignment="1">
      <alignment horizontal="left" vertical="center"/>
    </xf>
    <xf numFmtId="0" fontId="3" fillId="0" borderId="3" xfId="2" applyFont="1" applyBorder="1" applyAlignment="1">
      <alignment horizontal="left" vertical="center"/>
    </xf>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5" fillId="0" borderId="6" xfId="2" applyFont="1" applyBorder="1" applyAlignment="1">
      <alignment horizontal="left" vertical="center" wrapText="1"/>
    </xf>
    <xf numFmtId="175" fontId="24" fillId="0" borderId="12" xfId="1" applyNumberFormat="1" applyFont="1" applyFill="1" applyBorder="1" applyAlignment="1">
      <alignment horizontal="center" vertical="center" wrapText="1"/>
    </xf>
    <xf numFmtId="171" fontId="4" fillId="0" borderId="4" xfId="1" applyNumberFormat="1" applyFont="1" applyBorder="1" applyAlignment="1">
      <alignment horizontal="center" vertical="center" wrapText="1"/>
    </xf>
    <xf numFmtId="171" fontId="4" fillId="0" borderId="5" xfId="1" applyNumberFormat="1" applyFont="1" applyBorder="1" applyAlignment="1">
      <alignment horizontal="center" vertical="center" wrapText="1"/>
    </xf>
    <xf numFmtId="171" fontId="4" fillId="0" borderId="6" xfId="1" applyNumberFormat="1" applyFont="1" applyBorder="1" applyAlignment="1">
      <alignment horizontal="center" vertical="center" wrapText="1"/>
    </xf>
    <xf numFmtId="0" fontId="4" fillId="0" borderId="9" xfId="2" applyFont="1" applyBorder="1" applyAlignment="1" applyProtection="1">
      <alignment horizontal="center" vertical="center" wrapText="1"/>
      <protection locked="0"/>
    </xf>
    <xf numFmtId="0" fontId="31" fillId="10" borderId="9" xfId="0" applyFont="1" applyFill="1" applyBorder="1" applyAlignment="1">
      <alignment horizontal="center"/>
    </xf>
    <xf numFmtId="0" fontId="33" fillId="11" borderId="13" xfId="0" applyFont="1" applyFill="1" applyBorder="1" applyAlignment="1">
      <alignment horizontal="center" vertical="center" wrapText="1"/>
    </xf>
    <xf numFmtId="0" fontId="33" fillId="11" borderId="14" xfId="0" applyFont="1" applyFill="1" applyBorder="1" applyAlignment="1">
      <alignment horizontal="center" vertical="center" wrapText="1"/>
    </xf>
    <xf numFmtId="0" fontId="31" fillId="10" borderId="9" xfId="0" applyFont="1" applyFill="1" applyBorder="1" applyAlignment="1">
      <alignment horizontal="center" vertical="center"/>
    </xf>
    <xf numFmtId="0" fontId="13" fillId="4" borderId="1" xfId="0" applyFont="1" applyFill="1" applyBorder="1" applyAlignment="1">
      <alignment horizontal="center" wrapText="1"/>
    </xf>
    <xf numFmtId="0" fontId="13" fillId="8"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0" fillId="6" borderId="0" xfId="0" applyFill="1"/>
  </cellXfs>
  <cellStyles count="47">
    <cellStyle name="0,0_x000a__x000a_NA_x000a__x000a_ 3" xfId="19" xr:uid="{00000000-0005-0000-0000-000000000000}"/>
    <cellStyle name="Accent3 - 60% 2" xfId="8" xr:uid="{00000000-0005-0000-0000-000001000000}"/>
    <cellStyle name="Accent3 - 60% 2 2" xfId="32" xr:uid="{00000000-0005-0000-0000-000002000000}"/>
    <cellStyle name="Accent3 4 2" xfId="17" xr:uid="{00000000-0005-0000-0000-000003000000}"/>
    <cellStyle name="Comma" xfId="1" builtinId="3"/>
    <cellStyle name="Comma 10" xfId="20" xr:uid="{00000000-0005-0000-0000-000005000000}"/>
    <cellStyle name="Comma 2" xfId="10" xr:uid="{00000000-0005-0000-0000-000006000000}"/>
    <cellStyle name="Comma 2 2" xfId="34" xr:uid="{00000000-0005-0000-0000-000007000000}"/>
    <cellStyle name="Comma 3" xfId="18" xr:uid="{00000000-0005-0000-0000-000008000000}"/>
    <cellStyle name="Comma 4" xfId="40" xr:uid="{00000000-0005-0000-0000-000009000000}"/>
    <cellStyle name="Excel Built-in Comma" xfId="25" xr:uid="{00000000-0005-0000-0000-00000B000000}"/>
    <cellStyle name="Excel Built-in Comma 1" xfId="33" xr:uid="{00000000-0005-0000-0000-00000C000000}"/>
    <cellStyle name="Excel_BuiltIn_Comma" xfId="26" xr:uid="{00000000-0005-0000-0000-00000D000000}"/>
    <cellStyle name="Heading1 1" xfId="41" xr:uid="{00000000-0005-0000-0000-00000E000000}"/>
    <cellStyle name="Heading1 2" xfId="42" xr:uid="{00000000-0005-0000-0000-00000F000000}"/>
    <cellStyle name="Normal" xfId="0" builtinId="0"/>
    <cellStyle name="Normal 10" xfId="2" xr:uid="{00000000-0005-0000-0000-000011000000}"/>
    <cellStyle name="Normal 10 2" xfId="7" xr:uid="{00000000-0005-0000-0000-000012000000}"/>
    <cellStyle name="Normal 10 2 2" xfId="39" xr:uid="{00000000-0005-0000-0000-000013000000}"/>
    <cellStyle name="Normal 10 2 3" xfId="24" xr:uid="{00000000-0005-0000-0000-000014000000}"/>
    <cellStyle name="Normal 10 3" xfId="31" xr:uid="{00000000-0005-0000-0000-000015000000}"/>
    <cellStyle name="Normal 2" xfId="21" xr:uid="{00000000-0005-0000-0000-000016000000}"/>
    <cellStyle name="Normal 2 2" xfId="14" xr:uid="{00000000-0005-0000-0000-000017000000}"/>
    <cellStyle name="Normal 2 2 2" xfId="38" xr:uid="{00000000-0005-0000-0000-000018000000}"/>
    <cellStyle name="Normal 2_2nd RA Bill For Civil Interior Work 090110" xfId="9" xr:uid="{00000000-0005-0000-0000-000019000000}"/>
    <cellStyle name="Normal 22" xfId="15" xr:uid="{00000000-0005-0000-0000-00001A000000}"/>
    <cellStyle name="Normal 3" xfId="6" xr:uid="{00000000-0005-0000-0000-00001B000000}"/>
    <cellStyle name="Normal 36" xfId="16" xr:uid="{00000000-0005-0000-0000-00001C000000}"/>
    <cellStyle name="Normal 38" xfId="11" xr:uid="{00000000-0005-0000-0000-00001D000000}"/>
    <cellStyle name="Normal 38 2" xfId="27" xr:uid="{00000000-0005-0000-0000-00001E000000}"/>
    <cellStyle name="Normal 38 3" xfId="35" xr:uid="{00000000-0005-0000-0000-00001F000000}"/>
    <cellStyle name="Normal 39" xfId="12" xr:uid="{00000000-0005-0000-0000-000020000000}"/>
    <cellStyle name="Normal 39 2" xfId="28" xr:uid="{00000000-0005-0000-0000-000021000000}"/>
    <cellStyle name="Normal 39 3" xfId="36" xr:uid="{00000000-0005-0000-0000-000022000000}"/>
    <cellStyle name="Normal 4" xfId="30" xr:uid="{00000000-0005-0000-0000-000023000000}"/>
    <cellStyle name="Normal 40" xfId="13" xr:uid="{00000000-0005-0000-0000-000024000000}"/>
    <cellStyle name="Normal 40 2" xfId="29" xr:uid="{00000000-0005-0000-0000-000025000000}"/>
    <cellStyle name="Normal 40 3" xfId="37" xr:uid="{00000000-0005-0000-0000-000026000000}"/>
    <cellStyle name="Normal_costing sheet" xfId="3" xr:uid="{00000000-0005-0000-0000-000027000000}"/>
    <cellStyle name="Normal_KFC-TOTAL MALL-BANGLORE-BOQ-060309" xfId="4" xr:uid="{00000000-0005-0000-0000-00002B000000}"/>
    <cellStyle name="Result 1" xfId="43" xr:uid="{00000000-0005-0000-0000-00002C000000}"/>
    <cellStyle name="Result 2" xfId="44" xr:uid="{00000000-0005-0000-0000-00002D000000}"/>
    <cellStyle name="Result2 1" xfId="45" xr:uid="{00000000-0005-0000-0000-00002E000000}"/>
    <cellStyle name="Result2 2" xfId="46" xr:uid="{00000000-0005-0000-0000-00002F000000}"/>
    <cellStyle name="Style 1" xfId="5" xr:uid="{00000000-0005-0000-0000-000030000000}"/>
    <cellStyle name="쉼표 [0]_ML_Maintenance_Quo_060628" xfId="23" xr:uid="{00000000-0005-0000-0000-000031000000}"/>
    <cellStyle name="표준_0N-HANDLING " xfId="22" xr:uid="{00000000-0005-0000-0000-000033000000}"/>
  </cellStyles>
  <dxfs count="35">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showZeros="0" tabSelected="1" workbookViewId="0">
      <selection activeCell="J10" sqref="J10"/>
    </sheetView>
  </sheetViews>
  <sheetFormatPr defaultRowHeight="15"/>
  <cols>
    <col min="2" max="2" width="51.85546875" customWidth="1"/>
    <col min="3" max="3" width="28.7109375" customWidth="1"/>
  </cols>
  <sheetData>
    <row r="1" spans="1:3" ht="16.5" thickBot="1">
      <c r="A1" s="205" t="s">
        <v>388</v>
      </c>
      <c r="B1" s="205"/>
      <c r="C1" s="205"/>
    </row>
    <row r="2" spans="1:3" ht="15.75">
      <c r="A2" s="206" t="s">
        <v>362</v>
      </c>
      <c r="B2" s="206"/>
      <c r="C2" s="176" t="s">
        <v>387</v>
      </c>
    </row>
    <row r="3" spans="1:3" ht="15.75">
      <c r="A3" s="207" t="s">
        <v>215</v>
      </c>
      <c r="B3" s="207"/>
      <c r="C3" s="207"/>
    </row>
    <row r="4" spans="1:3" ht="15.75">
      <c r="A4" s="208" t="s">
        <v>216</v>
      </c>
      <c r="B4" s="208"/>
      <c r="C4" s="208"/>
    </row>
    <row r="5" spans="1:3" ht="15.75">
      <c r="A5" s="3" t="s">
        <v>217</v>
      </c>
      <c r="B5" s="3" t="s">
        <v>218</v>
      </c>
      <c r="C5" s="59" t="s">
        <v>219</v>
      </c>
    </row>
    <row r="6" spans="1:3" ht="15.75">
      <c r="A6" s="14">
        <v>1</v>
      </c>
      <c r="B6" s="60" t="s">
        <v>220</v>
      </c>
      <c r="C6" s="61">
        <f>'CIVIL BOQ'!G145</f>
        <v>0</v>
      </c>
    </row>
    <row r="7" spans="1:3" ht="15.75">
      <c r="A7" s="62"/>
      <c r="B7" s="62" t="s">
        <v>221</v>
      </c>
      <c r="C7" s="63">
        <f>SUM(C6:C6)</f>
        <v>0</v>
      </c>
    </row>
    <row r="8" spans="1:3" ht="15.75">
      <c r="A8" s="64"/>
      <c r="B8" s="64" t="s">
        <v>222</v>
      </c>
      <c r="C8" s="89">
        <f>(C7)*0.09</f>
        <v>0</v>
      </c>
    </row>
    <row r="9" spans="1:3" ht="15.75">
      <c r="A9" s="64"/>
      <c r="B9" s="64" t="s">
        <v>223</v>
      </c>
      <c r="C9" s="89">
        <f>(C7)*0.09</f>
        <v>0</v>
      </c>
    </row>
    <row r="10" spans="1:3" ht="15.75">
      <c r="A10" s="86"/>
      <c r="B10" s="87" t="s">
        <v>134</v>
      </c>
      <c r="C10" s="88">
        <f>SUM(C7:C9)</f>
        <v>0</v>
      </c>
    </row>
    <row r="12" spans="1:3" s="232" customFormat="1">
      <c r="A12" s="174"/>
      <c r="B12" s="174" t="s">
        <v>224</v>
      </c>
      <c r="C12" s="174">
        <v>740</v>
      </c>
    </row>
    <row r="13" spans="1:3">
      <c r="A13" s="90"/>
      <c r="B13" s="90" t="s">
        <v>225</v>
      </c>
      <c r="C13" s="91">
        <f>C10/C12</f>
        <v>0</v>
      </c>
    </row>
  </sheetData>
  <mergeCells count="4">
    <mergeCell ref="A1:C1"/>
    <mergeCell ref="A2:B2"/>
    <mergeCell ref="A3:C3"/>
    <mergeCell ref="A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1"/>
  <sheetViews>
    <sheetView showZeros="0" zoomScale="85" zoomScaleNormal="85" workbookViewId="0">
      <pane xSplit="1" ySplit="3" topLeftCell="B20" activePane="bottomRight" state="frozen"/>
      <selection activeCell="G12" sqref="G12"/>
      <selection pane="topRight" activeCell="G12" sqref="G12"/>
      <selection pane="bottomLeft" activeCell="G12" sqref="G12"/>
      <selection pane="bottomRight" activeCell="E5" sqref="E5"/>
    </sheetView>
  </sheetViews>
  <sheetFormatPr defaultColWidth="9.140625" defaultRowHeight="15.75"/>
  <cols>
    <col min="1" max="1" width="8.28515625" style="39" bestFit="1" customWidth="1"/>
    <col min="2" max="2" width="35" style="40" customWidth="1"/>
    <col min="3" max="3" width="90.140625" style="41" bestFit="1" customWidth="1"/>
    <col min="4" max="4" width="9.5703125" style="42" bestFit="1" customWidth="1"/>
    <col min="5" max="5" width="15.28515625" style="84" customWidth="1"/>
    <col min="6" max="6" width="11.28515625" style="83" bestFit="1" customWidth="1"/>
    <col min="7" max="7" width="17.7109375" style="73" bestFit="1" customWidth="1"/>
    <col min="8" max="8" width="36.140625" style="39" customWidth="1"/>
    <col min="9" max="9" width="17.5703125" style="17" customWidth="1"/>
    <col min="10" max="10" width="7.85546875" style="17" customWidth="1"/>
    <col min="11" max="16384" width="9.140625" style="17"/>
  </cols>
  <sheetData>
    <row r="1" spans="1:11" s="1" customFormat="1">
      <c r="A1" s="211" t="s">
        <v>0</v>
      </c>
      <c r="B1" s="211"/>
      <c r="C1" s="211"/>
      <c r="D1" s="211"/>
      <c r="E1" s="211"/>
      <c r="F1" s="211"/>
      <c r="G1" s="211"/>
      <c r="H1" s="211"/>
    </row>
    <row r="2" spans="1:11" s="1" customFormat="1" ht="15.75" customHeight="1">
      <c r="A2" s="3"/>
      <c r="B2" s="206" t="s">
        <v>362</v>
      </c>
      <c r="C2" s="206"/>
      <c r="D2" s="2"/>
      <c r="E2" s="74"/>
      <c r="F2" s="85"/>
      <c r="G2" s="212" t="s">
        <v>387</v>
      </c>
      <c r="H2" s="213"/>
    </row>
    <row r="3" spans="1:11" s="1" customFormat="1">
      <c r="A3" s="65" t="s">
        <v>1</v>
      </c>
      <c r="B3" s="66" t="s">
        <v>262</v>
      </c>
      <c r="C3" s="66" t="s">
        <v>263</v>
      </c>
      <c r="D3" s="65" t="s">
        <v>2</v>
      </c>
      <c r="E3" s="75" t="s">
        <v>264</v>
      </c>
      <c r="F3" s="75" t="s">
        <v>260</v>
      </c>
      <c r="G3" s="70" t="s">
        <v>261</v>
      </c>
      <c r="H3" s="67" t="s">
        <v>3</v>
      </c>
      <c r="I3" s="4"/>
      <c r="J3" s="4"/>
      <c r="K3" s="4"/>
    </row>
    <row r="4" spans="1:11" s="1" customFormat="1">
      <c r="A4" s="8">
        <v>1</v>
      </c>
      <c r="B4" s="9"/>
      <c r="C4" s="10" t="s">
        <v>4</v>
      </c>
      <c r="D4" s="11"/>
      <c r="E4" s="76"/>
      <c r="F4" s="76"/>
      <c r="G4" s="71"/>
      <c r="H4" s="92"/>
      <c r="I4" s="4"/>
      <c r="J4" s="4"/>
      <c r="K4" s="4"/>
    </row>
    <row r="5" spans="1:11" s="1" customFormat="1" ht="63">
      <c r="A5" s="12">
        <v>1</v>
      </c>
      <c r="B5" s="5" t="s">
        <v>5</v>
      </c>
      <c r="C5" s="13" t="s">
        <v>6</v>
      </c>
      <c r="D5" s="14" t="s">
        <v>7</v>
      </c>
      <c r="E5" s="77">
        <v>850</v>
      </c>
      <c r="F5" s="77"/>
      <c r="G5" s="93">
        <f t="shared" ref="G5:G33" si="0">F5*E5</f>
        <v>0</v>
      </c>
      <c r="H5" s="94" t="s">
        <v>341</v>
      </c>
      <c r="I5" s="4"/>
      <c r="J5" s="4"/>
      <c r="K5" s="4"/>
    </row>
    <row r="6" spans="1:11" s="1" customFormat="1" hidden="1">
      <c r="A6" s="12"/>
      <c r="B6" s="5"/>
      <c r="C6" s="13"/>
      <c r="D6" s="14"/>
      <c r="E6" s="77"/>
      <c r="F6" s="77"/>
      <c r="G6" s="93"/>
      <c r="H6" s="95"/>
      <c r="I6" s="4"/>
      <c r="J6" s="4"/>
      <c r="K6" s="4"/>
    </row>
    <row r="7" spans="1:11" hidden="1">
      <c r="A7" s="25"/>
      <c r="B7" s="5"/>
      <c r="C7" s="6"/>
      <c r="D7" s="14"/>
      <c r="E7" s="80"/>
      <c r="F7" s="80"/>
      <c r="G7" s="199"/>
      <c r="H7" s="95"/>
      <c r="I7" s="16"/>
      <c r="J7" s="16"/>
      <c r="K7" s="16"/>
    </row>
    <row r="8" spans="1:11" hidden="1">
      <c r="A8" s="25"/>
      <c r="B8" s="5"/>
      <c r="C8" s="200"/>
      <c r="D8" s="14"/>
      <c r="E8" s="197"/>
      <c r="F8" s="198"/>
      <c r="G8" s="101"/>
      <c r="H8" s="94"/>
      <c r="I8" s="16"/>
      <c r="J8" s="16"/>
      <c r="K8" s="16"/>
    </row>
    <row r="9" spans="1:11" s="1" customFormat="1">
      <c r="A9" s="12"/>
      <c r="B9" s="5"/>
      <c r="C9" s="13"/>
      <c r="D9" s="14"/>
      <c r="E9" s="80"/>
      <c r="F9" s="80"/>
      <c r="G9" s="101"/>
      <c r="H9" s="95"/>
      <c r="I9" s="4"/>
      <c r="J9" s="4"/>
      <c r="K9" s="4"/>
    </row>
    <row r="10" spans="1:11">
      <c r="A10" s="8">
        <v>2</v>
      </c>
      <c r="B10" s="9"/>
      <c r="C10" s="10" t="s">
        <v>10</v>
      </c>
      <c r="D10" s="15"/>
      <c r="E10" s="76"/>
      <c r="F10" s="76"/>
      <c r="G10" s="97">
        <f t="shared" si="0"/>
        <v>0</v>
      </c>
      <c r="H10" s="96"/>
      <c r="I10" s="16"/>
      <c r="J10" s="16"/>
      <c r="K10" s="16"/>
    </row>
    <row r="11" spans="1:11" s="24" customFormat="1" ht="77.25" customHeight="1">
      <c r="A11" s="19">
        <v>2.0099999999999998</v>
      </c>
      <c r="B11" s="29" t="s">
        <v>11</v>
      </c>
      <c r="C11" s="30" t="s">
        <v>12</v>
      </c>
      <c r="D11" s="22" t="s">
        <v>7</v>
      </c>
      <c r="E11" s="78">
        <v>1200</v>
      </c>
      <c r="F11" s="77"/>
      <c r="G11" s="93">
        <f t="shared" si="0"/>
        <v>0</v>
      </c>
      <c r="H11" s="103" t="s">
        <v>342</v>
      </c>
      <c r="I11" s="16"/>
      <c r="J11" s="16"/>
      <c r="K11" s="23"/>
    </row>
    <row r="12" spans="1:11" s="24" customFormat="1" ht="173.25">
      <c r="A12" s="19">
        <v>2.02</v>
      </c>
      <c r="B12" s="29" t="s">
        <v>13</v>
      </c>
      <c r="C12" s="30" t="s">
        <v>14</v>
      </c>
      <c r="D12" s="22" t="s">
        <v>7</v>
      </c>
      <c r="E12" s="78">
        <v>2600</v>
      </c>
      <c r="F12" s="77"/>
      <c r="G12" s="93">
        <f t="shared" si="0"/>
        <v>0</v>
      </c>
      <c r="H12" s="103" t="s">
        <v>342</v>
      </c>
      <c r="I12" s="16"/>
      <c r="J12" s="16"/>
      <c r="K12" s="23"/>
    </row>
    <row r="13" spans="1:11">
      <c r="A13" s="25"/>
      <c r="B13" s="5"/>
      <c r="C13" s="6"/>
      <c r="D13" s="26"/>
      <c r="E13" s="77"/>
      <c r="F13" s="77"/>
      <c r="G13" s="93">
        <f t="shared" si="0"/>
        <v>0</v>
      </c>
      <c r="H13" s="95"/>
      <c r="I13" s="16"/>
      <c r="J13" s="16"/>
      <c r="K13" s="16"/>
    </row>
    <row r="14" spans="1:11">
      <c r="A14" s="8">
        <v>4</v>
      </c>
      <c r="B14" s="9"/>
      <c r="C14" s="10" t="s">
        <v>15</v>
      </c>
      <c r="D14" s="15"/>
      <c r="E14" s="76"/>
      <c r="F14" s="76"/>
      <c r="G14" s="93">
        <f t="shared" si="0"/>
        <v>0</v>
      </c>
      <c r="H14" s="96"/>
      <c r="I14" s="16"/>
      <c r="J14" s="16"/>
      <c r="K14" s="16"/>
    </row>
    <row r="15" spans="1:11" ht="47.25">
      <c r="A15" s="12">
        <v>4.01</v>
      </c>
      <c r="B15" s="27" t="s">
        <v>16</v>
      </c>
      <c r="C15" s="28" t="s">
        <v>17</v>
      </c>
      <c r="D15" s="14" t="s">
        <v>7</v>
      </c>
      <c r="E15" s="77">
        <v>30</v>
      </c>
      <c r="F15" s="77"/>
      <c r="G15" s="93">
        <f t="shared" si="0"/>
        <v>0</v>
      </c>
      <c r="H15" s="99" t="s">
        <v>343</v>
      </c>
      <c r="I15" s="16"/>
      <c r="J15" s="16"/>
      <c r="K15" s="16"/>
    </row>
    <row r="16" spans="1:11" ht="47.25">
      <c r="A16" s="12">
        <v>4.0199999999999996</v>
      </c>
      <c r="B16" s="27" t="s">
        <v>18</v>
      </c>
      <c r="C16" s="28" t="s">
        <v>19</v>
      </c>
      <c r="D16" s="14" t="s">
        <v>7</v>
      </c>
      <c r="E16" s="80">
        <v>33</v>
      </c>
      <c r="F16" s="77"/>
      <c r="G16" s="93">
        <f>F16*E16</f>
        <v>0</v>
      </c>
      <c r="H16" s="99" t="s">
        <v>344</v>
      </c>
      <c r="I16" s="16"/>
      <c r="J16" s="16"/>
      <c r="K16" s="16"/>
    </row>
    <row r="17" spans="1:14" ht="47.25">
      <c r="A17" s="12">
        <v>4.03</v>
      </c>
      <c r="B17" s="27" t="s">
        <v>304</v>
      </c>
      <c r="C17" s="28" t="s">
        <v>20</v>
      </c>
      <c r="D17" s="14" t="s">
        <v>7</v>
      </c>
      <c r="E17" s="78">
        <v>680</v>
      </c>
      <c r="F17" s="77"/>
      <c r="G17" s="93">
        <f t="shared" si="0"/>
        <v>0</v>
      </c>
      <c r="H17" s="99" t="s">
        <v>364</v>
      </c>
      <c r="I17" s="16"/>
      <c r="J17" s="16"/>
      <c r="K17" s="16"/>
      <c r="N17" s="17">
        <f>L17*M17</f>
        <v>0</v>
      </c>
    </row>
    <row r="18" spans="1:14" ht="157.5">
      <c r="A18" s="12">
        <v>4.04</v>
      </c>
      <c r="B18" s="27" t="s">
        <v>21</v>
      </c>
      <c r="C18" s="28" t="s">
        <v>258</v>
      </c>
      <c r="D18" s="14" t="s">
        <v>7</v>
      </c>
      <c r="E18" s="78">
        <v>1200</v>
      </c>
      <c r="F18" s="169"/>
      <c r="G18" s="173">
        <f t="shared" si="0"/>
        <v>0</v>
      </c>
      <c r="H18" s="170" t="s">
        <v>345</v>
      </c>
      <c r="I18" s="16"/>
      <c r="J18" s="16"/>
      <c r="K18" s="16"/>
    </row>
    <row r="19" spans="1:14">
      <c r="A19" s="12"/>
      <c r="B19" s="5"/>
      <c r="C19" s="13"/>
      <c r="D19" s="26"/>
      <c r="E19" s="77"/>
      <c r="F19" s="77"/>
      <c r="G19" s="171">
        <f t="shared" si="0"/>
        <v>0</v>
      </c>
      <c r="H19" s="172"/>
      <c r="I19" s="16"/>
      <c r="J19" s="16"/>
      <c r="K19" s="16"/>
    </row>
    <row r="20" spans="1:14">
      <c r="A20" s="25"/>
      <c r="B20" s="5"/>
      <c r="C20" s="6" t="s">
        <v>266</v>
      </c>
      <c r="D20" s="26"/>
      <c r="E20" s="77"/>
      <c r="F20" s="77"/>
      <c r="G20" s="93">
        <f t="shared" si="0"/>
        <v>0</v>
      </c>
      <c r="H20" s="95"/>
      <c r="I20" s="16"/>
      <c r="J20" s="16"/>
      <c r="K20" s="16"/>
    </row>
    <row r="21" spans="1:14">
      <c r="A21" s="8">
        <v>5</v>
      </c>
      <c r="B21" s="9"/>
      <c r="C21" s="10" t="s">
        <v>22</v>
      </c>
      <c r="D21" s="15"/>
      <c r="E21" s="76"/>
      <c r="F21" s="76"/>
      <c r="G21" s="93">
        <f t="shared" si="0"/>
        <v>0</v>
      </c>
      <c r="H21" s="96"/>
      <c r="I21" s="16"/>
      <c r="J21" s="16"/>
      <c r="K21" s="16"/>
    </row>
    <row r="22" spans="1:14" ht="31.5">
      <c r="A22" s="12">
        <v>5.01</v>
      </c>
      <c r="B22" s="27" t="s">
        <v>23</v>
      </c>
      <c r="C22" s="28" t="s">
        <v>24</v>
      </c>
      <c r="D22" s="14" t="s">
        <v>7</v>
      </c>
      <c r="E22" s="77">
        <v>850</v>
      </c>
      <c r="F22" s="77"/>
      <c r="G22" s="93">
        <f t="shared" si="0"/>
        <v>0</v>
      </c>
      <c r="H22" s="170" t="s">
        <v>363</v>
      </c>
      <c r="I22" s="16"/>
      <c r="J22" s="16"/>
      <c r="K22" s="16"/>
    </row>
    <row r="23" spans="1:14">
      <c r="A23" s="25"/>
      <c r="B23" s="5"/>
      <c r="C23" s="6"/>
      <c r="D23" s="26"/>
      <c r="E23" s="77"/>
      <c r="F23" s="77"/>
      <c r="G23" s="93">
        <f t="shared" si="0"/>
        <v>0</v>
      </c>
      <c r="H23" s="95"/>
      <c r="I23" s="16"/>
      <c r="J23" s="16"/>
      <c r="K23" s="16"/>
    </row>
    <row r="24" spans="1:14">
      <c r="A24" s="8">
        <v>6</v>
      </c>
      <c r="B24" s="9"/>
      <c r="C24" s="10" t="s">
        <v>26</v>
      </c>
      <c r="D24" s="15"/>
      <c r="E24" s="76"/>
      <c r="F24" s="76"/>
      <c r="G24" s="93">
        <f t="shared" si="0"/>
        <v>0</v>
      </c>
      <c r="H24" s="96"/>
      <c r="I24" s="16"/>
      <c r="J24" s="16"/>
      <c r="K24" s="16"/>
    </row>
    <row r="25" spans="1:14" ht="73.5" customHeight="1">
      <c r="A25" s="12">
        <v>6.01</v>
      </c>
      <c r="B25" s="5" t="s">
        <v>27</v>
      </c>
      <c r="C25" s="13" t="s">
        <v>28</v>
      </c>
      <c r="D25" s="12" t="s">
        <v>25</v>
      </c>
      <c r="E25" s="80">
        <v>2</v>
      </c>
      <c r="F25" s="80"/>
      <c r="G25" s="101">
        <f t="shared" si="0"/>
        <v>0</v>
      </c>
      <c r="H25" s="102" t="s">
        <v>365</v>
      </c>
      <c r="I25" s="16"/>
      <c r="J25" s="16"/>
      <c r="K25" s="16"/>
    </row>
    <row r="26" spans="1:14" ht="63">
      <c r="A26" s="12"/>
      <c r="B26" s="5" t="s">
        <v>29</v>
      </c>
      <c r="C26" s="13" t="s">
        <v>30</v>
      </c>
      <c r="D26" s="12"/>
      <c r="E26" s="77"/>
      <c r="F26" s="77"/>
      <c r="G26" s="93">
        <f t="shared" si="0"/>
        <v>0</v>
      </c>
      <c r="H26" s="95"/>
      <c r="I26" s="16"/>
      <c r="J26" s="16"/>
      <c r="K26" s="16"/>
    </row>
    <row r="27" spans="1:14">
      <c r="A27" s="25"/>
      <c r="B27" s="5"/>
      <c r="C27" s="6"/>
      <c r="D27" s="26"/>
      <c r="E27" s="77"/>
      <c r="F27" s="77"/>
      <c r="G27" s="93">
        <f t="shared" si="0"/>
        <v>0</v>
      </c>
      <c r="H27" s="95"/>
      <c r="I27" s="16"/>
      <c r="J27" s="16"/>
      <c r="K27" s="16"/>
    </row>
    <row r="28" spans="1:14">
      <c r="A28" s="8">
        <v>7</v>
      </c>
      <c r="B28" s="9"/>
      <c r="C28" s="10" t="s">
        <v>31</v>
      </c>
      <c r="D28" s="15"/>
      <c r="E28" s="76"/>
      <c r="F28" s="76"/>
      <c r="G28" s="93">
        <f t="shared" si="0"/>
        <v>0</v>
      </c>
      <c r="H28" s="96"/>
      <c r="I28" s="16"/>
      <c r="J28" s="16"/>
      <c r="K28" s="16"/>
    </row>
    <row r="29" spans="1:14" ht="47.25">
      <c r="A29" s="19">
        <v>7.01</v>
      </c>
      <c r="B29" s="20" t="s">
        <v>226</v>
      </c>
      <c r="C29" s="21" t="s">
        <v>32</v>
      </c>
      <c r="D29" s="22" t="s">
        <v>7</v>
      </c>
      <c r="E29" s="78">
        <v>10</v>
      </c>
      <c r="F29" s="78"/>
      <c r="G29" s="93">
        <f t="shared" si="0"/>
        <v>0</v>
      </c>
      <c r="H29" s="196" t="s">
        <v>366</v>
      </c>
      <c r="I29" s="16"/>
      <c r="J29" s="16"/>
      <c r="K29" s="16"/>
    </row>
    <row r="30" spans="1:14" ht="78.75">
      <c r="A30" s="12">
        <v>7.02</v>
      </c>
      <c r="B30" s="5" t="s">
        <v>33</v>
      </c>
      <c r="C30" s="13" t="s">
        <v>34</v>
      </c>
      <c r="D30" s="14" t="s">
        <v>7</v>
      </c>
      <c r="E30" s="77"/>
      <c r="F30" s="77"/>
      <c r="G30" s="93">
        <f t="shared" si="0"/>
        <v>0</v>
      </c>
      <c r="H30" s="196"/>
      <c r="I30" s="16">
        <v>0</v>
      </c>
      <c r="J30" s="16"/>
      <c r="K30" s="16"/>
    </row>
    <row r="31" spans="1:14" ht="78.75">
      <c r="A31" s="19">
        <v>7.03</v>
      </c>
      <c r="B31" s="5" t="s">
        <v>227</v>
      </c>
      <c r="C31" s="13" t="s">
        <v>35</v>
      </c>
      <c r="D31" s="12" t="s">
        <v>9</v>
      </c>
      <c r="E31" s="80">
        <v>12</v>
      </c>
      <c r="F31" s="77"/>
      <c r="G31" s="93">
        <f t="shared" si="0"/>
        <v>0</v>
      </c>
      <c r="H31" s="196" t="s">
        <v>367</v>
      </c>
      <c r="I31" s="16"/>
      <c r="J31" s="16"/>
      <c r="K31" s="16"/>
    </row>
    <row r="32" spans="1:14">
      <c r="A32" s="31"/>
      <c r="B32" s="32"/>
      <c r="C32" s="33"/>
      <c r="D32" s="26"/>
      <c r="E32" s="79"/>
      <c r="F32" s="79"/>
      <c r="G32" s="93">
        <f t="shared" si="0"/>
        <v>0</v>
      </c>
      <c r="H32" s="100"/>
      <c r="I32" s="16"/>
      <c r="J32" s="16"/>
      <c r="K32" s="16"/>
    </row>
    <row r="33" spans="1:14">
      <c r="A33" s="8">
        <v>8</v>
      </c>
      <c r="B33" s="9"/>
      <c r="C33" s="10" t="s">
        <v>36</v>
      </c>
      <c r="D33" s="15"/>
      <c r="E33" s="76"/>
      <c r="F33" s="76"/>
      <c r="G33" s="93">
        <f t="shared" si="0"/>
        <v>0</v>
      </c>
      <c r="H33" s="96"/>
      <c r="I33" s="16"/>
      <c r="J33" s="16"/>
      <c r="K33" s="16"/>
    </row>
    <row r="34" spans="1:14" ht="64.5" customHeight="1">
      <c r="A34" s="12">
        <v>8.01</v>
      </c>
      <c r="B34" s="5" t="s">
        <v>42</v>
      </c>
      <c r="C34" s="13" t="s">
        <v>228</v>
      </c>
      <c r="D34" s="14" t="s">
        <v>7</v>
      </c>
      <c r="E34" s="77">
        <v>950</v>
      </c>
      <c r="F34" s="77"/>
      <c r="G34" s="93">
        <f t="shared" ref="G34:G61" si="1">F34*E34</f>
        <v>0</v>
      </c>
      <c r="H34" s="94" t="s">
        <v>348</v>
      </c>
      <c r="I34" s="16"/>
      <c r="J34" s="16"/>
      <c r="K34" s="16"/>
    </row>
    <row r="35" spans="1:14">
      <c r="A35" s="12"/>
      <c r="B35" s="5"/>
      <c r="C35" s="13"/>
      <c r="D35" s="12"/>
      <c r="E35" s="77"/>
      <c r="F35" s="77"/>
      <c r="G35" s="93">
        <f t="shared" si="1"/>
        <v>0</v>
      </c>
      <c r="H35" s="95"/>
      <c r="I35" s="16"/>
      <c r="J35" s="16"/>
      <c r="K35" s="16"/>
    </row>
    <row r="36" spans="1:14">
      <c r="A36" s="8">
        <v>9</v>
      </c>
      <c r="B36" s="9"/>
      <c r="C36" s="10" t="s">
        <v>43</v>
      </c>
      <c r="D36" s="15"/>
      <c r="E36" s="76"/>
      <c r="F36" s="76"/>
      <c r="G36" s="93">
        <f t="shared" si="1"/>
        <v>0</v>
      </c>
      <c r="H36" s="96"/>
      <c r="I36" s="16"/>
      <c r="J36" s="16"/>
      <c r="K36" s="16"/>
    </row>
    <row r="37" spans="1:14" ht="47.25">
      <c r="A37" s="12">
        <v>9.01</v>
      </c>
      <c r="B37" s="5" t="s">
        <v>232</v>
      </c>
      <c r="C37" s="13" t="s">
        <v>44</v>
      </c>
      <c r="D37" s="14" t="s">
        <v>7</v>
      </c>
      <c r="E37" s="80">
        <v>180</v>
      </c>
      <c r="F37" s="80"/>
      <c r="G37" s="93">
        <f t="shared" si="1"/>
        <v>0</v>
      </c>
      <c r="H37" s="94" t="s">
        <v>347</v>
      </c>
      <c r="I37" s="16"/>
      <c r="J37" s="16"/>
      <c r="K37" s="16"/>
    </row>
    <row r="38" spans="1:14" ht="78.75">
      <c r="A38" s="12">
        <v>9.02</v>
      </c>
      <c r="B38" s="5" t="s">
        <v>45</v>
      </c>
      <c r="C38" s="13" t="s">
        <v>233</v>
      </c>
      <c r="D38" s="14" t="s">
        <v>7</v>
      </c>
      <c r="E38" s="80">
        <v>1200</v>
      </c>
      <c r="F38" s="80"/>
      <c r="G38" s="101">
        <f t="shared" si="1"/>
        <v>0</v>
      </c>
      <c r="H38" s="94" t="s">
        <v>368</v>
      </c>
      <c r="I38" s="16"/>
      <c r="J38" s="16"/>
      <c r="K38" s="16"/>
    </row>
    <row r="39" spans="1:14" ht="63.75" customHeight="1">
      <c r="A39" s="12">
        <v>9.0299999999999994</v>
      </c>
      <c r="B39" s="5" t="s">
        <v>46</v>
      </c>
      <c r="C39" s="13" t="s">
        <v>47</v>
      </c>
      <c r="D39" s="14"/>
      <c r="E39" s="77"/>
      <c r="F39" s="77"/>
      <c r="G39" s="93">
        <f t="shared" si="1"/>
        <v>0</v>
      </c>
      <c r="H39" s="95"/>
      <c r="I39" s="16"/>
      <c r="J39" s="16"/>
      <c r="K39" s="23"/>
      <c r="L39" s="24"/>
      <c r="M39" s="24"/>
      <c r="N39" s="24"/>
    </row>
    <row r="40" spans="1:14" ht="31.5">
      <c r="A40" s="12" t="s">
        <v>37</v>
      </c>
      <c r="B40" s="5"/>
      <c r="C40" s="13" t="s">
        <v>311</v>
      </c>
      <c r="D40" s="14" t="s">
        <v>41</v>
      </c>
      <c r="E40" s="77">
        <v>2</v>
      </c>
      <c r="F40" s="77"/>
      <c r="G40" s="93">
        <f t="shared" si="1"/>
        <v>0</v>
      </c>
      <c r="H40" s="95"/>
      <c r="I40" s="16"/>
      <c r="J40" s="16"/>
      <c r="K40" s="23"/>
      <c r="L40" s="24"/>
      <c r="M40" s="24"/>
      <c r="N40" s="24"/>
    </row>
    <row r="41" spans="1:14">
      <c r="A41" s="12" t="s">
        <v>38</v>
      </c>
      <c r="B41" s="5"/>
      <c r="C41" s="13" t="s">
        <v>230</v>
      </c>
      <c r="D41" s="14" t="s">
        <v>41</v>
      </c>
      <c r="E41" s="77">
        <v>2</v>
      </c>
      <c r="F41" s="77"/>
      <c r="G41" s="93">
        <f t="shared" si="1"/>
        <v>0</v>
      </c>
      <c r="H41" s="95"/>
      <c r="I41" s="16"/>
      <c r="J41" s="16"/>
      <c r="K41" s="23"/>
      <c r="L41" s="24"/>
      <c r="M41" s="24"/>
      <c r="N41" s="24"/>
    </row>
    <row r="42" spans="1:14">
      <c r="A42" s="12"/>
      <c r="B42" s="5"/>
      <c r="C42" s="13"/>
      <c r="D42" s="12"/>
      <c r="E42" s="77"/>
      <c r="F42" s="77"/>
      <c r="G42" s="93">
        <f t="shared" si="1"/>
        <v>0</v>
      </c>
      <c r="H42" s="95"/>
      <c r="I42" s="16"/>
      <c r="J42" s="16"/>
      <c r="K42" s="16"/>
    </row>
    <row r="43" spans="1:14">
      <c r="A43" s="8">
        <v>10</v>
      </c>
      <c r="B43" s="34"/>
      <c r="C43" s="10" t="s">
        <v>8</v>
      </c>
      <c r="D43" s="15"/>
      <c r="E43" s="76"/>
      <c r="F43" s="76"/>
      <c r="G43" s="93">
        <f t="shared" si="1"/>
        <v>0</v>
      </c>
      <c r="H43" s="96"/>
      <c r="I43" s="16"/>
      <c r="J43" s="16"/>
      <c r="K43" s="16"/>
    </row>
    <row r="44" spans="1:14" ht="47.25" customHeight="1">
      <c r="A44" s="12">
        <v>10.01</v>
      </c>
      <c r="B44" s="5" t="s">
        <v>48</v>
      </c>
      <c r="C44" s="13" t="s">
        <v>229</v>
      </c>
      <c r="D44" s="12" t="s">
        <v>9</v>
      </c>
      <c r="E44" s="77">
        <v>150</v>
      </c>
      <c r="F44" s="77"/>
      <c r="G44" s="93">
        <f t="shared" si="1"/>
        <v>0</v>
      </c>
      <c r="H44" s="94" t="s">
        <v>349</v>
      </c>
      <c r="I44" s="16"/>
      <c r="J44" s="16"/>
      <c r="K44" s="16"/>
    </row>
    <row r="45" spans="1:14">
      <c r="A45" s="186">
        <v>10.02</v>
      </c>
      <c r="B45" s="187" t="s">
        <v>308</v>
      </c>
      <c r="C45" s="193" t="s">
        <v>312</v>
      </c>
      <c r="D45" s="186" t="s">
        <v>9</v>
      </c>
      <c r="E45" s="195">
        <v>60</v>
      </c>
      <c r="F45" s="195"/>
      <c r="G45" s="173"/>
      <c r="H45" s="100" t="s">
        <v>350</v>
      </c>
      <c r="I45" s="16"/>
      <c r="J45" s="16"/>
      <c r="K45" s="16"/>
    </row>
    <row r="46" spans="1:14">
      <c r="A46" s="186"/>
      <c r="B46" s="187"/>
      <c r="C46" s="193"/>
      <c r="D46" s="186"/>
      <c r="E46" s="195"/>
      <c r="F46" s="195"/>
      <c r="G46" s="173"/>
      <c r="H46" s="100"/>
      <c r="I46" s="16"/>
      <c r="J46" s="16"/>
      <c r="K46" s="16"/>
    </row>
    <row r="47" spans="1:14">
      <c r="A47" s="8">
        <v>11</v>
      </c>
      <c r="B47" s="9"/>
      <c r="C47" s="10" t="s">
        <v>49</v>
      </c>
      <c r="D47" s="15"/>
      <c r="E47" s="76"/>
      <c r="F47" s="76"/>
      <c r="G47" s="93">
        <f t="shared" si="1"/>
        <v>0</v>
      </c>
      <c r="H47" s="96"/>
      <c r="I47" s="16"/>
      <c r="J47" s="16"/>
      <c r="K47" s="16"/>
    </row>
    <row r="48" spans="1:14">
      <c r="A48" s="12"/>
      <c r="B48" s="5"/>
      <c r="C48" s="13"/>
      <c r="D48" s="12"/>
      <c r="E48" s="77"/>
      <c r="F48" s="77"/>
      <c r="G48" s="93">
        <f t="shared" si="1"/>
        <v>0</v>
      </c>
      <c r="H48" s="95"/>
      <c r="I48" s="16"/>
      <c r="J48" s="16"/>
      <c r="K48" s="16"/>
    </row>
    <row r="49" spans="1:11" s="24" customFormat="1" ht="63">
      <c r="A49" s="19">
        <v>11.01</v>
      </c>
      <c r="B49" s="20" t="s">
        <v>313</v>
      </c>
      <c r="C49" s="21" t="s">
        <v>321</v>
      </c>
      <c r="D49" s="19"/>
      <c r="E49" s="78"/>
      <c r="F49" s="78"/>
      <c r="G49" s="93">
        <f t="shared" si="1"/>
        <v>0</v>
      </c>
      <c r="H49" s="98"/>
      <c r="I49" s="16"/>
      <c r="J49" s="16"/>
      <c r="K49" s="23"/>
    </row>
    <row r="50" spans="1:11" hidden="1">
      <c r="A50" s="12"/>
      <c r="B50" s="5"/>
      <c r="C50" s="13"/>
      <c r="D50" s="14"/>
      <c r="E50" s="77"/>
      <c r="F50" s="77"/>
      <c r="G50" s="201"/>
      <c r="H50" s="175"/>
      <c r="I50" s="16"/>
      <c r="J50" s="16"/>
      <c r="K50" s="16"/>
    </row>
    <row r="51" spans="1:11" ht="31.5">
      <c r="A51" s="12" t="s">
        <v>38</v>
      </c>
      <c r="B51" s="5"/>
      <c r="C51" s="13" t="s">
        <v>322</v>
      </c>
      <c r="D51" s="14" t="s">
        <v>7</v>
      </c>
      <c r="E51" s="77">
        <v>130</v>
      </c>
      <c r="F51" s="169"/>
      <c r="G51" s="173"/>
      <c r="H51" s="175" t="s">
        <v>381</v>
      </c>
      <c r="I51" s="16"/>
      <c r="J51" s="16"/>
      <c r="K51" s="16"/>
    </row>
    <row r="52" spans="1:11" s="24" customFormat="1" ht="47.25">
      <c r="A52" s="19" t="s">
        <v>39</v>
      </c>
      <c r="B52" s="5"/>
      <c r="C52" s="21" t="s">
        <v>380</v>
      </c>
      <c r="D52" s="22" t="s">
        <v>7</v>
      </c>
      <c r="E52" s="77">
        <v>350</v>
      </c>
      <c r="F52" s="77"/>
      <c r="G52" s="171">
        <f t="shared" ref="G52" si="2">F52*E52</f>
        <v>0</v>
      </c>
      <c r="H52" s="105" t="s">
        <v>382</v>
      </c>
      <c r="I52" s="16"/>
      <c r="J52" s="16"/>
      <c r="K52" s="23"/>
    </row>
    <row r="53" spans="1:11" ht="31.5">
      <c r="A53" s="12" t="s">
        <v>40</v>
      </c>
      <c r="B53" s="20"/>
      <c r="C53" s="21" t="s">
        <v>51</v>
      </c>
      <c r="D53" s="22" t="s">
        <v>7</v>
      </c>
      <c r="E53" s="80">
        <v>60</v>
      </c>
      <c r="F53" s="169"/>
      <c r="G53" s="173">
        <f t="shared" ref="G53" si="3">F53*E53</f>
        <v>0</v>
      </c>
      <c r="H53" s="175" t="s">
        <v>383</v>
      </c>
      <c r="I53" s="16"/>
      <c r="J53" s="16"/>
      <c r="K53" s="16"/>
    </row>
    <row r="54" spans="1:11">
      <c r="A54" s="12"/>
      <c r="B54" s="5"/>
      <c r="C54" s="21"/>
      <c r="D54" s="22"/>
      <c r="E54" s="77"/>
      <c r="F54" s="77"/>
      <c r="G54" s="171"/>
      <c r="H54" s="100"/>
      <c r="I54" s="16"/>
      <c r="J54" s="16"/>
      <c r="K54" s="16"/>
    </row>
    <row r="55" spans="1:11" ht="11.25" hidden="1" customHeight="1">
      <c r="A55" s="12"/>
      <c r="B55" s="5"/>
      <c r="C55" s="13"/>
      <c r="D55" s="12"/>
      <c r="E55" s="77"/>
      <c r="F55" s="77"/>
      <c r="G55" s="93"/>
      <c r="H55" s="95"/>
      <c r="I55" s="16"/>
      <c r="J55" s="16"/>
      <c r="K55" s="16"/>
    </row>
    <row r="56" spans="1:11" hidden="1">
      <c r="A56" s="12"/>
      <c r="B56" s="5"/>
      <c r="C56" s="13"/>
      <c r="D56" s="14"/>
      <c r="E56" s="80"/>
      <c r="F56" s="80"/>
      <c r="G56" s="101"/>
      <c r="H56" s="94"/>
      <c r="I56" s="16"/>
      <c r="J56" s="16"/>
      <c r="K56" s="16"/>
    </row>
    <row r="57" spans="1:11">
      <c r="A57" s="12"/>
      <c r="B57" s="5"/>
      <c r="C57" s="13"/>
      <c r="D57" s="12"/>
      <c r="E57" s="77"/>
      <c r="F57" s="77"/>
      <c r="G57" s="93">
        <f t="shared" si="1"/>
        <v>0</v>
      </c>
      <c r="H57" s="95"/>
      <c r="I57" s="16"/>
      <c r="J57" s="16"/>
      <c r="K57" s="16"/>
    </row>
    <row r="58" spans="1:11" ht="63">
      <c r="A58" s="18">
        <v>11.03</v>
      </c>
      <c r="B58" s="5" t="s">
        <v>234</v>
      </c>
      <c r="C58" s="13" t="s">
        <v>235</v>
      </c>
      <c r="D58" s="12"/>
      <c r="E58" s="80"/>
      <c r="F58" s="80"/>
      <c r="G58" s="101">
        <f t="shared" si="1"/>
        <v>0</v>
      </c>
      <c r="H58" s="95"/>
      <c r="I58" s="16"/>
      <c r="J58" s="16"/>
      <c r="K58" s="16"/>
    </row>
    <row r="59" spans="1:11">
      <c r="A59" s="12" t="s">
        <v>37</v>
      </c>
      <c r="B59" s="5"/>
      <c r="C59" s="13" t="s">
        <v>236</v>
      </c>
      <c r="D59" s="14" t="s">
        <v>7</v>
      </c>
      <c r="E59" s="80">
        <v>350</v>
      </c>
      <c r="F59" s="80"/>
      <c r="G59" s="101">
        <f t="shared" si="1"/>
        <v>0</v>
      </c>
      <c r="H59" s="103" t="s">
        <v>352</v>
      </c>
      <c r="I59" s="16"/>
      <c r="J59" s="16"/>
      <c r="K59" s="16"/>
    </row>
    <row r="60" spans="1:11">
      <c r="A60" s="12"/>
      <c r="B60" s="5"/>
      <c r="C60" s="13"/>
      <c r="D60" s="12"/>
      <c r="E60" s="77"/>
      <c r="F60" s="77"/>
      <c r="G60" s="93">
        <f t="shared" si="1"/>
        <v>0</v>
      </c>
      <c r="H60" s="95"/>
      <c r="I60" s="16"/>
      <c r="J60" s="16"/>
      <c r="K60" s="16"/>
    </row>
    <row r="61" spans="1:11" ht="94.5">
      <c r="A61" s="12">
        <v>11.04</v>
      </c>
      <c r="B61" s="5" t="s">
        <v>54</v>
      </c>
      <c r="C61" s="13" t="s">
        <v>327</v>
      </c>
      <c r="D61" s="14" t="s">
        <v>7</v>
      </c>
      <c r="E61" s="77">
        <v>25</v>
      </c>
      <c r="F61" s="80"/>
      <c r="G61" s="93">
        <f t="shared" si="1"/>
        <v>0</v>
      </c>
      <c r="H61" s="94" t="s">
        <v>353</v>
      </c>
      <c r="I61" s="16"/>
      <c r="J61" s="16"/>
      <c r="K61" s="16"/>
    </row>
    <row r="62" spans="1:11">
      <c r="A62" s="12"/>
      <c r="B62" s="5"/>
      <c r="C62" s="13"/>
      <c r="D62" s="12"/>
      <c r="E62" s="77"/>
      <c r="F62" s="77"/>
      <c r="G62" s="93">
        <f t="shared" ref="G62:G77" si="4">F62*E62</f>
        <v>0</v>
      </c>
      <c r="H62" s="95"/>
      <c r="I62" s="16"/>
      <c r="J62" s="16"/>
      <c r="K62" s="16"/>
    </row>
    <row r="63" spans="1:11" ht="31.5">
      <c r="A63" s="12">
        <v>11.05</v>
      </c>
      <c r="B63" s="5" t="s">
        <v>55</v>
      </c>
      <c r="C63" s="13" t="s">
        <v>56</v>
      </c>
      <c r="D63" s="12"/>
      <c r="E63" s="77"/>
      <c r="F63" s="77"/>
      <c r="G63" s="93">
        <f t="shared" si="4"/>
        <v>0</v>
      </c>
      <c r="H63" s="95"/>
      <c r="I63" s="16"/>
      <c r="J63" s="16"/>
      <c r="K63" s="16"/>
    </row>
    <row r="64" spans="1:11" ht="79.5" customHeight="1">
      <c r="A64" s="12" t="s">
        <v>37</v>
      </c>
      <c r="B64" s="5"/>
      <c r="C64" s="13" t="s">
        <v>57</v>
      </c>
      <c r="D64" s="12" t="s">
        <v>7</v>
      </c>
      <c r="E64" s="81">
        <v>40</v>
      </c>
      <c r="F64" s="81"/>
      <c r="G64" s="93">
        <f t="shared" si="4"/>
        <v>0</v>
      </c>
      <c r="H64" s="100" t="s">
        <v>351</v>
      </c>
      <c r="I64" s="104"/>
      <c r="J64" s="7"/>
      <c r="K64" s="16"/>
    </row>
    <row r="65" spans="1:11">
      <c r="A65" s="12"/>
      <c r="B65" s="5"/>
      <c r="C65" s="13"/>
      <c r="D65" s="12"/>
      <c r="E65" s="77"/>
      <c r="F65" s="77"/>
      <c r="G65" s="93">
        <f t="shared" si="4"/>
        <v>0</v>
      </c>
      <c r="H65" s="95"/>
      <c r="I65" s="16"/>
      <c r="J65" s="16"/>
      <c r="K65" s="16"/>
    </row>
    <row r="66" spans="1:11" ht="47.25">
      <c r="A66" s="12">
        <v>11.06</v>
      </c>
      <c r="B66" s="5" t="s">
        <v>58</v>
      </c>
      <c r="C66" s="13" t="s">
        <v>59</v>
      </c>
      <c r="D66" s="12"/>
      <c r="E66" s="77"/>
      <c r="F66" s="77"/>
      <c r="G66" s="93">
        <f t="shared" si="4"/>
        <v>0</v>
      </c>
      <c r="H66" s="95"/>
      <c r="I66" s="16"/>
      <c r="J66" s="16"/>
      <c r="K66" s="16"/>
    </row>
    <row r="67" spans="1:11">
      <c r="A67" s="12" t="s">
        <v>37</v>
      </c>
      <c r="B67" s="5"/>
      <c r="C67" s="13" t="s">
        <v>60</v>
      </c>
      <c r="D67" s="14" t="s">
        <v>7</v>
      </c>
      <c r="E67" s="77">
        <v>50</v>
      </c>
      <c r="F67" s="80"/>
      <c r="G67" s="93">
        <f t="shared" si="4"/>
        <v>0</v>
      </c>
      <c r="H67" s="94" t="s">
        <v>354</v>
      </c>
      <c r="I67" s="16"/>
      <c r="J67" s="16"/>
      <c r="K67" s="16"/>
    </row>
    <row r="68" spans="1:11" ht="9.75" hidden="1" customHeight="1">
      <c r="A68" s="12"/>
      <c r="B68" s="5"/>
      <c r="C68" s="13"/>
      <c r="D68" s="14"/>
      <c r="E68" s="77"/>
      <c r="F68" s="80"/>
      <c r="G68" s="93"/>
      <c r="H68" s="94"/>
      <c r="I68" s="16"/>
      <c r="J68" s="16"/>
      <c r="K68" s="16"/>
    </row>
    <row r="69" spans="1:11">
      <c r="A69" s="12"/>
      <c r="B69" s="5"/>
      <c r="C69" s="13"/>
      <c r="D69" s="12"/>
      <c r="E69" s="77"/>
      <c r="F69" s="77"/>
      <c r="G69" s="93">
        <f t="shared" si="4"/>
        <v>0</v>
      </c>
      <c r="H69" s="95"/>
      <c r="I69" s="16"/>
      <c r="J69" s="16"/>
      <c r="K69" s="16"/>
    </row>
    <row r="70" spans="1:11" ht="31.5">
      <c r="A70" s="12">
        <v>11.07</v>
      </c>
      <c r="B70" s="5" t="s">
        <v>331</v>
      </c>
      <c r="C70" s="13" t="s">
        <v>332</v>
      </c>
      <c r="D70" s="14" t="s">
        <v>7</v>
      </c>
      <c r="E70" s="77">
        <v>130</v>
      </c>
      <c r="F70" s="80"/>
      <c r="G70" s="93">
        <f t="shared" si="4"/>
        <v>0</v>
      </c>
      <c r="H70" s="94" t="s">
        <v>361</v>
      </c>
      <c r="I70" s="16"/>
      <c r="J70" s="16"/>
      <c r="K70" s="16"/>
    </row>
    <row r="71" spans="1:11">
      <c r="A71" s="12">
        <v>11.08</v>
      </c>
      <c r="B71" s="203" t="s">
        <v>384</v>
      </c>
      <c r="C71" s="204" t="s">
        <v>385</v>
      </c>
      <c r="D71" s="14" t="s">
        <v>7</v>
      </c>
      <c r="E71" s="77">
        <v>30</v>
      </c>
      <c r="F71" s="80"/>
      <c r="G71" s="93">
        <f t="shared" ref="G71" si="5">F71*E71</f>
        <v>0</v>
      </c>
      <c r="H71" s="94" t="s">
        <v>386</v>
      </c>
      <c r="I71" s="16"/>
      <c r="J71" s="16"/>
      <c r="K71" s="16"/>
    </row>
    <row r="72" spans="1:11">
      <c r="A72" s="12"/>
      <c r="B72" s="5"/>
      <c r="C72" s="13"/>
      <c r="D72" s="12"/>
      <c r="E72" s="77"/>
      <c r="F72" s="77"/>
      <c r="G72" s="93">
        <f t="shared" si="4"/>
        <v>0</v>
      </c>
      <c r="H72" s="95"/>
      <c r="I72" s="16"/>
      <c r="J72" s="16"/>
      <c r="K72" s="16"/>
    </row>
    <row r="73" spans="1:11">
      <c r="A73" s="12"/>
      <c r="B73" s="5"/>
      <c r="C73" s="13"/>
      <c r="D73" s="12"/>
      <c r="E73" s="77"/>
      <c r="F73" s="77"/>
      <c r="G73" s="93">
        <f t="shared" si="4"/>
        <v>0</v>
      </c>
      <c r="H73" s="95"/>
      <c r="I73" s="16"/>
      <c r="J73" s="16"/>
      <c r="K73" s="16"/>
    </row>
    <row r="74" spans="1:11">
      <c r="A74" s="8">
        <v>12</v>
      </c>
      <c r="B74" s="9"/>
      <c r="C74" s="10" t="s">
        <v>62</v>
      </c>
      <c r="D74" s="15"/>
      <c r="E74" s="76"/>
      <c r="F74" s="76"/>
      <c r="G74" s="76">
        <f t="shared" si="4"/>
        <v>0</v>
      </c>
      <c r="H74" s="96"/>
      <c r="I74" s="16"/>
      <c r="J74" s="16"/>
      <c r="K74" s="16"/>
    </row>
    <row r="75" spans="1:11" ht="141.75">
      <c r="A75" s="26">
        <v>12.01</v>
      </c>
      <c r="B75" s="5" t="s">
        <v>63</v>
      </c>
      <c r="C75" s="13" t="s">
        <v>64</v>
      </c>
      <c r="D75" s="26"/>
      <c r="E75" s="79"/>
      <c r="F75" s="79"/>
      <c r="G75" s="93"/>
      <c r="H75" s="100"/>
      <c r="I75" s="16"/>
      <c r="J75" s="16"/>
      <c r="K75" s="16"/>
    </row>
    <row r="76" spans="1:11" ht="31.5">
      <c r="A76" s="26" t="s">
        <v>37</v>
      </c>
      <c r="B76" s="5"/>
      <c r="C76" s="13" t="s">
        <v>65</v>
      </c>
      <c r="D76" s="14" t="s">
        <v>7</v>
      </c>
      <c r="E76" s="77">
        <v>45</v>
      </c>
      <c r="F76" s="80"/>
      <c r="G76" s="93">
        <f t="shared" si="4"/>
        <v>0</v>
      </c>
      <c r="H76" s="105" t="s">
        <v>369</v>
      </c>
      <c r="I76" s="16"/>
      <c r="J76" s="16"/>
      <c r="K76" s="16"/>
    </row>
    <row r="77" spans="1:11">
      <c r="A77" s="31"/>
      <c r="B77" s="5"/>
      <c r="C77" s="33"/>
      <c r="D77" s="12"/>
      <c r="E77" s="79"/>
      <c r="F77" s="79"/>
      <c r="G77" s="93">
        <f t="shared" si="4"/>
        <v>0</v>
      </c>
      <c r="H77" s="100"/>
      <c r="I77" s="16"/>
      <c r="J77" s="16"/>
      <c r="K77" s="16"/>
    </row>
    <row r="78" spans="1:11" ht="141.75">
      <c r="A78" s="12">
        <v>12.02</v>
      </c>
      <c r="B78" s="5" t="s">
        <v>238</v>
      </c>
      <c r="C78" s="13" t="s">
        <v>335</v>
      </c>
      <c r="D78" s="14" t="s">
        <v>7</v>
      </c>
      <c r="E78" s="80">
        <v>60</v>
      </c>
      <c r="F78" s="80"/>
      <c r="G78" s="101">
        <f t="shared" ref="G78:G104" si="6">F78*E78</f>
        <v>0</v>
      </c>
      <c r="H78" s="94" t="s">
        <v>355</v>
      </c>
      <c r="I78" s="16"/>
      <c r="J78" s="16"/>
      <c r="K78" s="16"/>
    </row>
    <row r="79" spans="1:11">
      <c r="A79" s="12"/>
      <c r="B79" s="5"/>
      <c r="C79" s="13"/>
      <c r="D79" s="12"/>
      <c r="E79" s="80"/>
      <c r="F79" s="80"/>
      <c r="G79" s="101">
        <f t="shared" si="6"/>
        <v>0</v>
      </c>
      <c r="H79" s="95"/>
      <c r="I79" s="16"/>
      <c r="J79" s="16"/>
      <c r="K79" s="16"/>
    </row>
    <row r="80" spans="1:11">
      <c r="A80" s="12"/>
      <c r="B80" s="5"/>
      <c r="C80" s="13"/>
      <c r="D80" s="12"/>
      <c r="E80" s="77"/>
      <c r="F80" s="77"/>
      <c r="G80" s="93">
        <f t="shared" si="6"/>
        <v>0</v>
      </c>
      <c r="H80" s="95"/>
      <c r="I80" s="16"/>
      <c r="J80" s="16"/>
      <c r="K80" s="16"/>
    </row>
    <row r="81" spans="1:11">
      <c r="A81" s="8">
        <v>13</v>
      </c>
      <c r="B81" s="9"/>
      <c r="C81" s="10" t="s">
        <v>66</v>
      </c>
      <c r="D81" s="15"/>
      <c r="E81" s="76"/>
      <c r="F81" s="76"/>
      <c r="G81" s="93">
        <f t="shared" si="6"/>
        <v>0</v>
      </c>
      <c r="H81" s="96"/>
      <c r="I81" s="16"/>
      <c r="J81" s="16"/>
      <c r="K81" s="16"/>
    </row>
    <row r="82" spans="1:11" ht="31.5">
      <c r="A82" s="12">
        <v>13.01</v>
      </c>
      <c r="B82" s="5" t="s">
        <v>67</v>
      </c>
      <c r="C82" s="13" t="s">
        <v>68</v>
      </c>
      <c r="D82" s="14" t="s">
        <v>7</v>
      </c>
      <c r="E82" s="80">
        <v>10</v>
      </c>
      <c r="F82" s="80"/>
      <c r="G82" s="101">
        <f t="shared" si="6"/>
        <v>0</v>
      </c>
      <c r="H82" s="94" t="s">
        <v>278</v>
      </c>
      <c r="I82" s="16"/>
      <c r="J82" s="16"/>
      <c r="K82" s="16"/>
    </row>
    <row r="83" spans="1:11" ht="47.25">
      <c r="A83" s="12">
        <v>13.02</v>
      </c>
      <c r="B83" s="5" t="s">
        <v>69</v>
      </c>
      <c r="C83" s="13" t="s">
        <v>239</v>
      </c>
      <c r="D83" s="14" t="s">
        <v>9</v>
      </c>
      <c r="E83" s="80">
        <v>5</v>
      </c>
      <c r="F83" s="80"/>
      <c r="G83" s="101">
        <f t="shared" si="6"/>
        <v>0</v>
      </c>
      <c r="H83" s="94" t="s">
        <v>370</v>
      </c>
      <c r="I83" s="16"/>
      <c r="J83" s="16"/>
      <c r="K83" s="16"/>
    </row>
    <row r="84" spans="1:11" ht="26.25" customHeight="1">
      <c r="A84" s="12">
        <v>13.03</v>
      </c>
      <c r="B84" s="5" t="s">
        <v>70</v>
      </c>
      <c r="C84" s="13" t="s">
        <v>240</v>
      </c>
      <c r="D84" s="12" t="s">
        <v>25</v>
      </c>
      <c r="E84" s="80">
        <v>2</v>
      </c>
      <c r="F84" s="80"/>
      <c r="G84" s="101">
        <f t="shared" si="6"/>
        <v>0</v>
      </c>
      <c r="H84" s="95"/>
      <c r="I84" s="16"/>
      <c r="J84" s="16"/>
      <c r="K84" s="16"/>
    </row>
    <row r="85" spans="1:11">
      <c r="A85" s="12">
        <v>13.04</v>
      </c>
      <c r="B85" s="5" t="s">
        <v>71</v>
      </c>
      <c r="C85" s="13" t="s">
        <v>72</v>
      </c>
      <c r="D85" s="12" t="s">
        <v>25</v>
      </c>
      <c r="E85" s="80">
        <v>1</v>
      </c>
      <c r="F85" s="80"/>
      <c r="G85" s="101">
        <f t="shared" si="6"/>
        <v>0</v>
      </c>
      <c r="H85" s="95"/>
      <c r="I85" s="16"/>
      <c r="J85" s="16"/>
      <c r="K85" s="16"/>
    </row>
    <row r="86" spans="1:11" ht="31.5">
      <c r="A86" s="12">
        <v>13.05</v>
      </c>
      <c r="B86" s="5" t="s">
        <v>73</v>
      </c>
      <c r="C86" s="13" t="s">
        <v>74</v>
      </c>
      <c r="D86" s="12" t="s">
        <v>9</v>
      </c>
      <c r="E86" s="80">
        <v>5</v>
      </c>
      <c r="F86" s="80"/>
      <c r="G86" s="101">
        <f t="shared" si="6"/>
        <v>0</v>
      </c>
      <c r="H86" s="94" t="s">
        <v>370</v>
      </c>
      <c r="I86" s="16"/>
      <c r="J86" s="16"/>
      <c r="K86" s="16"/>
    </row>
    <row r="87" spans="1:11" ht="47.25">
      <c r="A87" s="12">
        <v>13.06</v>
      </c>
      <c r="B87" s="5" t="s">
        <v>75</v>
      </c>
      <c r="C87" s="13" t="s">
        <v>76</v>
      </c>
      <c r="D87" s="12" t="s">
        <v>7</v>
      </c>
      <c r="E87" s="80"/>
      <c r="F87" s="80"/>
      <c r="G87" s="101">
        <f t="shared" si="6"/>
        <v>0</v>
      </c>
      <c r="H87" s="94"/>
      <c r="I87" s="16"/>
      <c r="J87" s="16"/>
      <c r="K87" s="16"/>
    </row>
    <row r="88" spans="1:11" ht="78.75">
      <c r="A88" s="12">
        <v>13.07</v>
      </c>
      <c r="B88" s="5" t="s">
        <v>77</v>
      </c>
      <c r="C88" s="13" t="s">
        <v>78</v>
      </c>
      <c r="D88" s="12" t="s">
        <v>7</v>
      </c>
      <c r="E88" s="77">
        <v>95</v>
      </c>
      <c r="F88" s="77"/>
      <c r="G88" s="93">
        <f t="shared" si="6"/>
        <v>0</v>
      </c>
      <c r="H88" s="94" t="s">
        <v>356</v>
      </c>
      <c r="I88" s="16"/>
      <c r="J88" s="16"/>
      <c r="K88" s="16"/>
    </row>
    <row r="89" spans="1:11" ht="31.5">
      <c r="A89" s="12">
        <v>13.08</v>
      </c>
      <c r="B89" s="32" t="s">
        <v>79</v>
      </c>
      <c r="C89" s="13" t="s">
        <v>80</v>
      </c>
      <c r="D89" s="12"/>
      <c r="E89" s="77"/>
      <c r="F89" s="77"/>
      <c r="G89" s="93">
        <f t="shared" si="6"/>
        <v>0</v>
      </c>
      <c r="H89" s="95"/>
      <c r="I89" s="16"/>
      <c r="J89" s="16"/>
      <c r="K89" s="16"/>
    </row>
    <row r="90" spans="1:11">
      <c r="A90" s="12" t="s">
        <v>37</v>
      </c>
      <c r="B90" s="5"/>
      <c r="C90" s="13" t="s">
        <v>81</v>
      </c>
      <c r="D90" s="12" t="s">
        <v>25</v>
      </c>
      <c r="E90" s="77">
        <v>1</v>
      </c>
      <c r="F90" s="77"/>
      <c r="G90" s="93">
        <f t="shared" si="6"/>
        <v>0</v>
      </c>
      <c r="H90" s="95"/>
      <c r="I90" s="16"/>
      <c r="J90" s="16"/>
      <c r="K90" s="16"/>
    </row>
    <row r="91" spans="1:11" ht="15" customHeight="1">
      <c r="A91" s="25"/>
      <c r="B91" s="5"/>
      <c r="C91" s="6"/>
      <c r="D91" s="12"/>
      <c r="E91" s="77"/>
      <c r="F91" s="77"/>
      <c r="G91" s="93">
        <f t="shared" si="6"/>
        <v>0</v>
      </c>
      <c r="H91" s="95"/>
      <c r="I91" s="16"/>
      <c r="J91" s="16"/>
      <c r="K91" s="16"/>
    </row>
    <row r="92" spans="1:11" hidden="1">
      <c r="A92" s="8">
        <v>14</v>
      </c>
      <c r="B92" s="9"/>
      <c r="C92" s="10" t="s">
        <v>336</v>
      </c>
      <c r="D92" s="15"/>
      <c r="E92" s="76"/>
      <c r="F92" s="76"/>
      <c r="G92" s="93">
        <f t="shared" si="6"/>
        <v>0</v>
      </c>
      <c r="H92" s="96"/>
      <c r="I92" s="16"/>
      <c r="J92" s="16"/>
      <c r="K92" s="16"/>
    </row>
    <row r="93" spans="1:11" hidden="1">
      <c r="A93" s="12"/>
      <c r="B93" s="5"/>
      <c r="C93" s="13"/>
      <c r="D93" s="12"/>
      <c r="E93" s="80"/>
      <c r="F93" s="177"/>
      <c r="G93" s="178"/>
      <c r="H93" s="99"/>
      <c r="I93" s="16"/>
      <c r="J93" s="16"/>
      <c r="K93" s="16"/>
    </row>
    <row r="94" spans="1:11" hidden="1">
      <c r="A94" s="12"/>
      <c r="B94" s="180"/>
      <c r="C94" s="13"/>
      <c r="D94" s="12"/>
      <c r="E94" s="80"/>
      <c r="F94" s="80"/>
      <c r="G94" s="179"/>
      <c r="H94" s="99"/>
      <c r="I94" s="16"/>
      <c r="J94" s="16"/>
      <c r="K94" s="16"/>
    </row>
    <row r="95" spans="1:11" hidden="1">
      <c r="A95" s="12"/>
      <c r="B95" s="180"/>
      <c r="C95" s="13"/>
      <c r="D95" s="12"/>
      <c r="E95" s="80"/>
      <c r="F95" s="177"/>
      <c r="G95" s="178"/>
      <c r="H95" s="99"/>
      <c r="I95" s="16"/>
      <c r="J95" s="16"/>
      <c r="K95" s="16"/>
    </row>
    <row r="96" spans="1:11">
      <c r="A96" s="12"/>
      <c r="B96" s="5"/>
      <c r="C96" s="13"/>
      <c r="D96" s="12"/>
      <c r="E96" s="80"/>
      <c r="F96" s="80"/>
      <c r="G96" s="101"/>
      <c r="H96" s="95"/>
      <c r="I96" s="16"/>
      <c r="J96" s="16"/>
      <c r="K96" s="16"/>
    </row>
    <row r="97" spans="1:11" ht="31.5">
      <c r="A97" s="12" t="s">
        <v>37</v>
      </c>
      <c r="B97" s="180" t="s">
        <v>371</v>
      </c>
      <c r="C97" s="13" t="s">
        <v>372</v>
      </c>
      <c r="D97" s="12" t="s">
        <v>25</v>
      </c>
      <c r="E97" s="80">
        <v>1</v>
      </c>
      <c r="F97" s="80"/>
      <c r="G97" s="101">
        <f t="shared" ref="G97" si="7">F97*E97</f>
        <v>0</v>
      </c>
      <c r="H97" s="94" t="s">
        <v>373</v>
      </c>
      <c r="I97" s="16"/>
      <c r="J97" s="16"/>
      <c r="K97" s="16"/>
    </row>
    <row r="98" spans="1:11">
      <c r="A98" s="12" t="s">
        <v>38</v>
      </c>
      <c r="B98" s="180" t="s">
        <v>281</v>
      </c>
      <c r="C98" s="13" t="s">
        <v>337</v>
      </c>
      <c r="D98" s="12" t="s">
        <v>25</v>
      </c>
      <c r="E98" s="80">
        <v>1</v>
      </c>
      <c r="F98" s="80"/>
      <c r="G98" s="101">
        <f t="shared" si="6"/>
        <v>0</v>
      </c>
      <c r="H98" s="94" t="s">
        <v>338</v>
      </c>
      <c r="I98" s="16"/>
      <c r="J98" s="16"/>
      <c r="K98" s="16"/>
    </row>
    <row r="99" spans="1:11" ht="27" customHeight="1">
      <c r="A99" s="12">
        <v>14.03</v>
      </c>
      <c r="B99" s="180" t="s">
        <v>359</v>
      </c>
      <c r="C99" s="13"/>
      <c r="D99" s="12" t="s">
        <v>7</v>
      </c>
      <c r="E99" s="80">
        <v>300</v>
      </c>
      <c r="F99" s="80"/>
      <c r="G99" s="101"/>
      <c r="H99" s="94" t="s">
        <v>360</v>
      </c>
      <c r="I99" s="16"/>
      <c r="J99" s="16"/>
      <c r="K99" s="16"/>
    </row>
    <row r="100" spans="1:11" ht="38.25" customHeight="1">
      <c r="A100" s="8">
        <v>15</v>
      </c>
      <c r="B100" s="9"/>
      <c r="C100" s="10" t="s">
        <v>82</v>
      </c>
      <c r="D100" s="15"/>
      <c r="E100" s="76"/>
      <c r="F100" s="76"/>
      <c r="G100" s="93">
        <f t="shared" si="6"/>
        <v>0</v>
      </c>
      <c r="H100" s="96"/>
      <c r="I100" s="16"/>
      <c r="J100" s="16"/>
      <c r="K100" s="16"/>
    </row>
    <row r="101" spans="1:11" ht="125.25" customHeight="1">
      <c r="A101" s="18">
        <v>15.01</v>
      </c>
      <c r="B101" s="5" t="s">
        <v>83</v>
      </c>
      <c r="C101" s="13" t="s">
        <v>84</v>
      </c>
      <c r="D101" s="12" t="s">
        <v>9</v>
      </c>
      <c r="E101" s="77">
        <v>170</v>
      </c>
      <c r="F101" s="77"/>
      <c r="G101" s="93">
        <f t="shared" si="6"/>
        <v>0</v>
      </c>
      <c r="H101" s="102" t="s">
        <v>291</v>
      </c>
      <c r="I101" s="16"/>
      <c r="J101" s="16"/>
      <c r="K101" s="16"/>
    </row>
    <row r="102" spans="1:11">
      <c r="A102" s="18">
        <v>15.02</v>
      </c>
      <c r="B102" s="5" t="s">
        <v>85</v>
      </c>
      <c r="C102" s="13" t="s">
        <v>241</v>
      </c>
      <c r="D102" s="12" t="s">
        <v>25</v>
      </c>
      <c r="E102" s="80">
        <v>2</v>
      </c>
      <c r="F102" s="80"/>
      <c r="G102" s="101">
        <f t="shared" si="6"/>
        <v>0</v>
      </c>
      <c r="H102" s="102" t="s">
        <v>374</v>
      </c>
      <c r="I102" s="16"/>
      <c r="J102" s="16"/>
      <c r="K102" s="16"/>
    </row>
    <row r="103" spans="1:11">
      <c r="A103" s="8">
        <v>16</v>
      </c>
      <c r="B103" s="9"/>
      <c r="C103" s="10" t="s">
        <v>257</v>
      </c>
      <c r="D103" s="15"/>
      <c r="E103" s="76"/>
      <c r="F103" s="76"/>
      <c r="G103" s="93">
        <f t="shared" si="6"/>
        <v>0</v>
      </c>
      <c r="H103" s="96"/>
      <c r="I103" s="16"/>
      <c r="J103" s="16"/>
      <c r="K103" s="16"/>
    </row>
    <row r="104" spans="1:11" ht="78.75">
      <c r="A104" s="18">
        <v>16.010000000000002</v>
      </c>
      <c r="B104" s="5" t="s">
        <v>87</v>
      </c>
      <c r="C104" s="182" t="s">
        <v>88</v>
      </c>
      <c r="D104" s="12" t="s">
        <v>86</v>
      </c>
      <c r="E104" s="80">
        <v>1500</v>
      </c>
      <c r="F104" s="80"/>
      <c r="G104" s="101">
        <f t="shared" si="6"/>
        <v>0</v>
      </c>
      <c r="H104" s="94" t="s">
        <v>377</v>
      </c>
      <c r="I104" s="16"/>
      <c r="J104" s="16"/>
      <c r="K104" s="16"/>
    </row>
    <row r="105" spans="1:11">
      <c r="A105" s="31"/>
      <c r="B105" s="32"/>
      <c r="C105" s="33"/>
      <c r="D105" s="26"/>
      <c r="E105" s="79"/>
      <c r="F105" s="79"/>
      <c r="G105" s="93">
        <f t="shared" ref="G105:G128" si="8">F105*E105</f>
        <v>0</v>
      </c>
      <c r="H105" s="100"/>
      <c r="I105" s="16"/>
      <c r="J105" s="16"/>
      <c r="K105" s="16"/>
    </row>
    <row r="106" spans="1:11">
      <c r="A106" s="8">
        <v>17</v>
      </c>
      <c r="B106" s="9"/>
      <c r="C106" s="10" t="s">
        <v>90</v>
      </c>
      <c r="D106" s="15"/>
      <c r="E106" s="76"/>
      <c r="F106" s="76"/>
      <c r="G106" s="93">
        <f t="shared" si="8"/>
        <v>0</v>
      </c>
      <c r="H106" s="96"/>
      <c r="I106" s="16"/>
      <c r="J106" s="16"/>
      <c r="K106" s="16"/>
    </row>
    <row r="107" spans="1:11" ht="126">
      <c r="A107" s="12">
        <v>17.010000000000002</v>
      </c>
      <c r="B107" s="5" t="s">
        <v>91</v>
      </c>
      <c r="C107" s="13" t="s">
        <v>92</v>
      </c>
      <c r="D107" s="12" t="s">
        <v>7</v>
      </c>
      <c r="E107" s="80">
        <v>200</v>
      </c>
      <c r="F107" s="77"/>
      <c r="G107" s="93">
        <f t="shared" si="8"/>
        <v>0</v>
      </c>
      <c r="H107" s="94" t="s">
        <v>375</v>
      </c>
      <c r="I107" s="16"/>
      <c r="J107" s="16"/>
      <c r="K107" s="16"/>
    </row>
    <row r="108" spans="1:11" ht="31.5">
      <c r="A108" s="12">
        <v>17.02</v>
      </c>
      <c r="B108" s="5" t="s">
        <v>93</v>
      </c>
      <c r="C108" s="13" t="s">
        <v>94</v>
      </c>
      <c r="D108" s="12" t="s">
        <v>25</v>
      </c>
      <c r="E108" s="80">
        <v>13</v>
      </c>
      <c r="F108" s="80"/>
      <c r="G108" s="101">
        <f t="shared" si="8"/>
        <v>0</v>
      </c>
      <c r="H108" s="94" t="s">
        <v>376</v>
      </c>
      <c r="I108" s="16"/>
      <c r="J108" s="16"/>
      <c r="K108" s="16"/>
    </row>
    <row r="109" spans="1:11" ht="47.25">
      <c r="A109" s="12">
        <v>17.03</v>
      </c>
      <c r="B109" s="5" t="s">
        <v>95</v>
      </c>
      <c r="C109" s="13" t="s">
        <v>96</v>
      </c>
      <c r="D109" s="12" t="s">
        <v>7</v>
      </c>
      <c r="E109" s="77">
        <v>420</v>
      </c>
      <c r="F109" s="77"/>
      <c r="G109" s="93">
        <f t="shared" si="8"/>
        <v>0</v>
      </c>
      <c r="H109" s="99" t="s">
        <v>291</v>
      </c>
      <c r="I109" s="16"/>
      <c r="J109" s="16"/>
      <c r="K109" s="16"/>
    </row>
    <row r="110" spans="1:11" ht="31.5">
      <c r="A110" s="12">
        <v>17.04</v>
      </c>
      <c r="B110" s="5" t="s">
        <v>97</v>
      </c>
      <c r="C110" s="13" t="s">
        <v>98</v>
      </c>
      <c r="D110" s="12" t="s">
        <v>7</v>
      </c>
      <c r="E110" s="77">
        <v>880</v>
      </c>
      <c r="F110" s="77"/>
      <c r="G110" s="93">
        <f t="shared" si="8"/>
        <v>0</v>
      </c>
      <c r="H110" s="94" t="s">
        <v>346</v>
      </c>
      <c r="I110" s="16"/>
      <c r="J110" s="16"/>
      <c r="K110" s="16"/>
    </row>
    <row r="111" spans="1:11">
      <c r="A111" s="25"/>
      <c r="B111" s="5"/>
      <c r="C111" s="13"/>
      <c r="D111" s="12"/>
      <c r="E111" s="77"/>
      <c r="F111" s="77"/>
      <c r="G111" s="93">
        <f t="shared" si="8"/>
        <v>0</v>
      </c>
      <c r="H111" s="95"/>
      <c r="I111" s="16"/>
      <c r="J111" s="16"/>
      <c r="K111" s="16"/>
    </row>
    <row r="112" spans="1:11" ht="93.75" customHeight="1">
      <c r="A112" s="8">
        <v>18</v>
      </c>
      <c r="B112" s="9"/>
      <c r="C112" s="10" t="s">
        <v>99</v>
      </c>
      <c r="D112" s="15"/>
      <c r="E112" s="76"/>
      <c r="F112" s="76"/>
      <c r="G112" s="93">
        <f t="shared" si="8"/>
        <v>0</v>
      </c>
      <c r="H112" s="96"/>
      <c r="I112" s="16"/>
      <c r="J112" s="202"/>
      <c r="K112" s="16"/>
    </row>
    <row r="113" spans="1:11" ht="7.5" hidden="1" customHeight="1">
      <c r="A113" s="12">
        <v>18.010000000000002</v>
      </c>
      <c r="B113" s="5" t="s">
        <v>100</v>
      </c>
      <c r="C113" s="13" t="s">
        <v>101</v>
      </c>
      <c r="D113" s="12" t="s">
        <v>7</v>
      </c>
      <c r="E113" s="80">
        <v>1500</v>
      </c>
      <c r="F113" s="80"/>
      <c r="G113" s="101">
        <f t="shared" si="8"/>
        <v>0</v>
      </c>
      <c r="H113" s="94" t="s">
        <v>357</v>
      </c>
      <c r="I113" s="16"/>
      <c r="J113" s="16"/>
      <c r="K113" s="16"/>
    </row>
    <row r="114" spans="1:11" hidden="1">
      <c r="A114" s="12"/>
      <c r="B114" s="5"/>
      <c r="C114" s="13"/>
      <c r="D114" s="12"/>
      <c r="E114" s="77"/>
      <c r="F114" s="77"/>
      <c r="G114" s="93"/>
      <c r="H114" s="102"/>
      <c r="I114" s="16"/>
      <c r="J114" s="16"/>
      <c r="K114" s="16"/>
    </row>
    <row r="115" spans="1:11">
      <c r="A115" s="25"/>
      <c r="B115" s="5"/>
      <c r="C115" s="13"/>
      <c r="D115" s="12"/>
      <c r="E115" s="79"/>
      <c r="F115" s="79"/>
      <c r="G115" s="93">
        <f t="shared" si="8"/>
        <v>0</v>
      </c>
      <c r="H115" s="95"/>
      <c r="I115" s="16"/>
      <c r="J115" s="16"/>
      <c r="K115" s="16"/>
    </row>
    <row r="116" spans="1:11">
      <c r="A116" s="8">
        <v>19</v>
      </c>
      <c r="B116" s="9"/>
      <c r="C116" s="10" t="s">
        <v>103</v>
      </c>
      <c r="D116" s="15"/>
      <c r="E116" s="76"/>
      <c r="F116" s="76"/>
      <c r="G116" s="93">
        <f t="shared" si="8"/>
        <v>0</v>
      </c>
      <c r="H116" s="96"/>
      <c r="I116" s="16"/>
      <c r="J116" s="16"/>
      <c r="K116" s="16"/>
    </row>
    <row r="117" spans="1:11" ht="31.5">
      <c r="A117" s="12">
        <v>19.010000000000002</v>
      </c>
      <c r="B117" s="5" t="s">
        <v>104</v>
      </c>
      <c r="C117" s="13" t="s">
        <v>242</v>
      </c>
      <c r="D117" s="12" t="s">
        <v>25</v>
      </c>
      <c r="E117" s="106">
        <v>1</v>
      </c>
      <c r="F117" s="77"/>
      <c r="G117" s="93">
        <f t="shared" si="8"/>
        <v>0</v>
      </c>
      <c r="H117" s="95"/>
      <c r="I117" s="16"/>
      <c r="J117" s="16"/>
      <c r="K117" s="16"/>
    </row>
    <row r="118" spans="1:11" ht="51.75">
      <c r="A118" s="12">
        <v>19.02</v>
      </c>
      <c r="B118" s="5" t="s">
        <v>105</v>
      </c>
      <c r="C118" s="13" t="s">
        <v>106</v>
      </c>
      <c r="D118" s="12" t="s">
        <v>243</v>
      </c>
      <c r="E118" s="106">
        <v>1</v>
      </c>
      <c r="F118" s="77"/>
      <c r="G118" s="93">
        <f t="shared" si="8"/>
        <v>0</v>
      </c>
      <c r="H118" s="107" t="s">
        <v>267</v>
      </c>
      <c r="I118" s="16"/>
      <c r="J118" s="16"/>
      <c r="K118" s="16"/>
    </row>
    <row r="119" spans="1:11" ht="47.25">
      <c r="A119" s="12">
        <v>19.03</v>
      </c>
      <c r="B119" s="5" t="s">
        <v>107</v>
      </c>
      <c r="C119" s="13" t="s">
        <v>108</v>
      </c>
      <c r="D119" s="12" t="s">
        <v>89</v>
      </c>
      <c r="E119" s="106">
        <v>1</v>
      </c>
      <c r="F119" s="77"/>
      <c r="G119" s="93">
        <f t="shared" si="8"/>
        <v>0</v>
      </c>
      <c r="H119" s="95"/>
      <c r="I119" s="16"/>
      <c r="J119" s="16"/>
      <c r="K119" s="16"/>
    </row>
    <row r="120" spans="1:11">
      <c r="A120" s="12">
        <v>19.04</v>
      </c>
      <c r="B120" s="5" t="s">
        <v>109</v>
      </c>
      <c r="C120" s="13" t="s">
        <v>110</v>
      </c>
      <c r="D120" s="12" t="s">
        <v>25</v>
      </c>
      <c r="E120" s="106">
        <v>1</v>
      </c>
      <c r="F120" s="77"/>
      <c r="G120" s="93">
        <f t="shared" si="8"/>
        <v>0</v>
      </c>
      <c r="H120" s="95"/>
      <c r="I120" s="16"/>
      <c r="J120" s="16"/>
      <c r="K120" s="16"/>
    </row>
    <row r="121" spans="1:11">
      <c r="A121" s="12">
        <v>19.05</v>
      </c>
      <c r="B121" s="5" t="s">
        <v>111</v>
      </c>
      <c r="C121" s="13"/>
      <c r="D121" s="12"/>
      <c r="E121" s="106"/>
      <c r="F121" s="77"/>
      <c r="G121" s="93">
        <f t="shared" si="8"/>
        <v>0</v>
      </c>
      <c r="H121" s="95"/>
      <c r="I121" s="16"/>
      <c r="J121" s="16"/>
      <c r="K121" s="16"/>
    </row>
    <row r="122" spans="1:11" ht="31.5">
      <c r="A122" s="12" t="s">
        <v>37</v>
      </c>
      <c r="B122" s="5"/>
      <c r="C122" s="13" t="s">
        <v>112</v>
      </c>
      <c r="D122" s="12" t="s">
        <v>25</v>
      </c>
      <c r="E122" s="106">
        <v>4</v>
      </c>
      <c r="F122" s="77"/>
      <c r="G122" s="93">
        <f t="shared" si="8"/>
        <v>0</v>
      </c>
      <c r="H122" s="95"/>
      <c r="I122" s="16"/>
      <c r="J122" s="16"/>
      <c r="K122" s="16"/>
    </row>
    <row r="123" spans="1:11" ht="47.25">
      <c r="A123" s="12">
        <v>19.059999999999999</v>
      </c>
      <c r="B123" s="5" t="s">
        <v>113</v>
      </c>
      <c r="C123" s="13" t="s">
        <v>114</v>
      </c>
      <c r="D123" s="12"/>
      <c r="E123" s="77"/>
      <c r="F123" s="77"/>
      <c r="G123" s="93">
        <f t="shared" si="8"/>
        <v>0</v>
      </c>
      <c r="H123" s="95"/>
      <c r="I123" s="16"/>
      <c r="J123" s="16"/>
      <c r="K123" s="16"/>
    </row>
    <row r="124" spans="1:11" ht="31.5">
      <c r="A124" s="12" t="s">
        <v>37</v>
      </c>
      <c r="B124" s="5"/>
      <c r="C124" s="13" t="s">
        <v>115</v>
      </c>
      <c r="D124" s="12" t="s">
        <v>7</v>
      </c>
      <c r="E124" s="80">
        <v>700</v>
      </c>
      <c r="F124" s="80"/>
      <c r="G124" s="101">
        <f t="shared" si="8"/>
        <v>0</v>
      </c>
      <c r="H124" s="95" t="s">
        <v>379</v>
      </c>
      <c r="I124" s="16"/>
      <c r="J124" s="16"/>
      <c r="K124" s="16"/>
    </row>
    <row r="125" spans="1:11">
      <c r="A125" s="12">
        <v>19.07</v>
      </c>
      <c r="B125" s="5" t="s">
        <v>116</v>
      </c>
      <c r="C125" s="13" t="s">
        <v>117</v>
      </c>
      <c r="D125" s="12" t="s">
        <v>25</v>
      </c>
      <c r="E125" s="77">
        <v>1</v>
      </c>
      <c r="F125" s="77"/>
      <c r="G125" s="93">
        <f t="shared" si="8"/>
        <v>0</v>
      </c>
      <c r="H125" s="95"/>
      <c r="I125" s="16"/>
      <c r="J125" s="16"/>
      <c r="K125" s="16"/>
    </row>
    <row r="126" spans="1:11" s="36" customFormat="1" ht="47.25">
      <c r="A126" s="12">
        <v>19.079999999999998</v>
      </c>
      <c r="B126" s="5" t="s">
        <v>118</v>
      </c>
      <c r="C126" s="13" t="s">
        <v>259</v>
      </c>
      <c r="D126" s="12" t="s">
        <v>7</v>
      </c>
      <c r="E126" s="80">
        <v>1500</v>
      </c>
      <c r="F126" s="80"/>
      <c r="G126" s="101">
        <f t="shared" si="8"/>
        <v>0</v>
      </c>
      <c r="H126" s="95" t="s">
        <v>378</v>
      </c>
      <c r="I126" s="35"/>
      <c r="J126" s="35"/>
      <c r="K126" s="35"/>
    </row>
    <row r="127" spans="1:11" s="36" customFormat="1" ht="33" customHeight="1">
      <c r="A127" s="12">
        <v>19.09</v>
      </c>
      <c r="B127" s="5" t="s">
        <v>119</v>
      </c>
      <c r="C127" s="13" t="s">
        <v>244</v>
      </c>
      <c r="D127" s="12" t="s">
        <v>25</v>
      </c>
      <c r="E127" s="77">
        <v>1</v>
      </c>
      <c r="F127" s="77"/>
      <c r="G127" s="93">
        <f t="shared" si="8"/>
        <v>0</v>
      </c>
      <c r="H127" s="95"/>
      <c r="I127" s="35"/>
      <c r="J127" s="35"/>
      <c r="K127" s="35"/>
    </row>
    <row r="128" spans="1:11" s="36" customFormat="1" ht="31.5">
      <c r="A128" s="12">
        <v>19.100000000000001</v>
      </c>
      <c r="B128" s="5" t="s">
        <v>120</v>
      </c>
      <c r="C128" s="13" t="s">
        <v>121</v>
      </c>
      <c r="D128" s="12" t="s">
        <v>25</v>
      </c>
      <c r="E128" s="77">
        <v>1</v>
      </c>
      <c r="F128" s="77"/>
      <c r="G128" s="93">
        <f t="shared" si="8"/>
        <v>0</v>
      </c>
      <c r="H128" s="95"/>
      <c r="I128" s="35"/>
      <c r="J128" s="35"/>
      <c r="K128" s="35"/>
    </row>
    <row r="129" spans="1:14" s="36" customFormat="1" ht="18.75">
      <c r="A129" s="12">
        <v>19.11</v>
      </c>
      <c r="B129" s="5" t="s">
        <v>122</v>
      </c>
      <c r="C129" s="13"/>
      <c r="D129" s="12" t="s">
        <v>25</v>
      </c>
      <c r="E129" s="106">
        <v>1</v>
      </c>
      <c r="F129" s="77"/>
      <c r="G129" s="93">
        <f t="shared" ref="G129:G130" si="9">F129*E129</f>
        <v>0</v>
      </c>
      <c r="H129" s="95"/>
      <c r="I129" s="35"/>
      <c r="J129" s="35"/>
      <c r="K129" s="35"/>
    </row>
    <row r="130" spans="1:14" s="36" customFormat="1" ht="47.25">
      <c r="A130" s="12">
        <v>19.12</v>
      </c>
      <c r="B130" s="5" t="s">
        <v>123</v>
      </c>
      <c r="C130" s="13" t="s">
        <v>245</v>
      </c>
      <c r="D130" s="12" t="s">
        <v>25</v>
      </c>
      <c r="E130" s="106">
        <v>1</v>
      </c>
      <c r="F130" s="77"/>
      <c r="G130" s="93">
        <f t="shared" si="9"/>
        <v>0</v>
      </c>
      <c r="H130" s="95"/>
      <c r="I130" s="35"/>
      <c r="J130" s="35"/>
      <c r="K130" s="35"/>
    </row>
    <row r="131" spans="1:14" s="36" customFormat="1" ht="18.75">
      <c r="A131" s="214">
        <v>19.13</v>
      </c>
      <c r="B131" s="217" t="s">
        <v>124</v>
      </c>
      <c r="C131" s="13" t="s">
        <v>125</v>
      </c>
      <c r="D131" s="214" t="s">
        <v>25</v>
      </c>
      <c r="E131" s="220">
        <v>1</v>
      </c>
      <c r="F131" s="221"/>
      <c r="G131" s="93"/>
      <c r="H131" s="224"/>
      <c r="I131" s="35"/>
      <c r="J131" s="35"/>
      <c r="K131" s="35"/>
    </row>
    <row r="132" spans="1:14" s="36" customFormat="1" ht="18.75">
      <c r="A132" s="215"/>
      <c r="B132" s="218"/>
      <c r="C132" s="13" t="s">
        <v>246</v>
      </c>
      <c r="D132" s="215"/>
      <c r="E132" s="220"/>
      <c r="F132" s="222"/>
      <c r="G132" s="93">
        <f>F132*E132</f>
        <v>0</v>
      </c>
      <c r="H132" s="224"/>
      <c r="I132" s="35"/>
      <c r="J132" s="35"/>
      <c r="K132" s="35"/>
    </row>
    <row r="133" spans="1:14" s="36" customFormat="1" ht="18.75">
      <c r="A133" s="215"/>
      <c r="B133" s="218"/>
      <c r="C133" s="13" t="s">
        <v>247</v>
      </c>
      <c r="D133" s="215"/>
      <c r="E133" s="220"/>
      <c r="F133" s="222"/>
      <c r="G133" s="93">
        <f>F133*E133</f>
        <v>0</v>
      </c>
      <c r="H133" s="224"/>
      <c r="I133" s="35"/>
      <c r="J133" s="35"/>
      <c r="K133" s="35"/>
    </row>
    <row r="134" spans="1:14" s="36" customFormat="1" ht="18.75">
      <c r="A134" s="215"/>
      <c r="B134" s="218"/>
      <c r="C134" s="13" t="s">
        <v>248</v>
      </c>
      <c r="D134" s="215"/>
      <c r="E134" s="220"/>
      <c r="F134" s="222"/>
      <c r="G134" s="93">
        <f>F134*E134</f>
        <v>0</v>
      </c>
      <c r="H134" s="224"/>
      <c r="I134" s="35"/>
      <c r="J134" s="35"/>
      <c r="K134" s="35"/>
    </row>
    <row r="135" spans="1:14" s="36" customFormat="1" ht="18.75">
      <c r="A135" s="215"/>
      <c r="B135" s="218"/>
      <c r="C135" s="13" t="s">
        <v>249</v>
      </c>
      <c r="D135" s="215"/>
      <c r="E135" s="220"/>
      <c r="F135" s="222"/>
      <c r="G135" s="93">
        <f>F135*E135</f>
        <v>0</v>
      </c>
      <c r="H135" s="224"/>
      <c r="I135" s="35"/>
      <c r="J135" s="35"/>
      <c r="K135" s="35"/>
    </row>
    <row r="136" spans="1:14" s="36" customFormat="1" ht="18.75">
      <c r="A136" s="215"/>
      <c r="B136" s="218"/>
      <c r="C136" s="13" t="s">
        <v>250</v>
      </c>
      <c r="D136" s="215"/>
      <c r="E136" s="220"/>
      <c r="F136" s="222"/>
      <c r="G136" s="93">
        <f>F131*E131</f>
        <v>0</v>
      </c>
      <c r="H136" s="224"/>
      <c r="I136" s="35"/>
      <c r="J136" s="35"/>
      <c r="K136" s="35"/>
    </row>
    <row r="137" spans="1:14" s="36" customFormat="1" ht="31.5">
      <c r="A137" s="215"/>
      <c r="B137" s="218"/>
      <c r="C137" s="13" t="s">
        <v>253</v>
      </c>
      <c r="D137" s="215"/>
      <c r="E137" s="220"/>
      <c r="F137" s="222"/>
      <c r="G137" s="93">
        <f t="shared" ref="G137:G143" si="10">F137*E137</f>
        <v>0</v>
      </c>
      <c r="H137" s="224"/>
      <c r="I137" s="35"/>
      <c r="J137" s="35"/>
      <c r="K137" s="35"/>
    </row>
    <row r="138" spans="1:14" s="36" customFormat="1" ht="18.75">
      <c r="A138" s="215"/>
      <c r="B138" s="218"/>
      <c r="C138" s="13" t="s">
        <v>251</v>
      </c>
      <c r="D138" s="215"/>
      <c r="E138" s="220"/>
      <c r="F138" s="222"/>
      <c r="G138" s="93">
        <f t="shared" si="10"/>
        <v>0</v>
      </c>
      <c r="H138" s="224"/>
      <c r="I138" s="35"/>
      <c r="J138" s="35"/>
      <c r="K138" s="35"/>
    </row>
    <row r="139" spans="1:14" s="36" customFormat="1" ht="31.5">
      <c r="A139" s="215"/>
      <c r="B139" s="218"/>
      <c r="C139" s="13" t="s">
        <v>252</v>
      </c>
      <c r="D139" s="215"/>
      <c r="E139" s="220"/>
      <c r="F139" s="222"/>
      <c r="G139" s="93">
        <f t="shared" si="10"/>
        <v>0</v>
      </c>
      <c r="H139" s="224"/>
      <c r="I139" s="35"/>
      <c r="J139" s="35"/>
      <c r="K139" s="35"/>
    </row>
    <row r="140" spans="1:14" s="36" customFormat="1" ht="18.75">
      <c r="A140" s="216"/>
      <c r="B140" s="219"/>
      <c r="C140" s="13" t="s">
        <v>254</v>
      </c>
      <c r="D140" s="216"/>
      <c r="E140" s="220"/>
      <c r="F140" s="223"/>
      <c r="G140" s="93">
        <f t="shared" si="10"/>
        <v>0</v>
      </c>
      <c r="H140" s="224"/>
      <c r="I140" s="35"/>
      <c r="J140" s="35"/>
      <c r="K140" s="35"/>
    </row>
    <row r="141" spans="1:14" s="36" customFormat="1" ht="31.5">
      <c r="A141" s="12">
        <v>19.14</v>
      </c>
      <c r="B141" s="5" t="s">
        <v>126</v>
      </c>
      <c r="C141" s="13" t="s">
        <v>127</v>
      </c>
      <c r="D141" s="12" t="s">
        <v>128</v>
      </c>
      <c r="E141" s="106">
        <v>1</v>
      </c>
      <c r="F141" s="77"/>
      <c r="G141" s="93">
        <f t="shared" si="10"/>
        <v>0</v>
      </c>
      <c r="H141" s="95"/>
      <c r="I141" s="35"/>
      <c r="J141" s="35"/>
      <c r="K141" s="35"/>
    </row>
    <row r="142" spans="1:14" s="36" customFormat="1" ht="31.5">
      <c r="A142" s="12">
        <v>19.149999999999999</v>
      </c>
      <c r="B142" s="5" t="s">
        <v>129</v>
      </c>
      <c r="C142" s="13" t="s">
        <v>255</v>
      </c>
      <c r="D142" s="12" t="s">
        <v>128</v>
      </c>
      <c r="E142" s="106">
        <v>1</v>
      </c>
      <c r="F142" s="77"/>
      <c r="G142" s="93">
        <f t="shared" si="10"/>
        <v>0</v>
      </c>
      <c r="H142" s="95"/>
      <c r="I142" s="35"/>
      <c r="J142" s="35"/>
      <c r="K142" s="35"/>
    </row>
    <row r="143" spans="1:14" s="36" customFormat="1" ht="47.25">
      <c r="A143" s="12">
        <v>19.16</v>
      </c>
      <c r="B143" s="5" t="s">
        <v>265</v>
      </c>
      <c r="C143" s="43" t="s">
        <v>132</v>
      </c>
      <c r="D143" s="12" t="s">
        <v>128</v>
      </c>
      <c r="E143" s="106">
        <v>1</v>
      </c>
      <c r="F143" s="77"/>
      <c r="G143" s="93">
        <f t="shared" si="10"/>
        <v>0</v>
      </c>
      <c r="H143" s="95"/>
      <c r="I143" s="35"/>
      <c r="J143" s="35"/>
      <c r="K143" s="37"/>
      <c r="L143" s="38"/>
      <c r="M143" s="38"/>
      <c r="N143" s="38"/>
    </row>
    <row r="144" spans="1:14">
      <c r="A144" s="12"/>
      <c r="B144" s="5"/>
      <c r="C144" s="13"/>
      <c r="D144" s="12"/>
      <c r="E144" s="77"/>
      <c r="F144" s="77"/>
      <c r="G144" s="93"/>
      <c r="H144" s="95"/>
      <c r="I144" s="16"/>
      <c r="J144" s="16"/>
      <c r="K144" s="16"/>
    </row>
    <row r="145" spans="1:8" ht="18.75">
      <c r="A145" s="209" t="s">
        <v>130</v>
      </c>
      <c r="B145" s="210"/>
      <c r="C145" s="210"/>
      <c r="D145" s="68"/>
      <c r="E145" s="82"/>
      <c r="F145" s="69"/>
      <c r="G145" s="72">
        <f>SUM(G4:G144)</f>
        <v>0</v>
      </c>
      <c r="H145" s="108"/>
    </row>
    <row r="146" spans="1:8">
      <c r="E146" s="83"/>
    </row>
    <row r="147" spans="1:8">
      <c r="E147" s="83"/>
    </row>
    <row r="148" spans="1:8">
      <c r="E148" s="83"/>
    </row>
    <row r="149" spans="1:8">
      <c r="E149" s="83"/>
    </row>
    <row r="150" spans="1:8">
      <c r="E150" s="83"/>
    </row>
    <row r="151" spans="1:8">
      <c r="E151" s="83"/>
    </row>
    <row r="152" spans="1:8">
      <c r="E152" s="83"/>
    </row>
    <row r="153" spans="1:8">
      <c r="E153" s="83"/>
    </row>
    <row r="154" spans="1:8">
      <c r="E154" s="83"/>
    </row>
    <row r="155" spans="1:8">
      <c r="E155" s="83"/>
    </row>
    <row r="156" spans="1:8">
      <c r="E156" s="83"/>
    </row>
    <row r="157" spans="1:8">
      <c r="E157" s="83"/>
    </row>
    <row r="158" spans="1:8">
      <c r="E158" s="83"/>
    </row>
    <row r="159" spans="1:8">
      <c r="E159" s="83"/>
    </row>
    <row r="160" spans="1:8">
      <c r="E160" s="83"/>
    </row>
    <row r="161" spans="5:5">
      <c r="E161" s="83"/>
    </row>
  </sheetData>
  <mergeCells count="10">
    <mergeCell ref="A145:C145"/>
    <mergeCell ref="A1:H1"/>
    <mergeCell ref="G2:H2"/>
    <mergeCell ref="A131:A140"/>
    <mergeCell ref="B131:B140"/>
    <mergeCell ref="D131:D140"/>
    <mergeCell ref="E131:E140"/>
    <mergeCell ref="F131:F140"/>
    <mergeCell ref="H131:H140"/>
    <mergeCell ref="B2:C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06"/>
  <sheetViews>
    <sheetView topLeftCell="A268" zoomScale="85" zoomScaleNormal="85" workbookViewId="0">
      <selection activeCell="M279" sqref="M279"/>
    </sheetView>
  </sheetViews>
  <sheetFormatPr defaultRowHeight="15"/>
  <cols>
    <col min="1" max="1" width="7.85546875" bestFit="1" customWidth="1"/>
    <col min="2" max="2" width="34.85546875" bestFit="1" customWidth="1"/>
    <col min="3" max="3" width="33.85546875" customWidth="1"/>
    <col min="4" max="4" width="37.7109375" customWidth="1"/>
    <col min="7" max="7" width="16.85546875" customWidth="1"/>
    <col min="9" max="9" width="10.42578125" bestFit="1" customWidth="1"/>
    <col min="10" max="10" width="21.28515625" customWidth="1"/>
    <col min="12" max="13" width="19.140625" customWidth="1"/>
  </cols>
  <sheetData>
    <row r="1" spans="1:13">
      <c r="A1" s="228" t="s">
        <v>217</v>
      </c>
      <c r="B1" s="228" t="s">
        <v>270</v>
      </c>
      <c r="C1" s="225" t="s">
        <v>271</v>
      </c>
      <c r="D1" s="225"/>
      <c r="E1" s="225" t="s">
        <v>131</v>
      </c>
      <c r="F1" s="225" t="s">
        <v>268</v>
      </c>
      <c r="G1" s="225" t="s">
        <v>272</v>
      </c>
      <c r="H1" s="225" t="s">
        <v>133</v>
      </c>
      <c r="I1" s="225" t="s">
        <v>256</v>
      </c>
      <c r="J1" s="225" t="s">
        <v>273</v>
      </c>
      <c r="K1" s="225" t="s">
        <v>274</v>
      </c>
      <c r="L1" s="225" t="s">
        <v>340</v>
      </c>
      <c r="M1" s="225" t="s">
        <v>339</v>
      </c>
    </row>
    <row r="2" spans="1:13">
      <c r="A2" s="228"/>
      <c r="B2" s="228"/>
      <c r="C2" s="109" t="s">
        <v>275</v>
      </c>
      <c r="D2" s="109" t="s">
        <v>224</v>
      </c>
      <c r="E2" s="225"/>
      <c r="F2" s="225"/>
      <c r="G2" s="225"/>
      <c r="H2" s="225"/>
      <c r="I2" s="225"/>
      <c r="J2" s="225"/>
      <c r="K2" s="225"/>
      <c r="L2" s="225"/>
      <c r="M2" s="225"/>
    </row>
    <row r="3" spans="1:13" ht="16.5">
      <c r="A3" s="110"/>
      <c r="B3" s="111"/>
      <c r="C3" s="112"/>
      <c r="D3" s="112"/>
      <c r="E3" s="112"/>
      <c r="F3" s="112"/>
      <c r="G3" s="112"/>
      <c r="H3" s="112"/>
      <c r="I3" s="113"/>
      <c r="J3" s="113"/>
      <c r="K3" s="112"/>
      <c r="L3" s="112"/>
      <c r="M3" s="112"/>
    </row>
    <row r="4" spans="1:13" ht="16.5">
      <c r="A4" s="12">
        <v>1</v>
      </c>
      <c r="B4" s="5" t="s">
        <v>5</v>
      </c>
      <c r="C4" s="115"/>
      <c r="D4" s="116"/>
      <c r="E4" s="115"/>
      <c r="F4" s="117"/>
      <c r="G4" s="117"/>
      <c r="H4" s="117"/>
      <c r="I4" s="117"/>
      <c r="J4" s="118"/>
      <c r="K4" s="119"/>
      <c r="L4" s="120"/>
      <c r="M4" s="120"/>
    </row>
    <row r="5" spans="1:13" ht="16.5">
      <c r="A5" s="121"/>
      <c r="B5" s="122"/>
      <c r="C5" s="115"/>
      <c r="D5" s="116" t="s">
        <v>276</v>
      </c>
      <c r="E5" s="115" t="s">
        <v>277</v>
      </c>
      <c r="F5" s="123">
        <v>1</v>
      </c>
      <c r="H5" s="123">
        <v>1</v>
      </c>
      <c r="I5" s="124">
        <v>1</v>
      </c>
      <c r="J5" s="118">
        <v>77486390.478200004</v>
      </c>
      <c r="K5" s="119"/>
      <c r="L5" s="120"/>
      <c r="M5" s="120"/>
    </row>
    <row r="6" spans="1:13" ht="16.5">
      <c r="A6" s="121"/>
      <c r="B6" s="122"/>
      <c r="C6" s="115"/>
      <c r="D6" s="116"/>
      <c r="E6" s="115"/>
      <c r="F6" s="123">
        <v>1</v>
      </c>
      <c r="H6" s="117">
        <v>1</v>
      </c>
      <c r="I6" s="117">
        <v>1</v>
      </c>
      <c r="J6" s="118">
        <v>3448572.1987999999</v>
      </c>
      <c r="K6" s="119"/>
      <c r="L6" s="120"/>
      <c r="M6" s="120"/>
    </row>
    <row r="7" spans="1:13" ht="16.5">
      <c r="A7" s="121"/>
      <c r="B7" s="122"/>
      <c r="C7" s="115"/>
      <c r="D7" s="116"/>
      <c r="E7" s="115"/>
      <c r="F7" s="123"/>
      <c r="G7" s="123"/>
      <c r="H7" s="117"/>
      <c r="I7" s="117"/>
      <c r="J7" s="118"/>
      <c r="K7" s="119"/>
      <c r="L7" s="120"/>
      <c r="M7" s="120"/>
    </row>
    <row r="8" spans="1:13" ht="16.5">
      <c r="A8" s="125"/>
      <c r="B8" s="126"/>
      <c r="C8" s="115"/>
      <c r="D8" s="116"/>
      <c r="E8" s="115"/>
      <c r="F8" s="123"/>
      <c r="G8" s="127"/>
      <c r="H8" s="116"/>
      <c r="I8" s="128"/>
      <c r="J8" s="129">
        <f>SUM(J5:J6)</f>
        <v>80934962.677000001</v>
      </c>
      <c r="K8" s="130">
        <v>0.1</v>
      </c>
      <c r="L8" s="129">
        <f>J8+J8*K8</f>
        <v>89028458.944700003</v>
      </c>
      <c r="M8" s="129">
        <v>958.29435656787905</v>
      </c>
    </row>
    <row r="9" spans="1:13" ht="16.5">
      <c r="A9" s="110"/>
      <c r="B9" s="111"/>
      <c r="C9" s="115"/>
      <c r="D9" s="116"/>
      <c r="E9" s="115"/>
      <c r="F9" s="117"/>
      <c r="G9" s="117"/>
      <c r="H9" s="117"/>
      <c r="I9" s="117"/>
      <c r="J9" s="129"/>
      <c r="K9" s="130"/>
      <c r="L9" s="129"/>
      <c r="M9" s="129"/>
    </row>
    <row r="10" spans="1:13" ht="16.5">
      <c r="A10" s="110"/>
      <c r="B10" s="111"/>
      <c r="C10" s="115"/>
      <c r="D10" s="116"/>
      <c r="E10" s="115"/>
      <c r="F10" s="117"/>
      <c r="G10" s="117"/>
      <c r="H10" s="117"/>
      <c r="I10" s="117"/>
      <c r="J10" s="118"/>
      <c r="K10" s="117"/>
      <c r="L10" s="117"/>
      <c r="M10" s="117"/>
    </row>
    <row r="11" spans="1:13" ht="16.5">
      <c r="A11" s="131">
        <v>3.05</v>
      </c>
      <c r="B11" s="114" t="s">
        <v>283</v>
      </c>
      <c r="C11" s="132"/>
      <c r="D11" s="116"/>
      <c r="E11" s="115" t="s">
        <v>277</v>
      </c>
      <c r="F11" s="117"/>
      <c r="G11" s="117"/>
      <c r="H11" s="117"/>
      <c r="I11" s="117"/>
      <c r="J11" s="118">
        <f t="shared" ref="J11" si="0">I11*H11*G11*F11</f>
        <v>0</v>
      </c>
      <c r="K11" s="119"/>
      <c r="L11" s="129"/>
      <c r="M11" s="129"/>
    </row>
    <row r="12" spans="1:13" ht="16.5">
      <c r="A12" s="110"/>
      <c r="B12" s="111"/>
      <c r="C12" s="115"/>
      <c r="D12" s="116"/>
      <c r="E12" s="115"/>
      <c r="F12" s="117"/>
      <c r="G12" s="117"/>
      <c r="H12" s="117"/>
      <c r="I12" s="117"/>
      <c r="J12" s="118"/>
      <c r="K12" s="117"/>
      <c r="L12" s="117"/>
      <c r="M12" s="117"/>
    </row>
    <row r="13" spans="1:13" ht="16.5">
      <c r="A13" s="19">
        <v>3.06</v>
      </c>
      <c r="B13" s="29" t="s">
        <v>11</v>
      </c>
      <c r="C13" s="132"/>
      <c r="D13" s="132" t="s">
        <v>301</v>
      </c>
      <c r="E13" s="115" t="s">
        <v>277</v>
      </c>
      <c r="F13" s="117">
        <v>1</v>
      </c>
      <c r="G13" s="117">
        <v>2289</v>
      </c>
      <c r="H13" s="117">
        <v>1</v>
      </c>
      <c r="I13" s="117">
        <v>3975</v>
      </c>
      <c r="J13" s="118">
        <f t="shared" ref="J13:J33" si="1">I13*H13*G13*F13</f>
        <v>9098775</v>
      </c>
      <c r="K13" s="119"/>
      <c r="L13" s="129"/>
      <c r="M13" s="129"/>
    </row>
    <row r="14" spans="1:13" ht="16.5">
      <c r="A14" s="131"/>
      <c r="B14" s="114"/>
      <c r="C14" s="132"/>
      <c r="D14" s="115" t="s">
        <v>294</v>
      </c>
      <c r="E14" s="115" t="s">
        <v>277</v>
      </c>
      <c r="F14" s="117">
        <v>1</v>
      </c>
      <c r="G14" s="117">
        <v>7982</v>
      </c>
      <c r="H14" s="117">
        <v>1</v>
      </c>
      <c r="I14" s="117">
        <v>3975</v>
      </c>
      <c r="J14" s="118">
        <f t="shared" si="1"/>
        <v>31728450</v>
      </c>
      <c r="K14" s="119"/>
      <c r="L14" s="129"/>
      <c r="M14" s="129"/>
    </row>
    <row r="15" spans="1:13" ht="16.5">
      <c r="A15" s="131"/>
      <c r="B15" s="114"/>
      <c r="C15" s="132"/>
      <c r="D15" s="116"/>
      <c r="E15" s="115" t="s">
        <v>277</v>
      </c>
      <c r="F15" s="117">
        <v>1</v>
      </c>
      <c r="G15" s="117">
        <v>4394</v>
      </c>
      <c r="H15" s="117">
        <v>1</v>
      </c>
      <c r="I15" s="117">
        <v>3975</v>
      </c>
      <c r="J15" s="118">
        <f t="shared" si="1"/>
        <v>17466150</v>
      </c>
      <c r="K15" s="119"/>
      <c r="L15" s="129"/>
      <c r="M15" s="129"/>
    </row>
    <row r="16" spans="1:13" ht="16.5">
      <c r="A16" s="131"/>
      <c r="B16" s="114"/>
      <c r="C16" s="132"/>
      <c r="D16" s="116"/>
      <c r="E16" s="115" t="s">
        <v>277</v>
      </c>
      <c r="F16" s="117">
        <v>1</v>
      </c>
      <c r="G16" s="117">
        <v>935</v>
      </c>
      <c r="H16" s="117">
        <v>1</v>
      </c>
      <c r="I16" s="117">
        <v>3975</v>
      </c>
      <c r="J16" s="118">
        <f t="shared" si="1"/>
        <v>3716625</v>
      </c>
      <c r="K16" s="119"/>
      <c r="L16" s="129"/>
      <c r="M16" s="129"/>
    </row>
    <row r="17" spans="1:13" ht="16.5">
      <c r="A17" s="131"/>
      <c r="B17" s="114"/>
      <c r="C17" s="132"/>
      <c r="D17" s="116"/>
      <c r="E17" s="115" t="s">
        <v>277</v>
      </c>
      <c r="F17" s="117">
        <v>1</v>
      </c>
      <c r="G17" s="117">
        <v>3377</v>
      </c>
      <c r="H17" s="117">
        <v>1</v>
      </c>
      <c r="I17" s="117">
        <v>3975</v>
      </c>
      <c r="J17" s="118">
        <f t="shared" si="1"/>
        <v>13423575</v>
      </c>
      <c r="K17" s="119"/>
      <c r="L17" s="129"/>
      <c r="M17" s="129"/>
    </row>
    <row r="18" spans="1:13" ht="16.5">
      <c r="A18" s="131"/>
      <c r="B18" s="114"/>
      <c r="C18" s="132"/>
      <c r="D18" s="115"/>
      <c r="E18" s="115" t="s">
        <v>277</v>
      </c>
      <c r="F18" s="117">
        <v>2</v>
      </c>
      <c r="G18" s="117">
        <v>4158</v>
      </c>
      <c r="H18" s="117">
        <v>1</v>
      </c>
      <c r="I18" s="117">
        <v>3975</v>
      </c>
      <c r="J18" s="118">
        <f t="shared" ref="J18:J19" si="2">I18*H18*G18*F18</f>
        <v>33056100</v>
      </c>
      <c r="K18" s="119"/>
      <c r="L18" s="129"/>
      <c r="M18" s="129"/>
    </row>
    <row r="19" spans="1:13" ht="16.5">
      <c r="A19" s="131"/>
      <c r="B19" s="114"/>
      <c r="C19" s="132"/>
      <c r="D19" s="116"/>
      <c r="E19" s="115" t="s">
        <v>277</v>
      </c>
      <c r="F19" s="117">
        <v>1</v>
      </c>
      <c r="G19" s="117">
        <v>1935</v>
      </c>
      <c r="H19" s="117">
        <v>1</v>
      </c>
      <c r="I19" s="117">
        <v>3975</v>
      </c>
      <c r="J19" s="118">
        <f t="shared" si="2"/>
        <v>7691625</v>
      </c>
      <c r="K19" s="119"/>
      <c r="L19" s="129"/>
      <c r="M19" s="129"/>
    </row>
    <row r="20" spans="1:13" ht="16.5">
      <c r="A20" s="131"/>
      <c r="B20" s="114"/>
      <c r="C20" s="116"/>
      <c r="D20" s="116"/>
      <c r="E20" s="115" t="s">
        <v>277</v>
      </c>
      <c r="F20" s="117">
        <v>1</v>
      </c>
      <c r="G20" s="117">
        <v>1025</v>
      </c>
      <c r="H20" s="117">
        <v>1</v>
      </c>
      <c r="I20" s="117">
        <v>3975</v>
      </c>
      <c r="J20" s="118">
        <f t="shared" ref="J20:J22" si="3">I20*H20*G20*F20</f>
        <v>4074375</v>
      </c>
      <c r="K20" s="119"/>
      <c r="L20" s="129"/>
      <c r="M20" s="129"/>
    </row>
    <row r="21" spans="1:13" ht="16.5">
      <c r="A21" s="131"/>
      <c r="B21" s="114"/>
      <c r="C21" s="132"/>
      <c r="D21" s="116"/>
      <c r="E21" s="115" t="s">
        <v>277</v>
      </c>
      <c r="F21" s="117">
        <v>1</v>
      </c>
      <c r="G21" s="117">
        <v>3108</v>
      </c>
      <c r="H21" s="117">
        <v>1</v>
      </c>
      <c r="I21" s="117">
        <v>3975</v>
      </c>
      <c r="J21" s="118">
        <f t="shared" si="3"/>
        <v>12354300</v>
      </c>
      <c r="K21" s="119"/>
      <c r="L21" s="129"/>
      <c r="M21" s="129"/>
    </row>
    <row r="22" spans="1:13" ht="16.5">
      <c r="A22" s="131"/>
      <c r="B22" s="114"/>
      <c r="C22" s="132"/>
      <c r="D22" s="116"/>
      <c r="E22" s="115" t="s">
        <v>277</v>
      </c>
      <c r="F22" s="117">
        <v>1</v>
      </c>
      <c r="G22" s="117">
        <v>7929</v>
      </c>
      <c r="H22" s="117">
        <v>1</v>
      </c>
      <c r="I22" s="117">
        <v>3975</v>
      </c>
      <c r="J22" s="118">
        <f t="shared" si="3"/>
        <v>31517775</v>
      </c>
      <c r="K22" s="119"/>
      <c r="L22" s="129"/>
      <c r="M22" s="129"/>
    </row>
    <row r="23" spans="1:13" ht="16.5">
      <c r="A23" s="131"/>
      <c r="B23" s="114"/>
      <c r="C23" s="132"/>
      <c r="D23" s="116"/>
      <c r="E23" s="115" t="s">
        <v>277</v>
      </c>
      <c r="F23" s="117">
        <v>1</v>
      </c>
      <c r="G23" s="117">
        <v>5901</v>
      </c>
      <c r="H23" s="117">
        <v>1</v>
      </c>
      <c r="I23" s="117">
        <v>3975</v>
      </c>
      <c r="J23" s="118">
        <f t="shared" si="1"/>
        <v>23456475</v>
      </c>
      <c r="K23" s="119"/>
      <c r="L23" s="129"/>
      <c r="M23" s="129"/>
    </row>
    <row r="24" spans="1:13" ht="16.5">
      <c r="A24" s="131"/>
      <c r="B24" s="114"/>
      <c r="C24" s="132"/>
      <c r="D24" s="116"/>
      <c r="E24" s="115" t="s">
        <v>277</v>
      </c>
      <c r="F24" s="117">
        <v>-1</v>
      </c>
      <c r="G24" s="117">
        <v>750</v>
      </c>
      <c r="H24" s="117">
        <v>1</v>
      </c>
      <c r="I24" s="117">
        <v>2150</v>
      </c>
      <c r="J24" s="118">
        <f t="shared" si="1"/>
        <v>-1612500</v>
      </c>
      <c r="K24" s="119"/>
      <c r="L24" s="129"/>
      <c r="M24" s="129"/>
    </row>
    <row r="25" spans="1:13" ht="16.5">
      <c r="A25" s="131"/>
      <c r="B25" s="114"/>
      <c r="C25" s="132"/>
      <c r="D25" s="132" t="s">
        <v>300</v>
      </c>
      <c r="E25" s="115" t="s">
        <v>277</v>
      </c>
      <c r="F25" s="117">
        <v>1</v>
      </c>
      <c r="G25" s="117">
        <v>3345</v>
      </c>
      <c r="H25" s="117">
        <v>1</v>
      </c>
      <c r="I25" s="117">
        <v>3050</v>
      </c>
      <c r="J25" s="118">
        <f t="shared" si="1"/>
        <v>10202250</v>
      </c>
      <c r="K25" s="119"/>
      <c r="L25" s="129"/>
      <c r="M25" s="129"/>
    </row>
    <row r="26" spans="1:13" ht="16.5">
      <c r="A26" s="131"/>
      <c r="B26" s="114"/>
      <c r="C26" s="132"/>
      <c r="D26" s="116"/>
      <c r="E26" s="115" t="s">
        <v>277</v>
      </c>
      <c r="F26" s="117">
        <v>1</v>
      </c>
      <c r="G26" s="117">
        <v>1155</v>
      </c>
      <c r="H26" s="117">
        <v>1</v>
      </c>
      <c r="I26" s="117">
        <v>3050</v>
      </c>
      <c r="J26" s="118">
        <f>I26*H26*G26*F26</f>
        <v>3522750</v>
      </c>
      <c r="K26" s="119"/>
      <c r="L26" s="129"/>
      <c r="M26" s="129"/>
    </row>
    <row r="27" spans="1:13" ht="16.5">
      <c r="A27" s="131"/>
      <c r="B27" s="114"/>
      <c r="C27" s="132"/>
      <c r="D27" s="116"/>
      <c r="E27" s="115" t="s">
        <v>277</v>
      </c>
      <c r="F27" s="117">
        <v>1</v>
      </c>
      <c r="G27" s="117">
        <v>1355</v>
      </c>
      <c r="H27" s="117">
        <v>1</v>
      </c>
      <c r="I27" s="117">
        <v>3050</v>
      </c>
      <c r="J27" s="118">
        <f t="shared" ref="J27" si="4">I27*H27*G27*F27</f>
        <v>4132750</v>
      </c>
      <c r="K27" s="119"/>
      <c r="L27" s="129"/>
      <c r="M27" s="129"/>
    </row>
    <row r="28" spans="1:13" ht="16.5">
      <c r="A28" s="131"/>
      <c r="B28" s="114"/>
      <c r="C28" s="132"/>
      <c r="D28" s="115" t="s">
        <v>302</v>
      </c>
      <c r="E28" s="115" t="s">
        <v>277</v>
      </c>
      <c r="F28" s="117">
        <v>1</v>
      </c>
      <c r="G28" s="117">
        <v>3434</v>
      </c>
      <c r="H28" s="117">
        <v>1</v>
      </c>
      <c r="I28" s="117">
        <v>2750</v>
      </c>
      <c r="J28" s="118">
        <f>I28*H28*G28*F28</f>
        <v>9443500</v>
      </c>
      <c r="K28" s="119"/>
      <c r="L28" s="129"/>
      <c r="M28" s="129"/>
    </row>
    <row r="29" spans="1:13" ht="16.5">
      <c r="A29" s="131"/>
      <c r="B29" s="114"/>
      <c r="C29" s="132"/>
      <c r="D29" s="132"/>
      <c r="E29" s="115" t="s">
        <v>277</v>
      </c>
      <c r="F29" s="117">
        <v>1</v>
      </c>
      <c r="G29" s="117">
        <v>849</v>
      </c>
      <c r="H29" s="117">
        <v>1</v>
      </c>
      <c r="I29" s="117">
        <v>2750</v>
      </c>
      <c r="J29" s="118">
        <f>I29*H29*G29*F29</f>
        <v>2334750</v>
      </c>
      <c r="K29" s="119"/>
      <c r="L29" s="129"/>
      <c r="M29" s="129"/>
    </row>
    <row r="30" spans="1:13" ht="16.5">
      <c r="A30" s="131"/>
      <c r="B30" s="114"/>
      <c r="C30" s="132"/>
      <c r="D30" s="116"/>
      <c r="E30" s="115" t="s">
        <v>277</v>
      </c>
      <c r="F30" s="117">
        <v>1</v>
      </c>
      <c r="G30" s="117">
        <v>550</v>
      </c>
      <c r="H30" s="117">
        <v>1</v>
      </c>
      <c r="I30" s="117">
        <v>2750</v>
      </c>
      <c r="J30" s="118">
        <f t="shared" si="1"/>
        <v>1512500</v>
      </c>
      <c r="K30" s="119"/>
      <c r="L30" s="129"/>
      <c r="M30" s="129"/>
    </row>
    <row r="31" spans="1:13" ht="16.5">
      <c r="A31" s="131"/>
      <c r="B31" s="114"/>
      <c r="C31" s="132"/>
      <c r="D31" s="116"/>
      <c r="E31" s="115" t="s">
        <v>277</v>
      </c>
      <c r="F31" s="117">
        <v>1</v>
      </c>
      <c r="G31" s="117">
        <v>837</v>
      </c>
      <c r="H31" s="117">
        <v>1</v>
      </c>
      <c r="I31" s="117">
        <v>2750</v>
      </c>
      <c r="J31" s="118">
        <f t="shared" si="1"/>
        <v>2301750</v>
      </c>
      <c r="K31" s="119"/>
      <c r="L31" s="129"/>
      <c r="M31" s="129"/>
    </row>
    <row r="32" spans="1:13" ht="16.5">
      <c r="A32" s="131"/>
      <c r="B32" s="114"/>
      <c r="C32" s="132"/>
      <c r="D32" s="116"/>
      <c r="E32" s="115" t="s">
        <v>277</v>
      </c>
      <c r="F32" s="117">
        <v>1</v>
      </c>
      <c r="G32" s="117">
        <v>2761</v>
      </c>
      <c r="H32" s="117">
        <v>1</v>
      </c>
      <c r="I32" s="117">
        <v>2750</v>
      </c>
      <c r="J32" s="118">
        <f t="shared" ref="J32" si="5">I32*H32*G32*F32</f>
        <v>7592750</v>
      </c>
      <c r="K32" s="119"/>
      <c r="L32" s="129"/>
      <c r="M32" s="129"/>
    </row>
    <row r="33" spans="1:13" ht="16.5">
      <c r="A33" s="131"/>
      <c r="B33" s="114"/>
      <c r="C33" s="132"/>
      <c r="D33" s="116"/>
      <c r="E33" s="115" t="s">
        <v>277</v>
      </c>
      <c r="F33" s="117">
        <v>1</v>
      </c>
      <c r="G33" s="117">
        <v>900</v>
      </c>
      <c r="H33" s="117">
        <v>1</v>
      </c>
      <c r="I33" s="117">
        <v>2150</v>
      </c>
      <c r="J33" s="118">
        <f t="shared" si="1"/>
        <v>1935000</v>
      </c>
      <c r="K33" s="119"/>
      <c r="L33" s="129"/>
      <c r="M33" s="129"/>
    </row>
    <row r="34" spans="1:13" ht="16.5">
      <c r="A34" s="131"/>
      <c r="B34" s="114"/>
      <c r="C34" s="132"/>
      <c r="D34" s="116"/>
      <c r="E34" s="115"/>
      <c r="F34" s="117"/>
      <c r="G34" s="117"/>
      <c r="H34" s="117"/>
      <c r="I34" s="117"/>
      <c r="J34" s="118"/>
      <c r="K34" s="119"/>
      <c r="L34" s="129"/>
      <c r="M34" s="129"/>
    </row>
    <row r="35" spans="1:13" ht="16.5">
      <c r="A35" s="110"/>
      <c r="B35" s="111"/>
      <c r="C35" s="115"/>
      <c r="D35" s="116"/>
      <c r="E35" s="115"/>
      <c r="F35" s="117"/>
      <c r="G35" s="117"/>
      <c r="H35" s="117"/>
      <c r="I35" s="117"/>
      <c r="J35" s="129">
        <f>SUM(J13:J33)</f>
        <v>228949725</v>
      </c>
      <c r="K35" s="130">
        <v>0.05</v>
      </c>
      <c r="L35" s="129">
        <f>J35+J35*K35</f>
        <v>240397211.25</v>
      </c>
      <c r="M35" s="129">
        <v>2587.6140463218399</v>
      </c>
    </row>
    <row r="36" spans="1:13" ht="16.5">
      <c r="A36" s="110"/>
      <c r="B36" s="111"/>
      <c r="C36" s="115"/>
      <c r="D36" s="116"/>
      <c r="E36" s="115"/>
      <c r="F36" s="117"/>
      <c r="G36" s="117"/>
      <c r="H36" s="117"/>
      <c r="I36" s="117"/>
      <c r="J36" s="118"/>
      <c r="K36" s="119"/>
      <c r="L36" s="129"/>
      <c r="M36" s="129"/>
    </row>
    <row r="37" spans="1:13" ht="16.5">
      <c r="A37" s="19">
        <v>3.07</v>
      </c>
      <c r="B37" s="29" t="s">
        <v>13</v>
      </c>
      <c r="C37" s="132" t="s">
        <v>295</v>
      </c>
      <c r="D37" s="132" t="s">
        <v>293</v>
      </c>
      <c r="E37" s="115" t="s">
        <v>277</v>
      </c>
      <c r="F37" s="117">
        <v>2</v>
      </c>
      <c r="G37" s="117">
        <v>2289</v>
      </c>
      <c r="H37" s="117">
        <v>1</v>
      </c>
      <c r="I37" s="117">
        <v>3975</v>
      </c>
      <c r="J37" s="118">
        <f t="shared" ref="J37:J49" si="6">I37*H37*G37*F37</f>
        <v>18197550</v>
      </c>
      <c r="K37" s="119"/>
      <c r="L37" s="129"/>
      <c r="M37" s="129"/>
    </row>
    <row r="38" spans="1:13" ht="16.5">
      <c r="A38" s="110"/>
      <c r="B38" s="111"/>
      <c r="C38" s="132"/>
      <c r="D38" s="115" t="s">
        <v>294</v>
      </c>
      <c r="E38" s="115" t="s">
        <v>277</v>
      </c>
      <c r="F38" s="117">
        <v>2</v>
      </c>
      <c r="G38" s="117">
        <v>7982</v>
      </c>
      <c r="H38" s="117">
        <v>1</v>
      </c>
      <c r="I38" s="117">
        <v>3975</v>
      </c>
      <c r="J38" s="118">
        <f t="shared" si="6"/>
        <v>63456900</v>
      </c>
      <c r="K38" s="119"/>
      <c r="L38" s="129"/>
      <c r="M38" s="129"/>
    </row>
    <row r="39" spans="1:13" ht="16.5">
      <c r="A39" s="110"/>
      <c r="B39" s="110"/>
      <c r="C39" s="132"/>
      <c r="D39" s="116"/>
      <c r="E39" s="115" t="s">
        <v>277</v>
      </c>
      <c r="F39" s="117">
        <v>2</v>
      </c>
      <c r="G39" s="117">
        <v>4394</v>
      </c>
      <c r="H39" s="117">
        <v>1</v>
      </c>
      <c r="I39" s="117">
        <v>3975</v>
      </c>
      <c r="J39" s="118">
        <f t="shared" si="6"/>
        <v>34932300</v>
      </c>
      <c r="K39" s="119"/>
      <c r="L39" s="129"/>
      <c r="M39" s="129"/>
    </row>
    <row r="40" spans="1:13" ht="16.5">
      <c r="A40" s="110"/>
      <c r="B40" s="110"/>
      <c r="C40" s="132"/>
      <c r="D40" s="116"/>
      <c r="E40" s="115" t="s">
        <v>277</v>
      </c>
      <c r="F40" s="117">
        <v>2</v>
      </c>
      <c r="G40" s="117">
        <v>935</v>
      </c>
      <c r="H40" s="117">
        <v>1</v>
      </c>
      <c r="I40" s="117">
        <v>3975</v>
      </c>
      <c r="J40" s="118">
        <f t="shared" si="6"/>
        <v>7433250</v>
      </c>
      <c r="K40" s="119"/>
      <c r="L40" s="129"/>
      <c r="M40" s="129"/>
    </row>
    <row r="41" spans="1:13" ht="16.5">
      <c r="A41" s="110"/>
      <c r="B41" s="110"/>
      <c r="C41" s="132"/>
      <c r="D41" s="116"/>
      <c r="E41" s="115" t="s">
        <v>277</v>
      </c>
      <c r="F41" s="117">
        <v>2</v>
      </c>
      <c r="G41" s="117">
        <v>3377</v>
      </c>
      <c r="H41" s="117">
        <v>1</v>
      </c>
      <c r="I41" s="117">
        <v>3975</v>
      </c>
      <c r="J41" s="118">
        <f t="shared" si="6"/>
        <v>26847150</v>
      </c>
      <c r="K41" s="119"/>
      <c r="L41" s="129"/>
      <c r="M41" s="129"/>
    </row>
    <row r="42" spans="1:13" ht="16.5">
      <c r="A42" s="110"/>
      <c r="B42" s="110"/>
      <c r="C42" s="132"/>
      <c r="D42" s="115" t="s">
        <v>296</v>
      </c>
      <c r="E42" s="115" t="s">
        <v>277</v>
      </c>
      <c r="F42" s="117">
        <v>2</v>
      </c>
      <c r="G42" s="117">
        <v>4158</v>
      </c>
      <c r="H42" s="117">
        <v>1</v>
      </c>
      <c r="I42" s="117">
        <v>3975</v>
      </c>
      <c r="J42" s="118">
        <f t="shared" si="6"/>
        <v>33056100</v>
      </c>
      <c r="K42" s="119"/>
      <c r="L42" s="129"/>
      <c r="M42" s="129"/>
    </row>
    <row r="43" spans="1:13" ht="16.5">
      <c r="A43" s="110"/>
      <c r="B43" s="110"/>
      <c r="C43" s="132"/>
      <c r="D43" s="116"/>
      <c r="E43" s="115" t="s">
        <v>277</v>
      </c>
      <c r="F43" s="117">
        <v>2</v>
      </c>
      <c r="G43" s="117">
        <v>1935</v>
      </c>
      <c r="H43" s="117">
        <v>1</v>
      </c>
      <c r="I43" s="117">
        <v>3975</v>
      </c>
      <c r="J43" s="118">
        <f t="shared" si="6"/>
        <v>15383250</v>
      </c>
      <c r="K43" s="119"/>
      <c r="L43" s="129"/>
      <c r="M43" s="129"/>
    </row>
    <row r="44" spans="1:13" ht="16.5">
      <c r="A44" s="110"/>
      <c r="B44" s="111"/>
      <c r="C44" s="116"/>
      <c r="D44" s="116"/>
      <c r="E44" s="115" t="s">
        <v>277</v>
      </c>
      <c r="F44" s="117">
        <v>2</v>
      </c>
      <c r="G44" s="117">
        <v>1025</v>
      </c>
      <c r="H44" s="117">
        <v>1</v>
      </c>
      <c r="I44" s="117">
        <v>3975</v>
      </c>
      <c r="J44" s="118">
        <f t="shared" si="6"/>
        <v>8148750</v>
      </c>
      <c r="K44" s="119"/>
      <c r="L44" s="129"/>
      <c r="M44" s="129"/>
    </row>
    <row r="45" spans="1:13" ht="16.5">
      <c r="A45" s="110"/>
      <c r="B45" s="111"/>
      <c r="C45" s="132"/>
      <c r="D45" s="116"/>
      <c r="E45" s="115" t="s">
        <v>277</v>
      </c>
      <c r="F45" s="117">
        <v>2</v>
      </c>
      <c r="G45" s="117">
        <v>3108</v>
      </c>
      <c r="H45" s="117">
        <v>1</v>
      </c>
      <c r="I45" s="117">
        <v>3975</v>
      </c>
      <c r="J45" s="118">
        <f t="shared" si="6"/>
        <v>24708600</v>
      </c>
      <c r="K45" s="119"/>
      <c r="L45" s="129"/>
      <c r="M45" s="129"/>
    </row>
    <row r="46" spans="1:13" ht="16.5">
      <c r="A46" s="110"/>
      <c r="B46" s="111"/>
      <c r="C46" s="132"/>
      <c r="D46" s="116"/>
      <c r="E46" s="115" t="s">
        <v>277</v>
      </c>
      <c r="F46" s="117">
        <v>2</v>
      </c>
      <c r="G46" s="117">
        <v>7929</v>
      </c>
      <c r="H46" s="117">
        <v>1</v>
      </c>
      <c r="I46" s="117">
        <v>3975</v>
      </c>
      <c r="J46" s="118">
        <f t="shared" si="6"/>
        <v>63035550</v>
      </c>
      <c r="K46" s="119"/>
      <c r="L46" s="129"/>
      <c r="M46" s="129"/>
    </row>
    <row r="47" spans="1:13" ht="16.5">
      <c r="A47" s="110"/>
      <c r="B47" s="111"/>
      <c r="C47" s="132"/>
      <c r="D47" s="116"/>
      <c r="E47" s="115" t="s">
        <v>277</v>
      </c>
      <c r="F47" s="117">
        <v>2</v>
      </c>
      <c r="G47" s="117">
        <v>5901</v>
      </c>
      <c r="H47" s="117">
        <v>1</v>
      </c>
      <c r="I47" s="117">
        <v>3975</v>
      </c>
      <c r="J47" s="118">
        <f t="shared" si="6"/>
        <v>46912950</v>
      </c>
      <c r="K47" s="119"/>
      <c r="L47" s="129"/>
      <c r="M47" s="129"/>
    </row>
    <row r="48" spans="1:13" ht="16.5">
      <c r="A48" s="110"/>
      <c r="B48" s="111"/>
      <c r="C48" s="132"/>
      <c r="D48" s="116"/>
      <c r="E48" s="115" t="s">
        <v>277</v>
      </c>
      <c r="F48" s="117">
        <v>-2</v>
      </c>
      <c r="G48" s="117">
        <v>750</v>
      </c>
      <c r="H48" s="117">
        <v>1</v>
      </c>
      <c r="I48" s="117">
        <v>2150</v>
      </c>
      <c r="J48" s="118">
        <f t="shared" si="6"/>
        <v>-3225000</v>
      </c>
      <c r="K48" s="119"/>
      <c r="L48" s="129"/>
      <c r="M48" s="129"/>
    </row>
    <row r="49" spans="1:13" ht="16.5">
      <c r="A49" s="110"/>
      <c r="B49" s="111"/>
      <c r="C49" s="132"/>
      <c r="D49" s="116"/>
      <c r="E49" s="115" t="s">
        <v>277</v>
      </c>
      <c r="F49" s="117">
        <v>2</v>
      </c>
      <c r="G49" s="117">
        <v>3345</v>
      </c>
      <c r="H49" s="117">
        <v>1</v>
      </c>
      <c r="I49" s="117">
        <v>3050</v>
      </c>
      <c r="J49" s="118">
        <f t="shared" si="6"/>
        <v>20404500</v>
      </c>
      <c r="K49" s="119"/>
      <c r="L49" s="129"/>
      <c r="M49" s="129"/>
    </row>
    <row r="50" spans="1:13" ht="16.5">
      <c r="A50" s="110"/>
      <c r="B50" s="111"/>
      <c r="C50" s="132"/>
      <c r="D50" s="116"/>
      <c r="E50" s="115" t="s">
        <v>277</v>
      </c>
      <c r="F50" s="117">
        <v>2</v>
      </c>
      <c r="G50" s="117">
        <v>1155</v>
      </c>
      <c r="H50" s="117">
        <v>1</v>
      </c>
      <c r="I50" s="117">
        <v>3050</v>
      </c>
      <c r="J50" s="118">
        <f>I50*H50*G50*F50</f>
        <v>7045500</v>
      </c>
      <c r="K50" s="119"/>
      <c r="L50" s="129"/>
      <c r="M50" s="129"/>
    </row>
    <row r="51" spans="1:13" ht="16.5">
      <c r="A51" s="110"/>
      <c r="B51" s="111"/>
      <c r="C51" s="132"/>
      <c r="D51" s="116"/>
      <c r="E51" s="115" t="s">
        <v>277</v>
      </c>
      <c r="F51" s="117">
        <v>2</v>
      </c>
      <c r="G51" s="117">
        <v>1355</v>
      </c>
      <c r="H51" s="117">
        <v>1</v>
      </c>
      <c r="I51" s="117">
        <v>3050</v>
      </c>
      <c r="J51" s="118">
        <f t="shared" ref="J51" si="7">I51*H51*G51*F51</f>
        <v>8265500</v>
      </c>
      <c r="K51" s="119"/>
      <c r="L51" s="129"/>
      <c r="M51" s="129"/>
    </row>
    <row r="52" spans="1:13" ht="16.5">
      <c r="A52" s="110"/>
      <c r="B52" s="111"/>
      <c r="C52" s="132" t="s">
        <v>298</v>
      </c>
      <c r="D52" s="115" t="s">
        <v>297</v>
      </c>
      <c r="E52" s="115" t="s">
        <v>277</v>
      </c>
      <c r="F52" s="117">
        <v>2</v>
      </c>
      <c r="G52" s="117">
        <v>3434</v>
      </c>
      <c r="H52" s="117">
        <v>1</v>
      </c>
      <c r="I52" s="117">
        <v>2750</v>
      </c>
      <c r="J52" s="118">
        <f>I52*H52*G52*F52</f>
        <v>18887000</v>
      </c>
      <c r="K52" s="119"/>
      <c r="L52" s="129"/>
      <c r="M52" s="129"/>
    </row>
    <row r="53" spans="1:13" ht="16.5">
      <c r="A53" s="133"/>
      <c r="B53" s="126"/>
      <c r="C53" s="132"/>
      <c r="D53" s="132"/>
      <c r="E53" s="115" t="s">
        <v>277</v>
      </c>
      <c r="F53" s="117">
        <v>2</v>
      </c>
      <c r="G53" s="117">
        <v>849</v>
      </c>
      <c r="H53" s="117">
        <v>1</v>
      </c>
      <c r="I53" s="117">
        <v>2750</v>
      </c>
      <c r="J53" s="118">
        <f>I53*H53*G53*F53</f>
        <v>4669500</v>
      </c>
      <c r="K53" s="119"/>
      <c r="L53" s="129"/>
      <c r="M53" s="129"/>
    </row>
    <row r="54" spans="1:13" ht="16.5">
      <c r="A54" s="110"/>
      <c r="B54" s="122"/>
      <c r="C54" s="132"/>
      <c r="D54" s="116"/>
      <c r="E54" s="115" t="s">
        <v>277</v>
      </c>
      <c r="F54" s="117">
        <v>2</v>
      </c>
      <c r="G54" s="117">
        <v>550</v>
      </c>
      <c r="H54" s="117">
        <v>1</v>
      </c>
      <c r="I54" s="117">
        <v>2750</v>
      </c>
      <c r="J54" s="118">
        <f t="shared" ref="J54:J57" si="8">I54*H54*G54*F54</f>
        <v>3025000</v>
      </c>
      <c r="K54" s="119"/>
      <c r="L54" s="129"/>
      <c r="M54" s="129"/>
    </row>
    <row r="55" spans="1:13" ht="16.5">
      <c r="A55" s="110"/>
      <c r="B55" s="111"/>
      <c r="C55" s="132"/>
      <c r="D55" s="116"/>
      <c r="E55" s="115" t="s">
        <v>277</v>
      </c>
      <c r="F55" s="117">
        <v>2</v>
      </c>
      <c r="G55" s="117">
        <v>837</v>
      </c>
      <c r="H55" s="117">
        <v>1</v>
      </c>
      <c r="I55" s="117">
        <v>2750</v>
      </c>
      <c r="J55" s="118">
        <f t="shared" si="8"/>
        <v>4603500</v>
      </c>
      <c r="K55" s="119"/>
      <c r="L55" s="129"/>
      <c r="M55" s="129"/>
    </row>
    <row r="56" spans="1:13" ht="16.5">
      <c r="A56" s="113"/>
      <c r="B56" s="112"/>
      <c r="C56" s="132"/>
      <c r="D56" s="116"/>
      <c r="E56" s="115" t="s">
        <v>277</v>
      </c>
      <c r="F56" s="117">
        <v>2</v>
      </c>
      <c r="G56" s="117">
        <v>2761</v>
      </c>
      <c r="H56" s="117">
        <v>1</v>
      </c>
      <c r="I56" s="117">
        <v>2750</v>
      </c>
      <c r="J56" s="118">
        <f t="shared" si="8"/>
        <v>15185500</v>
      </c>
      <c r="K56" s="119"/>
      <c r="L56" s="129"/>
      <c r="M56" s="129"/>
    </row>
    <row r="57" spans="1:13" ht="16.5">
      <c r="A57" s="113"/>
      <c r="B57" s="112"/>
      <c r="C57" s="132"/>
      <c r="D57" s="116"/>
      <c r="E57" s="115" t="s">
        <v>277</v>
      </c>
      <c r="F57" s="117">
        <v>2</v>
      </c>
      <c r="G57" s="117">
        <v>900</v>
      </c>
      <c r="H57" s="117">
        <v>1</v>
      </c>
      <c r="I57" s="117">
        <v>2150</v>
      </c>
      <c r="J57" s="118">
        <f t="shared" si="8"/>
        <v>3870000</v>
      </c>
      <c r="K57" s="119"/>
      <c r="L57" s="129"/>
      <c r="M57" s="129"/>
    </row>
    <row r="58" spans="1:13" ht="16.5">
      <c r="A58" s="113"/>
      <c r="B58" s="112"/>
      <c r="C58" s="132"/>
      <c r="D58" s="116"/>
      <c r="E58" s="115"/>
      <c r="F58" s="117"/>
      <c r="G58" s="117"/>
      <c r="H58" s="117"/>
      <c r="I58" s="117"/>
      <c r="J58" s="118"/>
      <c r="K58" s="119"/>
      <c r="L58" s="129"/>
      <c r="M58" s="129"/>
    </row>
    <row r="59" spans="1:13" ht="16.5">
      <c r="A59" s="110"/>
      <c r="B59" s="111"/>
      <c r="C59" s="115"/>
      <c r="D59" s="116"/>
      <c r="E59" s="115"/>
      <c r="F59" s="117"/>
      <c r="G59" s="117"/>
      <c r="H59" s="117"/>
      <c r="I59" s="117"/>
      <c r="J59" s="129">
        <f>SUM(J37:J58)</f>
        <v>424843350</v>
      </c>
      <c r="K59" s="130">
        <v>0.05</v>
      </c>
      <c r="L59" s="129">
        <f>J59+J59*K59</f>
        <v>446085517.5</v>
      </c>
      <c r="M59" s="129">
        <v>4801.62454856159</v>
      </c>
    </row>
    <row r="60" spans="1:13" ht="16.5">
      <c r="A60" s="134"/>
      <c r="B60" s="135"/>
      <c r="C60" s="115"/>
      <c r="D60" s="116"/>
      <c r="E60" s="115"/>
      <c r="F60" s="117"/>
      <c r="G60" s="117"/>
      <c r="H60" s="117"/>
      <c r="I60" s="117"/>
      <c r="J60" s="129"/>
      <c r="K60" s="130"/>
      <c r="L60" s="129"/>
      <c r="M60" s="129"/>
    </row>
    <row r="61" spans="1:13" ht="16.5">
      <c r="A61" s="136"/>
      <c r="B61" s="135"/>
      <c r="C61" s="115"/>
      <c r="D61" s="116"/>
      <c r="E61" s="115"/>
      <c r="F61" s="117"/>
      <c r="G61" s="117"/>
      <c r="H61" s="117"/>
      <c r="I61" s="117"/>
      <c r="J61" s="129"/>
      <c r="K61" s="130"/>
      <c r="L61" s="129"/>
      <c r="M61" s="129"/>
    </row>
    <row r="62" spans="1:13" ht="16.5">
      <c r="A62" s="12">
        <v>4.01</v>
      </c>
      <c r="B62" s="27" t="s">
        <v>16</v>
      </c>
      <c r="C62" s="132"/>
      <c r="D62" s="116" t="s">
        <v>280</v>
      </c>
      <c r="E62" s="115" t="s">
        <v>277</v>
      </c>
      <c r="F62" s="117">
        <v>1</v>
      </c>
      <c r="G62" s="117">
        <v>1075837.3674999999</v>
      </c>
      <c r="H62" s="117">
        <v>1</v>
      </c>
      <c r="I62" s="117">
        <v>1</v>
      </c>
      <c r="J62" s="118">
        <f t="shared" ref="J62:J64" si="9">I62*H62*G62*F62</f>
        <v>1075837.3674999999</v>
      </c>
      <c r="K62" s="130"/>
      <c r="L62" s="129"/>
      <c r="M62" s="129"/>
    </row>
    <row r="63" spans="1:13" ht="16.5">
      <c r="A63" s="136"/>
      <c r="B63" s="111"/>
      <c r="C63" s="132"/>
      <c r="D63" s="116" t="s">
        <v>285</v>
      </c>
      <c r="E63" s="115" t="s">
        <v>277</v>
      </c>
      <c r="F63" s="117">
        <v>1</v>
      </c>
      <c r="G63" s="117">
        <v>758717.5442</v>
      </c>
      <c r="H63" s="117">
        <v>1</v>
      </c>
      <c r="I63" s="117">
        <v>1</v>
      </c>
      <c r="J63" s="118">
        <f t="shared" si="9"/>
        <v>758717.5442</v>
      </c>
      <c r="K63" s="130"/>
      <c r="L63" s="129"/>
      <c r="M63" s="129"/>
    </row>
    <row r="64" spans="1:13" ht="16.5">
      <c r="A64" s="136"/>
      <c r="B64" s="111"/>
      <c r="C64" s="132"/>
      <c r="D64" s="116" t="s">
        <v>284</v>
      </c>
      <c r="E64" s="115" t="s">
        <v>277</v>
      </c>
      <c r="F64" s="117">
        <v>1</v>
      </c>
      <c r="G64" s="117">
        <v>278135.97950000002</v>
      </c>
      <c r="H64" s="117">
        <v>1</v>
      </c>
      <c r="I64" s="117">
        <v>1</v>
      </c>
      <c r="J64" s="118">
        <f t="shared" si="9"/>
        <v>278135.97950000002</v>
      </c>
      <c r="K64" s="130"/>
      <c r="L64" s="129"/>
      <c r="M64" s="129"/>
    </row>
    <row r="65" spans="1:13" ht="16.5">
      <c r="A65" s="136"/>
      <c r="B65" s="111"/>
      <c r="C65" s="132"/>
      <c r="D65" s="116"/>
      <c r="E65" s="115"/>
      <c r="F65" s="117"/>
      <c r="G65" s="117"/>
      <c r="H65" s="117"/>
      <c r="I65" s="117"/>
      <c r="J65" s="118"/>
      <c r="K65" s="130"/>
      <c r="L65" s="129"/>
      <c r="M65" s="129"/>
    </row>
    <row r="66" spans="1:13" ht="16.5">
      <c r="A66" s="136"/>
      <c r="B66" s="111"/>
      <c r="C66" s="132"/>
      <c r="D66" s="116"/>
      <c r="E66" s="115"/>
      <c r="F66" s="117"/>
      <c r="G66" s="117"/>
      <c r="H66" s="117"/>
      <c r="I66" s="117"/>
      <c r="J66" s="118"/>
      <c r="K66" s="130"/>
      <c r="L66" s="129"/>
      <c r="M66" s="129"/>
    </row>
    <row r="67" spans="1:13" ht="16.5">
      <c r="A67" s="136"/>
      <c r="B67" s="110"/>
      <c r="C67" s="132"/>
      <c r="D67" s="116"/>
      <c r="E67" s="115"/>
      <c r="F67" s="117"/>
      <c r="G67" s="117"/>
      <c r="H67" s="117"/>
      <c r="I67" s="117"/>
      <c r="J67" s="129">
        <f>SUM(J62:J66)</f>
        <v>2112690.8912</v>
      </c>
      <c r="K67" s="130">
        <v>0.1</v>
      </c>
      <c r="L67" s="129">
        <f>J67+J67*K67</f>
        <v>2323959.9803200001</v>
      </c>
      <c r="M67" s="129">
        <v>25.0148970367385</v>
      </c>
    </row>
    <row r="68" spans="1:13" ht="16.5">
      <c r="A68" s="136"/>
      <c r="B68" s="110"/>
      <c r="C68" s="132"/>
      <c r="D68" s="116"/>
      <c r="E68" s="115"/>
      <c r="F68" s="117"/>
      <c r="G68" s="117"/>
      <c r="H68" s="117"/>
      <c r="I68" s="117"/>
      <c r="J68" s="129"/>
      <c r="K68" s="130"/>
      <c r="L68" s="129"/>
      <c r="M68" s="129"/>
    </row>
    <row r="69" spans="1:13" ht="16.5">
      <c r="A69" s="12">
        <v>4.0199999999999996</v>
      </c>
      <c r="B69" s="27" t="s">
        <v>18</v>
      </c>
      <c r="C69" s="132"/>
      <c r="D69" s="116" t="s">
        <v>279</v>
      </c>
      <c r="E69" s="115" t="s">
        <v>277</v>
      </c>
      <c r="F69" s="117">
        <v>1</v>
      </c>
      <c r="G69" s="117">
        <v>2512485.4961999999</v>
      </c>
      <c r="H69" s="117">
        <v>1</v>
      </c>
      <c r="I69" s="117">
        <v>1</v>
      </c>
      <c r="J69" s="118">
        <f t="shared" ref="J69" si="10">I69*H69*G69*F69</f>
        <v>2512485.4961999999</v>
      </c>
      <c r="K69" s="130"/>
      <c r="L69" s="129"/>
      <c r="M69" s="129"/>
    </row>
    <row r="70" spans="1:13" ht="16.5">
      <c r="A70" s="136"/>
      <c r="B70" s="110"/>
      <c r="C70" s="132"/>
      <c r="D70" s="116"/>
      <c r="E70" s="115"/>
      <c r="F70" s="117"/>
      <c r="G70" s="117"/>
      <c r="H70" s="117"/>
      <c r="I70" s="117"/>
      <c r="J70" s="129">
        <f>SUM(J69:J69)</f>
        <v>2512485.4961999999</v>
      </c>
      <c r="K70" s="130">
        <v>0.1</v>
      </c>
      <c r="L70" s="129">
        <f>J70+J70*K70</f>
        <v>2763734.0458200001</v>
      </c>
      <c r="M70" s="129">
        <v>29.748585729810301</v>
      </c>
    </row>
    <row r="71" spans="1:13" ht="16.5">
      <c r="A71" s="137"/>
      <c r="B71" s="126"/>
      <c r="C71" s="115"/>
      <c r="D71" s="138"/>
      <c r="E71" s="115"/>
      <c r="F71" s="139"/>
      <c r="G71" s="139"/>
      <c r="H71" s="139"/>
      <c r="I71" s="140"/>
      <c r="J71" s="129"/>
      <c r="K71" s="119"/>
      <c r="L71" s="120"/>
      <c r="M71" s="120"/>
    </row>
    <row r="72" spans="1:13" ht="16.5">
      <c r="A72" s="12">
        <v>4.04</v>
      </c>
      <c r="B72" s="27" t="s">
        <v>303</v>
      </c>
      <c r="C72" s="141"/>
      <c r="D72" s="142" t="s">
        <v>288</v>
      </c>
      <c r="E72" s="115" t="s">
        <v>277</v>
      </c>
      <c r="F72" s="117">
        <v>1</v>
      </c>
      <c r="G72" s="117">
        <v>76987407.109200001</v>
      </c>
      <c r="H72" s="117">
        <v>1</v>
      </c>
      <c r="I72" s="117">
        <v>1</v>
      </c>
      <c r="J72" s="118">
        <f t="shared" ref="J72" si="11">I72*H72*G72*F72</f>
        <v>76987407.109200001</v>
      </c>
      <c r="K72" s="119"/>
      <c r="L72" s="120"/>
      <c r="M72" s="120"/>
    </row>
    <row r="73" spans="1:13" ht="16.5">
      <c r="A73" s="133"/>
      <c r="B73" s="126"/>
      <c r="C73" s="141"/>
      <c r="D73" s="138"/>
      <c r="E73" s="115"/>
      <c r="F73" s="117"/>
      <c r="G73" s="117"/>
      <c r="H73" s="117"/>
      <c r="I73" s="117"/>
      <c r="J73" s="118"/>
      <c r="K73" s="119"/>
      <c r="L73" s="112"/>
      <c r="M73" s="112"/>
    </row>
    <row r="74" spans="1:13" ht="16.5">
      <c r="A74" s="133"/>
      <c r="B74" s="126"/>
      <c r="C74" s="141"/>
      <c r="D74" s="138"/>
      <c r="E74" s="115"/>
      <c r="F74" s="123"/>
      <c r="G74" s="123"/>
      <c r="H74" s="123"/>
      <c r="I74" s="123"/>
      <c r="J74" s="129">
        <f>SUM(J72:J72)</f>
        <v>76987407.109200001</v>
      </c>
      <c r="K74" s="130">
        <v>0.05</v>
      </c>
      <c r="L74" s="129">
        <f>J74+J74*K74</f>
        <v>80836777.464660004</v>
      </c>
      <c r="M74" s="129">
        <v>870.11983095493895</v>
      </c>
    </row>
    <row r="75" spans="1:13" ht="16.5">
      <c r="A75" s="133"/>
      <c r="B75" s="126"/>
      <c r="C75" s="141"/>
      <c r="D75" s="138"/>
      <c r="E75" s="115"/>
      <c r="F75" s="123"/>
      <c r="G75" s="123"/>
      <c r="H75" s="123"/>
      <c r="I75" s="123"/>
      <c r="J75" s="129"/>
      <c r="K75" s="130"/>
      <c r="L75" s="129"/>
      <c r="M75" s="129"/>
    </row>
    <row r="76" spans="1:13" ht="16.5">
      <c r="A76" s="12">
        <v>4.1399999999999997</v>
      </c>
      <c r="B76" s="27" t="s">
        <v>21</v>
      </c>
      <c r="C76" s="141"/>
      <c r="D76" s="146" t="s">
        <v>290</v>
      </c>
      <c r="E76" s="115" t="s">
        <v>277</v>
      </c>
      <c r="F76" s="117">
        <v>1</v>
      </c>
      <c r="G76" s="117">
        <v>76987407.109200001</v>
      </c>
      <c r="H76" s="117">
        <v>1</v>
      </c>
      <c r="I76" s="117">
        <v>1</v>
      </c>
      <c r="J76" s="118">
        <f>I76*H76*G76*F76</f>
        <v>76987407.109200001</v>
      </c>
      <c r="K76" s="130"/>
      <c r="L76" s="129"/>
      <c r="M76" s="129"/>
    </row>
    <row r="77" spans="1:13" ht="16.5">
      <c r="A77" s="133"/>
      <c r="B77" s="126"/>
      <c r="C77" s="141"/>
      <c r="D77" s="138" t="s">
        <v>305</v>
      </c>
      <c r="E77" s="115" t="s">
        <v>277</v>
      </c>
      <c r="F77" s="117">
        <v>1</v>
      </c>
      <c r="G77" s="117">
        <v>82297.406400000007</v>
      </c>
      <c r="H77" s="117">
        <v>1</v>
      </c>
      <c r="I77" s="117">
        <v>1000</v>
      </c>
      <c r="J77" s="118">
        <f>I77*H77*G77*F77</f>
        <v>82297406.400000006</v>
      </c>
      <c r="K77" s="130"/>
      <c r="L77" s="129"/>
      <c r="M77" s="129"/>
    </row>
    <row r="78" spans="1:13" ht="16.5">
      <c r="A78" s="133"/>
      <c r="B78" s="126"/>
      <c r="C78" s="141"/>
      <c r="D78" s="142"/>
      <c r="E78" s="115" t="s">
        <v>277</v>
      </c>
      <c r="F78" s="117">
        <v>-1</v>
      </c>
      <c r="G78" s="117">
        <v>3828</v>
      </c>
      <c r="H78" s="117">
        <v>1</v>
      </c>
      <c r="I78" s="117">
        <v>1000</v>
      </c>
      <c r="J78" s="118">
        <f>I78*H78*G78*F78</f>
        <v>-3828000</v>
      </c>
      <c r="K78" s="130"/>
      <c r="L78" s="129"/>
      <c r="M78" s="129"/>
    </row>
    <row r="79" spans="1:13" ht="16.5">
      <c r="A79" s="133"/>
      <c r="B79" s="126"/>
      <c r="C79" s="141"/>
      <c r="D79" s="142"/>
      <c r="E79" s="115"/>
      <c r="F79" s="117">
        <v>-1</v>
      </c>
      <c r="G79" s="117">
        <v>750</v>
      </c>
      <c r="H79" s="117">
        <v>1</v>
      </c>
      <c r="I79" s="117">
        <v>1000</v>
      </c>
      <c r="J79" s="118">
        <f t="shared" ref="J79:J80" si="12">I79*H79*G79*F79</f>
        <v>-750000</v>
      </c>
      <c r="K79" s="130"/>
      <c r="L79" s="129"/>
      <c r="M79" s="129"/>
    </row>
    <row r="80" spans="1:13" ht="16.5">
      <c r="A80" s="133"/>
      <c r="B80" s="126"/>
      <c r="C80" s="141"/>
      <c r="D80" s="142"/>
      <c r="E80" s="115"/>
      <c r="F80" s="117">
        <v>-1</v>
      </c>
      <c r="G80" s="117">
        <v>1121</v>
      </c>
      <c r="H80" s="117">
        <v>1</v>
      </c>
      <c r="I80" s="117">
        <v>1000</v>
      </c>
      <c r="J80" s="118">
        <f t="shared" si="12"/>
        <v>-1121000</v>
      </c>
      <c r="K80" s="130"/>
      <c r="L80" s="129"/>
      <c r="M80" s="129"/>
    </row>
    <row r="81" spans="1:13" ht="16.5">
      <c r="A81" s="133"/>
      <c r="B81" s="126"/>
      <c r="C81" s="141"/>
      <c r="D81" s="142"/>
      <c r="E81" s="115"/>
      <c r="F81" s="117"/>
      <c r="G81" s="117"/>
      <c r="H81" s="117"/>
      <c r="I81" s="117"/>
      <c r="J81" s="118"/>
      <c r="K81" s="130"/>
      <c r="L81" s="129"/>
      <c r="M81" s="129"/>
    </row>
    <row r="82" spans="1:13" ht="16.5">
      <c r="A82" s="133"/>
      <c r="B82" s="126"/>
      <c r="C82" s="141"/>
      <c r="D82" s="138"/>
      <c r="E82" s="115"/>
      <c r="F82" s="123"/>
      <c r="G82" s="123"/>
      <c r="H82" s="123"/>
      <c r="I82" s="123"/>
      <c r="J82" s="129">
        <f>SUM(J76:J80)</f>
        <v>153585813.50920001</v>
      </c>
      <c r="K82" s="130">
        <v>0.05</v>
      </c>
      <c r="L82" s="129">
        <f>J82+J82*K82</f>
        <v>161265104.18466002</v>
      </c>
      <c r="M82" s="129">
        <v>1735.8431347348801</v>
      </c>
    </row>
    <row r="83" spans="1:13" ht="16.5">
      <c r="A83" s="133"/>
      <c r="B83" s="126"/>
      <c r="C83" s="141"/>
      <c r="D83" s="138"/>
      <c r="E83" s="115"/>
      <c r="F83" s="123"/>
      <c r="G83" s="123"/>
      <c r="H83" s="123"/>
      <c r="I83" s="123"/>
      <c r="J83" s="129"/>
      <c r="K83" s="130"/>
      <c r="L83" s="129"/>
      <c r="M83" s="129"/>
    </row>
    <row r="84" spans="1:13" ht="16.5">
      <c r="A84" s="12">
        <v>5.01</v>
      </c>
      <c r="B84" s="27" t="s">
        <v>23</v>
      </c>
      <c r="C84" s="141"/>
      <c r="D84" s="146" t="s">
        <v>292</v>
      </c>
      <c r="E84" s="115" t="s">
        <v>277</v>
      </c>
      <c r="F84" s="117">
        <v>1</v>
      </c>
      <c r="G84" s="117">
        <v>76987407.109200001</v>
      </c>
      <c r="H84" s="117">
        <v>1</v>
      </c>
      <c r="I84" s="117">
        <v>1</v>
      </c>
      <c r="J84" s="118">
        <f>I84*H84*G84*F84</f>
        <v>76987407.109200001</v>
      </c>
      <c r="K84" s="130"/>
      <c r="L84" s="129"/>
      <c r="M84" s="129"/>
    </row>
    <row r="85" spans="1:13" ht="16.5">
      <c r="A85" s="133"/>
      <c r="B85" s="126"/>
      <c r="C85" s="141"/>
      <c r="D85" s="138"/>
      <c r="E85" s="115"/>
      <c r="F85" s="117"/>
      <c r="G85" s="117"/>
      <c r="H85" s="117"/>
      <c r="I85" s="117"/>
      <c r="J85" s="118"/>
      <c r="K85" s="130"/>
      <c r="L85" s="129"/>
      <c r="M85" s="129"/>
    </row>
    <row r="86" spans="1:13" ht="16.5">
      <c r="A86" s="133"/>
      <c r="B86" s="126"/>
      <c r="C86" s="141"/>
      <c r="D86" s="138"/>
      <c r="E86" s="115"/>
      <c r="F86" s="123"/>
      <c r="G86" s="123"/>
      <c r="H86" s="123"/>
      <c r="I86" s="123"/>
      <c r="J86" s="129">
        <f>SUM(J84)</f>
        <v>76987407.109200001</v>
      </c>
      <c r="K86" s="130">
        <v>0.05</v>
      </c>
      <c r="L86" s="129">
        <f>J86+J86*K86</f>
        <v>80836777.464660004</v>
      </c>
      <c r="M86" s="129">
        <v>870.11983095493895</v>
      </c>
    </row>
    <row r="87" spans="1:13" ht="16.5">
      <c r="A87" s="133"/>
      <c r="B87" s="126"/>
      <c r="C87" s="141"/>
      <c r="D87" s="138"/>
      <c r="E87" s="115"/>
      <c r="F87" s="123"/>
      <c r="G87" s="123"/>
      <c r="H87" s="123"/>
      <c r="I87" s="123"/>
      <c r="J87" s="129"/>
      <c r="K87" s="130"/>
      <c r="L87" s="129"/>
      <c r="M87" s="129"/>
    </row>
    <row r="88" spans="1:13" ht="16.5">
      <c r="A88" s="133"/>
      <c r="B88" s="126"/>
      <c r="C88" s="141"/>
      <c r="D88" s="138"/>
      <c r="E88" s="115"/>
      <c r="F88" s="123"/>
      <c r="G88" s="123"/>
      <c r="H88" s="123"/>
      <c r="I88" s="123"/>
      <c r="J88" s="145"/>
      <c r="K88" s="119"/>
      <c r="L88" s="112"/>
      <c r="M88" s="112"/>
    </row>
    <row r="89" spans="1:13" ht="16.5">
      <c r="A89" s="113"/>
      <c r="B89" s="112"/>
      <c r="C89" s="141"/>
      <c r="D89" s="142"/>
      <c r="E89" s="115"/>
      <c r="F89" s="117"/>
      <c r="G89" s="117"/>
      <c r="H89" s="117"/>
      <c r="I89" s="117"/>
      <c r="J89" s="129"/>
      <c r="K89" s="130"/>
      <c r="L89" s="129"/>
      <c r="M89" s="129"/>
    </row>
    <row r="90" spans="1:13" ht="31.5">
      <c r="A90" s="19">
        <v>8.01</v>
      </c>
      <c r="B90" s="20" t="s">
        <v>226</v>
      </c>
      <c r="C90" s="142"/>
      <c r="D90" s="168" t="s">
        <v>286</v>
      </c>
      <c r="E90" s="115" t="s">
        <v>277</v>
      </c>
      <c r="F90" s="117">
        <v>2</v>
      </c>
      <c r="G90" s="117">
        <v>660</v>
      </c>
      <c r="H90" s="117">
        <v>1</v>
      </c>
      <c r="I90" s="117">
        <v>560</v>
      </c>
      <c r="J90" s="118">
        <f t="shared" ref="J90" si="13">I90*H90*G90*F90</f>
        <v>739200</v>
      </c>
      <c r="K90" s="112"/>
      <c r="L90" s="112"/>
      <c r="M90" s="112"/>
    </row>
    <row r="91" spans="1:13" ht="16.5">
      <c r="A91" s="113"/>
      <c r="B91" s="112"/>
      <c r="C91" s="141"/>
      <c r="D91" s="142"/>
      <c r="E91" s="115"/>
      <c r="F91" s="117"/>
      <c r="G91" s="117"/>
      <c r="H91" s="117"/>
      <c r="I91" s="117"/>
      <c r="J91" s="118"/>
      <c r="K91" s="112"/>
      <c r="L91" s="112"/>
      <c r="M91" s="112"/>
    </row>
    <row r="92" spans="1:13" ht="16.5">
      <c r="A92" s="113"/>
      <c r="B92" s="112"/>
      <c r="C92" s="141"/>
      <c r="D92" s="142"/>
      <c r="E92" s="115"/>
      <c r="F92" s="117"/>
      <c r="G92" s="117"/>
      <c r="H92" s="117"/>
      <c r="I92" s="117"/>
      <c r="J92" s="129">
        <f>SUM(J90:J91)</f>
        <v>739200</v>
      </c>
      <c r="K92" s="130">
        <v>0.05</v>
      </c>
      <c r="L92" s="129">
        <f>J92+J92*K92</f>
        <v>776160</v>
      </c>
      <c r="M92" s="129">
        <v>8.35451670903341</v>
      </c>
    </row>
    <row r="93" spans="1:13" ht="16.5">
      <c r="A93" s="113"/>
      <c r="B93" s="112"/>
      <c r="C93" s="141"/>
      <c r="D93" s="142"/>
      <c r="E93" s="115"/>
      <c r="F93" s="117"/>
      <c r="G93" s="117"/>
      <c r="H93" s="117"/>
      <c r="I93" s="117"/>
      <c r="J93" s="129"/>
      <c r="K93" s="130"/>
      <c r="L93" s="129"/>
      <c r="M93" s="129"/>
    </row>
    <row r="94" spans="1:13" ht="16.5">
      <c r="A94" s="12">
        <v>8.0299999999999994</v>
      </c>
      <c r="B94" s="5" t="s">
        <v>33</v>
      </c>
      <c r="C94" s="141"/>
      <c r="D94" s="168" t="s">
        <v>306</v>
      </c>
      <c r="E94" s="115" t="s">
        <v>277</v>
      </c>
      <c r="F94" s="117">
        <v>1</v>
      </c>
      <c r="G94" s="117">
        <v>938176.82640000002</v>
      </c>
      <c r="H94" s="117">
        <v>1</v>
      </c>
      <c r="I94" s="117">
        <v>1</v>
      </c>
      <c r="J94" s="118">
        <f t="shared" ref="J94" si="14">I94*H94*G94*F94</f>
        <v>938176.82640000002</v>
      </c>
      <c r="K94" s="112"/>
      <c r="L94" s="112"/>
      <c r="M94" s="112"/>
    </row>
    <row r="95" spans="1:13" ht="16.5">
      <c r="A95" s="113"/>
      <c r="B95" s="112"/>
      <c r="C95" s="141"/>
      <c r="D95" s="142"/>
      <c r="E95" s="115"/>
      <c r="F95" s="117"/>
      <c r="G95" s="117"/>
      <c r="H95" s="117"/>
      <c r="I95" s="117"/>
      <c r="J95" s="118"/>
      <c r="K95" s="112"/>
      <c r="L95" s="112"/>
      <c r="M95" s="112"/>
    </row>
    <row r="96" spans="1:13" ht="16.5">
      <c r="A96" s="113"/>
      <c r="B96" s="112"/>
      <c r="C96" s="141"/>
      <c r="D96" s="142"/>
      <c r="E96" s="115"/>
      <c r="F96" s="117"/>
      <c r="G96" s="117"/>
      <c r="H96" s="117"/>
      <c r="I96" s="117"/>
      <c r="J96" s="129">
        <f>SUM(J94:J95)</f>
        <v>938176.82640000002</v>
      </c>
      <c r="K96" s="130">
        <v>0.05</v>
      </c>
      <c r="L96" s="129">
        <f>J96+J96*K96</f>
        <v>985085.66772000003</v>
      </c>
      <c r="M96" s="129">
        <v>10.6033739046644</v>
      </c>
    </row>
    <row r="97" spans="1:13" ht="16.5">
      <c r="A97" s="191"/>
      <c r="B97" s="165"/>
      <c r="C97" s="141"/>
      <c r="D97" s="142"/>
      <c r="E97" s="115"/>
      <c r="F97" s="117"/>
      <c r="G97" s="117"/>
      <c r="H97" s="117"/>
      <c r="I97" s="117"/>
      <c r="J97" s="129"/>
      <c r="K97" s="130"/>
      <c r="L97" s="129"/>
      <c r="M97" s="129"/>
    </row>
    <row r="98" spans="1:13" ht="31.5">
      <c r="A98" s="12">
        <v>8.0399999999999991</v>
      </c>
      <c r="B98" s="5" t="s">
        <v>227</v>
      </c>
      <c r="C98" s="141"/>
      <c r="D98" s="146" t="s">
        <v>299</v>
      </c>
      <c r="E98" s="115" t="s">
        <v>269</v>
      </c>
      <c r="F98" s="117">
        <v>1</v>
      </c>
      <c r="G98" s="117">
        <v>988</v>
      </c>
      <c r="H98" s="117">
        <v>1</v>
      </c>
      <c r="I98" s="117">
        <v>1</v>
      </c>
      <c r="J98" s="118">
        <f>I98*H98*G98*F98</f>
        <v>988</v>
      </c>
      <c r="K98" s="119"/>
      <c r="L98" s="120"/>
      <c r="M98" s="120"/>
    </row>
    <row r="99" spans="1:13" ht="16.5">
      <c r="A99" s="133"/>
      <c r="B99" s="111"/>
      <c r="C99" s="141"/>
      <c r="D99" s="146" t="s">
        <v>307</v>
      </c>
      <c r="E99" s="115" t="s">
        <v>269</v>
      </c>
      <c r="F99" s="117">
        <v>2</v>
      </c>
      <c r="G99" s="117">
        <v>750</v>
      </c>
      <c r="H99" s="117">
        <v>1</v>
      </c>
      <c r="I99" s="117">
        <v>1</v>
      </c>
      <c r="J99" s="118">
        <f>I99*H99*G99*F99</f>
        <v>1500</v>
      </c>
      <c r="K99" s="119"/>
      <c r="L99" s="120"/>
      <c r="M99" s="120"/>
    </row>
    <row r="100" spans="1:13" ht="16.5">
      <c r="A100" s="133"/>
      <c r="B100" s="111"/>
      <c r="C100" s="141"/>
      <c r="D100" s="146"/>
      <c r="E100" s="115"/>
      <c r="F100" s="117"/>
      <c r="G100" s="117"/>
      <c r="H100" s="117"/>
      <c r="I100" s="117"/>
      <c r="J100" s="118"/>
      <c r="K100" s="119"/>
      <c r="L100" s="120"/>
      <c r="M100" s="120"/>
    </row>
    <row r="101" spans="1:13" ht="16.5">
      <c r="A101" s="133"/>
      <c r="B101" s="111"/>
      <c r="C101" s="141"/>
      <c r="D101" s="142"/>
      <c r="E101" s="115"/>
      <c r="F101" s="117"/>
      <c r="G101" s="117"/>
      <c r="H101" s="117"/>
      <c r="I101" s="117"/>
      <c r="J101" s="129">
        <f>SUM(J98:J100)</f>
        <v>2488</v>
      </c>
      <c r="K101" s="130">
        <v>0.05</v>
      </c>
      <c r="L101" s="129">
        <f>J101+J101*K101</f>
        <v>2612.4</v>
      </c>
      <c r="M101" s="129">
        <v>8.5708661417319991</v>
      </c>
    </row>
    <row r="102" spans="1:13" ht="16.5">
      <c r="A102" s="133"/>
      <c r="B102" s="111"/>
      <c r="C102" s="141"/>
      <c r="D102" s="142"/>
      <c r="E102" s="115"/>
      <c r="F102" s="117"/>
      <c r="G102" s="117"/>
      <c r="H102" s="117"/>
      <c r="I102" s="117"/>
      <c r="J102" s="129"/>
      <c r="K102" s="130"/>
      <c r="L102" s="129"/>
      <c r="M102" s="129"/>
    </row>
    <row r="103" spans="1:13" ht="16.5">
      <c r="A103" s="189"/>
      <c r="B103" s="190"/>
      <c r="C103" s="141"/>
      <c r="D103" s="142"/>
      <c r="E103" s="115"/>
      <c r="F103" s="117"/>
      <c r="G103" s="117"/>
      <c r="H103" s="117"/>
      <c r="I103" s="117"/>
      <c r="J103" s="129"/>
      <c r="K103" s="130"/>
      <c r="L103" s="129"/>
      <c r="M103" s="129"/>
    </row>
    <row r="104" spans="1:13" ht="16.5">
      <c r="A104" s="12">
        <v>9.0399999999999991</v>
      </c>
      <c r="B104" s="5" t="s">
        <v>42</v>
      </c>
      <c r="C104" s="141"/>
      <c r="D104" s="138" t="s">
        <v>288</v>
      </c>
      <c r="E104" s="115" t="s">
        <v>277</v>
      </c>
      <c r="F104" s="117">
        <v>1</v>
      </c>
      <c r="G104" s="123">
        <v>77486390.478200004</v>
      </c>
      <c r="H104" s="117">
        <v>1</v>
      </c>
      <c r="I104" s="117">
        <v>1</v>
      </c>
      <c r="J104" s="118">
        <f>I104*H104*G104*F104</f>
        <v>77486390.478200004</v>
      </c>
      <c r="K104" s="119"/>
      <c r="L104" s="120"/>
      <c r="M104" s="120"/>
    </row>
    <row r="105" spans="1:13" ht="16.5">
      <c r="A105" s="183"/>
      <c r="B105" s="184"/>
      <c r="C105" s="141"/>
      <c r="D105" s="138" t="s">
        <v>309</v>
      </c>
      <c r="E105" s="115" t="s">
        <v>277</v>
      </c>
      <c r="F105" s="117">
        <v>1</v>
      </c>
      <c r="G105" s="123">
        <v>3448572.1987999999</v>
      </c>
      <c r="H105" s="117">
        <v>1</v>
      </c>
      <c r="I105" s="117">
        <v>1</v>
      </c>
      <c r="J105" s="118">
        <f>I105*H105*G105*F105</f>
        <v>3448572.1987999999</v>
      </c>
      <c r="K105" s="119"/>
      <c r="L105" s="120"/>
      <c r="M105" s="120"/>
    </row>
    <row r="106" spans="1:13" ht="16.5">
      <c r="A106" s="133"/>
      <c r="B106" s="111"/>
      <c r="C106" s="141"/>
      <c r="D106" s="138" t="s">
        <v>310</v>
      </c>
      <c r="E106" s="115" t="s">
        <v>277</v>
      </c>
      <c r="F106" s="117">
        <v>1</v>
      </c>
      <c r="G106" s="194">
        <v>8790.5953000000009</v>
      </c>
      <c r="H106" s="117">
        <v>1</v>
      </c>
      <c r="I106" s="117">
        <v>1500</v>
      </c>
      <c r="J106" s="118">
        <f>I106*H106*G106*F106</f>
        <v>13185892.950000001</v>
      </c>
      <c r="K106" s="119"/>
      <c r="L106" s="120"/>
      <c r="M106" s="120"/>
    </row>
    <row r="107" spans="1:13" ht="16.5">
      <c r="A107" s="133"/>
      <c r="B107" s="111"/>
      <c r="C107" s="141"/>
      <c r="D107" s="138"/>
      <c r="E107" s="115"/>
      <c r="F107" s="117"/>
      <c r="G107" s="123"/>
      <c r="H107" s="117"/>
      <c r="I107" s="117"/>
      <c r="J107" s="118"/>
      <c r="K107" s="119"/>
      <c r="L107" s="120"/>
      <c r="M107" s="120"/>
    </row>
    <row r="108" spans="1:13" ht="16.5">
      <c r="A108" s="133"/>
      <c r="B108" s="111"/>
      <c r="C108" s="141"/>
      <c r="D108" s="147"/>
      <c r="E108" s="115"/>
      <c r="F108" s="148"/>
      <c r="G108" s="149"/>
      <c r="H108" s="149"/>
      <c r="I108" s="149"/>
      <c r="J108" s="129">
        <f>SUM(J104:J106)</f>
        <v>94120855.627000004</v>
      </c>
      <c r="K108" s="130">
        <v>0.05</v>
      </c>
      <c r="L108" s="129">
        <f>J108+J108*K108</f>
        <v>98826898.408350006</v>
      </c>
      <c r="M108" s="129">
        <v>1063.76388124651</v>
      </c>
    </row>
    <row r="109" spans="1:13" ht="16.5">
      <c r="A109" s="133"/>
      <c r="B109" s="122"/>
      <c r="C109" s="141"/>
      <c r="D109" s="147"/>
      <c r="E109" s="115"/>
      <c r="F109" s="117"/>
      <c r="G109" s="123"/>
      <c r="H109" s="117"/>
      <c r="I109" s="117"/>
      <c r="J109" s="118"/>
      <c r="K109" s="119"/>
      <c r="L109" s="120"/>
      <c r="M109" s="120"/>
    </row>
    <row r="110" spans="1:13" ht="16.5">
      <c r="A110" s="12">
        <v>10.02</v>
      </c>
      <c r="B110" s="5" t="s">
        <v>232</v>
      </c>
      <c r="C110" s="141"/>
      <c r="D110" s="138" t="s">
        <v>287</v>
      </c>
      <c r="E110" s="115" t="s">
        <v>277</v>
      </c>
      <c r="F110" s="117">
        <v>1</v>
      </c>
      <c r="G110" s="123">
        <v>3017.5255999999999</v>
      </c>
      <c r="H110" s="117">
        <v>1</v>
      </c>
      <c r="I110" s="117">
        <v>2600</v>
      </c>
      <c r="J110" s="118">
        <f t="shared" ref="J110:J112" si="15">I110*H110*G110*F110</f>
        <v>7845566.5599999996</v>
      </c>
      <c r="K110" s="119"/>
      <c r="L110" s="120"/>
      <c r="M110" s="120"/>
    </row>
    <row r="111" spans="1:13" ht="16.5">
      <c r="A111" s="133"/>
      <c r="B111" s="122"/>
      <c r="C111" s="141"/>
      <c r="D111" s="147"/>
      <c r="E111" s="115" t="s">
        <v>277</v>
      </c>
      <c r="F111" s="117">
        <v>1</v>
      </c>
      <c r="G111" s="123">
        <v>1319.6977999999999</v>
      </c>
      <c r="H111" s="117">
        <v>1</v>
      </c>
      <c r="I111" s="117">
        <v>2600</v>
      </c>
      <c r="J111" s="118">
        <f t="shared" si="15"/>
        <v>3431214.28</v>
      </c>
      <c r="K111" s="119"/>
      <c r="L111" s="120"/>
      <c r="M111" s="120"/>
    </row>
    <row r="112" spans="1:13" ht="16.5">
      <c r="A112" s="133"/>
      <c r="B112" s="122"/>
      <c r="C112" s="141"/>
      <c r="D112" s="147"/>
      <c r="E112" s="115"/>
      <c r="F112" s="117">
        <v>1</v>
      </c>
      <c r="G112" s="123">
        <v>3951.7240999999999</v>
      </c>
      <c r="H112" s="117">
        <v>1</v>
      </c>
      <c r="I112" s="117">
        <v>2600</v>
      </c>
      <c r="J112" s="118">
        <f t="shared" si="15"/>
        <v>10274482.66</v>
      </c>
      <c r="K112" s="119"/>
      <c r="L112" s="120"/>
      <c r="M112" s="120"/>
    </row>
    <row r="113" spans="1:13" ht="16.5">
      <c r="A113" s="133"/>
      <c r="B113" s="122"/>
      <c r="C113" s="141"/>
      <c r="D113" s="147"/>
      <c r="E113" s="115"/>
      <c r="F113" s="117"/>
      <c r="G113" s="123"/>
      <c r="H113" s="117"/>
      <c r="I113" s="117"/>
      <c r="J113" s="118"/>
      <c r="K113" s="119"/>
      <c r="L113" s="120"/>
      <c r="M113" s="120"/>
    </row>
    <row r="114" spans="1:13" ht="16.5">
      <c r="A114" s="133"/>
      <c r="B114" s="122"/>
      <c r="C114" s="141"/>
      <c r="D114" s="147"/>
      <c r="E114" s="115"/>
      <c r="F114" s="117"/>
      <c r="G114" s="123"/>
      <c r="H114" s="117"/>
      <c r="I114" s="117"/>
      <c r="J114" s="129">
        <f>SUM(J110:J112)</f>
        <v>21551263.5</v>
      </c>
      <c r="K114" s="130">
        <v>0.05</v>
      </c>
      <c r="L114" s="129">
        <f>J114+J114*K114</f>
        <v>22628826.675000001</v>
      </c>
      <c r="M114" s="129">
        <v>243.57466321877001</v>
      </c>
    </row>
    <row r="115" spans="1:13" ht="16.5">
      <c r="A115" s="133"/>
      <c r="B115" s="122"/>
      <c r="C115" s="141"/>
      <c r="D115" s="147"/>
      <c r="E115" s="115"/>
      <c r="F115" s="117"/>
      <c r="G115" s="123"/>
      <c r="H115" s="117"/>
      <c r="I115" s="117"/>
      <c r="J115" s="118"/>
      <c r="K115" s="119"/>
      <c r="L115" s="120"/>
      <c r="M115" s="120"/>
    </row>
    <row r="116" spans="1:13" ht="16.5">
      <c r="A116" s="133"/>
      <c r="B116" s="122"/>
      <c r="C116" s="141"/>
      <c r="D116" s="147"/>
      <c r="E116" s="115"/>
      <c r="F116" s="117"/>
      <c r="G116" s="123"/>
      <c r="H116" s="117"/>
      <c r="I116" s="117"/>
      <c r="J116" s="118"/>
      <c r="K116" s="119"/>
      <c r="L116" s="120"/>
      <c r="M116" s="120"/>
    </row>
    <row r="117" spans="1:13" ht="16.5">
      <c r="A117" s="12" t="s">
        <v>231</v>
      </c>
      <c r="B117" s="5" t="s">
        <v>45</v>
      </c>
      <c r="C117" s="141"/>
      <c r="D117" s="138" t="s">
        <v>288</v>
      </c>
      <c r="E117" s="115" t="s">
        <v>277</v>
      </c>
      <c r="F117" s="117">
        <v>1</v>
      </c>
      <c r="G117" s="117">
        <v>1319.7204999999999</v>
      </c>
      <c r="H117" s="117">
        <v>1</v>
      </c>
      <c r="I117" s="117">
        <v>2150</v>
      </c>
      <c r="J117" s="118">
        <f t="shared" ref="J117:J125" si="16">I117*H117*G117*F117</f>
        <v>2837399.0749999997</v>
      </c>
      <c r="K117" s="119"/>
      <c r="L117" s="120"/>
      <c r="M117" s="120"/>
    </row>
    <row r="118" spans="1:13" ht="16.5">
      <c r="A118" s="133"/>
      <c r="B118" s="122"/>
      <c r="C118" s="141"/>
      <c r="D118" s="147"/>
      <c r="E118" s="115" t="s">
        <v>277</v>
      </c>
      <c r="F118" s="117">
        <v>1</v>
      </c>
      <c r="G118" s="117">
        <v>5418.5998</v>
      </c>
      <c r="H118" s="117">
        <v>1</v>
      </c>
      <c r="I118" s="117">
        <v>2150</v>
      </c>
      <c r="J118" s="118">
        <f t="shared" si="16"/>
        <v>11649989.57</v>
      </c>
      <c r="K118" s="119"/>
      <c r="L118" s="120"/>
      <c r="M118" s="120"/>
    </row>
    <row r="119" spans="1:13" ht="16.5">
      <c r="A119" s="133"/>
      <c r="B119" s="122"/>
      <c r="C119" s="141"/>
      <c r="D119" s="147"/>
      <c r="E119" s="115" t="s">
        <v>277</v>
      </c>
      <c r="F119" s="117">
        <v>1</v>
      </c>
      <c r="G119" s="117">
        <v>13363.451300000001</v>
      </c>
      <c r="H119" s="117">
        <v>1</v>
      </c>
      <c r="I119" s="117">
        <v>2150</v>
      </c>
      <c r="J119" s="118">
        <f t="shared" si="16"/>
        <v>28731420.295000002</v>
      </c>
      <c r="K119" s="119"/>
      <c r="L119" s="120"/>
      <c r="M119" s="120"/>
    </row>
    <row r="120" spans="1:13" ht="16.5">
      <c r="A120" s="133"/>
      <c r="B120" s="122"/>
      <c r="C120" s="141"/>
      <c r="D120" s="147"/>
      <c r="E120" s="115" t="s">
        <v>277</v>
      </c>
      <c r="F120" s="117">
        <v>1</v>
      </c>
      <c r="G120" s="117">
        <v>3153.4976999999999</v>
      </c>
      <c r="H120" s="117">
        <v>1</v>
      </c>
      <c r="I120" s="117">
        <v>2150</v>
      </c>
      <c r="J120" s="118">
        <f t="shared" si="16"/>
        <v>6780020.0549999997</v>
      </c>
      <c r="K120" s="119"/>
      <c r="L120" s="120"/>
      <c r="M120" s="120"/>
    </row>
    <row r="121" spans="1:13" ht="16.5">
      <c r="A121" s="133"/>
      <c r="B121" s="122"/>
      <c r="C121" s="141"/>
      <c r="D121" s="138"/>
      <c r="E121" s="115" t="s">
        <v>277</v>
      </c>
      <c r="F121" s="117">
        <v>1</v>
      </c>
      <c r="G121" s="117">
        <v>5331.3438999999998</v>
      </c>
      <c r="H121" s="117">
        <v>1</v>
      </c>
      <c r="I121" s="117">
        <v>2150</v>
      </c>
      <c r="J121" s="118">
        <f t="shared" si="16"/>
        <v>11462389.385</v>
      </c>
      <c r="K121" s="119"/>
      <c r="L121" s="120"/>
      <c r="M121" s="120"/>
    </row>
    <row r="122" spans="1:13" ht="16.5">
      <c r="A122" s="133"/>
      <c r="B122" s="122"/>
      <c r="C122" s="141"/>
      <c r="D122" s="138"/>
      <c r="E122" s="115" t="s">
        <v>277</v>
      </c>
      <c r="F122" s="117">
        <v>1</v>
      </c>
      <c r="G122" s="117">
        <v>1380.9498000000001</v>
      </c>
      <c r="H122" s="117">
        <v>1</v>
      </c>
      <c r="I122" s="117">
        <v>2150</v>
      </c>
      <c r="J122" s="118">
        <f t="shared" si="16"/>
        <v>2969042.0700000003</v>
      </c>
      <c r="K122" s="119"/>
      <c r="L122" s="120"/>
      <c r="M122" s="120"/>
    </row>
    <row r="123" spans="1:13" ht="16.5">
      <c r="A123" s="133"/>
      <c r="B123" s="122"/>
      <c r="C123" s="141"/>
      <c r="D123" s="138"/>
      <c r="E123" s="115" t="s">
        <v>277</v>
      </c>
      <c r="F123" s="117">
        <v>1</v>
      </c>
      <c r="G123" s="117">
        <v>8125.1858000000002</v>
      </c>
      <c r="H123" s="117">
        <v>1</v>
      </c>
      <c r="I123" s="117">
        <v>2150</v>
      </c>
      <c r="J123" s="118">
        <f t="shared" si="16"/>
        <v>17469149.469999999</v>
      </c>
      <c r="K123" s="119"/>
      <c r="L123" s="120"/>
      <c r="M123" s="120"/>
    </row>
    <row r="124" spans="1:13" ht="16.5">
      <c r="A124" s="133"/>
      <c r="B124" s="122"/>
      <c r="C124" s="141"/>
      <c r="D124" s="138"/>
      <c r="E124" s="115" t="s">
        <v>277</v>
      </c>
      <c r="F124" s="117">
        <v>1</v>
      </c>
      <c r="G124" s="117">
        <v>17304.492300000002</v>
      </c>
      <c r="H124" s="117">
        <v>1</v>
      </c>
      <c r="I124" s="117">
        <v>2150</v>
      </c>
      <c r="J124" s="118">
        <f t="shared" si="16"/>
        <v>37204658.445</v>
      </c>
      <c r="K124" s="119"/>
      <c r="L124" s="120"/>
      <c r="M124" s="120"/>
    </row>
    <row r="125" spans="1:13" ht="16.5">
      <c r="A125" s="133"/>
      <c r="B125" s="122"/>
      <c r="C125" s="141"/>
      <c r="D125" s="138"/>
      <c r="E125" s="115" t="s">
        <v>277</v>
      </c>
      <c r="F125" s="117">
        <v>1</v>
      </c>
      <c r="G125" s="117">
        <v>8096.4377999999997</v>
      </c>
      <c r="H125" s="117">
        <v>1</v>
      </c>
      <c r="I125" s="117">
        <v>2150</v>
      </c>
      <c r="J125" s="118">
        <f t="shared" si="16"/>
        <v>17407341.27</v>
      </c>
      <c r="K125" s="119"/>
      <c r="L125" s="120"/>
      <c r="M125" s="120"/>
    </row>
    <row r="126" spans="1:13" ht="16.5">
      <c r="A126" s="133"/>
      <c r="B126" s="122"/>
      <c r="C126" s="141"/>
      <c r="D126" s="138"/>
      <c r="E126" s="115"/>
      <c r="F126" s="117"/>
      <c r="G126" s="117"/>
      <c r="H126" s="117"/>
      <c r="I126" s="117"/>
      <c r="J126" s="118"/>
      <c r="K126" s="119"/>
      <c r="L126" s="120"/>
      <c r="M126" s="120"/>
    </row>
    <row r="127" spans="1:13" ht="16.5">
      <c r="A127" s="150"/>
      <c r="B127" s="151"/>
      <c r="C127" s="143"/>
      <c r="D127" s="147"/>
      <c r="E127" s="115"/>
      <c r="F127" s="117"/>
      <c r="G127" s="117"/>
      <c r="H127" s="117"/>
      <c r="I127" s="117"/>
      <c r="J127" s="118"/>
      <c r="K127" s="149"/>
      <c r="L127" s="120"/>
      <c r="M127" s="120"/>
    </row>
    <row r="128" spans="1:13" ht="16.5">
      <c r="A128" s="150"/>
      <c r="B128" s="151"/>
      <c r="C128" s="143"/>
      <c r="D128" s="143"/>
      <c r="E128" s="115"/>
      <c r="F128" s="117"/>
      <c r="G128" s="117"/>
      <c r="H128" s="117"/>
      <c r="I128" s="117"/>
      <c r="J128" s="129">
        <f>SUM(J117:J126)</f>
        <v>136511409.63499999</v>
      </c>
      <c r="K128" s="119">
        <v>0.05</v>
      </c>
      <c r="L128" s="120">
        <f>J128+J128*K128</f>
        <v>143336980.11675</v>
      </c>
      <c r="M128" s="120">
        <v>1542.8664134133801</v>
      </c>
    </row>
    <row r="129" spans="1:13" ht="16.5">
      <c r="A129" s="150"/>
      <c r="B129" s="151"/>
      <c r="C129" s="143"/>
      <c r="D129" s="147"/>
      <c r="E129" s="115"/>
      <c r="F129" s="117"/>
      <c r="G129" s="117"/>
      <c r="H129" s="117"/>
      <c r="I129" s="117"/>
      <c r="J129" s="129"/>
      <c r="K129" s="119"/>
      <c r="L129" s="120"/>
      <c r="M129" s="120"/>
    </row>
    <row r="130" spans="1:13" ht="16.5">
      <c r="A130" s="181">
        <v>11.01</v>
      </c>
      <c r="B130" s="185" t="s">
        <v>48</v>
      </c>
      <c r="C130" s="143"/>
      <c r="D130" s="138" t="s">
        <v>288</v>
      </c>
      <c r="E130" s="115" t="s">
        <v>269</v>
      </c>
      <c r="F130" s="117">
        <v>1</v>
      </c>
      <c r="G130" s="117">
        <v>1319.7204999999999</v>
      </c>
      <c r="H130" s="117">
        <v>1</v>
      </c>
      <c r="I130" s="117">
        <v>1</v>
      </c>
      <c r="J130" s="118">
        <f t="shared" ref="J130:J139" si="17">I130*H130*G130*F130</f>
        <v>1319.7204999999999</v>
      </c>
      <c r="K130" s="119"/>
      <c r="L130" s="120"/>
      <c r="M130" s="120"/>
    </row>
    <row r="131" spans="1:13" ht="16.5">
      <c r="A131" s="186"/>
      <c r="B131" s="187"/>
      <c r="C131" s="143"/>
      <c r="D131" s="147"/>
      <c r="E131" s="115" t="s">
        <v>269</v>
      </c>
      <c r="F131" s="117">
        <v>1</v>
      </c>
      <c r="G131" s="117">
        <v>5418.5998</v>
      </c>
      <c r="H131" s="117">
        <v>1</v>
      </c>
      <c r="I131" s="117">
        <v>1</v>
      </c>
      <c r="J131" s="118">
        <f t="shared" si="17"/>
        <v>5418.5998</v>
      </c>
      <c r="K131" s="119"/>
      <c r="L131" s="120"/>
      <c r="M131" s="120"/>
    </row>
    <row r="132" spans="1:13" ht="16.5">
      <c r="A132" s="186"/>
      <c r="B132" s="187"/>
      <c r="C132" s="143"/>
      <c r="D132" s="138"/>
      <c r="E132" s="115" t="s">
        <v>269</v>
      </c>
      <c r="F132" s="117">
        <v>1</v>
      </c>
      <c r="G132" s="117">
        <v>13363.451300000001</v>
      </c>
      <c r="H132" s="117">
        <v>1</v>
      </c>
      <c r="I132" s="117">
        <v>1</v>
      </c>
      <c r="J132" s="118">
        <f t="shared" si="17"/>
        <v>13363.451300000001</v>
      </c>
      <c r="K132" s="119"/>
      <c r="L132" s="120"/>
      <c r="M132" s="120"/>
    </row>
    <row r="133" spans="1:13" ht="16.5">
      <c r="A133" s="186"/>
      <c r="B133" s="187"/>
      <c r="C133" s="143"/>
      <c r="D133" s="147"/>
      <c r="E133" s="115" t="s">
        <v>269</v>
      </c>
      <c r="F133" s="117">
        <v>1</v>
      </c>
      <c r="G133" s="117">
        <v>3153.4976999999999</v>
      </c>
      <c r="H133" s="117">
        <v>1</v>
      </c>
      <c r="I133" s="117">
        <v>1</v>
      </c>
      <c r="J133" s="118">
        <f t="shared" si="17"/>
        <v>3153.4976999999999</v>
      </c>
      <c r="K133" s="119"/>
      <c r="L133" s="120"/>
      <c r="M133" s="120"/>
    </row>
    <row r="134" spans="1:13" ht="16.5">
      <c r="A134" s="186"/>
      <c r="B134" s="187"/>
      <c r="C134" s="143"/>
      <c r="D134" s="138"/>
      <c r="E134" s="115" t="s">
        <v>269</v>
      </c>
      <c r="F134" s="117">
        <v>1</v>
      </c>
      <c r="G134" s="117">
        <v>5331.3438999999998</v>
      </c>
      <c r="H134" s="117">
        <v>1</v>
      </c>
      <c r="I134" s="117">
        <v>1</v>
      </c>
      <c r="J134" s="118">
        <f t="shared" si="17"/>
        <v>5331.3438999999998</v>
      </c>
      <c r="K134" s="119"/>
      <c r="L134" s="120"/>
      <c r="M134" s="120"/>
    </row>
    <row r="135" spans="1:13" ht="16.5">
      <c r="A135" s="186"/>
      <c r="B135" s="187"/>
      <c r="C135" s="143"/>
      <c r="D135" s="147"/>
      <c r="E135" s="115" t="s">
        <v>269</v>
      </c>
      <c r="F135" s="117">
        <v>1</v>
      </c>
      <c r="G135" s="117">
        <v>1380.9498000000001</v>
      </c>
      <c r="H135" s="117">
        <v>1</v>
      </c>
      <c r="I135" s="117">
        <v>1</v>
      </c>
      <c r="J135" s="118">
        <f t="shared" si="17"/>
        <v>1380.9498000000001</v>
      </c>
      <c r="K135" s="119"/>
      <c r="L135" s="120"/>
      <c r="M135" s="120"/>
    </row>
    <row r="136" spans="1:13" ht="16.5">
      <c r="A136" s="186"/>
      <c r="B136" s="187"/>
      <c r="C136" s="143"/>
      <c r="D136" s="147"/>
      <c r="E136" s="115" t="s">
        <v>269</v>
      </c>
      <c r="F136" s="117">
        <v>1</v>
      </c>
      <c r="G136" s="117">
        <v>8125.1858000000002</v>
      </c>
      <c r="H136" s="117">
        <v>1</v>
      </c>
      <c r="I136" s="117">
        <v>1</v>
      </c>
      <c r="J136" s="118">
        <f t="shared" si="17"/>
        <v>8125.1858000000002</v>
      </c>
      <c r="K136" s="119"/>
      <c r="L136" s="120"/>
      <c r="M136" s="120"/>
    </row>
    <row r="137" spans="1:13" ht="16.5">
      <c r="A137" s="186"/>
      <c r="B137" s="187"/>
      <c r="C137" s="143"/>
      <c r="D137" s="147"/>
      <c r="E137" s="115" t="s">
        <v>269</v>
      </c>
      <c r="F137" s="117">
        <v>1</v>
      </c>
      <c r="G137" s="117">
        <v>17304.492300000002</v>
      </c>
      <c r="H137" s="117">
        <v>1</v>
      </c>
      <c r="I137" s="117">
        <v>1</v>
      </c>
      <c r="J137" s="118">
        <f t="shared" si="17"/>
        <v>17304.492300000002</v>
      </c>
      <c r="K137" s="119"/>
      <c r="L137" s="120"/>
      <c r="M137" s="120"/>
    </row>
    <row r="138" spans="1:13" ht="16.5">
      <c r="A138" s="186"/>
      <c r="B138" s="187"/>
      <c r="C138" s="143"/>
      <c r="D138" s="147"/>
      <c r="E138" s="115" t="s">
        <v>269</v>
      </c>
      <c r="F138" s="117">
        <v>1</v>
      </c>
      <c r="G138" s="117">
        <v>8096.4377999999997</v>
      </c>
      <c r="H138" s="117">
        <v>1</v>
      </c>
      <c r="I138" s="117">
        <v>1</v>
      </c>
      <c r="J138" s="118">
        <f t="shared" si="17"/>
        <v>8096.4377999999997</v>
      </c>
      <c r="K138" s="119"/>
      <c r="L138" s="120"/>
      <c r="M138" s="120"/>
    </row>
    <row r="139" spans="1:13" ht="16.5">
      <c r="A139" s="186"/>
      <c r="B139" s="187"/>
      <c r="C139" s="143"/>
      <c r="D139" s="147" t="s">
        <v>309</v>
      </c>
      <c r="E139" s="115" t="s">
        <v>269</v>
      </c>
      <c r="F139" s="117">
        <v>1</v>
      </c>
      <c r="G139" s="123">
        <v>5817.8652000000002</v>
      </c>
      <c r="H139" s="117">
        <v>1</v>
      </c>
      <c r="I139" s="117">
        <v>1</v>
      </c>
      <c r="J139" s="118">
        <f t="shared" si="17"/>
        <v>5817.8652000000002</v>
      </c>
      <c r="K139" s="119"/>
      <c r="L139" s="120"/>
      <c r="M139" s="120"/>
    </row>
    <row r="140" spans="1:13" ht="16.5">
      <c r="A140" s="186"/>
      <c r="B140" s="187"/>
      <c r="C140" s="143"/>
      <c r="D140" s="147"/>
      <c r="E140" s="115"/>
      <c r="F140" s="117"/>
      <c r="G140" s="117"/>
      <c r="H140" s="117"/>
      <c r="I140" s="117"/>
      <c r="J140" s="118"/>
      <c r="K140" s="119"/>
      <c r="L140" s="120"/>
      <c r="M140" s="120"/>
    </row>
    <row r="141" spans="1:13" ht="16.5">
      <c r="A141" s="133"/>
      <c r="B141" s="126"/>
      <c r="C141" s="141"/>
      <c r="D141" s="147"/>
      <c r="E141" s="115"/>
      <c r="F141" s="152"/>
      <c r="G141" s="145"/>
      <c r="H141" s="123"/>
      <c r="I141" s="149"/>
      <c r="J141" s="129">
        <f>SUM(J130:J139)</f>
        <v>69311.544099999999</v>
      </c>
      <c r="K141" s="119">
        <v>0.05</v>
      </c>
      <c r="L141" s="120">
        <f>J141+J141*K141</f>
        <v>72777.121304999993</v>
      </c>
      <c r="M141" s="120">
        <v>238.77007874015999</v>
      </c>
    </row>
    <row r="142" spans="1:13" ht="16.5">
      <c r="A142" s="133"/>
      <c r="B142" s="126"/>
      <c r="C142" s="141"/>
      <c r="D142" s="147"/>
      <c r="E142" s="115"/>
      <c r="F142" s="152"/>
      <c r="G142" s="145"/>
      <c r="H142" s="123"/>
      <c r="I142" s="149"/>
      <c r="J142" s="129"/>
      <c r="K142" s="119"/>
      <c r="L142" s="120"/>
      <c r="M142" s="120"/>
    </row>
    <row r="143" spans="1:13" ht="16.5">
      <c r="A143" s="19"/>
      <c r="B143" s="187" t="s">
        <v>308</v>
      </c>
      <c r="C143" s="13"/>
      <c r="D143" s="147"/>
      <c r="E143" s="115" t="s">
        <v>269</v>
      </c>
      <c r="F143" s="117">
        <v>1</v>
      </c>
      <c r="G143" s="117">
        <v>2015</v>
      </c>
      <c r="H143" s="117">
        <v>1</v>
      </c>
      <c r="I143" s="117">
        <v>1</v>
      </c>
      <c r="J143" s="118">
        <f>I143*H143*G143*F143</f>
        <v>2015</v>
      </c>
      <c r="K143" s="119"/>
      <c r="L143" s="120"/>
      <c r="M143" s="120"/>
    </row>
    <row r="144" spans="1:13" ht="16.5">
      <c r="A144" s="133"/>
      <c r="B144" s="126"/>
      <c r="C144" s="141"/>
      <c r="D144" s="147"/>
      <c r="E144" s="115" t="s">
        <v>269</v>
      </c>
      <c r="F144" s="117">
        <v>1</v>
      </c>
      <c r="G144" s="117">
        <v>21628.443299999999</v>
      </c>
      <c r="H144" s="117">
        <v>1</v>
      </c>
      <c r="I144" s="117">
        <v>1</v>
      </c>
      <c r="J144" s="118">
        <f>I144*H144*G144*F144</f>
        <v>21628.443299999999</v>
      </c>
      <c r="K144" s="119"/>
      <c r="L144" s="120"/>
      <c r="M144" s="120"/>
    </row>
    <row r="145" spans="1:13" ht="16.5">
      <c r="A145" s="133"/>
      <c r="B145" s="126"/>
      <c r="C145" s="141"/>
      <c r="D145" s="147"/>
      <c r="E145" s="115" t="s">
        <v>269</v>
      </c>
      <c r="F145" s="117">
        <v>1</v>
      </c>
      <c r="G145" s="117">
        <v>1018.412</v>
      </c>
      <c r="H145" s="117">
        <v>1</v>
      </c>
      <c r="I145" s="117">
        <v>1</v>
      </c>
      <c r="J145" s="118">
        <f t="shared" ref="J145:J146" si="18">I145*H145*G145*F145</f>
        <v>1018.412</v>
      </c>
      <c r="K145" s="119"/>
      <c r="L145" s="120"/>
      <c r="M145" s="120"/>
    </row>
    <row r="146" spans="1:13" ht="16.5">
      <c r="A146" s="133"/>
      <c r="B146" s="126"/>
      <c r="C146" s="141"/>
      <c r="D146" s="147"/>
      <c r="E146" s="115" t="s">
        <v>269</v>
      </c>
      <c r="F146" s="117">
        <v>1</v>
      </c>
      <c r="G146" s="117">
        <v>3108</v>
      </c>
      <c r="H146" s="117">
        <v>1</v>
      </c>
      <c r="I146" s="117">
        <v>1</v>
      </c>
      <c r="J146" s="118">
        <f t="shared" si="18"/>
        <v>3108</v>
      </c>
      <c r="K146" s="119"/>
      <c r="L146" s="120"/>
      <c r="M146" s="120"/>
    </row>
    <row r="147" spans="1:13" ht="16.5">
      <c r="A147" s="133"/>
      <c r="B147" s="126"/>
      <c r="C147" s="141"/>
      <c r="D147" s="147"/>
      <c r="E147" s="115"/>
      <c r="F147" s="117"/>
      <c r="G147" s="117"/>
      <c r="H147" s="117"/>
      <c r="I147" s="117"/>
      <c r="J147" s="118"/>
      <c r="K147" s="119"/>
      <c r="L147" s="120"/>
      <c r="M147" s="120"/>
    </row>
    <row r="148" spans="1:13" ht="16.5">
      <c r="A148" s="133"/>
      <c r="B148" s="126"/>
      <c r="C148" s="141"/>
      <c r="D148" s="147"/>
      <c r="E148" s="115"/>
      <c r="F148" s="152"/>
      <c r="G148" s="145"/>
      <c r="H148" s="123"/>
      <c r="I148" s="149"/>
      <c r="J148" s="129">
        <f>SUM(J143:J147)</f>
        <v>27769.855299999999</v>
      </c>
      <c r="K148" s="119">
        <v>0.05</v>
      </c>
      <c r="L148" s="120">
        <f>J148+J148*K148</f>
        <v>29158.348064999998</v>
      </c>
      <c r="M148" s="120">
        <v>95.663877952755996</v>
      </c>
    </row>
    <row r="149" spans="1:13" ht="16.5">
      <c r="A149" s="133"/>
      <c r="B149" s="126"/>
      <c r="C149" s="141"/>
      <c r="D149" s="147"/>
      <c r="E149" s="115"/>
      <c r="F149" s="152"/>
      <c r="G149" s="145"/>
      <c r="H149" s="123"/>
      <c r="I149" s="149"/>
      <c r="J149" s="129"/>
      <c r="K149" s="119"/>
      <c r="L149" s="120"/>
      <c r="M149" s="120"/>
    </row>
    <row r="150" spans="1:13" ht="31.5">
      <c r="A150" s="19">
        <v>12.02</v>
      </c>
      <c r="B150" s="20" t="s">
        <v>315</v>
      </c>
      <c r="C150" s="13" t="s">
        <v>314</v>
      </c>
      <c r="D150" s="147" t="s">
        <v>318</v>
      </c>
      <c r="E150" s="115" t="s">
        <v>277</v>
      </c>
      <c r="F150" s="117">
        <v>1</v>
      </c>
      <c r="G150" s="117">
        <v>2015</v>
      </c>
      <c r="H150" s="117">
        <v>1</v>
      </c>
      <c r="I150" s="117">
        <v>2800</v>
      </c>
      <c r="J150" s="118">
        <f>I150*H150*G150*F150</f>
        <v>5642000</v>
      </c>
      <c r="K150" s="119"/>
      <c r="L150" s="120"/>
      <c r="M150" s="120"/>
    </row>
    <row r="151" spans="1:13" ht="16.5">
      <c r="A151" s="133"/>
      <c r="B151" s="126"/>
      <c r="C151" s="141"/>
      <c r="D151" s="147"/>
      <c r="E151" s="115" t="s">
        <v>277</v>
      </c>
      <c r="F151" s="117">
        <v>1</v>
      </c>
      <c r="G151" s="117">
        <v>1920</v>
      </c>
      <c r="H151" s="117">
        <v>1</v>
      </c>
      <c r="I151" s="117">
        <v>2550</v>
      </c>
      <c r="J151" s="118">
        <f>I151*H151*G151*F151</f>
        <v>4896000</v>
      </c>
      <c r="K151" s="119"/>
      <c r="L151" s="120"/>
      <c r="M151" s="120"/>
    </row>
    <row r="152" spans="1:13" ht="16.5">
      <c r="A152" s="133"/>
      <c r="B152" s="126"/>
      <c r="C152" s="141"/>
      <c r="D152" s="147"/>
      <c r="E152" s="115" t="s">
        <v>277</v>
      </c>
      <c r="F152" s="117">
        <v>1</v>
      </c>
      <c r="G152" s="117">
        <v>1890</v>
      </c>
      <c r="H152" s="117">
        <v>1</v>
      </c>
      <c r="I152" s="117">
        <v>2550</v>
      </c>
      <c r="J152" s="118">
        <f t="shared" ref="J152:J155" si="19">I152*H152*G152*F152</f>
        <v>4819500</v>
      </c>
      <c r="K152" s="119"/>
      <c r="L152" s="120"/>
      <c r="M152" s="120"/>
    </row>
    <row r="153" spans="1:13" ht="16.5">
      <c r="A153" s="133"/>
      <c r="B153" s="126"/>
      <c r="C153" s="141"/>
      <c r="D153" s="147"/>
      <c r="E153" s="115" t="s">
        <v>277</v>
      </c>
      <c r="F153" s="117">
        <v>1</v>
      </c>
      <c r="G153" s="117">
        <v>3108</v>
      </c>
      <c r="H153" s="117">
        <v>1</v>
      </c>
      <c r="I153" s="117">
        <v>2535</v>
      </c>
      <c r="J153" s="118">
        <f t="shared" si="19"/>
        <v>7878780</v>
      </c>
      <c r="K153" s="119"/>
      <c r="L153" s="120"/>
      <c r="M153" s="120"/>
    </row>
    <row r="154" spans="1:13" ht="16.5">
      <c r="A154" s="133"/>
      <c r="B154" s="126"/>
      <c r="C154" s="141"/>
      <c r="D154" s="147" t="s">
        <v>317</v>
      </c>
      <c r="E154" s="115" t="s">
        <v>277</v>
      </c>
      <c r="F154" s="117">
        <v>2</v>
      </c>
      <c r="G154" s="117">
        <v>340</v>
      </c>
      <c r="H154" s="117">
        <v>1</v>
      </c>
      <c r="I154" s="117">
        <v>2545</v>
      </c>
      <c r="J154" s="118">
        <f t="shared" si="19"/>
        <v>1730600</v>
      </c>
      <c r="K154" s="119"/>
      <c r="L154" s="120"/>
      <c r="M154" s="120"/>
    </row>
    <row r="155" spans="1:13" ht="16.5">
      <c r="A155" s="133"/>
      <c r="B155" s="126"/>
      <c r="C155" s="141"/>
      <c r="D155" s="147" t="s">
        <v>317</v>
      </c>
      <c r="E155" s="115" t="s">
        <v>277</v>
      </c>
      <c r="F155" s="117">
        <v>1</v>
      </c>
      <c r="G155" s="117">
        <v>670</v>
      </c>
      <c r="H155" s="117">
        <v>1</v>
      </c>
      <c r="I155" s="117">
        <v>1700</v>
      </c>
      <c r="J155" s="118">
        <f t="shared" si="19"/>
        <v>1139000</v>
      </c>
      <c r="K155" s="119"/>
      <c r="L155" s="120"/>
      <c r="M155" s="120"/>
    </row>
    <row r="156" spans="1:13" ht="16.5">
      <c r="A156" s="133"/>
      <c r="B156" s="126"/>
      <c r="C156" s="141"/>
      <c r="D156" s="147"/>
      <c r="E156" s="115"/>
      <c r="F156" s="117"/>
      <c r="G156" s="117"/>
      <c r="H156" s="117"/>
      <c r="I156" s="117"/>
      <c r="J156" s="118"/>
      <c r="K156" s="119"/>
      <c r="L156" s="120"/>
      <c r="M156" s="120"/>
    </row>
    <row r="157" spans="1:13" ht="16.5">
      <c r="A157" s="133"/>
      <c r="B157" s="126"/>
      <c r="C157" s="141"/>
      <c r="D157" s="147"/>
      <c r="E157" s="115"/>
      <c r="F157" s="152"/>
      <c r="G157" s="145"/>
      <c r="H157" s="123"/>
      <c r="I157" s="149"/>
      <c r="J157" s="129">
        <f>SUM(J150:J155)</f>
        <v>26105880</v>
      </c>
      <c r="K157" s="119">
        <v>0.05</v>
      </c>
      <c r="L157" s="120">
        <f>J157+J157*K157</f>
        <v>27411174</v>
      </c>
      <c r="M157" s="120">
        <v>295.051421352842</v>
      </c>
    </row>
    <row r="158" spans="1:13" ht="16.5">
      <c r="A158" s="133"/>
      <c r="B158" s="126"/>
      <c r="C158" s="141"/>
      <c r="D158" s="147"/>
      <c r="E158" s="115"/>
      <c r="F158" s="152"/>
      <c r="G158" s="145"/>
      <c r="H158" s="123"/>
      <c r="I158" s="149"/>
      <c r="J158" s="129"/>
      <c r="K158" s="119"/>
      <c r="L158" s="120"/>
      <c r="M158" s="120"/>
    </row>
    <row r="159" spans="1:13" ht="47.25">
      <c r="A159" s="133"/>
      <c r="B159" s="126"/>
      <c r="C159" s="13" t="s">
        <v>319</v>
      </c>
      <c r="D159" s="147" t="s">
        <v>320</v>
      </c>
      <c r="E159" s="115" t="s">
        <v>277</v>
      </c>
      <c r="F159" s="117">
        <v>1</v>
      </c>
      <c r="G159" s="117">
        <v>670</v>
      </c>
      <c r="H159" s="117">
        <v>1</v>
      </c>
      <c r="I159" s="117">
        <v>2440</v>
      </c>
      <c r="J159" s="118">
        <f>I159*H159*G159*F159</f>
        <v>1634800</v>
      </c>
      <c r="K159" s="119"/>
      <c r="L159" s="120"/>
      <c r="M159" s="120"/>
    </row>
    <row r="160" spans="1:13" ht="16.5">
      <c r="A160" s="133"/>
      <c r="B160" s="126"/>
      <c r="C160" s="141"/>
      <c r="D160" s="147"/>
      <c r="E160" s="115"/>
      <c r="F160" s="152"/>
      <c r="G160" s="145"/>
      <c r="H160" s="123"/>
      <c r="I160" s="149"/>
      <c r="J160" s="129"/>
      <c r="K160" s="119"/>
      <c r="L160" s="120"/>
      <c r="M160" s="120"/>
    </row>
    <row r="161" spans="1:13" ht="16.5">
      <c r="A161" s="133"/>
      <c r="B161" s="126"/>
      <c r="C161" s="141"/>
      <c r="D161" s="147"/>
      <c r="E161" s="115"/>
      <c r="F161" s="152"/>
      <c r="G161" s="145"/>
      <c r="H161" s="123"/>
      <c r="I161" s="149"/>
      <c r="J161" s="129">
        <f>SUM(J159)</f>
        <v>1634800</v>
      </c>
      <c r="K161" s="119">
        <v>0.05</v>
      </c>
      <c r="L161" s="120">
        <f>J161+J161*K161</f>
        <v>1716540</v>
      </c>
      <c r="M161" s="120">
        <v>18.476682786698898</v>
      </c>
    </row>
    <row r="162" spans="1:13" ht="16.5">
      <c r="A162" s="133"/>
      <c r="B162" s="126"/>
      <c r="C162" s="141"/>
      <c r="D162" s="147"/>
      <c r="E162" s="115"/>
      <c r="F162" s="152"/>
      <c r="G162" s="145"/>
      <c r="H162" s="123"/>
      <c r="I162" s="149"/>
      <c r="J162" s="129"/>
      <c r="K162" s="119"/>
      <c r="L162" s="120"/>
      <c r="M162" s="120"/>
    </row>
    <row r="163" spans="1:13" ht="16.5">
      <c r="A163" s="133"/>
      <c r="B163" s="126"/>
      <c r="C163" s="141"/>
      <c r="D163" s="147"/>
      <c r="E163" s="115"/>
      <c r="F163" s="152"/>
      <c r="G163" s="145"/>
      <c r="H163" s="123"/>
      <c r="I163" s="149"/>
      <c r="J163" s="129"/>
      <c r="K163" s="119"/>
      <c r="L163" s="120"/>
      <c r="M163" s="120"/>
    </row>
    <row r="164" spans="1:13" ht="31.5">
      <c r="A164" s="133"/>
      <c r="B164" s="126"/>
      <c r="C164" s="21" t="s">
        <v>51</v>
      </c>
      <c r="D164" s="147" t="s">
        <v>316</v>
      </c>
      <c r="E164" s="115" t="s">
        <v>277</v>
      </c>
      <c r="F164" s="117">
        <v>1</v>
      </c>
      <c r="G164" s="117">
        <v>490</v>
      </c>
      <c r="H164" s="117">
        <v>1</v>
      </c>
      <c r="I164" s="117">
        <v>2600</v>
      </c>
      <c r="J164" s="118">
        <f>I164*H164*G164*F164</f>
        <v>1274000</v>
      </c>
      <c r="K164" s="119"/>
      <c r="L164" s="120"/>
      <c r="M164" s="120"/>
    </row>
    <row r="165" spans="1:13" ht="16.5">
      <c r="A165" s="133"/>
      <c r="B165" s="126"/>
      <c r="C165" s="141"/>
      <c r="D165" s="147"/>
      <c r="E165" s="115"/>
      <c r="F165" s="117"/>
      <c r="G165" s="117"/>
      <c r="H165" s="117"/>
      <c r="I165" s="117"/>
      <c r="J165" s="118"/>
      <c r="K165" s="119"/>
      <c r="L165" s="120"/>
      <c r="M165" s="120"/>
    </row>
    <row r="166" spans="1:13" ht="16.5">
      <c r="A166" s="133"/>
      <c r="B166" s="126"/>
      <c r="C166" s="141"/>
      <c r="D166" s="147"/>
      <c r="E166" s="115"/>
      <c r="F166" s="152"/>
      <c r="G166" s="145"/>
      <c r="H166" s="123"/>
      <c r="I166" s="149"/>
      <c r="J166" s="129">
        <f>SUM(J164:J164)</f>
        <v>1274000</v>
      </c>
      <c r="K166" s="119">
        <v>0.05</v>
      </c>
      <c r="L166" s="120">
        <f>J166+J166*K166</f>
        <v>1337700</v>
      </c>
      <c r="M166" s="120">
        <v>14.3988829644325</v>
      </c>
    </row>
    <row r="167" spans="1:13" ht="16.5">
      <c r="A167" s="133"/>
      <c r="B167" s="126"/>
      <c r="C167" s="141"/>
      <c r="D167" s="147"/>
      <c r="E167" s="115"/>
      <c r="F167" s="152"/>
      <c r="G167" s="145"/>
      <c r="H167" s="123"/>
      <c r="I167" s="149"/>
      <c r="J167" s="129"/>
      <c r="K167" s="119"/>
      <c r="L167" s="120"/>
      <c r="M167" s="120"/>
    </row>
    <row r="168" spans="1:13" ht="31.5">
      <c r="A168" s="133"/>
      <c r="B168" s="126"/>
      <c r="C168" s="21" t="s">
        <v>50</v>
      </c>
      <c r="D168" s="147" t="s">
        <v>323</v>
      </c>
      <c r="E168" s="115" t="s">
        <v>277</v>
      </c>
      <c r="F168" s="117">
        <v>1</v>
      </c>
      <c r="G168" s="117">
        <v>3890</v>
      </c>
      <c r="H168" s="117">
        <v>1</v>
      </c>
      <c r="I168" s="117">
        <v>739</v>
      </c>
      <c r="J168" s="118">
        <f>I168*H168*G168*F168</f>
        <v>2874710</v>
      </c>
      <c r="K168" s="119"/>
      <c r="L168" s="120"/>
      <c r="M168" s="120"/>
    </row>
    <row r="169" spans="1:13" ht="16.5">
      <c r="A169" s="133"/>
      <c r="B169" s="126"/>
      <c r="C169" s="141"/>
      <c r="D169" s="147"/>
      <c r="E169" s="115"/>
      <c r="F169" s="117"/>
      <c r="G169" s="117"/>
      <c r="H169" s="117"/>
      <c r="I169" s="117"/>
      <c r="J169" s="118"/>
      <c r="K169" s="119"/>
      <c r="L169" s="120"/>
      <c r="M169" s="120"/>
    </row>
    <row r="170" spans="1:13" ht="16.5">
      <c r="A170" s="133"/>
      <c r="B170" s="126"/>
      <c r="C170" s="141"/>
      <c r="D170" s="147"/>
      <c r="E170" s="115"/>
      <c r="F170" s="152"/>
      <c r="G170" s="145"/>
      <c r="H170" s="123"/>
      <c r="I170" s="149"/>
      <c r="J170" s="129">
        <f>SUM(J168:J168)</f>
        <v>2874710</v>
      </c>
      <c r="K170" s="119">
        <v>0.05</v>
      </c>
      <c r="L170" s="120">
        <f>J170+J170*K170</f>
        <v>3018445.5</v>
      </c>
      <c r="M170" s="120">
        <v>32.490276959720497</v>
      </c>
    </row>
    <row r="171" spans="1:13" ht="16.5">
      <c r="A171" s="133"/>
      <c r="B171" s="126"/>
      <c r="C171" s="141"/>
      <c r="D171" s="147"/>
      <c r="E171" s="115"/>
      <c r="F171" s="152"/>
      <c r="G171" s="145"/>
      <c r="H171" s="123"/>
      <c r="I171" s="149"/>
      <c r="J171" s="129"/>
      <c r="K171" s="119"/>
      <c r="L171" s="120"/>
      <c r="M171" s="120"/>
    </row>
    <row r="172" spans="1:13" ht="47.25">
      <c r="A172" s="12">
        <v>12.09</v>
      </c>
      <c r="B172" s="5" t="s">
        <v>52</v>
      </c>
      <c r="C172" s="13" t="s">
        <v>53</v>
      </c>
      <c r="D172" s="147" t="s">
        <v>324</v>
      </c>
      <c r="E172" s="115" t="s">
        <v>277</v>
      </c>
      <c r="F172" s="117">
        <v>1</v>
      </c>
      <c r="G172" s="117">
        <v>7817881.0593999997</v>
      </c>
      <c r="H172" s="117">
        <v>1</v>
      </c>
      <c r="I172" s="117">
        <v>1</v>
      </c>
      <c r="J172" s="118">
        <f>I172*H172*G172*F172</f>
        <v>7817881.0593999997</v>
      </c>
      <c r="K172" s="119"/>
      <c r="L172" s="120"/>
      <c r="M172" s="120"/>
    </row>
    <row r="173" spans="1:13" ht="16.5">
      <c r="A173" s="133"/>
      <c r="B173" s="126"/>
      <c r="C173" s="141"/>
      <c r="D173" s="147"/>
      <c r="E173" s="115" t="s">
        <v>277</v>
      </c>
      <c r="F173" s="117">
        <v>1</v>
      </c>
      <c r="G173" s="117">
        <v>7817881.0593999997</v>
      </c>
      <c r="H173" s="117">
        <v>1</v>
      </c>
      <c r="I173" s="117">
        <v>1</v>
      </c>
      <c r="J173" s="118">
        <f t="shared" ref="J173:J175" si="20">I173*H173*G173*F173</f>
        <v>7817881.0593999997</v>
      </c>
      <c r="K173" s="119"/>
      <c r="L173" s="120"/>
      <c r="M173" s="120"/>
    </row>
    <row r="174" spans="1:13" ht="16.5">
      <c r="A174" s="133"/>
      <c r="B174" s="126"/>
      <c r="C174" s="141"/>
      <c r="D174" s="147"/>
      <c r="E174" s="115" t="s">
        <v>277</v>
      </c>
      <c r="F174" s="117">
        <v>1</v>
      </c>
      <c r="G174" s="117">
        <v>3271930.4172999999</v>
      </c>
      <c r="H174" s="117">
        <v>1</v>
      </c>
      <c r="I174" s="117">
        <v>1</v>
      </c>
      <c r="J174" s="118">
        <f t="shared" si="20"/>
        <v>3271930.4172999999</v>
      </c>
      <c r="K174" s="119"/>
      <c r="L174" s="120"/>
      <c r="M174" s="120"/>
    </row>
    <row r="175" spans="1:13" ht="16.5">
      <c r="A175" s="133"/>
      <c r="B175" s="126"/>
      <c r="C175" s="141"/>
      <c r="D175" s="147" t="s">
        <v>325</v>
      </c>
      <c r="E175" s="115" t="s">
        <v>277</v>
      </c>
      <c r="F175" s="117">
        <v>1</v>
      </c>
      <c r="G175" s="117">
        <v>2761085.2623000001</v>
      </c>
      <c r="H175" s="117">
        <v>1</v>
      </c>
      <c r="I175" s="117">
        <v>1</v>
      </c>
      <c r="J175" s="118">
        <f t="shared" si="20"/>
        <v>2761085.2623000001</v>
      </c>
      <c r="K175" s="119"/>
      <c r="L175" s="120"/>
      <c r="M175" s="120"/>
    </row>
    <row r="176" spans="1:13" ht="16.5">
      <c r="A176" s="133"/>
      <c r="B176" s="126"/>
      <c r="C176" s="141"/>
      <c r="D176" s="147"/>
      <c r="E176" s="115"/>
      <c r="F176" s="152"/>
      <c r="G176" s="145"/>
      <c r="H176" s="123"/>
      <c r="I176" s="149"/>
      <c r="J176" s="129"/>
      <c r="K176" s="119"/>
      <c r="L176" s="120"/>
      <c r="M176" s="120"/>
    </row>
    <row r="177" spans="1:13" ht="16.5">
      <c r="A177" s="133"/>
      <c r="B177" s="126"/>
      <c r="C177" s="141"/>
      <c r="D177" s="147"/>
      <c r="E177" s="115"/>
      <c r="F177" s="152"/>
      <c r="G177" s="145"/>
      <c r="H177" s="123"/>
      <c r="I177" s="149"/>
      <c r="J177" s="129">
        <f>SUM(J172:J176)</f>
        <v>21668777.7984</v>
      </c>
      <c r="K177" s="119">
        <v>0.05</v>
      </c>
      <c r="L177" s="120">
        <f>J177+J177*K177</f>
        <v>22752216.68832</v>
      </c>
      <c r="M177" s="120">
        <v>244.902822232727</v>
      </c>
    </row>
    <row r="178" spans="1:13" ht="16.5">
      <c r="A178" s="189"/>
      <c r="B178" s="192"/>
      <c r="C178" s="141"/>
      <c r="D178" s="147"/>
      <c r="E178" s="115"/>
      <c r="F178" s="152"/>
      <c r="G178" s="145"/>
      <c r="H178" s="123"/>
      <c r="I178" s="149"/>
      <c r="J178" s="129"/>
      <c r="K178" s="119"/>
      <c r="L178" s="120"/>
      <c r="M178" s="120"/>
    </row>
    <row r="179" spans="1:13" ht="31.5">
      <c r="A179" s="12">
        <v>12.12</v>
      </c>
      <c r="B179" s="5" t="s">
        <v>234</v>
      </c>
      <c r="C179" s="13" t="s">
        <v>236</v>
      </c>
      <c r="D179" s="147" t="s">
        <v>326</v>
      </c>
      <c r="E179" s="115" t="s">
        <v>277</v>
      </c>
      <c r="F179" s="117">
        <v>1</v>
      </c>
      <c r="G179" s="117">
        <v>15056788.337099999</v>
      </c>
      <c r="H179" s="117">
        <v>1</v>
      </c>
      <c r="I179" s="117">
        <v>1</v>
      </c>
      <c r="J179" s="118">
        <f>I179*H179*G179*F179</f>
        <v>15056788.337099999</v>
      </c>
      <c r="K179" s="119"/>
      <c r="L179" s="120"/>
      <c r="M179" s="120"/>
    </row>
    <row r="180" spans="1:13" ht="16.5">
      <c r="A180" s="133"/>
      <c r="B180" s="126"/>
      <c r="C180" s="141"/>
      <c r="D180" s="147"/>
      <c r="E180" s="115" t="s">
        <v>277</v>
      </c>
      <c r="F180" s="117">
        <v>1</v>
      </c>
      <c r="G180" s="117">
        <v>14255619.1142</v>
      </c>
      <c r="H180" s="117">
        <v>1</v>
      </c>
      <c r="I180" s="117">
        <v>1</v>
      </c>
      <c r="J180" s="118">
        <f>I180*H180*G180*F180</f>
        <v>14255619.1142</v>
      </c>
      <c r="K180" s="119"/>
      <c r="L180" s="120"/>
      <c r="M180" s="120"/>
    </row>
    <row r="181" spans="1:13" ht="16.5">
      <c r="A181" s="133"/>
      <c r="B181" s="126"/>
      <c r="C181" s="141"/>
      <c r="D181" s="147"/>
      <c r="E181" s="115"/>
      <c r="F181" s="117"/>
      <c r="G181" s="117"/>
      <c r="H181" s="117"/>
      <c r="I181" s="117"/>
      <c r="J181" s="118"/>
      <c r="K181" s="119"/>
      <c r="L181" s="120"/>
      <c r="M181" s="120"/>
    </row>
    <row r="182" spans="1:13" ht="16.5">
      <c r="A182" s="133"/>
      <c r="B182" s="126"/>
      <c r="C182" s="141"/>
      <c r="D182" s="147"/>
      <c r="E182" s="115"/>
      <c r="F182" s="152"/>
      <c r="G182" s="145"/>
      <c r="H182" s="123"/>
      <c r="I182" s="149"/>
      <c r="J182" s="129">
        <f>SUM(J179:J180)</f>
        <v>29312407.451299999</v>
      </c>
      <c r="K182" s="119">
        <v>0.05</v>
      </c>
      <c r="L182" s="120">
        <f>J182+J182*K182</f>
        <v>30778027.823865</v>
      </c>
      <c r="M182" s="120">
        <v>331.291934257479</v>
      </c>
    </row>
    <row r="183" spans="1:13" ht="16.5">
      <c r="A183" s="133"/>
      <c r="B183" s="126"/>
      <c r="C183" s="141"/>
      <c r="D183" s="147"/>
      <c r="E183" s="115"/>
      <c r="F183" s="152"/>
      <c r="G183" s="145"/>
      <c r="H183" s="123"/>
      <c r="I183" s="149"/>
      <c r="J183" s="129"/>
      <c r="K183" s="119"/>
      <c r="L183" s="120"/>
      <c r="M183" s="120"/>
    </row>
    <row r="184" spans="1:13" ht="16.5">
      <c r="A184" s="133"/>
      <c r="B184" s="126"/>
      <c r="C184" s="141"/>
      <c r="D184" s="147"/>
      <c r="E184" s="115"/>
      <c r="F184" s="152"/>
      <c r="G184" s="145"/>
      <c r="H184" s="123"/>
      <c r="I184" s="149"/>
      <c r="J184" s="129"/>
      <c r="K184" s="119"/>
      <c r="L184" s="120"/>
      <c r="M184" s="120"/>
    </row>
    <row r="185" spans="1:13" ht="16.5">
      <c r="A185" s="12">
        <v>12.14</v>
      </c>
      <c r="B185" s="5" t="s">
        <v>54</v>
      </c>
      <c r="C185" s="13"/>
      <c r="D185" s="147" t="s">
        <v>328</v>
      </c>
      <c r="E185" s="115" t="s">
        <v>277</v>
      </c>
      <c r="F185" s="117">
        <v>1</v>
      </c>
      <c r="G185" s="117">
        <v>2154884.6919999998</v>
      </c>
      <c r="H185" s="117">
        <v>1</v>
      </c>
      <c r="I185" s="117">
        <v>1</v>
      </c>
      <c r="J185" s="118">
        <f t="shared" ref="J185" si="21">I185*H185*G185*F185</f>
        <v>2154884.6919999998</v>
      </c>
      <c r="K185" s="119"/>
      <c r="L185" s="120"/>
      <c r="M185" s="120"/>
    </row>
    <row r="186" spans="1:13" ht="16.5">
      <c r="A186" s="133"/>
      <c r="B186" s="126"/>
      <c r="C186" s="141"/>
      <c r="D186" s="147"/>
      <c r="E186" s="115"/>
      <c r="F186" s="117"/>
      <c r="G186" s="117"/>
      <c r="H186" s="117"/>
      <c r="I186" s="117"/>
      <c r="J186" s="118"/>
      <c r="K186" s="119"/>
      <c r="L186" s="120"/>
      <c r="M186" s="120"/>
    </row>
    <row r="187" spans="1:13" ht="16.5">
      <c r="A187" s="133"/>
      <c r="B187" s="126"/>
      <c r="C187" s="141"/>
      <c r="D187" s="147"/>
      <c r="E187" s="115"/>
      <c r="F187" s="117"/>
      <c r="G187" s="117"/>
      <c r="H187" s="117"/>
      <c r="I187" s="117"/>
      <c r="J187" s="118"/>
      <c r="K187" s="119"/>
      <c r="L187" s="120"/>
      <c r="M187" s="120"/>
    </row>
    <row r="188" spans="1:13" ht="16.5">
      <c r="A188" s="133"/>
      <c r="B188" s="126"/>
      <c r="C188" s="141"/>
      <c r="D188" s="147"/>
      <c r="E188" s="115"/>
      <c r="F188" s="152"/>
      <c r="G188" s="145"/>
      <c r="H188" s="123"/>
      <c r="I188" s="149"/>
      <c r="J188" s="129">
        <f>SUM(J185:J185)</f>
        <v>2154884.6919999998</v>
      </c>
      <c r="K188" s="119">
        <v>0.05</v>
      </c>
      <c r="L188" s="120">
        <f>J188+J188*K188</f>
        <v>2262628.9265999999</v>
      </c>
      <c r="M188" s="120">
        <v>24.354735108775699</v>
      </c>
    </row>
    <row r="189" spans="1:13" ht="16.5">
      <c r="A189" s="133"/>
      <c r="B189" s="126"/>
      <c r="C189" s="141"/>
      <c r="D189" s="147"/>
      <c r="E189" s="115"/>
      <c r="F189" s="152"/>
      <c r="G189" s="145"/>
      <c r="H189" s="123"/>
      <c r="I189" s="149"/>
      <c r="J189" s="129"/>
      <c r="K189" s="119"/>
      <c r="L189" s="120"/>
      <c r="M189" s="120"/>
    </row>
    <row r="190" spans="1:13" ht="47.25">
      <c r="A190" s="12">
        <v>12.14</v>
      </c>
      <c r="B190" s="5" t="s">
        <v>55</v>
      </c>
      <c r="C190" s="13" t="s">
        <v>57</v>
      </c>
      <c r="D190" s="147" t="s">
        <v>323</v>
      </c>
      <c r="E190" s="115" t="s">
        <v>277</v>
      </c>
      <c r="F190" s="117">
        <v>1</v>
      </c>
      <c r="G190" s="117">
        <v>3890</v>
      </c>
      <c r="H190" s="117">
        <v>1</v>
      </c>
      <c r="I190" s="117">
        <v>739</v>
      </c>
      <c r="J190" s="118">
        <f t="shared" ref="J190" si="22">I190*H190*G190*F190</f>
        <v>2874710</v>
      </c>
      <c r="K190" s="119"/>
      <c r="L190" s="120"/>
      <c r="M190" s="120"/>
    </row>
    <row r="191" spans="1:13" ht="16.5">
      <c r="A191" s="133"/>
      <c r="B191" s="126"/>
      <c r="C191" s="141"/>
      <c r="D191" s="147"/>
      <c r="E191" s="115"/>
      <c r="F191" s="117"/>
      <c r="G191" s="117"/>
      <c r="H191" s="117"/>
      <c r="I191" s="117"/>
      <c r="J191" s="118"/>
      <c r="K191" s="119"/>
      <c r="L191" s="120"/>
      <c r="M191" s="120"/>
    </row>
    <row r="192" spans="1:13" ht="16.5">
      <c r="A192" s="133"/>
      <c r="B192" s="126"/>
      <c r="C192" s="141"/>
      <c r="D192" s="147"/>
      <c r="E192" s="115"/>
      <c r="F192" s="152"/>
      <c r="G192" s="145"/>
      <c r="H192" s="123"/>
      <c r="I192" s="149"/>
      <c r="J192" s="129">
        <f>SUM(J190:J190)</f>
        <v>2874710</v>
      </c>
      <c r="K192" s="119">
        <v>0.05</v>
      </c>
      <c r="L192" s="120">
        <f>J192+J192*K192</f>
        <v>3018445.5</v>
      </c>
      <c r="M192" s="120">
        <v>32.490276959699997</v>
      </c>
    </row>
    <row r="193" spans="1:13" ht="16.5">
      <c r="A193" s="133"/>
      <c r="B193" s="126"/>
      <c r="C193" s="141"/>
      <c r="D193" s="147"/>
      <c r="E193" s="115"/>
      <c r="F193" s="152"/>
      <c r="G193" s="145"/>
      <c r="H193" s="123"/>
      <c r="I193" s="149"/>
      <c r="J193" s="129"/>
      <c r="K193" s="119"/>
      <c r="L193" s="120"/>
      <c r="M193" s="120"/>
    </row>
    <row r="194" spans="1:13" ht="47.25">
      <c r="A194" s="12">
        <v>12.17</v>
      </c>
      <c r="B194" s="5" t="s">
        <v>58</v>
      </c>
      <c r="C194" s="13" t="s">
        <v>60</v>
      </c>
      <c r="D194" s="147" t="s">
        <v>329</v>
      </c>
      <c r="E194" s="115" t="s">
        <v>277</v>
      </c>
      <c r="F194" s="117">
        <v>1</v>
      </c>
      <c r="G194" s="117">
        <v>3800</v>
      </c>
      <c r="H194" s="117">
        <v>1</v>
      </c>
      <c r="I194" s="117">
        <v>1087</v>
      </c>
      <c r="J194" s="118">
        <f>I194*H194*G194*F194</f>
        <v>4130600</v>
      </c>
      <c r="K194" s="119"/>
      <c r="L194" s="120"/>
      <c r="M194" s="120"/>
    </row>
    <row r="195" spans="1:13" ht="16.5">
      <c r="A195" s="183"/>
      <c r="B195" s="184"/>
      <c r="C195" s="188"/>
      <c r="D195" s="147"/>
      <c r="E195" s="115"/>
      <c r="F195" s="117"/>
      <c r="G195" s="117"/>
      <c r="H195" s="117"/>
      <c r="I195" s="117"/>
      <c r="J195" s="118"/>
      <c r="K195" s="119"/>
      <c r="L195" s="120"/>
      <c r="M195" s="120"/>
    </row>
    <row r="196" spans="1:13" ht="16.5">
      <c r="A196" s="133"/>
      <c r="B196" s="126"/>
      <c r="C196" s="141"/>
      <c r="D196" s="147"/>
      <c r="E196" s="115"/>
      <c r="F196" s="117"/>
      <c r="G196" s="117"/>
      <c r="H196" s="117"/>
      <c r="I196" s="117"/>
      <c r="J196" s="118"/>
      <c r="K196" s="149"/>
      <c r="L196" s="118"/>
      <c r="M196" s="118"/>
    </row>
    <row r="197" spans="1:13" ht="16.5">
      <c r="A197" s="133"/>
      <c r="B197" s="126"/>
      <c r="C197" s="141"/>
      <c r="D197" s="147"/>
      <c r="E197" s="115"/>
      <c r="F197" s="152"/>
      <c r="G197" s="145"/>
      <c r="H197" s="123"/>
      <c r="I197" s="149"/>
      <c r="J197" s="129">
        <f>SUM(J194:J195)</f>
        <v>4130600</v>
      </c>
      <c r="K197" s="119">
        <v>0.05</v>
      </c>
      <c r="L197" s="120">
        <f>J197+J197*K197</f>
        <v>4337130</v>
      </c>
      <c r="M197" s="120">
        <v>46.684478785624201</v>
      </c>
    </row>
    <row r="198" spans="1:13" ht="16.5">
      <c r="A198" s="133"/>
      <c r="B198" s="126"/>
      <c r="C198" s="141"/>
      <c r="D198" s="147"/>
      <c r="E198" s="115"/>
      <c r="F198" s="152"/>
      <c r="G198" s="145"/>
      <c r="H198" s="123"/>
      <c r="I198" s="149"/>
      <c r="J198" s="129"/>
      <c r="K198" s="119"/>
      <c r="L198" s="120"/>
      <c r="M198" s="120"/>
    </row>
    <row r="199" spans="1:13" ht="16.5">
      <c r="A199" s="133"/>
      <c r="B199" s="126"/>
      <c r="C199" s="141"/>
      <c r="D199" s="147"/>
      <c r="E199" s="115"/>
      <c r="F199" s="152"/>
      <c r="G199" s="145"/>
      <c r="H199" s="123"/>
      <c r="I199" s="149"/>
      <c r="J199" s="129"/>
      <c r="K199" s="119"/>
      <c r="L199" s="120"/>
      <c r="M199" s="120"/>
    </row>
    <row r="200" spans="1:13" ht="31.5">
      <c r="A200" s="131"/>
      <c r="B200" s="153"/>
      <c r="C200" s="13" t="s">
        <v>61</v>
      </c>
      <c r="D200" s="154" t="s">
        <v>330</v>
      </c>
      <c r="E200" s="115" t="s">
        <v>277</v>
      </c>
      <c r="F200" s="117">
        <v>1</v>
      </c>
      <c r="G200" s="117">
        <v>590</v>
      </c>
      <c r="H200" s="117">
        <v>1</v>
      </c>
      <c r="I200" s="117">
        <v>2150</v>
      </c>
      <c r="J200" s="118">
        <f t="shared" ref="J200" si="23">I200*H200*G200*F200</f>
        <v>1268500</v>
      </c>
      <c r="K200" s="119"/>
      <c r="L200" s="120"/>
      <c r="M200" s="120"/>
    </row>
    <row r="201" spans="1:13" ht="16.5">
      <c r="A201" s="133"/>
      <c r="B201" s="126"/>
      <c r="C201" s="141"/>
      <c r="D201" s="155"/>
      <c r="E201" s="115"/>
      <c r="F201" s="149"/>
      <c r="G201" s="145"/>
      <c r="H201" s="123"/>
      <c r="I201" s="117"/>
      <c r="J201" s="118"/>
      <c r="K201" s="119"/>
      <c r="L201" s="120"/>
      <c r="M201" s="120"/>
    </row>
    <row r="202" spans="1:13" ht="16.5">
      <c r="A202" s="133"/>
      <c r="B202" s="126"/>
      <c r="C202" s="141"/>
      <c r="D202" s="147"/>
      <c r="E202" s="115"/>
      <c r="F202" s="152"/>
      <c r="G202" s="145"/>
      <c r="H202" s="123"/>
      <c r="I202" s="149"/>
      <c r="J202" s="129">
        <f>SUM(J200:J200)</f>
        <v>1268500</v>
      </c>
      <c r="K202" s="119">
        <v>0.05</v>
      </c>
      <c r="L202" s="120">
        <f>J202+J202*K202</f>
        <v>1331925</v>
      </c>
      <c r="M202" s="120">
        <v>14.336721381776</v>
      </c>
    </row>
    <row r="203" spans="1:13" ht="16.5">
      <c r="A203" s="133"/>
      <c r="B203" s="126"/>
      <c r="C203" s="141"/>
      <c r="D203" s="147"/>
      <c r="E203" s="115"/>
      <c r="F203" s="152"/>
      <c r="G203" s="145"/>
      <c r="H203" s="123"/>
      <c r="I203" s="149"/>
      <c r="J203" s="129"/>
      <c r="K203" s="119"/>
      <c r="L203" s="120"/>
      <c r="M203" s="120"/>
    </row>
    <row r="204" spans="1:13" ht="16.5">
      <c r="A204" s="186">
        <v>12.18</v>
      </c>
      <c r="B204" s="187" t="s">
        <v>331</v>
      </c>
      <c r="C204" s="193"/>
      <c r="D204" s="147"/>
      <c r="E204" s="115" t="s">
        <v>277</v>
      </c>
      <c r="F204" s="117">
        <v>1</v>
      </c>
      <c r="G204" s="117">
        <v>5846903.4221999999</v>
      </c>
      <c r="H204" s="117">
        <v>1</v>
      </c>
      <c r="I204" s="117">
        <v>1</v>
      </c>
      <c r="J204" s="118">
        <f>I204*H204*G204*F204</f>
        <v>5846903.4221999999</v>
      </c>
      <c r="K204" s="119"/>
      <c r="L204" s="120"/>
      <c r="M204" s="120"/>
    </row>
    <row r="205" spans="1:13" ht="16.5">
      <c r="A205" s="183"/>
      <c r="B205" s="184"/>
      <c r="C205" s="188"/>
      <c r="D205" s="147"/>
      <c r="E205" s="115" t="s">
        <v>277</v>
      </c>
      <c r="F205" s="117">
        <v>1</v>
      </c>
      <c r="G205" s="117">
        <v>4664523.0029999996</v>
      </c>
      <c r="H205" s="117">
        <v>1</v>
      </c>
      <c r="I205" s="117">
        <v>1</v>
      </c>
      <c r="J205" s="118">
        <f t="shared" ref="J205:J207" si="24">I205*H205*G205*F205</f>
        <v>4664523.0029999996</v>
      </c>
      <c r="K205" s="119"/>
      <c r="L205" s="120"/>
      <c r="M205" s="120"/>
    </row>
    <row r="206" spans="1:13" ht="16.5">
      <c r="A206" s="133"/>
      <c r="B206" s="126"/>
      <c r="C206" s="141"/>
      <c r="D206" s="147"/>
      <c r="E206" s="115" t="s">
        <v>277</v>
      </c>
      <c r="F206" s="117">
        <v>1</v>
      </c>
      <c r="G206" s="117">
        <v>4667987.3376000002</v>
      </c>
      <c r="H206" s="117">
        <v>1</v>
      </c>
      <c r="I206" s="117">
        <v>1</v>
      </c>
      <c r="J206" s="118">
        <f t="shared" si="24"/>
        <v>4667987.3376000002</v>
      </c>
      <c r="K206" s="149"/>
      <c r="L206" s="118"/>
      <c r="M206" s="118"/>
    </row>
    <row r="207" spans="1:13" ht="16.5">
      <c r="A207" s="133"/>
      <c r="B207" s="126"/>
      <c r="C207" s="141"/>
      <c r="D207" s="147"/>
      <c r="E207" s="115" t="s">
        <v>277</v>
      </c>
      <c r="F207" s="117">
        <v>1</v>
      </c>
      <c r="G207" s="117">
        <v>9012522.2722999994</v>
      </c>
      <c r="H207" s="117">
        <v>1</v>
      </c>
      <c r="I207" s="117">
        <v>1</v>
      </c>
      <c r="J207" s="118">
        <f t="shared" si="24"/>
        <v>9012522.2722999994</v>
      </c>
      <c r="K207" s="149"/>
      <c r="L207" s="118"/>
      <c r="M207" s="118"/>
    </row>
    <row r="208" spans="1:13" ht="16.5">
      <c r="A208" s="133"/>
      <c r="B208" s="126"/>
      <c r="C208" s="141"/>
      <c r="D208" s="147"/>
      <c r="E208" s="115"/>
      <c r="F208" s="117"/>
      <c r="G208" s="117"/>
      <c r="H208" s="117"/>
      <c r="I208" s="117"/>
      <c r="J208" s="118"/>
      <c r="K208" s="149"/>
      <c r="L208" s="118"/>
      <c r="M208" s="118"/>
    </row>
    <row r="209" spans="1:13" ht="16.5">
      <c r="A209" s="133"/>
      <c r="B209" s="126"/>
      <c r="C209" s="141"/>
      <c r="D209" s="147"/>
      <c r="E209" s="115"/>
      <c r="F209" s="152"/>
      <c r="G209" s="145"/>
      <c r="H209" s="123"/>
      <c r="I209" s="149"/>
      <c r="J209" s="129">
        <f>SUM(J204:J206)</f>
        <v>15179413.762800001</v>
      </c>
      <c r="K209" s="119">
        <v>0.05</v>
      </c>
      <c r="L209" s="120">
        <f>J209+J209*K209</f>
        <v>15938384.45094</v>
      </c>
      <c r="M209" s="120">
        <v>171.55934240687901</v>
      </c>
    </row>
    <row r="210" spans="1:13" ht="16.5">
      <c r="A210" s="133"/>
      <c r="B210" s="126"/>
      <c r="C210" s="141"/>
      <c r="D210" s="147"/>
      <c r="E210" s="115"/>
      <c r="F210" s="152"/>
      <c r="G210" s="145"/>
      <c r="H210" s="123"/>
      <c r="I210" s="149"/>
      <c r="J210" s="129"/>
      <c r="K210" s="119"/>
      <c r="L210" s="120"/>
      <c r="M210" s="120"/>
    </row>
    <row r="211" spans="1:13" ht="16.5">
      <c r="A211" s="133"/>
      <c r="B211" s="126"/>
      <c r="C211" s="141"/>
      <c r="D211" s="147"/>
      <c r="E211" s="115"/>
      <c r="F211" s="152"/>
      <c r="G211" s="145"/>
      <c r="H211" s="123"/>
      <c r="I211" s="149"/>
      <c r="J211" s="129"/>
      <c r="K211" s="119"/>
      <c r="L211" s="120"/>
      <c r="M211" s="120"/>
    </row>
    <row r="212" spans="1:13" ht="16.5">
      <c r="A212" s="133"/>
      <c r="B212" s="126"/>
      <c r="C212" s="141"/>
      <c r="D212" s="147"/>
      <c r="E212" s="115"/>
      <c r="F212" s="152"/>
      <c r="G212" s="145"/>
      <c r="H212" s="123"/>
      <c r="I212" s="149"/>
      <c r="J212" s="129"/>
      <c r="K212" s="119"/>
      <c r="L212" s="120"/>
      <c r="M212" s="120"/>
    </row>
    <row r="213" spans="1:13" ht="47.25">
      <c r="A213" s="26">
        <v>13.01</v>
      </c>
      <c r="B213" s="5" t="s">
        <v>63</v>
      </c>
      <c r="C213" s="13" t="s">
        <v>65</v>
      </c>
      <c r="D213" s="147" t="s">
        <v>280</v>
      </c>
      <c r="E213" s="115" t="s">
        <v>277</v>
      </c>
      <c r="F213" s="117">
        <v>1</v>
      </c>
      <c r="G213" s="117">
        <v>935</v>
      </c>
      <c r="H213" s="117">
        <v>1</v>
      </c>
      <c r="I213" s="117">
        <v>1915</v>
      </c>
      <c r="J213" s="118">
        <f t="shared" ref="J213:J215" si="25">I213*H213*G213*F213</f>
        <v>1790525</v>
      </c>
      <c r="K213" s="119"/>
      <c r="L213" s="120"/>
      <c r="M213" s="120"/>
    </row>
    <row r="214" spans="1:13" ht="16.5">
      <c r="A214" s="133"/>
      <c r="B214" s="156"/>
      <c r="C214" s="141"/>
      <c r="D214" s="147" t="s">
        <v>333</v>
      </c>
      <c r="E214" s="115" t="s">
        <v>277</v>
      </c>
      <c r="F214" s="117">
        <v>1</v>
      </c>
      <c r="G214" s="117">
        <v>480</v>
      </c>
      <c r="H214" s="117">
        <v>1</v>
      </c>
      <c r="I214" s="117">
        <v>2150</v>
      </c>
      <c r="J214" s="118">
        <f t="shared" si="25"/>
        <v>1032000</v>
      </c>
      <c r="K214" s="119"/>
      <c r="L214" s="120"/>
      <c r="M214" s="120"/>
    </row>
    <row r="215" spans="1:13" ht="16.5">
      <c r="A215" s="133"/>
      <c r="B215" s="126"/>
      <c r="C215" s="141"/>
      <c r="D215" s="147" t="s">
        <v>334</v>
      </c>
      <c r="E215" s="115" t="s">
        <v>277</v>
      </c>
      <c r="F215" s="117">
        <v>1</v>
      </c>
      <c r="G215" s="117">
        <v>947</v>
      </c>
      <c r="H215" s="117">
        <v>1</v>
      </c>
      <c r="I215" s="117">
        <v>2150</v>
      </c>
      <c r="J215" s="118">
        <f t="shared" si="25"/>
        <v>2036050</v>
      </c>
      <c r="K215" s="119"/>
      <c r="L215" s="120"/>
      <c r="M215" s="120"/>
    </row>
    <row r="216" spans="1:13" ht="16.5">
      <c r="A216" s="133"/>
      <c r="B216" s="126"/>
      <c r="C216" s="141"/>
      <c r="D216" s="147"/>
      <c r="E216" s="115"/>
      <c r="F216" s="117"/>
      <c r="G216" s="117"/>
      <c r="H216" s="117"/>
      <c r="I216" s="117"/>
      <c r="J216" s="118"/>
      <c r="K216" s="119"/>
      <c r="L216" s="120"/>
      <c r="M216" s="120"/>
    </row>
    <row r="217" spans="1:13" ht="16.5">
      <c r="A217" s="133"/>
      <c r="B217" s="126"/>
      <c r="C217" s="141"/>
      <c r="D217" s="147"/>
      <c r="E217" s="115"/>
      <c r="F217" s="123"/>
      <c r="G217" s="117"/>
      <c r="H217" s="123"/>
      <c r="I217" s="149"/>
      <c r="J217" s="129">
        <f>SUM(J213:J216)</f>
        <v>4858575</v>
      </c>
      <c r="K217" s="119">
        <v>0.1</v>
      </c>
      <c r="L217" s="120">
        <f>J217+J217*K217</f>
        <v>5344432.5</v>
      </c>
      <c r="M217" s="120">
        <v>57.526992658151897</v>
      </c>
    </row>
    <row r="218" spans="1:13" ht="16.5">
      <c r="A218" s="113"/>
      <c r="B218" s="112"/>
      <c r="C218" s="141"/>
      <c r="D218" s="143"/>
      <c r="E218" s="112"/>
      <c r="F218" s="112"/>
      <c r="G218" s="112"/>
      <c r="H218" s="112"/>
      <c r="I218" s="112"/>
      <c r="J218" s="112"/>
      <c r="K218" s="112"/>
      <c r="L218" s="112"/>
      <c r="M218" s="112"/>
    </row>
    <row r="219" spans="1:13" ht="16.5">
      <c r="A219" s="12" t="s">
        <v>237</v>
      </c>
      <c r="B219" s="5" t="s">
        <v>238</v>
      </c>
      <c r="C219" s="115"/>
      <c r="D219" s="157"/>
      <c r="E219" s="115" t="s">
        <v>277</v>
      </c>
      <c r="F219" s="117">
        <v>1</v>
      </c>
      <c r="G219" s="117">
        <v>3890</v>
      </c>
      <c r="H219" s="117">
        <v>1</v>
      </c>
      <c r="I219" s="117">
        <v>1045</v>
      </c>
      <c r="J219" s="118">
        <f>I219*H219*G219*F219</f>
        <v>4065050</v>
      </c>
      <c r="K219" s="119"/>
      <c r="L219" s="120"/>
      <c r="M219" s="120"/>
    </row>
    <row r="220" spans="1:13" ht="16.5">
      <c r="A220" s="110"/>
      <c r="B220" s="111"/>
      <c r="C220" s="115"/>
      <c r="D220" s="157"/>
      <c r="E220" s="115"/>
      <c r="F220" s="117"/>
      <c r="G220" s="117"/>
      <c r="H220" s="117"/>
      <c r="I220" s="117"/>
      <c r="J220" s="118"/>
      <c r="K220" s="119"/>
      <c r="L220" s="120"/>
      <c r="M220" s="120"/>
    </row>
    <row r="221" spans="1:13" ht="16.5">
      <c r="A221" s="110"/>
      <c r="B221" s="111"/>
      <c r="C221" s="115"/>
      <c r="D221" s="157"/>
      <c r="E221" s="115"/>
      <c r="F221" s="123"/>
      <c r="G221" s="145"/>
      <c r="H221" s="123"/>
      <c r="I221" s="149"/>
      <c r="J221" s="129">
        <f>SUM(J219:J219)</f>
        <v>4065050</v>
      </c>
      <c r="K221" s="119">
        <v>0.05</v>
      </c>
      <c r="L221" s="120">
        <f>J221+J221*K221</f>
        <v>4268302.5</v>
      </c>
      <c r="M221" s="120">
        <v>45.943625741418103</v>
      </c>
    </row>
    <row r="222" spans="1:13" ht="16.5">
      <c r="A222" s="110"/>
      <c r="B222" s="111"/>
      <c r="C222" s="115"/>
      <c r="D222" s="157"/>
      <c r="E222" s="115"/>
      <c r="F222" s="123"/>
      <c r="G222" s="145"/>
      <c r="H222" s="123"/>
      <c r="I222" s="149"/>
      <c r="J222" s="129"/>
      <c r="K222" s="119"/>
      <c r="L222" s="120"/>
      <c r="M222" s="120"/>
    </row>
    <row r="223" spans="1:13" ht="16.5">
      <c r="A223" s="12">
        <v>14.14</v>
      </c>
      <c r="B223" s="5" t="s">
        <v>75</v>
      </c>
      <c r="C223" s="115"/>
      <c r="D223" s="157"/>
      <c r="E223" s="115" t="s">
        <v>277</v>
      </c>
      <c r="F223" s="117">
        <v>1</v>
      </c>
      <c r="G223" s="117">
        <v>1928407.4179</v>
      </c>
      <c r="H223" s="117">
        <v>1</v>
      </c>
      <c r="I223" s="117">
        <v>1</v>
      </c>
      <c r="J223" s="118">
        <f>I223*H223*G223*F223</f>
        <v>1928407.4179</v>
      </c>
      <c r="K223" s="119"/>
      <c r="L223" s="120"/>
      <c r="M223" s="120"/>
    </row>
    <row r="224" spans="1:13" ht="16.5">
      <c r="A224" s="110"/>
      <c r="B224" s="111"/>
      <c r="C224" s="115"/>
      <c r="D224" s="157"/>
      <c r="E224" s="115"/>
      <c r="F224" s="117"/>
      <c r="G224" s="117"/>
      <c r="H224" s="117"/>
      <c r="I224" s="117"/>
      <c r="J224" s="118"/>
      <c r="K224" s="119"/>
      <c r="L224" s="120"/>
      <c r="M224" s="120"/>
    </row>
    <row r="225" spans="1:13" ht="16.5">
      <c r="A225" s="110"/>
      <c r="B225" s="111"/>
      <c r="C225" s="115"/>
      <c r="D225" s="157"/>
      <c r="E225" s="115"/>
      <c r="F225" s="123"/>
      <c r="G225" s="145"/>
      <c r="H225" s="123"/>
      <c r="I225" s="149"/>
      <c r="J225" s="129">
        <f>SUM(J223:J223)</f>
        <v>1928407.4179</v>
      </c>
      <c r="K225" s="119">
        <v>0.05</v>
      </c>
      <c r="L225" s="120">
        <f>J225+J225*K225</f>
        <v>2024827.7887949999</v>
      </c>
      <c r="M225" s="120">
        <v>21.7950649408243</v>
      </c>
    </row>
    <row r="226" spans="1:13" ht="16.5">
      <c r="A226" s="166"/>
      <c r="B226" s="190"/>
      <c r="C226" s="115"/>
      <c r="D226" s="157"/>
      <c r="E226" s="115"/>
      <c r="F226" s="123"/>
      <c r="G226" s="145"/>
      <c r="H226" s="123"/>
      <c r="I226" s="149"/>
      <c r="J226" s="129"/>
      <c r="K226" s="119"/>
      <c r="L226" s="120"/>
      <c r="M226" s="120"/>
    </row>
    <row r="227" spans="1:13" ht="16.5">
      <c r="A227" s="12">
        <v>14.16</v>
      </c>
      <c r="B227" s="5" t="s">
        <v>77</v>
      </c>
      <c r="C227" s="115"/>
      <c r="D227" s="157"/>
      <c r="E227" s="115" t="s">
        <v>277</v>
      </c>
      <c r="F227" s="117">
        <v>1</v>
      </c>
      <c r="G227" s="117">
        <v>869992.6949</v>
      </c>
      <c r="H227" s="117">
        <v>1</v>
      </c>
      <c r="I227" s="117">
        <v>2</v>
      </c>
      <c r="J227" s="118">
        <f>I227*H227*G227*F227</f>
        <v>1739985.3898</v>
      </c>
      <c r="K227" s="119"/>
      <c r="L227" s="120"/>
      <c r="M227" s="120"/>
    </row>
    <row r="228" spans="1:13" ht="16.5">
      <c r="A228" s="183"/>
      <c r="B228" s="184"/>
      <c r="C228" s="115"/>
      <c r="D228" s="157"/>
      <c r="E228" s="115" t="s">
        <v>277</v>
      </c>
      <c r="F228" s="117">
        <v>1</v>
      </c>
      <c r="G228" s="117">
        <v>581610.78489999997</v>
      </c>
      <c r="H228" s="117">
        <v>1</v>
      </c>
      <c r="I228" s="117">
        <v>2</v>
      </c>
      <c r="J228" s="118">
        <f>I228*H228*G228*F228</f>
        <v>1163221.5697999999</v>
      </c>
      <c r="K228" s="119"/>
      <c r="L228" s="120"/>
      <c r="M228" s="120"/>
    </row>
    <row r="229" spans="1:13" ht="16.5">
      <c r="A229" s="110"/>
      <c r="B229" s="111"/>
      <c r="C229" s="115"/>
      <c r="D229" s="157"/>
      <c r="E229" s="115"/>
      <c r="F229" s="117"/>
      <c r="G229" s="117"/>
      <c r="H229" s="117"/>
      <c r="I229" s="117"/>
      <c r="J229" s="118"/>
      <c r="K229" s="119"/>
      <c r="L229" s="120"/>
      <c r="M229" s="120"/>
    </row>
    <row r="230" spans="1:13" ht="16.5">
      <c r="A230" s="110"/>
      <c r="B230" s="111"/>
      <c r="C230" s="115"/>
      <c r="D230" s="157"/>
      <c r="E230" s="115"/>
      <c r="F230" s="123"/>
      <c r="G230" s="145"/>
      <c r="H230" s="123"/>
      <c r="I230" s="149"/>
      <c r="J230" s="129">
        <f>SUM(J227:J228)</f>
        <v>2903206.9595999997</v>
      </c>
      <c r="K230" s="119">
        <v>0.05</v>
      </c>
      <c r="L230" s="120">
        <f>J230+J230*K230</f>
        <v>3048367.3075799998</v>
      </c>
      <c r="M230" s="120">
        <v>32.812352642066301</v>
      </c>
    </row>
    <row r="231" spans="1:13" ht="16.5">
      <c r="A231" s="110"/>
      <c r="B231" s="111"/>
      <c r="C231" s="115"/>
      <c r="D231" s="157"/>
      <c r="E231" s="115"/>
      <c r="F231" s="123"/>
      <c r="G231" s="145"/>
      <c r="H231" s="123"/>
      <c r="I231" s="149"/>
      <c r="J231" s="129"/>
      <c r="K231" s="119"/>
      <c r="L231" s="120"/>
      <c r="M231" s="120"/>
    </row>
    <row r="232" spans="1:13" ht="16.5">
      <c r="A232" s="18">
        <v>16.010000000000002</v>
      </c>
      <c r="B232" s="5" t="s">
        <v>83</v>
      </c>
      <c r="C232" s="115"/>
      <c r="D232" s="157"/>
      <c r="E232" s="115" t="s">
        <v>277</v>
      </c>
      <c r="F232" s="117">
        <v>1</v>
      </c>
      <c r="G232" s="117">
        <v>22</v>
      </c>
      <c r="H232" s="117">
        <v>1</v>
      </c>
      <c r="I232" s="117">
        <v>7</v>
      </c>
      <c r="J232" s="118">
        <f>I232*H232*G232*F232</f>
        <v>154</v>
      </c>
      <c r="K232" s="119"/>
      <c r="L232" s="120"/>
      <c r="M232" s="120"/>
    </row>
    <row r="233" spans="1:13" ht="16.5">
      <c r="A233" s="110"/>
      <c r="B233" s="111"/>
      <c r="C233" s="115"/>
      <c r="D233" s="157"/>
      <c r="E233" s="115"/>
      <c r="F233" s="123"/>
      <c r="G233" s="145"/>
      <c r="H233" s="123"/>
      <c r="I233" s="149"/>
      <c r="J233" s="129"/>
      <c r="K233" s="119"/>
      <c r="L233" s="120"/>
      <c r="M233" s="120"/>
    </row>
    <row r="234" spans="1:13" ht="16.5">
      <c r="A234" s="110"/>
      <c r="B234" s="111"/>
      <c r="C234" s="115"/>
      <c r="D234" s="157"/>
      <c r="E234" s="115"/>
      <c r="F234" s="123"/>
      <c r="G234" s="145"/>
      <c r="H234" s="123"/>
      <c r="I234" s="149"/>
      <c r="J234" s="129">
        <f>SUM(J232:J233)</f>
        <v>154</v>
      </c>
      <c r="K234" s="119">
        <v>0.05</v>
      </c>
      <c r="L234" s="120">
        <f>J234+J234*K234</f>
        <v>161.69999999999999</v>
      </c>
      <c r="M234" s="120">
        <v>161.69999999999999</v>
      </c>
    </row>
    <row r="235" spans="1:13" ht="16.5">
      <c r="A235" s="110"/>
      <c r="B235" s="111"/>
      <c r="C235" s="115"/>
      <c r="D235" s="157"/>
      <c r="E235" s="115"/>
      <c r="F235" s="123"/>
      <c r="G235" s="145"/>
      <c r="H235" s="123"/>
      <c r="I235" s="149"/>
      <c r="J235" s="129"/>
      <c r="K235" s="119"/>
      <c r="L235" s="120"/>
      <c r="M235" s="120"/>
    </row>
    <row r="236" spans="1:13" ht="16.5">
      <c r="A236" s="110"/>
      <c r="B236" s="111"/>
      <c r="C236" s="115"/>
      <c r="D236" s="157"/>
      <c r="E236" s="115"/>
      <c r="F236" s="123"/>
      <c r="G236" s="145"/>
      <c r="H236" s="123"/>
      <c r="I236" s="149"/>
      <c r="J236" s="129"/>
      <c r="K236" s="119"/>
      <c r="L236" s="120"/>
      <c r="M236" s="120"/>
    </row>
    <row r="237" spans="1:13" ht="16.5">
      <c r="A237" s="12">
        <v>18.010000000000002</v>
      </c>
      <c r="B237" s="5" t="s">
        <v>91</v>
      </c>
      <c r="C237" s="132"/>
      <c r="D237" s="157" t="s">
        <v>289</v>
      </c>
      <c r="E237" s="115" t="s">
        <v>277</v>
      </c>
      <c r="F237" s="117">
        <v>1</v>
      </c>
      <c r="G237" s="117">
        <v>10426958.538899999</v>
      </c>
      <c r="H237" s="117">
        <v>1</v>
      </c>
      <c r="I237" s="117">
        <v>1</v>
      </c>
      <c r="J237" s="118">
        <f>I237*H237*G237*F237</f>
        <v>10426958.538899999</v>
      </c>
      <c r="K237" s="119"/>
      <c r="L237" s="120"/>
      <c r="M237" s="120"/>
    </row>
    <row r="238" spans="1:13" ht="16.5">
      <c r="A238" s="110"/>
      <c r="B238" s="111"/>
      <c r="C238" s="115"/>
      <c r="D238" s="157" t="s">
        <v>289</v>
      </c>
      <c r="E238" s="115" t="s">
        <v>277</v>
      </c>
      <c r="F238" s="117">
        <v>1</v>
      </c>
      <c r="G238" s="117">
        <v>1140899.9354999999</v>
      </c>
      <c r="H238" s="117">
        <v>1</v>
      </c>
      <c r="I238" s="117">
        <v>1</v>
      </c>
      <c r="J238" s="118">
        <f>I238*H238*G238*F238</f>
        <v>1140899.9354999999</v>
      </c>
      <c r="K238" s="119"/>
      <c r="L238" s="120"/>
      <c r="M238" s="120"/>
    </row>
    <row r="239" spans="1:13" ht="16.5">
      <c r="A239" s="110"/>
      <c r="B239" s="111"/>
      <c r="C239" s="115"/>
      <c r="D239" s="157" t="s">
        <v>282</v>
      </c>
      <c r="E239" s="115" t="s">
        <v>277</v>
      </c>
      <c r="F239" s="117">
        <v>1</v>
      </c>
      <c r="G239" s="117">
        <v>6079055.4293999998</v>
      </c>
      <c r="H239" s="117">
        <v>1</v>
      </c>
      <c r="I239" s="117">
        <v>1</v>
      </c>
      <c r="J239" s="118">
        <f>I239*H239*G239*F239</f>
        <v>6079055.4293999998</v>
      </c>
      <c r="K239" s="119"/>
      <c r="L239" s="120"/>
      <c r="M239" s="120"/>
    </row>
    <row r="240" spans="1:13" ht="16.5">
      <c r="A240" s="110"/>
      <c r="B240" s="111"/>
      <c r="C240" s="115"/>
      <c r="D240" s="157" t="s">
        <v>285</v>
      </c>
      <c r="E240" s="115" t="s">
        <v>277</v>
      </c>
      <c r="F240" s="117">
        <v>1</v>
      </c>
      <c r="G240" s="117">
        <v>3178670.8643999998</v>
      </c>
      <c r="H240" s="117">
        <v>1</v>
      </c>
      <c r="I240" s="117">
        <v>1</v>
      </c>
      <c r="J240" s="118">
        <f t="shared" ref="J240:J241" si="26">I240*H240*G240*F240</f>
        <v>3178670.8643999998</v>
      </c>
      <c r="K240" s="119"/>
      <c r="L240" s="120"/>
      <c r="M240" s="120"/>
    </row>
    <row r="241" spans="1:13" ht="16.5">
      <c r="A241" s="110"/>
      <c r="B241" s="111"/>
      <c r="C241" s="115"/>
      <c r="D241" s="157" t="s">
        <v>280</v>
      </c>
      <c r="E241" s="115" t="s">
        <v>277</v>
      </c>
      <c r="F241" s="117">
        <v>1</v>
      </c>
      <c r="G241" s="117">
        <v>3800286.6409</v>
      </c>
      <c r="H241" s="117">
        <v>1</v>
      </c>
      <c r="I241" s="117">
        <v>1</v>
      </c>
      <c r="J241" s="118">
        <f t="shared" si="26"/>
        <v>3800286.6409</v>
      </c>
      <c r="K241" s="119"/>
      <c r="L241" s="120"/>
      <c r="M241" s="120"/>
    </row>
    <row r="242" spans="1:13" ht="16.5">
      <c r="A242" s="110"/>
      <c r="B242" s="111"/>
      <c r="C242" s="115"/>
      <c r="D242" s="157"/>
      <c r="E242" s="115"/>
      <c r="F242" s="117"/>
      <c r="G242" s="117"/>
      <c r="H242" s="117"/>
      <c r="I242" s="117"/>
      <c r="J242" s="118"/>
      <c r="K242" s="119"/>
      <c r="L242" s="120"/>
      <c r="M242" s="120"/>
    </row>
    <row r="243" spans="1:13" ht="16.5">
      <c r="A243" s="110"/>
      <c r="B243" s="111"/>
      <c r="C243" s="115"/>
      <c r="D243" s="157"/>
      <c r="E243" s="115"/>
      <c r="F243" s="123"/>
      <c r="G243" s="145"/>
      <c r="H243" s="123"/>
      <c r="I243" s="149"/>
      <c r="J243" s="129">
        <f>SUM(J237:J241)</f>
        <v>24625871.4091</v>
      </c>
      <c r="K243" s="119">
        <v>0.05</v>
      </c>
      <c r="L243" s="120">
        <f>J243+J243*K243</f>
        <v>25857164.979555</v>
      </c>
      <c r="M243" s="120">
        <v>278.32420747480302</v>
      </c>
    </row>
    <row r="244" spans="1:13" ht="16.5">
      <c r="A244" s="110"/>
      <c r="B244" s="111"/>
      <c r="C244" s="115"/>
      <c r="D244" s="157"/>
      <c r="E244" s="115"/>
      <c r="F244" s="123"/>
      <c r="G244" s="145"/>
      <c r="H244" s="123"/>
      <c r="I244" s="149"/>
      <c r="J244" s="129"/>
      <c r="K244" s="119"/>
      <c r="L244" s="120"/>
      <c r="M244" s="120"/>
    </row>
    <row r="245" spans="1:13" ht="16.5">
      <c r="A245" s="110"/>
      <c r="B245" s="111"/>
      <c r="C245" s="115"/>
      <c r="D245" s="157"/>
      <c r="E245" s="115"/>
      <c r="F245" s="123"/>
      <c r="G245" s="145"/>
      <c r="H245" s="123"/>
      <c r="I245" s="149"/>
      <c r="J245" s="129"/>
      <c r="K245" s="119"/>
      <c r="L245" s="120"/>
      <c r="M245" s="120"/>
    </row>
    <row r="246" spans="1:13" ht="16.5">
      <c r="A246" s="12">
        <v>18.07</v>
      </c>
      <c r="B246" s="5" t="s">
        <v>95</v>
      </c>
      <c r="C246" s="115"/>
      <c r="D246" s="157"/>
      <c r="E246" s="115" t="s">
        <v>277</v>
      </c>
      <c r="F246" s="117">
        <v>1</v>
      </c>
      <c r="G246" s="117">
        <v>41461968</v>
      </c>
      <c r="H246" s="117">
        <v>1</v>
      </c>
      <c r="I246" s="117">
        <v>1</v>
      </c>
      <c r="J246" s="118">
        <f>I246*H246*G246*F246</f>
        <v>41461968</v>
      </c>
      <c r="K246" s="119"/>
      <c r="L246" s="120"/>
      <c r="M246" s="120"/>
    </row>
    <row r="247" spans="1:13" ht="16.5">
      <c r="A247" s="110"/>
      <c r="B247" s="111"/>
      <c r="C247" s="115"/>
      <c r="D247" s="157"/>
      <c r="E247" s="115"/>
      <c r="F247" s="117">
        <v>1</v>
      </c>
      <c r="G247" s="117"/>
      <c r="H247" s="117">
        <v>1</v>
      </c>
      <c r="I247" s="117"/>
      <c r="J247" s="118">
        <f>I247*H247*G247*F247</f>
        <v>0</v>
      </c>
      <c r="K247" s="119"/>
      <c r="L247" s="120"/>
      <c r="M247" s="120"/>
    </row>
    <row r="248" spans="1:13" ht="16.5">
      <c r="A248" s="110"/>
      <c r="B248" s="111"/>
      <c r="C248" s="115"/>
      <c r="D248" s="157"/>
      <c r="E248" s="115"/>
      <c r="F248" s="123"/>
      <c r="G248" s="145"/>
      <c r="H248" s="123"/>
      <c r="I248" s="149"/>
      <c r="J248" s="129">
        <f>SUM(J246:J247)</f>
        <v>41461968</v>
      </c>
      <c r="K248" s="119">
        <v>0.05</v>
      </c>
      <c r="L248" s="120">
        <f>J248+J248*K248</f>
        <v>43535066.399999999</v>
      </c>
      <c r="M248" s="120">
        <v>468.60755471510902</v>
      </c>
    </row>
    <row r="249" spans="1:13" ht="16.5">
      <c r="A249" s="110"/>
      <c r="B249" s="111"/>
      <c r="C249" s="115"/>
      <c r="D249" s="157"/>
      <c r="E249" s="115"/>
      <c r="F249" s="123"/>
      <c r="G249" s="145"/>
      <c r="H249" s="123"/>
      <c r="I249" s="149"/>
      <c r="J249" s="129"/>
      <c r="K249" s="119"/>
      <c r="L249" s="120"/>
      <c r="M249" s="120"/>
    </row>
    <row r="250" spans="1:13" ht="16.5">
      <c r="A250" s="18">
        <v>18.100000000000001</v>
      </c>
      <c r="B250" s="5" t="s">
        <v>97</v>
      </c>
      <c r="C250" s="115"/>
      <c r="D250" s="157"/>
      <c r="E250" s="115" t="s">
        <v>277</v>
      </c>
      <c r="F250" s="117">
        <v>1</v>
      </c>
      <c r="G250" s="118">
        <v>77486390.478200004</v>
      </c>
      <c r="H250" s="117">
        <v>1</v>
      </c>
      <c r="I250" s="117">
        <v>1</v>
      </c>
      <c r="J250" s="118">
        <f>I250*H250*G250*F250</f>
        <v>77486390.478200004</v>
      </c>
      <c r="K250" s="119"/>
      <c r="L250" s="120"/>
      <c r="M250" s="120"/>
    </row>
    <row r="251" spans="1:13" ht="16.5">
      <c r="A251" s="110"/>
      <c r="B251" s="111"/>
      <c r="C251" s="115"/>
      <c r="D251" s="157"/>
      <c r="E251" s="115"/>
      <c r="F251" s="117"/>
      <c r="G251" s="117"/>
      <c r="H251" s="117"/>
      <c r="I251" s="117"/>
      <c r="J251" s="118"/>
      <c r="K251" s="119"/>
      <c r="L251" s="120"/>
      <c r="M251" s="120"/>
    </row>
    <row r="252" spans="1:13" ht="16.5">
      <c r="A252" s="110"/>
      <c r="B252" s="111"/>
      <c r="C252" s="115"/>
      <c r="D252" s="157"/>
      <c r="E252" s="115"/>
      <c r="F252" s="123"/>
      <c r="G252" s="145"/>
      <c r="H252" s="123"/>
      <c r="I252" s="149"/>
      <c r="J252" s="129">
        <f>SUM(J250:J251)</f>
        <v>77486390.478200004</v>
      </c>
      <c r="K252" s="119">
        <v>0.05</v>
      </c>
      <c r="L252" s="120">
        <f>J252+J252*K252</f>
        <v>81360710.002110004</v>
      </c>
      <c r="M252" s="120">
        <v>875.75939387989797</v>
      </c>
    </row>
    <row r="253" spans="1:13" ht="16.5">
      <c r="A253" s="110"/>
      <c r="B253" s="111"/>
      <c r="C253" s="115"/>
      <c r="D253" s="157"/>
      <c r="E253" s="115"/>
      <c r="F253" s="123"/>
      <c r="G253" s="145"/>
      <c r="H253" s="123"/>
      <c r="I253" s="149"/>
      <c r="J253" s="129"/>
      <c r="K253" s="119"/>
      <c r="L253" s="120"/>
      <c r="M253" s="120"/>
    </row>
    <row r="254" spans="1:13" ht="16.5">
      <c r="A254" s="12">
        <v>19.02</v>
      </c>
      <c r="B254" s="5" t="s">
        <v>100</v>
      </c>
      <c r="C254" s="115"/>
      <c r="D254" s="157" t="s">
        <v>289</v>
      </c>
      <c r="E254" s="115" t="s">
        <v>277</v>
      </c>
      <c r="F254" s="117">
        <v>1</v>
      </c>
      <c r="G254" s="117">
        <v>10426958.538899999</v>
      </c>
      <c r="H254" s="117">
        <v>1</v>
      </c>
      <c r="I254" s="117">
        <v>1</v>
      </c>
      <c r="J254" s="118">
        <f>I254*H254*G254*F254</f>
        <v>10426958.538899999</v>
      </c>
      <c r="K254" s="119"/>
      <c r="L254" s="120"/>
      <c r="M254" s="120"/>
    </row>
    <row r="255" spans="1:13" ht="16.5">
      <c r="A255" s="110"/>
      <c r="B255" s="111"/>
      <c r="C255" s="115"/>
      <c r="D255" s="157" t="s">
        <v>289</v>
      </c>
      <c r="E255" s="115" t="s">
        <v>277</v>
      </c>
      <c r="F255" s="117">
        <v>1</v>
      </c>
      <c r="G255" s="117">
        <v>1140899.9354999999</v>
      </c>
      <c r="H255" s="117">
        <v>1</v>
      </c>
      <c r="I255" s="117">
        <v>1</v>
      </c>
      <c r="J255" s="118">
        <f>I255*H255*G255*F255</f>
        <v>1140899.9354999999</v>
      </c>
      <c r="K255" s="119"/>
      <c r="L255" s="120"/>
      <c r="M255" s="120"/>
    </row>
    <row r="256" spans="1:13" ht="16.5">
      <c r="A256" s="110"/>
      <c r="B256" s="111"/>
      <c r="C256" s="115"/>
      <c r="D256" s="157" t="s">
        <v>282</v>
      </c>
      <c r="E256" s="115" t="s">
        <v>277</v>
      </c>
      <c r="F256" s="117">
        <v>1</v>
      </c>
      <c r="G256" s="117">
        <v>6079055.4293999998</v>
      </c>
      <c r="H256" s="117">
        <v>1</v>
      </c>
      <c r="I256" s="117">
        <v>1</v>
      </c>
      <c r="J256" s="118">
        <f>I256*H256*G256*F256</f>
        <v>6079055.4293999998</v>
      </c>
      <c r="K256" s="119"/>
      <c r="L256" s="120"/>
      <c r="M256" s="120"/>
    </row>
    <row r="257" spans="1:13" ht="16.5">
      <c r="A257" s="110"/>
      <c r="B257" s="111"/>
      <c r="C257" s="115"/>
      <c r="D257" s="157" t="s">
        <v>285</v>
      </c>
      <c r="E257" s="115" t="s">
        <v>277</v>
      </c>
      <c r="F257" s="117">
        <v>1</v>
      </c>
      <c r="G257" s="117">
        <v>3178670.8643999998</v>
      </c>
      <c r="H257" s="117">
        <v>1</v>
      </c>
      <c r="I257" s="117">
        <v>1</v>
      </c>
      <c r="J257" s="118">
        <f t="shared" ref="J257:J258" si="27">I257*H257*G257*F257</f>
        <v>3178670.8643999998</v>
      </c>
      <c r="K257" s="119"/>
      <c r="L257" s="120"/>
      <c r="M257" s="120"/>
    </row>
    <row r="258" spans="1:13" ht="16.5">
      <c r="A258" s="110"/>
      <c r="B258" s="111"/>
      <c r="C258" s="115"/>
      <c r="D258" s="157" t="s">
        <v>280</v>
      </c>
      <c r="E258" s="115" t="s">
        <v>277</v>
      </c>
      <c r="F258" s="117">
        <v>1</v>
      </c>
      <c r="G258" s="117">
        <v>3800286.6409</v>
      </c>
      <c r="H258" s="117">
        <v>1</v>
      </c>
      <c r="I258" s="117">
        <v>1</v>
      </c>
      <c r="J258" s="118">
        <f t="shared" si="27"/>
        <v>3800286.6409</v>
      </c>
      <c r="K258" s="119"/>
      <c r="L258" s="120"/>
      <c r="M258" s="120"/>
    </row>
    <row r="259" spans="1:13" ht="16.5">
      <c r="A259" s="110"/>
      <c r="B259" s="111"/>
      <c r="C259" s="115"/>
      <c r="D259" s="157"/>
      <c r="E259" s="115"/>
      <c r="F259" s="123"/>
      <c r="G259" s="145"/>
      <c r="H259" s="123"/>
      <c r="I259" s="117"/>
      <c r="J259" s="118"/>
      <c r="K259" s="119"/>
      <c r="L259" s="120"/>
      <c r="M259" s="120"/>
    </row>
    <row r="260" spans="1:13" ht="16.5">
      <c r="A260" s="110"/>
      <c r="B260" s="111"/>
      <c r="C260" s="115"/>
      <c r="D260" s="157"/>
      <c r="E260" s="115"/>
      <c r="F260" s="123"/>
      <c r="G260" s="145"/>
      <c r="H260" s="123"/>
      <c r="I260" s="149"/>
      <c r="J260" s="129">
        <f>SUM(J254:J258)</f>
        <v>24625871.4091</v>
      </c>
      <c r="K260" s="119">
        <v>0.1</v>
      </c>
      <c r="L260" s="120">
        <f>J260+J260*K260</f>
        <v>27088458.550009999</v>
      </c>
      <c r="M260" s="120">
        <v>291.57774115895398</v>
      </c>
    </row>
    <row r="261" spans="1:13" ht="16.5">
      <c r="A261" s="110"/>
      <c r="B261" s="111"/>
      <c r="C261" s="115"/>
      <c r="D261" s="157"/>
      <c r="E261" s="115"/>
      <c r="F261" s="123"/>
      <c r="G261" s="145"/>
      <c r="H261" s="123"/>
      <c r="I261" s="149"/>
      <c r="J261" s="129"/>
      <c r="K261" s="119"/>
      <c r="L261" s="120"/>
      <c r="M261" s="120"/>
    </row>
    <row r="262" spans="1:13" ht="16.5">
      <c r="A262" s="12">
        <v>19.059999999999999</v>
      </c>
      <c r="B262" s="5" t="s">
        <v>102</v>
      </c>
      <c r="C262" s="132"/>
      <c r="D262" s="147" t="s">
        <v>324</v>
      </c>
      <c r="E262" s="115" t="s">
        <v>277</v>
      </c>
      <c r="F262" s="117">
        <v>1</v>
      </c>
      <c r="G262" s="117">
        <v>7817881.0593999997</v>
      </c>
      <c r="H262" s="117">
        <v>1</v>
      </c>
      <c r="I262" s="117">
        <v>1</v>
      </c>
      <c r="J262" s="118">
        <f>I262*H262*G262*F262</f>
        <v>7817881.0593999997</v>
      </c>
      <c r="K262" s="119"/>
      <c r="L262" s="120"/>
      <c r="M262" s="120"/>
    </row>
    <row r="263" spans="1:13" ht="16.5">
      <c r="A263" s="110"/>
      <c r="B263" s="111"/>
      <c r="C263" s="115"/>
      <c r="D263" s="147"/>
      <c r="E263" s="115" t="s">
        <v>277</v>
      </c>
      <c r="F263" s="117">
        <v>1</v>
      </c>
      <c r="G263" s="117">
        <v>7817881.0593999997</v>
      </c>
      <c r="H263" s="117">
        <v>1</v>
      </c>
      <c r="I263" s="117">
        <v>1</v>
      </c>
      <c r="J263" s="118">
        <f t="shared" ref="J263:J265" si="28">I263*H263*G263*F263</f>
        <v>7817881.0593999997</v>
      </c>
      <c r="K263" s="119"/>
      <c r="L263" s="120"/>
      <c r="M263" s="120"/>
    </row>
    <row r="264" spans="1:13" ht="16.5">
      <c r="A264" s="110"/>
      <c r="B264" s="111"/>
      <c r="C264" s="115"/>
      <c r="D264" s="147"/>
      <c r="E264" s="115" t="s">
        <v>277</v>
      </c>
      <c r="F264" s="117">
        <v>1</v>
      </c>
      <c r="G264" s="117">
        <v>3271930.4172999999</v>
      </c>
      <c r="H264" s="117">
        <v>1</v>
      </c>
      <c r="I264" s="117">
        <v>1</v>
      </c>
      <c r="J264" s="118">
        <f t="shared" si="28"/>
        <v>3271930.4172999999</v>
      </c>
      <c r="K264" s="119"/>
      <c r="L264" s="120"/>
      <c r="M264" s="120"/>
    </row>
    <row r="265" spans="1:13" ht="16.5">
      <c r="A265" s="110"/>
      <c r="B265" s="111"/>
      <c r="C265" s="115"/>
      <c r="D265" s="147" t="s">
        <v>325</v>
      </c>
      <c r="E265" s="115" t="s">
        <v>277</v>
      </c>
      <c r="F265" s="117">
        <v>1</v>
      </c>
      <c r="G265" s="117">
        <v>2761085.2623000001</v>
      </c>
      <c r="H265" s="117">
        <v>1</v>
      </c>
      <c r="I265" s="117">
        <v>1</v>
      </c>
      <c r="J265" s="118">
        <f t="shared" si="28"/>
        <v>2761085.2623000001</v>
      </c>
      <c r="K265" s="119"/>
      <c r="L265" s="120"/>
      <c r="M265" s="120"/>
    </row>
    <row r="266" spans="1:13" ht="16.5">
      <c r="A266" s="110"/>
      <c r="B266" s="111"/>
      <c r="C266" s="115"/>
      <c r="D266" s="157"/>
      <c r="E266" s="115" t="s">
        <v>277</v>
      </c>
      <c r="F266" s="117">
        <v>1</v>
      </c>
      <c r="G266" s="117"/>
      <c r="H266" s="117">
        <v>1</v>
      </c>
      <c r="I266" s="117">
        <v>14</v>
      </c>
      <c r="J266" s="118">
        <f t="shared" ref="J266" si="29">G266+I266</f>
        <v>14</v>
      </c>
      <c r="K266" s="119"/>
      <c r="L266" s="120"/>
      <c r="M266" s="120"/>
    </row>
    <row r="267" spans="1:13" ht="16.5">
      <c r="A267" s="110"/>
      <c r="B267" s="111"/>
      <c r="C267" s="115"/>
      <c r="D267" s="157"/>
      <c r="E267" s="115"/>
      <c r="F267" s="117"/>
      <c r="G267" s="117"/>
      <c r="H267" s="117"/>
      <c r="I267" s="117"/>
      <c r="J267" s="118"/>
      <c r="K267" s="119"/>
      <c r="L267" s="120"/>
      <c r="M267" s="120"/>
    </row>
    <row r="268" spans="1:13" ht="16.5">
      <c r="A268" s="110"/>
      <c r="B268" s="111"/>
      <c r="C268" s="115"/>
      <c r="D268" s="157"/>
      <c r="E268" s="115"/>
      <c r="F268" s="117"/>
      <c r="G268" s="117"/>
      <c r="H268" s="117"/>
      <c r="I268" s="117"/>
      <c r="J268" s="129">
        <f>SUM(J262:J266)</f>
        <v>21668791.7984</v>
      </c>
      <c r="K268" s="119">
        <v>0.1</v>
      </c>
      <c r="L268" s="120">
        <f>J268+J268*K268</f>
        <v>23835670.978239998</v>
      </c>
      <c r="M268" s="120">
        <v>256.56502715088698</v>
      </c>
    </row>
    <row r="269" spans="1:13" ht="16.5">
      <c r="A269" s="110"/>
      <c r="B269" s="111"/>
      <c r="C269" s="115"/>
      <c r="D269" s="157"/>
      <c r="E269" s="115"/>
      <c r="F269" s="123"/>
      <c r="G269" s="145"/>
      <c r="H269" s="123"/>
      <c r="I269" s="149"/>
      <c r="J269" s="129"/>
      <c r="K269" s="119"/>
      <c r="L269" s="120"/>
      <c r="M269" s="120"/>
    </row>
    <row r="270" spans="1:13" ht="16.5">
      <c r="A270" s="12">
        <v>19.059999999999999</v>
      </c>
      <c r="B270" s="5" t="s">
        <v>113</v>
      </c>
      <c r="C270" s="132"/>
      <c r="D270" s="147"/>
      <c r="E270" s="115" t="s">
        <v>277</v>
      </c>
      <c r="F270" s="117">
        <v>1</v>
      </c>
      <c r="G270" s="117">
        <v>34840404.594899997</v>
      </c>
      <c r="H270" s="117">
        <v>1</v>
      </c>
      <c r="I270" s="117">
        <v>1</v>
      </c>
      <c r="J270" s="118">
        <f>I270*H270*G270*F270</f>
        <v>34840404.594899997</v>
      </c>
      <c r="K270" s="119"/>
      <c r="L270" s="120"/>
      <c r="M270" s="120"/>
    </row>
    <row r="271" spans="1:13" ht="16.5">
      <c r="A271" s="110"/>
      <c r="B271" s="111"/>
      <c r="C271" s="115"/>
      <c r="D271" s="147"/>
      <c r="E271" s="115" t="s">
        <v>277</v>
      </c>
      <c r="F271" s="117">
        <v>1</v>
      </c>
      <c r="G271" s="117">
        <v>23582851.9439</v>
      </c>
      <c r="H271" s="117">
        <v>1</v>
      </c>
      <c r="I271" s="117">
        <v>1</v>
      </c>
      <c r="J271" s="118">
        <f t="shared" ref="J271:J272" si="30">I271*H271*G271*F271</f>
        <v>23582851.9439</v>
      </c>
      <c r="K271" s="119"/>
      <c r="L271" s="120"/>
      <c r="M271" s="120"/>
    </row>
    <row r="272" spans="1:13" ht="16.5">
      <c r="A272" s="110"/>
      <c r="B272" s="111"/>
      <c r="C272" s="115"/>
      <c r="D272" s="147"/>
      <c r="E272" s="115" t="s">
        <v>277</v>
      </c>
      <c r="F272" s="117">
        <v>1</v>
      </c>
      <c r="G272" s="117">
        <v>37952969.566699997</v>
      </c>
      <c r="H272" s="117">
        <v>1</v>
      </c>
      <c r="I272" s="117">
        <v>1</v>
      </c>
      <c r="J272" s="118">
        <f t="shared" si="30"/>
        <v>37952969.566699997</v>
      </c>
      <c r="K272" s="119"/>
      <c r="L272" s="120"/>
      <c r="M272" s="120"/>
    </row>
    <row r="273" spans="1:13" ht="16.5">
      <c r="A273" s="110"/>
      <c r="B273" s="111"/>
      <c r="C273" s="115"/>
      <c r="D273" s="157"/>
      <c r="E273" s="115"/>
      <c r="F273" s="117"/>
      <c r="G273" s="117"/>
      <c r="H273" s="117"/>
      <c r="I273" s="117"/>
      <c r="J273" s="118"/>
      <c r="K273" s="119"/>
      <c r="L273" s="120"/>
      <c r="M273" s="120"/>
    </row>
    <row r="274" spans="1:13" ht="16.5">
      <c r="A274" s="110"/>
      <c r="B274" s="111"/>
      <c r="C274" s="115"/>
      <c r="D274" s="157"/>
      <c r="E274" s="115"/>
      <c r="F274" s="117"/>
      <c r="G274" s="117"/>
      <c r="H274" s="117"/>
      <c r="I274" s="117"/>
      <c r="J274" s="129">
        <f>SUM(J270:J272)</f>
        <v>96376226.105499998</v>
      </c>
      <c r="K274" s="119">
        <v>0.05</v>
      </c>
      <c r="L274" s="120">
        <f>J274+J274*K274</f>
        <v>101195037.41077499</v>
      </c>
      <c r="M274" s="120">
        <v>1089.2543172968201</v>
      </c>
    </row>
    <row r="275" spans="1:13" ht="16.5">
      <c r="A275" s="110"/>
      <c r="B275" s="111"/>
      <c r="C275" s="132"/>
      <c r="D275" s="157"/>
      <c r="E275" s="115"/>
      <c r="F275" s="117"/>
      <c r="G275" s="117"/>
      <c r="H275" s="117"/>
      <c r="I275" s="117"/>
      <c r="J275" s="118"/>
      <c r="K275" s="119"/>
      <c r="L275" s="120"/>
      <c r="M275" s="120"/>
    </row>
    <row r="276" spans="1:13" ht="16.5">
      <c r="A276" s="12">
        <v>19.059999999999999</v>
      </c>
      <c r="B276" s="5" t="s">
        <v>358</v>
      </c>
      <c r="C276" s="132"/>
      <c r="D276" s="147"/>
      <c r="E276" s="115" t="s">
        <v>277</v>
      </c>
      <c r="F276" s="117">
        <v>1</v>
      </c>
      <c r="G276" s="117">
        <v>2472.1824000000001</v>
      </c>
      <c r="H276" s="117">
        <v>1</v>
      </c>
      <c r="I276" s="117">
        <v>2900</v>
      </c>
      <c r="J276" s="118">
        <f>I276*H276*G276*F276</f>
        <v>7169328.96</v>
      </c>
      <c r="K276" s="119"/>
      <c r="L276" s="120"/>
      <c r="M276" s="120"/>
    </row>
    <row r="277" spans="1:13" ht="16.5">
      <c r="A277" s="110"/>
      <c r="B277" s="111"/>
      <c r="C277" s="115"/>
      <c r="D277" s="147"/>
      <c r="E277" s="115" t="s">
        <v>277</v>
      </c>
      <c r="F277" s="117">
        <v>1</v>
      </c>
      <c r="G277" s="117">
        <v>4157</v>
      </c>
      <c r="H277" s="117">
        <v>1</v>
      </c>
      <c r="I277" s="117">
        <v>2900</v>
      </c>
      <c r="J277" s="118">
        <f t="shared" ref="J277" si="31">I277*H277*G277*F277</f>
        <v>12055300</v>
      </c>
      <c r="K277" s="119"/>
      <c r="L277" s="120"/>
      <c r="M277" s="120"/>
    </row>
    <row r="278" spans="1:13" ht="16.5">
      <c r="A278" s="110"/>
      <c r="B278" s="111"/>
      <c r="C278" s="115"/>
      <c r="D278" s="157"/>
      <c r="E278" s="115"/>
      <c r="F278" s="117"/>
      <c r="G278" s="117"/>
      <c r="H278" s="117"/>
      <c r="I278" s="117"/>
      <c r="J278" s="118"/>
      <c r="K278" s="119"/>
      <c r="L278" s="120"/>
      <c r="M278" s="120"/>
    </row>
    <row r="279" spans="1:13" ht="16.5">
      <c r="A279" s="110"/>
      <c r="B279" s="111"/>
      <c r="C279" s="115"/>
      <c r="D279" s="157"/>
      <c r="E279" s="115"/>
      <c r="F279" s="117"/>
      <c r="G279" s="117"/>
      <c r="H279" s="117"/>
      <c r="I279" s="117"/>
      <c r="J279" s="129">
        <f>SUM(J276:J277)</f>
        <v>19224628.960000001</v>
      </c>
      <c r="K279" s="119">
        <v>0.05</v>
      </c>
      <c r="L279" s="120">
        <f>J279+J279*K279</f>
        <v>20185860.408</v>
      </c>
      <c r="M279" s="120">
        <v>217.278793137447</v>
      </c>
    </row>
    <row r="280" spans="1:13" ht="16.5">
      <c r="A280" s="110"/>
      <c r="B280" s="111"/>
      <c r="C280" s="115"/>
      <c r="D280" s="157"/>
      <c r="E280" s="115"/>
      <c r="F280" s="117"/>
      <c r="G280" s="117"/>
      <c r="H280" s="117"/>
      <c r="I280" s="117"/>
      <c r="J280" s="118"/>
      <c r="K280" s="119"/>
      <c r="L280" s="120"/>
      <c r="M280" s="120"/>
    </row>
    <row r="281" spans="1:13" ht="16.5">
      <c r="A281" s="110"/>
      <c r="B281" s="111"/>
      <c r="C281" s="115"/>
      <c r="D281" s="157"/>
      <c r="E281" s="115"/>
      <c r="F281" s="117"/>
      <c r="G281" s="117"/>
      <c r="H281" s="117"/>
      <c r="I281" s="117"/>
      <c r="J281" s="129"/>
      <c r="K281" s="119"/>
      <c r="L281" s="120"/>
      <c r="M281" s="120"/>
    </row>
    <row r="282" spans="1:13" ht="16.5">
      <c r="A282" s="110"/>
      <c r="B282" s="111"/>
      <c r="C282" s="115"/>
      <c r="D282" s="157"/>
      <c r="E282" s="115"/>
      <c r="F282" s="117"/>
      <c r="G282" s="117"/>
      <c r="H282" s="117"/>
      <c r="I282" s="117"/>
      <c r="J282" s="118"/>
      <c r="K282" s="119"/>
      <c r="L282" s="120"/>
      <c r="M282" s="120"/>
    </row>
    <row r="283" spans="1:13" ht="16.5">
      <c r="A283" s="110"/>
      <c r="B283" s="111"/>
      <c r="C283" s="115"/>
      <c r="D283" s="157"/>
      <c r="E283" s="115"/>
      <c r="F283" s="123"/>
      <c r="G283" s="145"/>
      <c r="H283" s="123"/>
      <c r="I283" s="149"/>
      <c r="J283" s="129"/>
      <c r="K283" s="119"/>
      <c r="L283" s="120"/>
      <c r="M283" s="120"/>
    </row>
    <row r="284" spans="1:13" ht="16.5">
      <c r="A284" s="110"/>
      <c r="B284" s="111"/>
      <c r="C284" s="115"/>
      <c r="D284" s="157"/>
      <c r="E284" s="115"/>
      <c r="F284" s="123"/>
      <c r="G284" s="145"/>
      <c r="H284" s="123"/>
      <c r="I284" s="149"/>
      <c r="J284" s="118"/>
      <c r="K284" s="119"/>
      <c r="L284" s="120"/>
      <c r="M284" s="120"/>
    </row>
    <row r="285" spans="1:13" ht="16.5">
      <c r="A285" s="110"/>
      <c r="B285" s="111"/>
      <c r="C285" s="115"/>
      <c r="D285" s="157"/>
      <c r="E285" s="115"/>
      <c r="F285" s="123"/>
      <c r="G285" s="145"/>
      <c r="H285" s="123"/>
      <c r="I285" s="149"/>
      <c r="J285" s="118"/>
      <c r="K285" s="119"/>
      <c r="L285" s="120"/>
      <c r="M285" s="120"/>
    </row>
    <row r="286" spans="1:13" ht="16.5">
      <c r="A286" s="110"/>
      <c r="B286" s="111"/>
      <c r="C286" s="115"/>
      <c r="D286" s="157"/>
      <c r="E286" s="115"/>
      <c r="F286" s="123"/>
      <c r="G286" s="145"/>
      <c r="H286" s="123"/>
      <c r="I286" s="149"/>
      <c r="J286" s="118"/>
      <c r="K286" s="119"/>
      <c r="L286" s="120"/>
      <c r="M286" s="120"/>
    </row>
    <row r="287" spans="1:13" ht="16.5">
      <c r="A287" s="110"/>
      <c r="B287" s="111"/>
      <c r="C287" s="115"/>
      <c r="D287" s="157"/>
      <c r="E287" s="115"/>
      <c r="F287" s="123"/>
      <c r="G287" s="145"/>
      <c r="H287" s="123"/>
      <c r="I287" s="149"/>
      <c r="J287" s="129"/>
      <c r="K287" s="119"/>
      <c r="L287" s="120"/>
      <c r="M287" s="120"/>
    </row>
    <row r="288" spans="1:13" ht="16.5">
      <c r="A288" s="110"/>
      <c r="B288" s="111"/>
      <c r="C288" s="115"/>
      <c r="D288" s="157"/>
      <c r="E288" s="115"/>
      <c r="F288" s="123"/>
      <c r="G288" s="145"/>
      <c r="H288" s="123"/>
      <c r="I288" s="149"/>
      <c r="J288" s="129"/>
      <c r="K288" s="119"/>
      <c r="L288" s="120"/>
      <c r="M288" s="120"/>
    </row>
    <row r="289" spans="1:13" ht="16.5">
      <c r="A289" s="110"/>
      <c r="B289" s="111"/>
      <c r="C289" s="115"/>
      <c r="D289" s="157"/>
      <c r="E289" s="115"/>
      <c r="F289" s="123"/>
      <c r="G289" s="145"/>
      <c r="H289" s="123"/>
      <c r="I289" s="149"/>
      <c r="J289" s="118"/>
      <c r="K289" s="119"/>
      <c r="L289" s="120"/>
      <c r="M289" s="120"/>
    </row>
    <row r="290" spans="1:13" ht="16.5">
      <c r="A290" s="110"/>
      <c r="B290" s="111"/>
      <c r="C290" s="115"/>
      <c r="D290" s="157"/>
      <c r="E290" s="115"/>
      <c r="F290" s="123"/>
      <c r="G290" s="145"/>
      <c r="H290" s="123"/>
      <c r="I290" s="149"/>
      <c r="J290" s="118"/>
      <c r="K290" s="119"/>
      <c r="L290" s="120"/>
      <c r="M290" s="120"/>
    </row>
    <row r="291" spans="1:13" ht="16.5">
      <c r="A291" s="110"/>
      <c r="B291" s="111"/>
      <c r="C291" s="115"/>
      <c r="D291" s="157"/>
      <c r="E291" s="115"/>
      <c r="F291" s="123"/>
      <c r="G291" s="145"/>
      <c r="H291" s="123"/>
      <c r="I291" s="149"/>
      <c r="J291" s="118"/>
      <c r="K291" s="119"/>
      <c r="L291" s="120"/>
      <c r="M291" s="120"/>
    </row>
    <row r="292" spans="1:13" ht="16.5">
      <c r="A292" s="110"/>
      <c r="B292" s="111"/>
      <c r="C292" s="115"/>
      <c r="D292" s="157"/>
      <c r="E292" s="115"/>
      <c r="F292" s="123"/>
      <c r="G292" s="145"/>
      <c r="H292" s="123"/>
      <c r="I292" s="149"/>
      <c r="J292" s="118"/>
      <c r="K292" s="119"/>
      <c r="L292" s="120"/>
      <c r="M292" s="120"/>
    </row>
    <row r="293" spans="1:13" ht="16.5">
      <c r="A293" s="110"/>
      <c r="B293" s="111"/>
      <c r="C293" s="115"/>
      <c r="D293" s="157"/>
      <c r="E293" s="115"/>
      <c r="F293" s="123"/>
      <c r="G293" s="145"/>
      <c r="H293" s="123"/>
      <c r="I293" s="149"/>
      <c r="J293" s="129"/>
      <c r="K293" s="119"/>
      <c r="L293" s="120"/>
      <c r="M293" s="120"/>
    </row>
    <row r="294" spans="1:13" ht="16.5">
      <c r="A294" s="110"/>
      <c r="B294" s="111"/>
      <c r="C294" s="115"/>
      <c r="D294" s="157"/>
      <c r="E294" s="115"/>
      <c r="F294" s="123"/>
      <c r="G294" s="145"/>
      <c r="H294" s="123"/>
      <c r="I294" s="149"/>
      <c r="J294" s="129"/>
      <c r="K294" s="119"/>
      <c r="L294" s="120"/>
      <c r="M294" s="120"/>
    </row>
    <row r="295" spans="1:13" ht="16.5">
      <c r="A295" s="110"/>
      <c r="B295" s="111"/>
      <c r="C295" s="115"/>
      <c r="D295" s="157"/>
      <c r="E295" s="115"/>
      <c r="F295" s="123"/>
      <c r="G295" s="145"/>
      <c r="H295" s="123"/>
      <c r="I295" s="149"/>
      <c r="J295" s="129"/>
      <c r="K295" s="119"/>
      <c r="L295" s="120"/>
      <c r="M295" s="120"/>
    </row>
    <row r="296" spans="1:13" ht="16.5">
      <c r="A296" s="110"/>
      <c r="B296" s="111"/>
      <c r="C296" s="115"/>
      <c r="D296" s="157"/>
      <c r="E296" s="115"/>
      <c r="F296" s="123"/>
      <c r="G296" s="145"/>
      <c r="H296" s="123"/>
      <c r="I296" s="149"/>
      <c r="J296" s="129"/>
      <c r="K296" s="119"/>
      <c r="L296" s="120"/>
      <c r="M296" s="120"/>
    </row>
    <row r="297" spans="1:13" ht="16.5">
      <c r="A297" s="110"/>
      <c r="B297" s="111"/>
      <c r="C297" s="115"/>
      <c r="D297" s="157"/>
      <c r="E297" s="115"/>
      <c r="F297" s="123"/>
      <c r="G297" s="145"/>
      <c r="H297" s="123"/>
      <c r="I297" s="149"/>
      <c r="J297" s="129"/>
      <c r="K297" s="119"/>
      <c r="L297" s="120"/>
      <c r="M297" s="120"/>
    </row>
    <row r="298" spans="1:13" ht="16.5">
      <c r="A298" s="110"/>
      <c r="B298" s="111"/>
      <c r="C298" s="115"/>
      <c r="D298" s="157"/>
      <c r="E298" s="115"/>
      <c r="F298" s="123"/>
      <c r="G298" s="145"/>
      <c r="H298" s="123"/>
      <c r="I298" s="149"/>
      <c r="J298" s="129"/>
      <c r="K298" s="119"/>
      <c r="L298" s="120"/>
      <c r="M298" s="120"/>
    </row>
    <row r="299" spans="1:13" ht="16.5">
      <c r="A299" s="110"/>
      <c r="B299" s="111"/>
      <c r="C299" s="115"/>
      <c r="D299" s="157"/>
      <c r="E299" s="115"/>
      <c r="F299" s="123"/>
      <c r="G299" s="145"/>
      <c r="H299" s="123"/>
      <c r="I299" s="149"/>
      <c r="J299" s="118"/>
      <c r="K299" s="119"/>
      <c r="L299" s="120"/>
      <c r="M299" s="120"/>
    </row>
    <row r="300" spans="1:13" ht="16.5">
      <c r="A300" s="110"/>
      <c r="B300" s="111"/>
      <c r="C300" s="115"/>
      <c r="D300" s="157"/>
      <c r="E300" s="115"/>
      <c r="F300" s="123"/>
      <c r="G300" s="145"/>
      <c r="H300" s="123"/>
      <c r="I300" s="149"/>
      <c r="J300" s="118"/>
      <c r="K300" s="119"/>
      <c r="L300" s="120"/>
      <c r="M300" s="120"/>
    </row>
    <row r="301" spans="1:13" ht="16.5">
      <c r="A301" s="110"/>
      <c r="B301" s="111"/>
      <c r="C301" s="115"/>
      <c r="D301" s="157"/>
      <c r="E301" s="115"/>
      <c r="F301" s="123"/>
      <c r="G301" s="145"/>
      <c r="H301" s="123"/>
      <c r="I301" s="149"/>
      <c r="J301" s="118"/>
      <c r="K301" s="119"/>
      <c r="L301" s="120"/>
      <c r="M301" s="120"/>
    </row>
    <row r="302" spans="1:13" ht="16.5">
      <c r="A302" s="110"/>
      <c r="B302" s="111"/>
      <c r="C302" s="115"/>
      <c r="D302" s="157"/>
      <c r="E302" s="115"/>
      <c r="F302" s="123"/>
      <c r="G302" s="145"/>
      <c r="H302" s="123"/>
      <c r="I302" s="149"/>
      <c r="J302" s="129"/>
      <c r="K302" s="119"/>
      <c r="L302" s="120"/>
      <c r="M302" s="120"/>
    </row>
    <row r="303" spans="1:13" ht="16.5">
      <c r="A303" s="110"/>
      <c r="B303" s="111"/>
      <c r="C303" s="115"/>
      <c r="D303" s="157"/>
      <c r="E303" s="115"/>
      <c r="F303" s="123"/>
      <c r="G303" s="145"/>
      <c r="H303" s="123"/>
      <c r="I303" s="149"/>
      <c r="J303" s="129"/>
      <c r="K303" s="119"/>
      <c r="L303" s="120"/>
      <c r="M303" s="120"/>
    </row>
    <row r="304" spans="1:13" ht="16.5">
      <c r="A304" s="110"/>
      <c r="B304" s="111"/>
      <c r="C304" s="115"/>
      <c r="D304" s="157"/>
      <c r="E304" s="115"/>
      <c r="F304" s="123"/>
      <c r="G304" s="145"/>
      <c r="H304" s="123"/>
      <c r="I304" s="149"/>
      <c r="J304" s="118"/>
      <c r="K304" s="119"/>
      <c r="L304" s="120"/>
      <c r="M304" s="120"/>
    </row>
    <row r="305" spans="1:13" ht="16.5">
      <c r="A305" s="110"/>
      <c r="B305" s="111"/>
      <c r="C305" s="115"/>
      <c r="D305" s="157"/>
      <c r="E305" s="115"/>
      <c r="F305" s="123"/>
      <c r="G305" s="145"/>
      <c r="H305" s="123"/>
      <c r="I305" s="149"/>
      <c r="J305" s="118"/>
      <c r="K305" s="119"/>
      <c r="L305" s="120"/>
      <c r="M305" s="120"/>
    </row>
    <row r="306" spans="1:13" ht="16.5">
      <c r="A306" s="110"/>
      <c r="B306" s="111"/>
      <c r="C306" s="115"/>
      <c r="D306" s="157"/>
      <c r="E306" s="115"/>
      <c r="F306" s="123"/>
      <c r="G306" s="145"/>
      <c r="H306" s="123"/>
      <c r="I306" s="149"/>
      <c r="J306" s="129"/>
      <c r="K306" s="119"/>
      <c r="L306" s="120"/>
      <c r="M306" s="120"/>
    </row>
    <row r="307" spans="1:13" ht="16.5">
      <c r="A307" s="110"/>
      <c r="B307" s="111"/>
      <c r="C307" s="115"/>
      <c r="D307" s="157"/>
      <c r="E307" s="115"/>
      <c r="F307" s="123"/>
      <c r="G307" s="145"/>
      <c r="H307" s="123"/>
      <c r="I307" s="149"/>
      <c r="J307" s="129"/>
      <c r="K307" s="119"/>
      <c r="L307" s="120"/>
      <c r="M307" s="120"/>
    </row>
    <row r="308" spans="1:13" ht="16.5">
      <c r="A308" s="110"/>
      <c r="B308" s="111"/>
      <c r="C308" s="115"/>
      <c r="D308" s="157"/>
      <c r="E308" s="115"/>
      <c r="F308" s="123"/>
      <c r="G308" s="145"/>
      <c r="H308" s="123"/>
      <c r="I308" s="149"/>
      <c r="J308" s="118"/>
      <c r="K308" s="119"/>
      <c r="L308" s="120"/>
      <c r="M308" s="120"/>
    </row>
    <row r="309" spans="1:13" ht="16.5">
      <c r="A309" s="110"/>
      <c r="B309" s="111"/>
      <c r="C309" s="115"/>
      <c r="D309" s="157"/>
      <c r="E309" s="115"/>
      <c r="F309" s="123"/>
      <c r="G309" s="145"/>
      <c r="H309" s="123"/>
      <c r="I309" s="149"/>
      <c r="J309" s="118"/>
      <c r="K309" s="119"/>
      <c r="L309" s="120"/>
      <c r="M309" s="120"/>
    </row>
    <row r="310" spans="1:13" ht="16.5">
      <c r="A310" s="110"/>
      <c r="B310" s="111"/>
      <c r="C310" s="115"/>
      <c r="D310" s="157"/>
      <c r="E310" s="115"/>
      <c r="F310" s="123"/>
      <c r="G310" s="145"/>
      <c r="H310" s="123"/>
      <c r="I310" s="149"/>
      <c r="J310" s="129"/>
      <c r="K310" s="119"/>
      <c r="L310" s="120"/>
      <c r="M310" s="120"/>
    </row>
    <row r="311" spans="1:13" ht="16.5">
      <c r="A311" s="110"/>
      <c r="B311" s="111"/>
      <c r="C311" s="115"/>
      <c r="D311" s="157"/>
      <c r="E311" s="115"/>
      <c r="F311" s="123"/>
      <c r="G311" s="145"/>
      <c r="H311" s="123"/>
      <c r="I311" s="149"/>
      <c r="J311" s="129"/>
      <c r="K311" s="119"/>
      <c r="L311" s="120"/>
      <c r="M311" s="120"/>
    </row>
    <row r="312" spans="1:13" ht="16.5">
      <c r="A312" s="110"/>
      <c r="B312" s="111"/>
      <c r="C312" s="115"/>
      <c r="D312" s="157"/>
      <c r="E312" s="115"/>
      <c r="F312" s="123"/>
      <c r="G312" s="145"/>
      <c r="H312" s="123"/>
      <c r="I312" s="149"/>
      <c r="J312" s="129"/>
      <c r="K312" s="119"/>
      <c r="L312" s="120"/>
      <c r="M312" s="120"/>
    </row>
    <row r="313" spans="1:13" ht="16.5">
      <c r="A313" s="110"/>
      <c r="B313" s="111"/>
      <c r="C313" s="115"/>
      <c r="D313" s="157"/>
      <c r="E313" s="115"/>
      <c r="F313" s="123"/>
      <c r="G313" s="145"/>
      <c r="H313" s="123"/>
      <c r="I313" s="149"/>
      <c r="J313" s="118"/>
      <c r="K313" s="119"/>
      <c r="L313" s="120"/>
      <c r="M313" s="120"/>
    </row>
    <row r="314" spans="1:13" ht="16.5">
      <c r="A314" s="110"/>
      <c r="B314" s="111"/>
      <c r="C314" s="115"/>
      <c r="D314" s="157"/>
      <c r="E314" s="115"/>
      <c r="F314" s="123"/>
      <c r="G314" s="145"/>
      <c r="H314" s="123"/>
      <c r="I314" s="149"/>
      <c r="J314" s="118"/>
      <c r="K314" s="119"/>
      <c r="L314" s="120"/>
      <c r="M314" s="120"/>
    </row>
    <row r="315" spans="1:13" ht="16.5">
      <c r="A315" s="110"/>
      <c r="B315" s="111"/>
      <c r="C315" s="115"/>
      <c r="D315" s="157"/>
      <c r="E315" s="115"/>
      <c r="F315" s="123"/>
      <c r="G315" s="145"/>
      <c r="H315" s="123"/>
      <c r="I315" s="149"/>
      <c r="J315" s="129"/>
      <c r="K315" s="119"/>
      <c r="L315" s="120"/>
      <c r="M315" s="120"/>
    </row>
    <row r="316" spans="1:13" ht="16.5">
      <c r="A316" s="110"/>
      <c r="B316" s="111"/>
      <c r="C316" s="115"/>
      <c r="D316" s="157"/>
      <c r="E316" s="115"/>
      <c r="F316" s="123"/>
      <c r="G316" s="145"/>
      <c r="H316" s="123"/>
      <c r="I316" s="149"/>
      <c r="J316" s="129"/>
      <c r="K316" s="119"/>
      <c r="L316" s="120"/>
      <c r="M316" s="120"/>
    </row>
    <row r="317" spans="1:13" ht="16.5">
      <c r="A317" s="110"/>
      <c r="B317" s="111"/>
      <c r="C317" s="115"/>
      <c r="D317" s="157"/>
      <c r="E317" s="115"/>
      <c r="F317" s="123"/>
      <c r="G317" s="145"/>
      <c r="H317" s="123"/>
      <c r="I317" s="149"/>
      <c r="J317" s="118"/>
      <c r="K317" s="119"/>
      <c r="L317" s="120"/>
      <c r="M317" s="120"/>
    </row>
    <row r="318" spans="1:13" ht="16.5">
      <c r="A318" s="110"/>
      <c r="B318" s="111"/>
      <c r="C318" s="115"/>
      <c r="D318" s="157"/>
      <c r="E318" s="115"/>
      <c r="F318" s="123"/>
      <c r="G318" s="145"/>
      <c r="H318" s="123"/>
      <c r="I318" s="149"/>
      <c r="J318" s="129"/>
      <c r="K318" s="119"/>
      <c r="L318" s="120"/>
      <c r="M318" s="120"/>
    </row>
    <row r="319" spans="1:13" ht="16.5">
      <c r="A319" s="110"/>
      <c r="B319" s="111"/>
      <c r="C319" s="115"/>
      <c r="D319" s="157"/>
      <c r="E319" s="115"/>
      <c r="F319" s="123"/>
      <c r="G319" s="145"/>
      <c r="H319" s="123"/>
      <c r="I319" s="149"/>
      <c r="J319" s="129"/>
      <c r="K319" s="119"/>
      <c r="L319" s="120"/>
      <c r="M319" s="120"/>
    </row>
    <row r="320" spans="1:13" ht="16.5">
      <c r="A320" s="110"/>
      <c r="B320" s="111"/>
      <c r="C320" s="115"/>
      <c r="D320" s="157"/>
      <c r="E320" s="115"/>
      <c r="F320" s="123"/>
      <c r="G320" s="145"/>
      <c r="H320" s="123"/>
      <c r="I320" s="149"/>
      <c r="J320" s="118"/>
      <c r="K320" s="119"/>
      <c r="L320" s="120"/>
      <c r="M320" s="120"/>
    </row>
    <row r="321" spans="1:13" ht="16.5">
      <c r="A321" s="110"/>
      <c r="B321" s="111"/>
      <c r="C321" s="115"/>
      <c r="D321" s="157"/>
      <c r="E321" s="115"/>
      <c r="F321" s="123"/>
      <c r="G321" s="145"/>
      <c r="H321" s="123"/>
      <c r="I321" s="149"/>
      <c r="J321" s="129"/>
      <c r="K321" s="119"/>
      <c r="L321" s="120"/>
      <c r="M321" s="120"/>
    </row>
    <row r="322" spans="1:13" ht="16.5">
      <c r="A322" s="110"/>
      <c r="B322" s="111"/>
      <c r="C322" s="115"/>
      <c r="D322" s="157"/>
      <c r="E322" s="115"/>
      <c r="F322" s="123"/>
      <c r="G322" s="145"/>
      <c r="H322" s="123"/>
      <c r="I322" s="149"/>
      <c r="J322" s="129"/>
      <c r="K322" s="119"/>
      <c r="L322" s="120"/>
      <c r="M322" s="120"/>
    </row>
    <row r="323" spans="1:13" ht="16.5">
      <c r="A323" s="110"/>
      <c r="B323" s="111"/>
      <c r="C323" s="115"/>
      <c r="D323" s="157"/>
      <c r="E323" s="115"/>
      <c r="F323" s="123"/>
      <c r="G323" s="145"/>
      <c r="H323" s="123"/>
      <c r="I323" s="149"/>
      <c r="J323" s="118"/>
      <c r="K323" s="119"/>
      <c r="L323" s="120"/>
      <c r="M323" s="120"/>
    </row>
    <row r="324" spans="1:13" ht="16.5">
      <c r="A324" s="110"/>
      <c r="B324" s="111"/>
      <c r="C324" s="115"/>
      <c r="D324" s="157"/>
      <c r="E324" s="115"/>
      <c r="F324" s="123"/>
      <c r="G324" s="145"/>
      <c r="H324" s="123"/>
      <c r="I324" s="149"/>
      <c r="J324" s="118"/>
      <c r="K324" s="119"/>
      <c r="L324" s="120"/>
      <c r="M324" s="120"/>
    </row>
    <row r="325" spans="1:13" ht="16.5">
      <c r="A325" s="110"/>
      <c r="B325" s="111"/>
      <c r="C325" s="115"/>
      <c r="D325" s="157"/>
      <c r="E325" s="115"/>
      <c r="F325" s="123"/>
      <c r="G325" s="145"/>
      <c r="H325" s="123"/>
      <c r="I325" s="149"/>
      <c r="J325" s="129"/>
      <c r="K325" s="119"/>
      <c r="L325" s="120"/>
      <c r="M325" s="120"/>
    </row>
    <row r="326" spans="1:13" ht="16.5">
      <c r="A326" s="110"/>
      <c r="B326" s="111"/>
      <c r="C326" s="115"/>
      <c r="D326" s="157"/>
      <c r="E326" s="115"/>
      <c r="F326" s="123"/>
      <c r="G326" s="145"/>
      <c r="H326" s="123"/>
      <c r="I326" s="149"/>
      <c r="J326" s="129"/>
      <c r="K326" s="119"/>
      <c r="L326" s="120"/>
      <c r="M326" s="120"/>
    </row>
    <row r="327" spans="1:13" ht="16.5">
      <c r="A327" s="110"/>
      <c r="B327" s="111"/>
      <c r="C327" s="115"/>
      <c r="D327" s="157"/>
      <c r="E327" s="115"/>
      <c r="F327" s="123"/>
      <c r="G327" s="145"/>
      <c r="H327" s="123"/>
      <c r="I327" s="149"/>
      <c r="J327" s="118"/>
      <c r="K327" s="119"/>
      <c r="L327" s="120"/>
      <c r="M327" s="120"/>
    </row>
    <row r="328" spans="1:13" ht="16.5">
      <c r="A328" s="110"/>
      <c r="B328" s="111"/>
      <c r="C328" s="115"/>
      <c r="D328" s="157"/>
      <c r="E328" s="115"/>
      <c r="F328" s="123"/>
      <c r="G328" s="145"/>
      <c r="H328" s="123"/>
      <c r="I328" s="149"/>
      <c r="J328" s="129"/>
      <c r="K328" s="119"/>
      <c r="L328" s="120"/>
      <c r="M328" s="120"/>
    </row>
    <row r="329" spans="1:13" ht="16.5">
      <c r="A329" s="110"/>
      <c r="B329" s="111"/>
      <c r="C329" s="115"/>
      <c r="D329" s="157"/>
      <c r="E329" s="115"/>
      <c r="F329" s="123"/>
      <c r="G329" s="145"/>
      <c r="H329" s="123"/>
      <c r="I329" s="149"/>
      <c r="J329" s="129"/>
      <c r="K329" s="119"/>
      <c r="L329" s="120"/>
      <c r="M329" s="120"/>
    </row>
    <row r="330" spans="1:13" ht="16.5">
      <c r="A330" s="110"/>
      <c r="B330" s="111"/>
      <c r="C330" s="115"/>
      <c r="D330" s="157"/>
      <c r="E330" s="115"/>
      <c r="F330" s="123"/>
      <c r="G330" s="145"/>
      <c r="H330" s="123"/>
      <c r="I330" s="149"/>
      <c r="J330" s="118"/>
      <c r="K330" s="119"/>
      <c r="L330" s="120"/>
      <c r="M330" s="120"/>
    </row>
    <row r="331" spans="1:13" ht="16.5">
      <c r="A331" s="110"/>
      <c r="B331" s="111"/>
      <c r="C331" s="115"/>
      <c r="D331" s="157"/>
      <c r="E331" s="115"/>
      <c r="F331" s="123"/>
      <c r="G331" s="145"/>
      <c r="H331" s="123"/>
      <c r="I331" s="149"/>
      <c r="J331" s="129"/>
      <c r="K331" s="119"/>
      <c r="L331" s="120"/>
      <c r="M331" s="120"/>
    </row>
    <row r="332" spans="1:13" ht="16.5">
      <c r="A332" s="110"/>
      <c r="B332" s="111"/>
      <c r="C332" s="115"/>
      <c r="D332" s="157"/>
      <c r="E332" s="115"/>
      <c r="F332" s="123"/>
      <c r="G332" s="145"/>
      <c r="H332" s="123"/>
      <c r="I332" s="149"/>
      <c r="J332" s="129"/>
      <c r="K332" s="119"/>
      <c r="L332" s="120"/>
      <c r="M332" s="120"/>
    </row>
    <row r="333" spans="1:13" ht="16.5">
      <c r="A333" s="110"/>
      <c r="B333" s="111"/>
      <c r="C333" s="115"/>
      <c r="D333" s="157"/>
      <c r="E333" s="115"/>
      <c r="F333" s="123"/>
      <c r="G333" s="145"/>
      <c r="H333" s="123"/>
      <c r="I333" s="149"/>
      <c r="J333" s="129"/>
      <c r="K333" s="119"/>
      <c r="L333" s="120"/>
      <c r="M333" s="120"/>
    </row>
    <row r="334" spans="1:13" ht="16.5">
      <c r="A334" s="110"/>
      <c r="B334" s="111"/>
      <c r="C334" s="115"/>
      <c r="D334" s="157"/>
      <c r="E334" s="115"/>
      <c r="F334" s="123"/>
      <c r="G334" s="145"/>
      <c r="H334" s="123"/>
      <c r="I334" s="149"/>
      <c r="J334" s="118"/>
      <c r="K334" s="119"/>
      <c r="L334" s="120"/>
      <c r="M334" s="120"/>
    </row>
    <row r="335" spans="1:13" ht="16.5">
      <c r="A335" s="110"/>
      <c r="B335" s="111"/>
      <c r="C335" s="115"/>
      <c r="D335" s="157"/>
      <c r="E335" s="115"/>
      <c r="F335" s="123"/>
      <c r="G335" s="145"/>
      <c r="H335" s="123"/>
      <c r="I335" s="149"/>
      <c r="J335" s="118"/>
      <c r="K335" s="119"/>
      <c r="L335" s="120"/>
      <c r="M335" s="120"/>
    </row>
    <row r="336" spans="1:13" ht="16.5">
      <c r="A336" s="110"/>
      <c r="B336" s="111"/>
      <c r="C336" s="115"/>
      <c r="D336" s="157"/>
      <c r="E336" s="115"/>
      <c r="F336" s="123"/>
      <c r="G336" s="145"/>
      <c r="H336" s="123"/>
      <c r="I336" s="149"/>
      <c r="J336" s="129"/>
      <c r="K336" s="119"/>
      <c r="L336" s="120"/>
      <c r="M336" s="120"/>
    </row>
    <row r="337" spans="1:13" ht="16.5">
      <c r="A337" s="110"/>
      <c r="B337" s="111"/>
      <c r="C337" s="115"/>
      <c r="D337" s="157"/>
      <c r="E337" s="115"/>
      <c r="F337" s="123"/>
      <c r="G337" s="145"/>
      <c r="H337" s="123"/>
      <c r="I337" s="149"/>
      <c r="J337" s="129"/>
      <c r="K337" s="119"/>
      <c r="L337" s="120"/>
      <c r="M337" s="120"/>
    </row>
    <row r="338" spans="1:13" ht="16.5">
      <c r="A338" s="110"/>
      <c r="B338" s="111"/>
      <c r="C338" s="115"/>
      <c r="D338" s="157"/>
      <c r="E338" s="115"/>
      <c r="F338" s="123"/>
      <c r="G338" s="145"/>
      <c r="H338" s="123"/>
      <c r="I338" s="149"/>
      <c r="J338" s="118"/>
      <c r="K338" s="119"/>
      <c r="L338" s="120"/>
      <c r="M338" s="120"/>
    </row>
    <row r="339" spans="1:13" ht="16.5">
      <c r="A339" s="110"/>
      <c r="B339" s="111"/>
      <c r="C339" s="115"/>
      <c r="D339" s="157"/>
      <c r="E339" s="115"/>
      <c r="F339" s="123"/>
      <c r="G339" s="145"/>
      <c r="H339" s="123"/>
      <c r="I339" s="149"/>
      <c r="J339" s="118"/>
      <c r="K339" s="119"/>
      <c r="L339" s="120"/>
      <c r="M339" s="120"/>
    </row>
    <row r="340" spans="1:13" ht="16.5">
      <c r="A340" s="110"/>
      <c r="B340" s="111"/>
      <c r="C340" s="115"/>
      <c r="D340" s="157"/>
      <c r="E340" s="115"/>
      <c r="F340" s="123"/>
      <c r="G340" s="145"/>
      <c r="H340" s="123"/>
      <c r="I340" s="149"/>
      <c r="J340" s="118"/>
      <c r="K340" s="119"/>
      <c r="L340" s="120"/>
      <c r="M340" s="120"/>
    </row>
    <row r="341" spans="1:13" ht="16.5">
      <c r="A341" s="110"/>
      <c r="B341" s="111"/>
      <c r="C341" s="115"/>
      <c r="D341" s="157"/>
      <c r="E341" s="115"/>
      <c r="F341" s="123"/>
      <c r="G341" s="145"/>
      <c r="H341" s="123"/>
      <c r="I341" s="149"/>
      <c r="J341" s="118"/>
      <c r="K341" s="119"/>
      <c r="L341" s="120"/>
      <c r="M341" s="120"/>
    </row>
    <row r="342" spans="1:13" ht="16.5">
      <c r="A342" s="110"/>
      <c r="B342" s="111"/>
      <c r="C342" s="115"/>
      <c r="D342" s="157"/>
      <c r="E342" s="115"/>
      <c r="F342" s="123"/>
      <c r="G342" s="145"/>
      <c r="H342" s="123"/>
      <c r="I342" s="149"/>
      <c r="J342" s="129"/>
      <c r="K342" s="119"/>
      <c r="L342" s="120"/>
      <c r="M342" s="120"/>
    </row>
    <row r="343" spans="1:13" ht="16.5">
      <c r="A343" s="110"/>
      <c r="B343" s="111"/>
      <c r="C343" s="115"/>
      <c r="D343" s="157"/>
      <c r="E343" s="115"/>
      <c r="F343" s="123"/>
      <c r="G343" s="145"/>
      <c r="H343" s="123"/>
      <c r="I343" s="149"/>
      <c r="J343" s="129"/>
      <c r="K343" s="119"/>
      <c r="L343" s="120"/>
      <c r="M343" s="120"/>
    </row>
    <row r="344" spans="1:13" ht="16.5">
      <c r="A344" s="110"/>
      <c r="B344" s="111"/>
      <c r="C344" s="115"/>
      <c r="D344" s="157"/>
      <c r="E344" s="115"/>
      <c r="F344" s="123"/>
      <c r="G344" s="145"/>
      <c r="H344" s="123"/>
      <c r="I344" s="149"/>
      <c r="J344" s="118"/>
      <c r="K344" s="119"/>
      <c r="L344" s="120"/>
      <c r="M344" s="120"/>
    </row>
    <row r="345" spans="1:13" ht="16.5">
      <c r="A345" s="110"/>
      <c r="B345" s="111"/>
      <c r="C345" s="115"/>
      <c r="D345" s="157"/>
      <c r="E345" s="115"/>
      <c r="F345" s="123"/>
      <c r="G345" s="145"/>
      <c r="H345" s="123"/>
      <c r="I345" s="149"/>
      <c r="J345" s="118"/>
      <c r="K345" s="119"/>
      <c r="L345" s="120"/>
      <c r="M345" s="120"/>
    </row>
    <row r="346" spans="1:13" ht="16.5">
      <c r="A346" s="110"/>
      <c r="B346" s="111"/>
      <c r="C346" s="115"/>
      <c r="D346" s="157"/>
      <c r="E346" s="115"/>
      <c r="F346" s="123"/>
      <c r="G346" s="145"/>
      <c r="H346" s="123"/>
      <c r="I346" s="149"/>
      <c r="J346" s="118"/>
      <c r="K346" s="119"/>
      <c r="L346" s="120"/>
      <c r="M346" s="120"/>
    </row>
    <row r="347" spans="1:13" ht="16.5">
      <c r="A347" s="110"/>
      <c r="B347" s="111"/>
      <c r="C347" s="115"/>
      <c r="D347" s="157"/>
      <c r="E347" s="115"/>
      <c r="F347" s="123"/>
      <c r="G347" s="145"/>
      <c r="H347" s="123"/>
      <c r="I347" s="149"/>
      <c r="J347" s="118"/>
      <c r="K347" s="119"/>
      <c r="L347" s="120"/>
      <c r="M347" s="120"/>
    </row>
    <row r="348" spans="1:13" ht="16.5">
      <c r="A348" s="110"/>
      <c r="B348" s="111"/>
      <c r="C348" s="115"/>
      <c r="D348" s="157"/>
      <c r="E348" s="115"/>
      <c r="F348" s="123"/>
      <c r="G348" s="145"/>
      <c r="H348" s="123"/>
      <c r="I348" s="149"/>
      <c r="J348" s="118"/>
      <c r="K348" s="119"/>
      <c r="L348" s="120"/>
      <c r="M348" s="120"/>
    </row>
    <row r="349" spans="1:13" ht="16.5">
      <c r="A349" s="110"/>
      <c r="B349" s="111"/>
      <c r="C349" s="115"/>
      <c r="D349" s="157"/>
      <c r="E349" s="115"/>
      <c r="F349" s="123"/>
      <c r="G349" s="145"/>
      <c r="H349" s="123"/>
      <c r="I349" s="149"/>
      <c r="J349" s="118"/>
      <c r="K349" s="119"/>
      <c r="L349" s="120"/>
      <c r="M349" s="120"/>
    </row>
    <row r="350" spans="1:13" ht="16.5">
      <c r="A350" s="110"/>
      <c r="B350" s="111"/>
      <c r="C350" s="115"/>
      <c r="D350" s="157"/>
      <c r="E350" s="115"/>
      <c r="F350" s="123"/>
      <c r="G350" s="145"/>
      <c r="H350" s="123"/>
      <c r="I350" s="149"/>
      <c r="J350" s="118"/>
      <c r="K350" s="119"/>
      <c r="L350" s="120"/>
      <c r="M350" s="120"/>
    </row>
    <row r="351" spans="1:13" ht="16.5">
      <c r="A351" s="110"/>
      <c r="B351" s="111"/>
      <c r="C351" s="115"/>
      <c r="D351" s="157"/>
      <c r="E351" s="115"/>
      <c r="F351" s="123"/>
      <c r="G351" s="145"/>
      <c r="H351" s="123"/>
      <c r="I351" s="149"/>
      <c r="J351" s="118"/>
      <c r="K351" s="119"/>
      <c r="L351" s="120"/>
      <c r="M351" s="120"/>
    </row>
    <row r="352" spans="1:13" ht="16.5">
      <c r="A352" s="110"/>
      <c r="B352" s="111"/>
      <c r="C352" s="115"/>
      <c r="D352" s="157"/>
      <c r="E352" s="115"/>
      <c r="F352" s="123"/>
      <c r="G352" s="145"/>
      <c r="H352" s="123"/>
      <c r="I352" s="149"/>
      <c r="J352" s="129"/>
      <c r="K352" s="119"/>
      <c r="L352" s="120"/>
      <c r="M352" s="120"/>
    </row>
    <row r="353" spans="1:13" ht="16.5">
      <c r="A353" s="110"/>
      <c r="B353" s="111"/>
      <c r="C353" s="115"/>
      <c r="D353" s="157"/>
      <c r="E353" s="115"/>
      <c r="F353" s="123"/>
      <c r="G353" s="145"/>
      <c r="H353" s="123"/>
      <c r="I353" s="149"/>
      <c r="J353" s="129"/>
      <c r="K353" s="119"/>
      <c r="L353" s="120"/>
      <c r="M353" s="120"/>
    </row>
    <row r="354" spans="1:13" ht="16.5">
      <c r="A354" s="110"/>
      <c r="B354" s="111"/>
      <c r="C354" s="132"/>
      <c r="D354" s="157"/>
      <c r="E354" s="115"/>
      <c r="F354" s="123"/>
      <c r="G354" s="145"/>
      <c r="H354" s="123"/>
      <c r="I354" s="149"/>
      <c r="J354" s="118"/>
      <c r="K354" s="119"/>
      <c r="L354" s="120"/>
      <c r="M354" s="120"/>
    </row>
    <row r="355" spans="1:13" ht="16.5">
      <c r="A355" s="110"/>
      <c r="B355" s="111"/>
      <c r="C355" s="115"/>
      <c r="D355" s="157"/>
      <c r="E355" s="115"/>
      <c r="F355" s="123"/>
      <c r="G355" s="145"/>
      <c r="H355" s="123"/>
      <c r="I355" s="149"/>
      <c r="J355" s="118"/>
      <c r="K355" s="119"/>
      <c r="L355" s="120"/>
      <c r="M355" s="120"/>
    </row>
    <row r="356" spans="1:13" ht="16.5">
      <c r="A356" s="110"/>
      <c r="B356" s="111"/>
      <c r="C356" s="115"/>
      <c r="D356" s="158"/>
      <c r="E356" s="115"/>
      <c r="F356" s="123"/>
      <c r="G356" s="145"/>
      <c r="H356" s="123"/>
      <c r="I356" s="149"/>
      <c r="J356" s="118"/>
      <c r="K356" s="119"/>
      <c r="L356" s="120"/>
      <c r="M356" s="120"/>
    </row>
    <row r="357" spans="1:13" ht="16.5">
      <c r="A357" s="110"/>
      <c r="B357" s="111"/>
      <c r="C357" s="115"/>
      <c r="D357" s="157"/>
      <c r="E357" s="115"/>
      <c r="F357" s="123"/>
      <c r="G357" s="145"/>
      <c r="H357" s="123"/>
      <c r="I357" s="149"/>
      <c r="J357" s="118"/>
      <c r="K357" s="119"/>
      <c r="L357" s="120"/>
      <c r="M357" s="120"/>
    </row>
    <row r="358" spans="1:13" ht="16.5">
      <c r="A358" s="110"/>
      <c r="B358" s="111"/>
      <c r="C358" s="115"/>
      <c r="D358" s="158"/>
      <c r="E358" s="115"/>
      <c r="F358" s="123"/>
      <c r="G358" s="145"/>
      <c r="H358" s="123"/>
      <c r="I358" s="149"/>
      <c r="J358" s="118"/>
      <c r="K358" s="119"/>
      <c r="L358" s="120"/>
      <c r="M358" s="120"/>
    </row>
    <row r="359" spans="1:13" ht="16.5">
      <c r="A359" s="110"/>
      <c r="B359" s="111"/>
      <c r="C359" s="115"/>
      <c r="D359" s="157"/>
      <c r="E359" s="115"/>
      <c r="F359" s="123"/>
      <c r="G359" s="145"/>
      <c r="H359" s="123"/>
      <c r="I359" s="149"/>
      <c r="J359" s="129"/>
      <c r="K359" s="119"/>
      <c r="L359" s="120"/>
      <c r="M359" s="120"/>
    </row>
    <row r="360" spans="1:13" ht="16.5">
      <c r="A360" s="110"/>
      <c r="B360" s="111"/>
      <c r="C360" s="115"/>
      <c r="D360" s="157"/>
      <c r="E360" s="115"/>
      <c r="F360" s="123"/>
      <c r="G360" s="145"/>
      <c r="H360" s="123"/>
      <c r="I360" s="149"/>
      <c r="J360" s="129"/>
      <c r="K360" s="119"/>
      <c r="L360" s="120"/>
      <c r="M360" s="120"/>
    </row>
    <row r="361" spans="1:13" ht="16.5">
      <c r="A361" s="110"/>
      <c r="B361" s="111"/>
      <c r="C361" s="115"/>
      <c r="D361" s="157"/>
      <c r="E361" s="115"/>
      <c r="F361" s="123"/>
      <c r="G361" s="145"/>
      <c r="H361" s="123"/>
      <c r="I361" s="149"/>
      <c r="J361" s="118"/>
      <c r="K361" s="119"/>
      <c r="L361" s="120"/>
      <c r="M361" s="120"/>
    </row>
    <row r="362" spans="1:13" ht="16.5">
      <c r="A362" s="110"/>
      <c r="B362" s="111"/>
      <c r="C362" s="115"/>
      <c r="D362" s="157"/>
      <c r="E362" s="115"/>
      <c r="F362" s="123"/>
      <c r="G362" s="145"/>
      <c r="H362" s="123"/>
      <c r="I362" s="149"/>
      <c r="J362" s="129"/>
      <c r="K362" s="119"/>
      <c r="L362" s="120"/>
      <c r="M362" s="120"/>
    </row>
    <row r="363" spans="1:13" ht="16.5">
      <c r="A363" s="110"/>
      <c r="B363" s="111"/>
      <c r="C363" s="115"/>
      <c r="D363" s="157"/>
      <c r="E363" s="115"/>
      <c r="F363" s="123"/>
      <c r="G363" s="145"/>
      <c r="H363" s="123"/>
      <c r="I363" s="149"/>
      <c r="J363" s="129"/>
      <c r="K363" s="119"/>
      <c r="L363" s="120"/>
      <c r="M363" s="120"/>
    </row>
    <row r="364" spans="1:13" ht="16.5">
      <c r="A364" s="110"/>
      <c r="B364" s="111"/>
      <c r="C364" s="115"/>
      <c r="D364" s="157"/>
      <c r="E364" s="115"/>
      <c r="F364" s="123"/>
      <c r="G364" s="145"/>
      <c r="H364" s="123"/>
      <c r="I364" s="149"/>
      <c r="J364" s="129"/>
      <c r="K364" s="119"/>
      <c r="L364" s="120"/>
      <c r="M364" s="120"/>
    </row>
    <row r="365" spans="1:13" ht="16.5">
      <c r="A365" s="131"/>
      <c r="B365" s="153"/>
      <c r="C365" s="141"/>
      <c r="D365" s="116"/>
      <c r="E365" s="115"/>
      <c r="F365" s="123"/>
      <c r="G365" s="145"/>
      <c r="H365" s="123"/>
      <c r="I365" s="149"/>
      <c r="J365" s="118"/>
      <c r="K365" s="112"/>
      <c r="L365" s="120"/>
      <c r="M365" s="120"/>
    </row>
    <row r="366" spans="1:13" ht="16.5">
      <c r="A366" s="136"/>
      <c r="B366" s="136"/>
      <c r="C366" s="141"/>
      <c r="D366" s="116"/>
      <c r="E366" s="115"/>
      <c r="F366" s="123"/>
      <c r="G366" s="145"/>
      <c r="H366" s="123"/>
      <c r="I366" s="149"/>
      <c r="J366" s="118"/>
      <c r="K366" s="112"/>
      <c r="L366" s="120"/>
      <c r="M366" s="120"/>
    </row>
    <row r="367" spans="1:13" ht="16.5">
      <c r="A367" s="136"/>
      <c r="B367" s="126"/>
      <c r="C367" s="141"/>
      <c r="D367" s="116"/>
      <c r="E367" s="115"/>
      <c r="F367" s="123"/>
      <c r="G367" s="145"/>
      <c r="H367" s="123"/>
      <c r="I367" s="149"/>
      <c r="J367" s="118"/>
      <c r="K367" s="112"/>
      <c r="L367" s="120"/>
      <c r="M367" s="120"/>
    </row>
    <row r="368" spans="1:13" ht="16.5">
      <c r="A368" s="159"/>
      <c r="B368" s="160"/>
      <c r="C368" s="141"/>
      <c r="D368" s="116"/>
      <c r="E368" s="115"/>
      <c r="F368" s="123"/>
      <c r="G368" s="145"/>
      <c r="H368" s="123"/>
      <c r="I368" s="149"/>
      <c r="J368" s="118"/>
      <c r="K368" s="112"/>
      <c r="L368" s="120"/>
      <c r="M368" s="120"/>
    </row>
    <row r="369" spans="1:13" ht="16.5">
      <c r="A369" s="159"/>
      <c r="B369" s="160"/>
      <c r="C369" s="141"/>
      <c r="D369" s="116"/>
      <c r="E369" s="115"/>
      <c r="F369" s="123"/>
      <c r="G369" s="145"/>
      <c r="H369" s="123"/>
      <c r="I369" s="149"/>
      <c r="J369" s="118"/>
      <c r="K369" s="112"/>
      <c r="L369" s="120"/>
      <c r="M369" s="120"/>
    </row>
    <row r="370" spans="1:13" ht="16.5">
      <c r="A370" s="159"/>
      <c r="B370" s="160"/>
      <c r="C370" s="141"/>
      <c r="D370" s="116"/>
      <c r="E370" s="115"/>
      <c r="F370" s="123"/>
      <c r="G370" s="145"/>
      <c r="H370" s="123"/>
      <c r="I370" s="149"/>
      <c r="J370" s="118"/>
      <c r="K370" s="112"/>
      <c r="L370" s="120"/>
      <c r="M370" s="120"/>
    </row>
    <row r="371" spans="1:13" ht="16.5">
      <c r="A371" s="159"/>
      <c r="B371" s="160"/>
      <c r="C371" s="141"/>
      <c r="D371" s="116"/>
      <c r="E371" s="115"/>
      <c r="F371" s="123"/>
      <c r="G371" s="145"/>
      <c r="H371" s="123"/>
      <c r="I371" s="149"/>
      <c r="J371" s="118"/>
      <c r="K371" s="112"/>
      <c r="L371" s="120"/>
      <c r="M371" s="120"/>
    </row>
    <row r="372" spans="1:13" ht="16.5">
      <c r="A372" s="159"/>
      <c r="B372" s="160"/>
      <c r="C372" s="141"/>
      <c r="D372" s="116"/>
      <c r="E372" s="115"/>
      <c r="F372" s="123"/>
      <c r="G372" s="145"/>
      <c r="H372" s="123"/>
      <c r="I372" s="149"/>
      <c r="J372" s="118"/>
      <c r="K372" s="112"/>
      <c r="L372" s="120"/>
      <c r="M372" s="120"/>
    </row>
    <row r="373" spans="1:13" ht="16.5">
      <c r="A373" s="159"/>
      <c r="B373" s="160"/>
      <c r="C373" s="141"/>
      <c r="D373" s="116"/>
      <c r="E373" s="115"/>
      <c r="F373" s="123"/>
      <c r="G373" s="145"/>
      <c r="H373" s="123"/>
      <c r="I373" s="149"/>
      <c r="J373" s="118"/>
      <c r="K373" s="112"/>
      <c r="L373" s="120"/>
      <c r="M373" s="120"/>
    </row>
    <row r="374" spans="1:13" ht="16.5">
      <c r="A374" s="133"/>
      <c r="B374" s="126"/>
      <c r="C374" s="115"/>
      <c r="D374" s="116"/>
      <c r="E374" s="115"/>
      <c r="F374" s="139"/>
      <c r="G374" s="139"/>
      <c r="H374" s="139"/>
      <c r="I374" s="145"/>
      <c r="J374" s="129"/>
      <c r="K374" s="119"/>
      <c r="L374" s="120"/>
      <c r="M374" s="120"/>
    </row>
    <row r="375" spans="1:13" ht="16.5">
      <c r="A375" s="133"/>
      <c r="B375" s="126"/>
      <c r="C375" s="115"/>
      <c r="D375" s="116"/>
      <c r="E375" s="115"/>
      <c r="F375" s="139"/>
      <c r="G375" s="139"/>
      <c r="H375" s="139"/>
      <c r="I375" s="145"/>
      <c r="J375" s="129"/>
      <c r="K375" s="119"/>
      <c r="L375" s="120"/>
      <c r="M375" s="120"/>
    </row>
    <row r="376" spans="1:13" ht="16.5">
      <c r="A376" s="161"/>
      <c r="B376" s="153"/>
      <c r="C376" s="115"/>
      <c r="D376" s="116"/>
      <c r="E376" s="115"/>
      <c r="F376" s="123"/>
      <c r="G376" s="145"/>
      <c r="H376" s="123"/>
      <c r="I376" s="149"/>
      <c r="J376" s="118"/>
      <c r="K376" s="119"/>
      <c r="L376" s="120"/>
      <c r="M376" s="120"/>
    </row>
    <row r="377" spans="1:13" ht="16.5">
      <c r="A377" s="162"/>
      <c r="B377" s="126"/>
      <c r="C377" s="112"/>
      <c r="D377" s="112"/>
      <c r="E377" s="115"/>
      <c r="F377" s="123"/>
      <c r="G377" s="145"/>
      <c r="H377" s="123"/>
      <c r="I377" s="149"/>
      <c r="J377" s="118"/>
      <c r="K377" s="119"/>
      <c r="L377" s="120"/>
      <c r="M377" s="120"/>
    </row>
    <row r="378" spans="1:13" ht="16.5">
      <c r="A378" s="162"/>
      <c r="B378" s="126"/>
      <c r="C378" s="112"/>
      <c r="D378" s="112"/>
      <c r="E378" s="115"/>
      <c r="F378" s="123"/>
      <c r="G378" s="145"/>
      <c r="H378" s="123"/>
      <c r="I378" s="149"/>
      <c r="J378" s="129"/>
      <c r="K378" s="119"/>
      <c r="L378" s="120"/>
      <c r="M378" s="120"/>
    </row>
    <row r="379" spans="1:13" ht="16.5">
      <c r="A379" s="162"/>
      <c r="B379" s="126"/>
      <c r="C379" s="112"/>
      <c r="D379" s="112"/>
      <c r="E379" s="115"/>
      <c r="F379" s="123"/>
      <c r="G379" s="145"/>
      <c r="H379" s="123"/>
      <c r="I379" s="149"/>
      <c r="J379" s="118"/>
      <c r="K379" s="119"/>
      <c r="L379" s="120"/>
      <c r="M379" s="120"/>
    </row>
    <row r="380" spans="1:13" ht="16.5">
      <c r="A380" s="162"/>
      <c r="B380" s="126"/>
      <c r="C380" s="112"/>
      <c r="D380" s="112"/>
      <c r="E380" s="115"/>
      <c r="F380" s="123"/>
      <c r="G380" s="145"/>
      <c r="H380" s="123"/>
      <c r="I380" s="149"/>
      <c r="J380" s="129"/>
      <c r="K380" s="119"/>
      <c r="L380" s="120"/>
      <c r="M380" s="120"/>
    </row>
    <row r="381" spans="1:13" ht="16.5">
      <c r="A381" s="163"/>
      <c r="B381" s="122"/>
      <c r="C381" s="112"/>
      <c r="D381" s="112"/>
      <c r="E381" s="115"/>
      <c r="F381" s="164"/>
      <c r="G381" s="139"/>
      <c r="H381" s="139"/>
      <c r="I381" s="145"/>
      <c r="J381" s="129"/>
      <c r="K381" s="119"/>
      <c r="L381" s="120"/>
      <c r="M381" s="120"/>
    </row>
    <row r="382" spans="1:13" ht="16.5">
      <c r="A382" s="226"/>
      <c r="B382" s="165"/>
      <c r="C382" s="115"/>
      <c r="D382" s="165"/>
      <c r="E382" s="115"/>
      <c r="F382" s="123"/>
      <c r="G382" s="123"/>
      <c r="H382" s="123"/>
      <c r="I382" s="149"/>
      <c r="J382" s="118"/>
      <c r="K382" s="116"/>
      <c r="L382" s="112"/>
      <c r="M382" s="112"/>
    </row>
    <row r="383" spans="1:13" ht="16.5">
      <c r="A383" s="227"/>
      <c r="B383" s="126"/>
      <c r="C383" s="166"/>
      <c r="D383" s="157"/>
      <c r="E383" s="115"/>
      <c r="F383" s="123"/>
      <c r="G383" s="123"/>
      <c r="H383" s="123"/>
      <c r="I383" s="149"/>
      <c r="J383" s="118"/>
      <c r="K383" s="116"/>
      <c r="L383" s="112"/>
      <c r="M383" s="112"/>
    </row>
    <row r="384" spans="1:13" ht="16.5">
      <c r="A384" s="133"/>
      <c r="B384" s="126"/>
      <c r="C384" s="115"/>
      <c r="D384" s="116"/>
      <c r="E384" s="115"/>
      <c r="F384" s="123"/>
      <c r="G384" s="123"/>
      <c r="H384" s="123"/>
      <c r="I384" s="149"/>
      <c r="J384" s="118"/>
      <c r="K384" s="119"/>
      <c r="L384" s="120"/>
      <c r="M384" s="120"/>
    </row>
    <row r="385" spans="1:13" ht="16.5">
      <c r="A385" s="133"/>
      <c r="B385" s="126"/>
      <c r="C385" s="115"/>
      <c r="D385" s="116"/>
      <c r="E385" s="115"/>
      <c r="F385" s="123"/>
      <c r="G385" s="123"/>
      <c r="H385" s="123"/>
      <c r="I385" s="149"/>
      <c r="J385" s="118"/>
      <c r="K385" s="119"/>
      <c r="L385" s="120"/>
      <c r="M385" s="120"/>
    </row>
    <row r="386" spans="1:13" ht="16.5">
      <c r="A386" s="133"/>
      <c r="B386" s="126"/>
      <c r="C386" s="115"/>
      <c r="D386" s="116"/>
      <c r="E386" s="115"/>
      <c r="F386" s="123"/>
      <c r="G386" s="123"/>
      <c r="H386" s="123"/>
      <c r="I386" s="149"/>
      <c r="J386" s="118"/>
      <c r="K386" s="119"/>
      <c r="L386" s="120"/>
      <c r="M386" s="120"/>
    </row>
    <row r="387" spans="1:13" ht="16.5">
      <c r="A387" s="133"/>
      <c r="B387" s="126"/>
      <c r="C387" s="115"/>
      <c r="D387" s="116"/>
      <c r="E387" s="115"/>
      <c r="F387" s="123"/>
      <c r="G387" s="123"/>
      <c r="H387" s="123"/>
      <c r="I387" s="149"/>
      <c r="J387" s="118"/>
      <c r="K387" s="119"/>
      <c r="L387" s="120"/>
      <c r="M387" s="120"/>
    </row>
    <row r="388" spans="1:13" ht="16.5">
      <c r="A388" s="133"/>
      <c r="B388" s="126"/>
      <c r="C388" s="115"/>
      <c r="D388" s="116"/>
      <c r="E388" s="115"/>
      <c r="F388" s="123"/>
      <c r="G388" s="123"/>
      <c r="H388" s="123"/>
      <c r="I388" s="149"/>
      <c r="J388" s="118"/>
      <c r="K388" s="119"/>
      <c r="L388" s="120"/>
      <c r="M388" s="120"/>
    </row>
    <row r="389" spans="1:13" ht="16.5">
      <c r="A389" s="134"/>
      <c r="B389" s="122"/>
      <c r="C389" s="115"/>
      <c r="D389" s="167"/>
      <c r="E389" s="115"/>
      <c r="F389" s="123"/>
      <c r="G389" s="123"/>
      <c r="H389" s="123"/>
      <c r="I389" s="149"/>
      <c r="J389" s="118"/>
      <c r="K389" s="119"/>
      <c r="L389" s="120"/>
      <c r="M389" s="120"/>
    </row>
    <row r="390" spans="1:13" ht="16.5">
      <c r="A390" s="134"/>
      <c r="B390" s="122"/>
      <c r="C390" s="115"/>
      <c r="D390" s="167"/>
      <c r="E390" s="115"/>
      <c r="F390" s="123"/>
      <c r="G390" s="145"/>
      <c r="H390" s="123"/>
      <c r="I390" s="145"/>
      <c r="J390" s="129"/>
      <c r="K390" s="119"/>
      <c r="L390" s="120"/>
      <c r="M390" s="120"/>
    </row>
    <row r="391" spans="1:13" ht="16.5">
      <c r="A391" s="144"/>
      <c r="B391" s="153"/>
      <c r="C391" s="115"/>
      <c r="D391" s="154"/>
      <c r="E391" s="115"/>
      <c r="F391" s="139"/>
      <c r="G391" s="139"/>
      <c r="H391" s="139"/>
      <c r="I391" s="139"/>
      <c r="J391" s="145"/>
      <c r="K391" s="119"/>
      <c r="L391" s="120"/>
      <c r="M391" s="120"/>
    </row>
    <row r="392" spans="1:13" ht="16.5">
      <c r="A392" s="134"/>
      <c r="B392" s="122"/>
      <c r="C392" s="115"/>
      <c r="D392" s="154"/>
      <c r="E392" s="115"/>
      <c r="F392" s="123"/>
      <c r="G392" s="145"/>
      <c r="H392" s="123"/>
      <c r="I392" s="145"/>
      <c r="J392" s="118"/>
      <c r="K392" s="119"/>
      <c r="L392" s="120"/>
      <c r="M392" s="120"/>
    </row>
    <row r="393" spans="1:13" ht="16.5">
      <c r="A393" s="134"/>
      <c r="B393" s="122"/>
      <c r="C393" s="115"/>
      <c r="D393" s="154"/>
      <c r="E393" s="115"/>
      <c r="F393" s="123"/>
      <c r="G393" s="145"/>
      <c r="H393" s="123"/>
      <c r="I393" s="149"/>
      <c r="J393" s="118"/>
      <c r="K393" s="119"/>
      <c r="L393" s="120"/>
      <c r="M393" s="120"/>
    </row>
    <row r="394" spans="1:13" ht="16.5">
      <c r="A394" s="134"/>
      <c r="B394" s="122"/>
      <c r="C394" s="115"/>
      <c r="D394" s="154"/>
      <c r="E394" s="115"/>
      <c r="F394" s="139"/>
      <c r="G394" s="139"/>
      <c r="H394" s="139"/>
      <c r="I394" s="139"/>
      <c r="J394" s="129"/>
      <c r="K394" s="119"/>
      <c r="L394" s="120"/>
      <c r="M394" s="120"/>
    </row>
    <row r="395" spans="1:13" ht="16.5">
      <c r="A395" s="134"/>
      <c r="B395" s="122"/>
      <c r="C395" s="125"/>
      <c r="D395" s="167"/>
      <c r="E395" s="115"/>
      <c r="F395" s="123"/>
      <c r="G395" s="139"/>
      <c r="H395" s="123"/>
      <c r="I395" s="145"/>
      <c r="J395" s="129"/>
      <c r="K395" s="119"/>
      <c r="L395" s="120"/>
      <c r="M395" s="120"/>
    </row>
    <row r="396" spans="1:13" ht="16.5">
      <c r="A396" s="134"/>
      <c r="B396" s="122"/>
      <c r="C396" s="125"/>
      <c r="D396" s="154"/>
      <c r="E396" s="115"/>
      <c r="F396" s="123"/>
      <c r="G396" s="145"/>
      <c r="H396" s="123"/>
      <c r="I396" s="149"/>
      <c r="J396" s="118"/>
      <c r="K396" s="119"/>
      <c r="L396" s="120"/>
      <c r="M396" s="120"/>
    </row>
    <row r="397" spans="1:13" ht="16.5">
      <c r="A397" s="134"/>
      <c r="B397" s="122"/>
      <c r="C397" s="115"/>
      <c r="D397" s="154"/>
      <c r="E397" s="115"/>
      <c r="F397" s="123"/>
      <c r="G397" s="145"/>
      <c r="H397" s="123"/>
      <c r="I397" s="149"/>
      <c r="J397" s="118"/>
      <c r="K397" s="119"/>
      <c r="L397" s="120"/>
      <c r="M397" s="120"/>
    </row>
    <row r="398" spans="1:13" ht="16.5">
      <c r="A398" s="144"/>
      <c r="B398" s="153"/>
      <c r="C398" s="115"/>
      <c r="D398" s="154"/>
      <c r="E398" s="115"/>
      <c r="F398" s="123"/>
      <c r="G398" s="145"/>
      <c r="H398" s="123"/>
      <c r="I398" s="149"/>
      <c r="J398" s="118"/>
      <c r="K398" s="119"/>
      <c r="L398" s="120"/>
      <c r="M398" s="120"/>
    </row>
    <row r="399" spans="1:13" ht="16.5">
      <c r="A399" s="134"/>
      <c r="B399" s="122"/>
      <c r="C399" s="115"/>
      <c r="D399" s="154"/>
      <c r="E399" s="115"/>
      <c r="F399" s="123"/>
      <c r="G399" s="145"/>
      <c r="H399" s="123"/>
      <c r="I399" s="149"/>
      <c r="J399" s="118"/>
      <c r="K399" s="119"/>
      <c r="L399" s="120"/>
      <c r="M399" s="120"/>
    </row>
    <row r="400" spans="1:13" ht="16.5">
      <c r="A400" s="134"/>
      <c r="B400" s="122"/>
      <c r="C400" s="115"/>
      <c r="D400" s="154"/>
      <c r="E400" s="115"/>
      <c r="F400" s="123"/>
      <c r="G400" s="145"/>
      <c r="H400" s="123"/>
      <c r="I400" s="149"/>
      <c r="J400" s="129"/>
      <c r="K400" s="119"/>
      <c r="L400" s="120"/>
      <c r="M400" s="120"/>
    </row>
    <row r="401" spans="1:13" ht="16.5">
      <c r="A401" s="134"/>
      <c r="B401" s="122"/>
      <c r="C401" s="115"/>
      <c r="D401" s="154"/>
      <c r="E401" s="115"/>
      <c r="F401" s="123"/>
      <c r="G401" s="145"/>
      <c r="H401" s="123"/>
      <c r="I401" s="149"/>
      <c r="J401" s="118"/>
      <c r="K401" s="119"/>
      <c r="L401" s="120"/>
      <c r="M401" s="120"/>
    </row>
    <row r="402" spans="1:13" ht="16.5">
      <c r="A402" s="134"/>
      <c r="B402" s="122"/>
      <c r="C402" s="115"/>
      <c r="D402" s="154"/>
      <c r="E402" s="115"/>
      <c r="F402" s="123"/>
      <c r="G402" s="145"/>
      <c r="H402" s="123"/>
      <c r="I402" s="149"/>
      <c r="J402" s="118"/>
      <c r="K402" s="119"/>
      <c r="L402" s="120"/>
      <c r="M402" s="120"/>
    </row>
    <row r="403" spans="1:13" ht="16.5">
      <c r="A403" s="134"/>
      <c r="B403" s="122"/>
      <c r="C403" s="115"/>
      <c r="D403" s="154"/>
      <c r="E403" s="115"/>
      <c r="F403" s="123"/>
      <c r="G403" s="145"/>
      <c r="H403" s="123"/>
      <c r="I403" s="149"/>
      <c r="J403" s="118"/>
      <c r="K403" s="119"/>
      <c r="L403" s="120"/>
      <c r="M403" s="120"/>
    </row>
    <row r="404" spans="1:13" ht="16.5">
      <c r="A404" s="134"/>
      <c r="B404" s="122"/>
      <c r="C404" s="115"/>
      <c r="D404" s="154"/>
      <c r="E404" s="115"/>
      <c r="F404" s="123"/>
      <c r="G404" s="145"/>
      <c r="H404" s="123"/>
      <c r="I404" s="149"/>
      <c r="J404" s="118"/>
      <c r="K404" s="119"/>
      <c r="L404" s="120"/>
      <c r="M404" s="120"/>
    </row>
    <row r="405" spans="1:13" ht="16.5">
      <c r="A405" s="134"/>
      <c r="B405" s="122"/>
      <c r="C405" s="115"/>
      <c r="D405" s="154"/>
      <c r="E405" s="115"/>
      <c r="F405" s="123"/>
      <c r="G405" s="145"/>
      <c r="H405" s="123"/>
      <c r="I405" s="149"/>
      <c r="J405" s="118"/>
      <c r="K405" s="119"/>
      <c r="L405" s="120"/>
      <c r="M405" s="120"/>
    </row>
    <row r="406" spans="1:13" ht="16.5">
      <c r="A406" s="134"/>
      <c r="B406" s="122"/>
      <c r="C406" s="125"/>
      <c r="D406" s="167"/>
      <c r="E406" s="115"/>
      <c r="F406" s="123"/>
      <c r="G406" s="145"/>
      <c r="H406" s="123"/>
      <c r="I406" s="149"/>
      <c r="J406" s="129"/>
      <c r="K406" s="119"/>
      <c r="L406" s="120"/>
      <c r="M406" s="120"/>
    </row>
  </sheetData>
  <mergeCells count="13">
    <mergeCell ref="F1:F2"/>
    <mergeCell ref="G1:G2"/>
    <mergeCell ref="A382:A383"/>
    <mergeCell ref="A1:A2"/>
    <mergeCell ref="B1:B2"/>
    <mergeCell ref="C1:D1"/>
    <mergeCell ref="E1:E2"/>
    <mergeCell ref="M1:M2"/>
    <mergeCell ref="H1:H2"/>
    <mergeCell ref="I1:I2"/>
    <mergeCell ref="J1:J2"/>
    <mergeCell ref="K1:K2"/>
    <mergeCell ref="L1:L2"/>
  </mergeCells>
  <conditionalFormatting sqref="F166:F167 H166:I167 F176:F178">
    <cfRule type="cellIs" dxfId="34" priority="85" stopIfTrue="1" operator="lessThan">
      <formula>0</formula>
    </cfRule>
  </conditionalFormatting>
  <conditionalFormatting sqref="F170:F171 H170:I171">
    <cfRule type="cellIs" dxfId="33" priority="16" stopIfTrue="1" operator="lessThan">
      <formula>0</formula>
    </cfRule>
  </conditionalFormatting>
  <conditionalFormatting sqref="F188:F189 H188:I189">
    <cfRule type="cellIs" dxfId="32" priority="57" stopIfTrue="1" operator="lessThan">
      <formula>0</formula>
    </cfRule>
  </conditionalFormatting>
  <conditionalFormatting sqref="F192:F193 H192:I193">
    <cfRule type="cellIs" dxfId="31" priority="14" stopIfTrue="1" operator="lessThan">
      <formula>0</formula>
    </cfRule>
  </conditionalFormatting>
  <conditionalFormatting sqref="F225:F226 H225:I226">
    <cfRule type="cellIs" dxfId="30" priority="53" stopIfTrue="1" operator="lessThan">
      <formula>0</formula>
    </cfRule>
  </conditionalFormatting>
  <conditionalFormatting sqref="F230:F236 H230:I236">
    <cfRule type="cellIs" dxfId="29" priority="51" stopIfTrue="1" operator="lessThan">
      <formula>0</formula>
    </cfRule>
  </conditionalFormatting>
  <conditionalFormatting sqref="F390:F393 H392:H393">
    <cfRule type="cellIs" dxfId="28" priority="106" stopIfTrue="1" operator="lessThan">
      <formula>0</formula>
    </cfRule>
  </conditionalFormatting>
  <conditionalFormatting sqref="F396:F406 H396:I406">
    <cfRule type="cellIs" dxfId="27" priority="108" stopIfTrue="1" operator="lessThan">
      <formula>0</formula>
    </cfRule>
  </conditionalFormatting>
  <conditionalFormatting sqref="F4:I4 F5:F6 H5:I6 F7:I7 F8 F9:I13 F14:H31 I14:I34 F29:I29 F32:I32 F33:H34 F141:F142 H141:I142 F150:I156 F157:F158 H157:I158 F160:F163 H160:I163 F164:I165 H176:I178 F179:I181 F182:F184 H182:I184 F190:I191 F195:J195 H197:I199 F197:F203 G200:J200 H201:J201 H202:I203 F213:J216 F217:I217 F219:J220 F221:F222 H221:I222 F223:J224 F232:J232 F237:J242 F242:F245 H242:I245 F246:J247 H248:I249 F248:F250 H250:J250 F251:J251 F252:F253 H252:I253 H259:J259 F259:F261 H260:I261 F268:I268 F269 H269:I269 F273:J273 F275:J275 F280:J280 F281:I281 F282:J282 H283:I303 F283:F373 J284:J286 J289:J292 J299:J301 H304:J305 H306:I307 H308:J309 H310:I316 J313:J314 H317:J317 H318:I319 H320:J320 H321:I322 H323:J324 H325:I333 J327 J330 H334:J335 H336:I337 H338:J341 H342:I356 J344:J351 J354:J356 H357:J358 H359:I360 H361:J361 H362:I364 H365:J373 F374:I375 H376:J376 F376:F380 J377 H377:I380 J379 F381:I381 F382:J388 F389:G389 J389 H389:I391 G391 F394:I395">
    <cfRule type="cellIs" dxfId="26" priority="494" stopIfTrue="1" operator="lessThan">
      <formula>0</formula>
    </cfRule>
  </conditionalFormatting>
  <conditionalFormatting sqref="F35:I140">
    <cfRule type="cellIs" dxfId="25" priority="20" stopIfTrue="1" operator="lessThan">
      <formula>0</formula>
    </cfRule>
  </conditionalFormatting>
  <conditionalFormatting sqref="F143:I147 F148:F149 H148:I149">
    <cfRule type="cellIs" dxfId="24" priority="19" stopIfTrue="1" operator="lessThan">
      <formula>0</formula>
    </cfRule>
  </conditionalFormatting>
  <conditionalFormatting sqref="F159:I159">
    <cfRule type="cellIs" dxfId="23" priority="18" stopIfTrue="1" operator="lessThan">
      <formula>0</formula>
    </cfRule>
  </conditionalFormatting>
  <conditionalFormatting sqref="F168:I169">
    <cfRule type="cellIs" dxfId="22" priority="17" stopIfTrue="1" operator="lessThan">
      <formula>0</formula>
    </cfRule>
  </conditionalFormatting>
  <conditionalFormatting sqref="F172:I175">
    <cfRule type="cellIs" dxfId="21" priority="29" stopIfTrue="1" operator="lessThan">
      <formula>0</formula>
    </cfRule>
  </conditionalFormatting>
  <conditionalFormatting sqref="F185:I187">
    <cfRule type="cellIs" dxfId="20" priority="56" stopIfTrue="1" operator="lessThan">
      <formula>0</formula>
    </cfRule>
  </conditionalFormatting>
  <conditionalFormatting sqref="F194:I194">
    <cfRule type="cellIs" dxfId="19" priority="72" stopIfTrue="1" operator="lessThan">
      <formula>0</formula>
    </cfRule>
  </conditionalFormatting>
  <conditionalFormatting sqref="F204:I207">
    <cfRule type="cellIs" dxfId="18" priority="54" stopIfTrue="1" operator="lessThan">
      <formula>0</formula>
    </cfRule>
  </conditionalFormatting>
  <conditionalFormatting sqref="F262:I265">
    <cfRule type="cellIs" dxfId="17" priority="11" stopIfTrue="1" operator="lessThan">
      <formula>0</formula>
    </cfRule>
  </conditionalFormatting>
  <conditionalFormatting sqref="F270:I272">
    <cfRule type="cellIs" dxfId="16" priority="8" stopIfTrue="1" operator="lessThan">
      <formula>0</formula>
    </cfRule>
  </conditionalFormatting>
  <conditionalFormatting sqref="F274:I274">
    <cfRule type="cellIs" dxfId="15" priority="10" stopIfTrue="1" operator="lessThan">
      <formula>0</formula>
    </cfRule>
  </conditionalFormatting>
  <conditionalFormatting sqref="F276:I277">
    <cfRule type="cellIs" dxfId="14" priority="1" stopIfTrue="1" operator="lessThan">
      <formula>0</formula>
    </cfRule>
  </conditionalFormatting>
  <conditionalFormatting sqref="F279:I279">
    <cfRule type="cellIs" dxfId="13" priority="2" stopIfTrue="1" operator="lessThan">
      <formula>0</formula>
    </cfRule>
  </conditionalFormatting>
  <conditionalFormatting sqref="F227:J229">
    <cfRule type="cellIs" dxfId="12" priority="52" stopIfTrue="1" operator="lessThan">
      <formula>0</formula>
    </cfRule>
  </conditionalFormatting>
  <conditionalFormatting sqref="F254:J258">
    <cfRule type="cellIs" dxfId="11" priority="12" stopIfTrue="1" operator="lessThan">
      <formula>0</formula>
    </cfRule>
  </conditionalFormatting>
  <conditionalFormatting sqref="F266:J267">
    <cfRule type="cellIs" dxfId="10" priority="22" stopIfTrue="1" operator="lessThan">
      <formula>0</formula>
    </cfRule>
  </conditionalFormatting>
  <conditionalFormatting sqref="F278:J278">
    <cfRule type="cellIs" dxfId="9" priority="3" stopIfTrue="1" operator="lessThan">
      <formula>0</formula>
    </cfRule>
  </conditionalFormatting>
  <conditionalFormatting sqref="I393">
    <cfRule type="cellIs" dxfId="8" priority="322" stopIfTrue="1" operator="lessThan">
      <formula>0</formula>
    </cfRule>
  </conditionalFormatting>
  <conditionalFormatting sqref="J205 J206:L207 F208:L208 F209:F212 H209:I212">
    <cfRule type="cellIs" dxfId="7" priority="55" stopIfTrue="1" operator="lessThan">
      <formula>0</formula>
    </cfRule>
  </conditionalFormatting>
  <conditionalFormatting sqref="J392:J393">
    <cfRule type="cellIs" dxfId="6" priority="105" stopIfTrue="1" operator="lessThan">
      <formula>0</formula>
    </cfRule>
  </conditionalFormatting>
  <conditionalFormatting sqref="J396:J399">
    <cfRule type="cellIs" dxfId="5" priority="316" stopIfTrue="1" operator="lessThan">
      <formula>0</formula>
    </cfRule>
  </conditionalFormatting>
  <conditionalFormatting sqref="J401:J405">
    <cfRule type="cellIs" dxfId="4" priority="107" stopIfTrue="1" operator="lessThan">
      <formula>0</formula>
    </cfRule>
  </conditionalFormatting>
  <conditionalFormatting sqref="K10:M70">
    <cfRule type="cellIs" dxfId="3" priority="6" stopIfTrue="1" operator="lessThan">
      <formula>0</formula>
    </cfRule>
  </conditionalFormatting>
  <conditionalFormatting sqref="K74:M87 K89:M89 K92:M93 K101:M103 K108:M108 K114:M114 F196:M196">
    <cfRule type="cellIs" dxfId="2" priority="7" stopIfTrue="1" operator="lessThan">
      <formula>0</formula>
    </cfRule>
  </conditionalFormatting>
  <conditionalFormatting sqref="K96:M97">
    <cfRule type="cellIs" dxfId="1" priority="4" stopIfTrue="1" operator="lessThan">
      <formula>0</formula>
    </cfRule>
  </conditionalFormatting>
  <conditionalFormatting sqref="M206:M208">
    <cfRule type="cellIs" dxfId="0" priority="5" stopIfTrue="1" operator="less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9"/>
  <sheetViews>
    <sheetView showZeros="0" workbookViewId="0">
      <selection activeCell="F12" sqref="F12"/>
    </sheetView>
  </sheetViews>
  <sheetFormatPr defaultColWidth="9.140625" defaultRowHeight="15.75"/>
  <cols>
    <col min="1" max="1" width="9.140625" style="58"/>
    <col min="2" max="2" width="37.85546875" style="44" customWidth="1"/>
    <col min="3" max="3" width="71.28515625" style="44" customWidth="1"/>
    <col min="4" max="4" width="9.140625" style="44"/>
    <col min="5" max="6" width="9.140625" style="45"/>
    <col min="7" max="16384" width="9.140625" style="44"/>
  </cols>
  <sheetData>
    <row r="1" spans="1:6">
      <c r="A1" s="230" t="s">
        <v>135</v>
      </c>
      <c r="B1" s="230"/>
      <c r="C1" s="230"/>
    </row>
    <row r="2" spans="1:6">
      <c r="A2" s="49"/>
      <c r="B2" s="231" t="s">
        <v>136</v>
      </c>
      <c r="C2" s="231"/>
    </row>
    <row r="3" spans="1:6">
      <c r="A3" s="49"/>
      <c r="B3" s="231" t="s">
        <v>137</v>
      </c>
      <c r="C3" s="231"/>
    </row>
    <row r="4" spans="1:6">
      <c r="A4" s="49"/>
      <c r="B4" s="231" t="s">
        <v>138</v>
      </c>
      <c r="C4" s="231"/>
    </row>
    <row r="5" spans="1:6">
      <c r="A5" s="49"/>
      <c r="B5" s="50"/>
      <c r="C5" s="50"/>
    </row>
    <row r="6" spans="1:6">
      <c r="A6" s="229" t="s">
        <v>139</v>
      </c>
      <c r="B6" s="229"/>
      <c r="C6" s="229"/>
      <c r="D6" s="51"/>
      <c r="E6" s="52"/>
      <c r="F6" s="52"/>
    </row>
    <row r="7" spans="1:6">
      <c r="A7" s="46" t="s">
        <v>140</v>
      </c>
      <c r="B7" s="46" t="s">
        <v>141</v>
      </c>
      <c r="C7" s="46" t="s">
        <v>142</v>
      </c>
    </row>
    <row r="8" spans="1:6">
      <c r="A8" s="53"/>
      <c r="B8" s="53"/>
      <c r="C8" s="53"/>
    </row>
    <row r="9" spans="1:6">
      <c r="A9" s="54">
        <v>1</v>
      </c>
      <c r="B9" s="55" t="s">
        <v>143</v>
      </c>
      <c r="C9" s="55" t="s">
        <v>144</v>
      </c>
    </row>
    <row r="10" spans="1:6" ht="31.5">
      <c r="A10" s="54">
        <f t="shared" ref="A10:A36" si="0">A9+1</f>
        <v>2</v>
      </c>
      <c r="B10" s="55" t="s">
        <v>145</v>
      </c>
      <c r="C10" s="55" t="s">
        <v>146</v>
      </c>
    </row>
    <row r="11" spans="1:6">
      <c r="A11" s="54">
        <f t="shared" si="0"/>
        <v>3</v>
      </c>
      <c r="B11" s="55" t="s">
        <v>147</v>
      </c>
      <c r="C11" s="55" t="s">
        <v>148</v>
      </c>
    </row>
    <row r="12" spans="1:6" ht="31.5">
      <c r="A12" s="54">
        <f t="shared" si="0"/>
        <v>4</v>
      </c>
      <c r="B12" s="55" t="s">
        <v>149</v>
      </c>
      <c r="C12" s="55" t="s">
        <v>150</v>
      </c>
    </row>
    <row r="13" spans="1:6">
      <c r="A13" s="54">
        <f t="shared" si="0"/>
        <v>5</v>
      </c>
      <c r="B13" s="55" t="s">
        <v>151</v>
      </c>
      <c r="C13" s="55" t="s">
        <v>152</v>
      </c>
    </row>
    <row r="14" spans="1:6">
      <c r="A14" s="54">
        <f t="shared" si="0"/>
        <v>6</v>
      </c>
      <c r="B14" s="55" t="s">
        <v>153</v>
      </c>
      <c r="C14" s="55" t="s">
        <v>154</v>
      </c>
    </row>
    <row r="15" spans="1:6">
      <c r="A15" s="54">
        <f t="shared" si="0"/>
        <v>7</v>
      </c>
      <c r="B15" s="55" t="s">
        <v>155</v>
      </c>
      <c r="C15" s="55" t="s">
        <v>156</v>
      </c>
    </row>
    <row r="16" spans="1:6">
      <c r="A16" s="54">
        <f t="shared" si="0"/>
        <v>8</v>
      </c>
      <c r="B16" s="55" t="s">
        <v>157</v>
      </c>
      <c r="C16" s="55" t="s">
        <v>158</v>
      </c>
    </row>
    <row r="17" spans="1:3">
      <c r="A17" s="54">
        <f t="shared" si="0"/>
        <v>9</v>
      </c>
      <c r="B17" s="55" t="s">
        <v>159</v>
      </c>
      <c r="C17" s="55" t="s">
        <v>160</v>
      </c>
    </row>
    <row r="18" spans="1:3">
      <c r="A18" s="54">
        <f t="shared" si="0"/>
        <v>10</v>
      </c>
      <c r="B18" s="55" t="s">
        <v>161</v>
      </c>
      <c r="C18" s="55" t="s">
        <v>160</v>
      </c>
    </row>
    <row r="19" spans="1:3">
      <c r="A19" s="54">
        <f t="shared" si="0"/>
        <v>11</v>
      </c>
      <c r="B19" s="55" t="s">
        <v>162</v>
      </c>
      <c r="C19" s="55" t="s">
        <v>163</v>
      </c>
    </row>
    <row r="20" spans="1:3">
      <c r="A20" s="54">
        <f t="shared" si="0"/>
        <v>12</v>
      </c>
      <c r="B20" s="55" t="s">
        <v>164</v>
      </c>
      <c r="C20" s="55" t="s">
        <v>163</v>
      </c>
    </row>
    <row r="21" spans="1:3">
      <c r="A21" s="54">
        <f t="shared" si="0"/>
        <v>13</v>
      </c>
      <c r="B21" s="55" t="s">
        <v>165</v>
      </c>
      <c r="C21" s="55" t="s">
        <v>166</v>
      </c>
    </row>
    <row r="22" spans="1:3">
      <c r="A22" s="54">
        <f t="shared" si="0"/>
        <v>14</v>
      </c>
      <c r="B22" s="55" t="s">
        <v>167</v>
      </c>
      <c r="C22" s="55" t="s">
        <v>168</v>
      </c>
    </row>
    <row r="23" spans="1:3" ht="31.5">
      <c r="A23" s="54">
        <f t="shared" si="0"/>
        <v>15</v>
      </c>
      <c r="B23" s="55" t="s">
        <v>169</v>
      </c>
      <c r="C23" s="55" t="s">
        <v>170</v>
      </c>
    </row>
    <row r="24" spans="1:3">
      <c r="A24" s="54">
        <f t="shared" si="0"/>
        <v>16</v>
      </c>
      <c r="B24" s="55" t="s">
        <v>171</v>
      </c>
      <c r="C24" s="55" t="s">
        <v>172</v>
      </c>
    </row>
    <row r="25" spans="1:3">
      <c r="A25" s="54">
        <f t="shared" si="0"/>
        <v>17</v>
      </c>
      <c r="B25" s="55" t="s">
        <v>173</v>
      </c>
      <c r="C25" s="55" t="s">
        <v>174</v>
      </c>
    </row>
    <row r="26" spans="1:3">
      <c r="A26" s="54">
        <f t="shared" si="0"/>
        <v>18</v>
      </c>
      <c r="B26" s="55" t="s">
        <v>175</v>
      </c>
      <c r="C26" s="55" t="s">
        <v>176</v>
      </c>
    </row>
    <row r="27" spans="1:3">
      <c r="A27" s="54">
        <f t="shared" si="0"/>
        <v>19</v>
      </c>
      <c r="B27" s="55" t="s">
        <v>177</v>
      </c>
      <c r="C27" s="55" t="s">
        <v>178</v>
      </c>
    </row>
    <row r="28" spans="1:3">
      <c r="A28" s="54">
        <f t="shared" si="0"/>
        <v>20</v>
      </c>
      <c r="B28" s="55" t="s">
        <v>179</v>
      </c>
      <c r="C28" s="55" t="s">
        <v>180</v>
      </c>
    </row>
    <row r="29" spans="1:3">
      <c r="A29" s="54">
        <f t="shared" si="0"/>
        <v>21</v>
      </c>
      <c r="B29" s="55" t="s">
        <v>181</v>
      </c>
      <c r="C29" s="55" t="s">
        <v>182</v>
      </c>
    </row>
    <row r="30" spans="1:3">
      <c r="A30" s="54">
        <f t="shared" si="0"/>
        <v>22</v>
      </c>
      <c r="B30" s="55" t="s">
        <v>183</v>
      </c>
      <c r="C30" s="55" t="s">
        <v>184</v>
      </c>
    </row>
    <row r="31" spans="1:3">
      <c r="A31" s="54">
        <f t="shared" si="0"/>
        <v>23</v>
      </c>
      <c r="B31" s="55" t="s">
        <v>185</v>
      </c>
      <c r="C31" s="55" t="s">
        <v>182</v>
      </c>
    </row>
    <row r="32" spans="1:3" ht="31.5">
      <c r="A32" s="54">
        <f t="shared" si="0"/>
        <v>24</v>
      </c>
      <c r="B32" s="55" t="s">
        <v>186</v>
      </c>
      <c r="C32" s="55" t="s">
        <v>187</v>
      </c>
    </row>
    <row r="33" spans="1:3">
      <c r="A33" s="54">
        <f t="shared" si="0"/>
        <v>25</v>
      </c>
      <c r="B33" s="55" t="s">
        <v>188</v>
      </c>
      <c r="C33" s="55" t="s">
        <v>189</v>
      </c>
    </row>
    <row r="34" spans="1:3">
      <c r="A34" s="54">
        <f t="shared" si="0"/>
        <v>26</v>
      </c>
      <c r="B34" s="55" t="s">
        <v>190</v>
      </c>
      <c r="C34" s="55" t="s">
        <v>160</v>
      </c>
    </row>
    <row r="35" spans="1:3">
      <c r="A35" s="54">
        <f t="shared" si="0"/>
        <v>27</v>
      </c>
      <c r="B35" s="55" t="s">
        <v>191</v>
      </c>
      <c r="C35" s="55" t="s">
        <v>192</v>
      </c>
    </row>
    <row r="36" spans="1:3">
      <c r="A36" s="54">
        <f t="shared" si="0"/>
        <v>28</v>
      </c>
      <c r="B36" s="55" t="s">
        <v>193</v>
      </c>
      <c r="C36" s="55" t="s">
        <v>192</v>
      </c>
    </row>
    <row r="37" spans="1:3">
      <c r="A37" s="54">
        <v>29</v>
      </c>
      <c r="B37" s="55" t="s">
        <v>194</v>
      </c>
      <c r="C37" s="55" t="s">
        <v>195</v>
      </c>
    </row>
    <row r="38" spans="1:3">
      <c r="A38" s="54">
        <v>30</v>
      </c>
      <c r="B38" s="55" t="s">
        <v>196</v>
      </c>
      <c r="C38" s="55" t="s">
        <v>197</v>
      </c>
    </row>
    <row r="39" spans="1:3" ht="31.5">
      <c r="A39" s="54">
        <v>31</v>
      </c>
      <c r="B39" s="55" t="s">
        <v>198</v>
      </c>
      <c r="C39" s="55" t="s">
        <v>150</v>
      </c>
    </row>
    <row r="40" spans="1:3">
      <c r="A40" s="54">
        <v>32</v>
      </c>
      <c r="B40" s="55" t="s">
        <v>199</v>
      </c>
      <c r="C40" s="55" t="s">
        <v>200</v>
      </c>
    </row>
    <row r="41" spans="1:3">
      <c r="A41" s="54">
        <f t="shared" ref="A41:A47" si="1">A40+1</f>
        <v>33</v>
      </c>
      <c r="B41" s="55" t="s">
        <v>201</v>
      </c>
      <c r="C41" s="55" t="s">
        <v>202</v>
      </c>
    </row>
    <row r="42" spans="1:3">
      <c r="A42" s="54">
        <f t="shared" si="1"/>
        <v>34</v>
      </c>
      <c r="B42" s="55" t="s">
        <v>203</v>
      </c>
      <c r="C42" s="55" t="s">
        <v>204</v>
      </c>
    </row>
    <row r="43" spans="1:3">
      <c r="A43" s="54">
        <f t="shared" si="1"/>
        <v>35</v>
      </c>
      <c r="B43" s="55" t="s">
        <v>205</v>
      </c>
      <c r="C43" s="55" t="s">
        <v>206</v>
      </c>
    </row>
    <row r="44" spans="1:3">
      <c r="A44" s="54">
        <f t="shared" si="1"/>
        <v>36</v>
      </c>
      <c r="B44" s="55" t="s">
        <v>207</v>
      </c>
      <c r="C44" s="55" t="s">
        <v>208</v>
      </c>
    </row>
    <row r="45" spans="1:3">
      <c r="A45" s="54">
        <f t="shared" si="1"/>
        <v>37</v>
      </c>
      <c r="B45" s="55" t="s">
        <v>209</v>
      </c>
      <c r="C45" s="55" t="s">
        <v>210</v>
      </c>
    </row>
    <row r="46" spans="1:3">
      <c r="A46" s="54">
        <f t="shared" si="1"/>
        <v>38</v>
      </c>
      <c r="B46" s="55" t="s">
        <v>211</v>
      </c>
      <c r="C46" s="55" t="s">
        <v>212</v>
      </c>
    </row>
    <row r="47" spans="1:3">
      <c r="A47" s="54">
        <f t="shared" si="1"/>
        <v>39</v>
      </c>
      <c r="B47" s="55" t="s">
        <v>213</v>
      </c>
      <c r="C47" s="55" t="s">
        <v>214</v>
      </c>
    </row>
    <row r="48" spans="1:3">
      <c r="A48" s="47"/>
      <c r="B48" s="48"/>
      <c r="C48" s="48"/>
    </row>
    <row r="49" spans="1:5">
      <c r="A49" s="54"/>
      <c r="B49" s="48"/>
      <c r="C49" s="48"/>
      <c r="D49" s="56"/>
      <c r="E49" s="57"/>
    </row>
  </sheetData>
  <mergeCells count="5">
    <mergeCell ref="A1:C1"/>
    <mergeCell ref="B2:C2"/>
    <mergeCell ref="B3:C3"/>
    <mergeCell ref="B4:C4"/>
    <mergeCell ref="A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CIVIL BOQ</vt:lpstr>
      <vt:lpstr>M.S.</vt:lpstr>
      <vt:lpstr>Make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2024-11-05T10:53:20Z</dcterms:modified>
</cp:coreProperties>
</file>