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upti Dalvi\OneDrive - Travel food Services\Documents\Mumbai\Mumbai T1\Caffecino Express T1, CSMIA\"/>
    </mc:Choice>
  </mc:AlternateContent>
  <bookViews>
    <workbookView xWindow="-120" yWindow="-120" windowWidth="20730" windowHeight="11040" activeTab="1"/>
  </bookViews>
  <sheets>
    <sheet name="MEASUREMENT SHEET" sheetId="3" r:id="rId1"/>
    <sheet name="BOQ_CAFECCINO T1 B SHA" sheetId="4"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 l="1"/>
  <c r="K8" i="4"/>
  <c r="K10" i="4"/>
  <c r="K13" i="4"/>
  <c r="K15" i="4"/>
  <c r="K18" i="4"/>
  <c r="K20" i="4"/>
  <c r="K22" i="4"/>
  <c r="K24" i="4"/>
  <c r="K25" i="4"/>
  <c r="K26" i="4"/>
  <c r="K27" i="4"/>
  <c r="K28" i="4"/>
  <c r="K29" i="4"/>
  <c r="K30" i="4"/>
  <c r="K32" i="4"/>
  <c r="K33" i="4"/>
  <c r="F7" i="3" l="1"/>
  <c r="F6" i="3"/>
  <c r="F37" i="3" l="1"/>
  <c r="K16" i="4" s="1"/>
  <c r="I31" i="4" l="1"/>
  <c r="K31" i="4" s="1"/>
  <c r="I23" i="4" l="1"/>
  <c r="K23" i="4" s="1"/>
  <c r="F31" i="3"/>
  <c r="F26" i="3"/>
  <c r="I9" i="4" s="1"/>
  <c r="K9" i="4" s="1"/>
  <c r="F23" i="3"/>
  <c r="I19" i="4" s="1"/>
  <c r="K19" i="4" s="1"/>
  <c r="F22" i="3"/>
  <c r="I21" i="4" s="1"/>
  <c r="K21" i="4" s="1"/>
  <c r="F21" i="3"/>
  <c r="I7" i="4" s="1"/>
  <c r="K7" i="4" s="1"/>
  <c r="F19" i="3"/>
  <c r="I17" i="4" s="1"/>
  <c r="K17" i="4" s="1"/>
  <c r="F16" i="3"/>
  <c r="I12" i="4" s="1"/>
  <c r="K12" i="4" s="1"/>
  <c r="F13" i="3"/>
  <c r="F12" i="3"/>
  <c r="C11" i="3"/>
  <c r="F11" i="3" s="1"/>
  <c r="F14" i="3" s="1"/>
  <c r="F5" i="3"/>
  <c r="F8" i="3" s="1"/>
  <c r="I14" i="4" s="1"/>
  <c r="K14" i="4" s="1"/>
  <c r="I11" i="4" l="1"/>
  <c r="K11" i="4" s="1"/>
  <c r="K36" i="4" s="1"/>
  <c r="F17" i="3"/>
  <c r="K37" i="4" l="1"/>
  <c r="K38" i="4" s="1"/>
</calcChain>
</file>

<file path=xl/sharedStrings.xml><?xml version="1.0" encoding="utf-8"?>
<sst xmlns="http://schemas.openxmlformats.org/spreadsheetml/2006/main" count="93" uniqueCount="79">
  <si>
    <t xml:space="preserve">measurement sheet </t>
  </si>
  <si>
    <t xml:space="preserve">CAFECCINO_T1B </t>
  </si>
  <si>
    <t>red vinyl print</t>
  </si>
  <si>
    <t>Vinyl finish</t>
  </si>
  <si>
    <t>Vinyl finish on rafters</t>
  </si>
  <si>
    <t>sides</t>
  </si>
  <si>
    <t>front</t>
  </si>
  <si>
    <t>Vinyl print on visual</t>
  </si>
  <si>
    <t>total vinyl print</t>
  </si>
  <si>
    <t xml:space="preserve">new overhead ply shutter </t>
  </si>
  <si>
    <t>red corian</t>
  </si>
  <si>
    <t>fixing glass on SS finish</t>
  </si>
  <si>
    <t>ply partition with white corian finish</t>
  </si>
  <si>
    <t>relaminate</t>
  </si>
  <si>
    <t>back wall</t>
  </si>
  <si>
    <t>flooring mat</t>
  </si>
  <si>
    <t>Increase luv level of lights</t>
  </si>
  <si>
    <t>spot light</t>
  </si>
  <si>
    <t>hanging lights</t>
  </si>
  <si>
    <t xml:space="preserve">replace old LED ight of signage with new LED light </t>
  </si>
  <si>
    <t>SS Trolley fender</t>
  </si>
  <si>
    <t>Menu board- Translate</t>
  </si>
  <si>
    <t xml:space="preserve">BOQ of Interior Items for CAFECCINO, Mumbai T1 B - SHA </t>
  </si>
  <si>
    <t>SR.NO.</t>
  </si>
  <si>
    <t>ITEM</t>
  </si>
  <si>
    <t>DESCRIPTION</t>
  </si>
  <si>
    <t xml:space="preserve">LOCATION </t>
  </si>
  <si>
    <t>IMAGE REF</t>
  </si>
  <si>
    <t>DRAWING NO</t>
  </si>
  <si>
    <t>DIMENSION</t>
  </si>
  <si>
    <t>UNIT</t>
  </si>
  <si>
    <t>QTY.</t>
  </si>
  <si>
    <t>Rate</t>
  </si>
  <si>
    <t>Amount</t>
  </si>
  <si>
    <t>REMARKS</t>
  </si>
  <si>
    <t>Red Solid acrylic (Corian)</t>
  </si>
  <si>
    <t>Providing and fixing red solid acryllic (corian) of approved shade on existing corian surface complete as per detail drawing and specification. Location- Top and front side of front counter.</t>
  </si>
  <si>
    <t xml:space="preserve">In the place of existing dark brown solid acrylic at front counter. </t>
  </si>
  <si>
    <t>SQMT</t>
  </si>
  <si>
    <t>Relaminate</t>
  </si>
  <si>
    <t>back wall of the outlet</t>
  </si>
  <si>
    <t>Vinyl print</t>
  </si>
  <si>
    <t xml:space="preserve">1. on the rafters of the ceiling
2. on the visual
</t>
  </si>
  <si>
    <t>Provinding and fixing vinyl over existing surface of approved shade complete as per detail drawing or as per instruction from EIC. (Marketing team will provide CDR file for vinyl)</t>
  </si>
  <si>
    <t>1500 x 1500 (mm) - 1 no</t>
  </si>
  <si>
    <t>behind existing signage</t>
  </si>
  <si>
    <t>1. Removing exsting menu boards and handover to EIC or supervisor.
2. Providing and fixing new menu boards (translate) of size 1250X 950mm - 3Nos suspended fron the rafters . With all accessories and fittings complete as per satisfaction of EIC.</t>
  </si>
  <si>
    <t>1250mm x 950mm (3 nos)</t>
  </si>
  <si>
    <t>Nos</t>
  </si>
  <si>
    <t>-</t>
  </si>
  <si>
    <t>New overhead ply shutter's</t>
  </si>
  <si>
    <t>Location-backside of menu boards.</t>
  </si>
  <si>
    <t>920mm x 950mm (3 nos)</t>
  </si>
  <si>
    <t xml:space="preserve">fire rated ply partition finished  with white solid acrylic </t>
  </si>
  <si>
    <t>Provind and fixing fire rated ply of 18mm thick over existing counter front side finished with white corian complete as per detail drawing or as per instruction from EIC.</t>
  </si>
  <si>
    <t>Front side of front counter below red corian.</t>
  </si>
  <si>
    <t>fixing of Frosted glass above SS skirting</t>
  </si>
  <si>
    <t>Providing and fixing 10mm frosted glass over exsting S.S. suface above skirting of front side of front counter complete as per detail drawing or as per instruction from EIC.</t>
  </si>
  <si>
    <t>between shirting and existing dark brown solid acrylic.</t>
  </si>
  <si>
    <t xml:space="preserve">replace existing flooring mat </t>
  </si>
  <si>
    <t>New spot lights</t>
  </si>
  <si>
    <t>1. Removing of existing spot lights - 16Nos and handover to site incharge or supervisor,
2. Providing and fixing of New spot lights with increase lux level (5 Watt -white) at existing location</t>
  </si>
  <si>
    <t>New hang lights</t>
  </si>
  <si>
    <t>1. Removing of existing hanging lights- 4Nos and handover to site incharge or supervisor,
2. Providing and fixing of new hanging lights with increase lux level (5 watt each-white ) at existing location</t>
  </si>
  <si>
    <t>nos</t>
  </si>
  <si>
    <t>New LED light of signage</t>
  </si>
  <si>
    <t>1. Removing of existing LED light of the signage
2. Providing and fixing new LED light of the signage as per detail drawing.</t>
  </si>
  <si>
    <t>Store front signage of 1 no</t>
  </si>
  <si>
    <t>RMT</t>
  </si>
  <si>
    <t>Tension rod supporting the signage to be strengthened or replaced as per existing condition</t>
  </si>
  <si>
    <t xml:space="preserve">Providing and fixing 6mm ply with new laminate over existing laminate all over the back wall of the outlet and all internal surfaces complete as per instruction from EIC. </t>
  </si>
  <si>
    <t>red back painted glass</t>
  </si>
  <si>
    <t>removing exisiting back painted glass with damaging the structure and  Provinding and fixing new red back painted glass matching with existing over existing surface of approved shade complete as per detail drawing or as per instruction from EIC.</t>
  </si>
  <si>
    <t>garbage bin</t>
  </si>
  <si>
    <t>Provinding and fixing  vinyl matching with oak veneer polish finish over rafters of approved shade complete as per detail drawing or as per instruction from EIC.</t>
  </si>
  <si>
    <t>DATE: 26-02-2024</t>
  </si>
  <si>
    <t>1. Removing of existing flooring mat
2. Providing and fixing new grey rubber mat of approved shade complete as per instruction from EIC.</t>
  </si>
  <si>
    <t>Providing and fixing 50mm SS trolley fender at the perifery above existing ss skirting as shown in drawing.</t>
  </si>
  <si>
    <t>1. Removing of existing ply shutters,
2. Providing fixing of 12mm fire rated ply shutters of size 920mm x 950mm with approved laminate finish with all fitting accessories complete as per instruction from EIC.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</si>
</sst>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
      <b/>
      <sz val="11"/>
      <color theme="0"/>
      <name val="Calibri"/>
      <family val="2"/>
      <scheme val="minor"/>
    </font>
    <font>
      <b/>
      <i/>
      <sz val="11"/>
      <name val="Calibri"/>
      <family val="2"/>
      <scheme val="minor"/>
    </font>
    <font>
      <b/>
      <sz val="11"/>
      <name val="Calibri"/>
      <family val="2"/>
      <scheme val="minor"/>
    </font>
    <font>
      <sz val="11"/>
      <name val="Calibri"/>
      <family val="2"/>
      <scheme val="minor"/>
    </font>
    <font>
      <sz val="11"/>
      <color rgb="FF00B0F0"/>
      <name val="Calibri"/>
      <family val="2"/>
      <scheme val="minor"/>
    </font>
    <font>
      <b/>
      <sz val="14"/>
      <name val="Calibri"/>
      <family val="2"/>
      <scheme val="minor"/>
    </font>
    <font>
      <b/>
      <sz val="14"/>
      <color theme="0"/>
      <name val="Calibri"/>
      <family val="2"/>
      <scheme val="minor"/>
    </font>
    <font>
      <sz val="14"/>
      <name val="Calibri"/>
      <family val="2"/>
      <scheme val="minor"/>
    </font>
    <font>
      <sz val="14"/>
      <color rgb="FF00B0F0"/>
      <name val="Calibri"/>
      <family val="2"/>
      <scheme val="minor"/>
    </font>
    <font>
      <b/>
      <sz val="14"/>
      <color theme="1"/>
      <name val="Calibri"/>
      <family val="2"/>
      <scheme val="minor"/>
    </font>
    <font>
      <b/>
      <sz val="12"/>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s>
  <cellStyleXfs count="5">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cellStyleXfs>
  <cellXfs count="81">
    <xf numFmtId="0" fontId="0" fillId="0" borderId="0" xfId="0"/>
    <xf numFmtId="0" fontId="2" fillId="0" borderId="0" xfId="0" applyFont="1"/>
    <xf numFmtId="0" fontId="0" fillId="0" borderId="6" xfId="0" applyBorder="1"/>
    <xf numFmtId="0" fontId="2" fillId="0" borderId="6" xfId="0" applyFont="1" applyBorder="1"/>
    <xf numFmtId="0" fontId="0" fillId="0" borderId="6" xfId="0" applyBorder="1" applyAlignment="1">
      <alignment wrapText="1"/>
    </xf>
    <xf numFmtId="0" fontId="0" fillId="0" borderId="6" xfId="0" applyBorder="1" applyAlignment="1">
      <alignment horizontal="right"/>
    </xf>
    <xf numFmtId="0" fontId="0" fillId="0" borderId="6" xfId="0" applyBorder="1" applyAlignment="1">
      <alignment horizontal="left" wrapText="1"/>
    </xf>
    <xf numFmtId="0" fontId="2" fillId="0" borderId="0" xfId="0" applyFont="1" applyAlignment="1">
      <alignment vertical="center"/>
    </xf>
    <xf numFmtId="0" fontId="2" fillId="0" borderId="0" xfId="0" applyFont="1" applyAlignment="1">
      <alignment vertical="top"/>
    </xf>
    <xf numFmtId="0" fontId="0" fillId="0" borderId="6" xfId="0" applyBorder="1" applyAlignment="1">
      <alignment horizontal="center"/>
    </xf>
    <xf numFmtId="2" fontId="2" fillId="0" borderId="6" xfId="0" applyNumberFormat="1" applyFont="1" applyBorder="1"/>
    <xf numFmtId="2" fontId="0" fillId="0" borderId="6" xfId="0" applyNumberFormat="1" applyBorder="1"/>
    <xf numFmtId="0" fontId="16" fillId="2" borderId="5" xfId="1" applyFont="1" applyFill="1" applyBorder="1" applyAlignment="1">
      <alignment horizontal="left" vertical="top" wrapText="1"/>
    </xf>
    <xf numFmtId="0" fontId="16" fillId="2" borderId="5" xfId="1" applyFont="1" applyFill="1" applyBorder="1" applyAlignment="1">
      <alignment vertical="top" wrapText="1"/>
    </xf>
    <xf numFmtId="0" fontId="17" fillId="2" borderId="5" xfId="1" applyFont="1" applyFill="1" applyBorder="1" applyAlignment="1">
      <alignment horizontal="left" vertical="top" wrapText="1"/>
    </xf>
    <xf numFmtId="0" fontId="1" fillId="2" borderId="5" xfId="1" applyFont="1" applyFill="1" applyBorder="1" applyAlignment="1">
      <alignment horizontal="left" vertical="top" wrapText="1"/>
    </xf>
    <xf numFmtId="165" fontId="16" fillId="0" borderId="5" xfId="2" applyNumberFormat="1" applyFont="1" applyFill="1" applyBorder="1" applyAlignment="1">
      <alignment horizontal="left" vertical="top" wrapText="1"/>
    </xf>
    <xf numFmtId="165" fontId="16" fillId="0" borderId="5" xfId="2" applyNumberFormat="1" applyFont="1" applyFill="1" applyBorder="1" applyAlignment="1">
      <alignment vertical="top" wrapText="1"/>
    </xf>
    <xf numFmtId="0" fontId="0" fillId="0" borderId="6" xfId="0" applyBorder="1" applyAlignment="1">
      <alignment horizontal="center" vertical="center"/>
    </xf>
    <xf numFmtId="0" fontId="16" fillId="2" borderId="6" xfId="1" applyFont="1" applyFill="1" applyBorder="1" applyAlignment="1">
      <alignment horizontal="left" vertical="center" wrapText="1"/>
    </xf>
    <xf numFmtId="0" fontId="0" fillId="0" borderId="0" xfId="0" applyAlignment="1">
      <alignment wrapText="1"/>
    </xf>
    <xf numFmtId="0" fontId="14" fillId="4" borderId="2" xfId="1" applyFont="1" applyFill="1" applyBorder="1" applyAlignment="1">
      <alignment vertical="top" wrapText="1"/>
    </xf>
    <xf numFmtId="0" fontId="9" fillId="4" borderId="2" xfId="1" applyFont="1" applyFill="1" applyBorder="1" applyAlignment="1">
      <alignment vertical="top" wrapText="1"/>
    </xf>
    <xf numFmtId="0" fontId="9" fillId="4" borderId="3" xfId="1" applyFont="1" applyFill="1" applyBorder="1" applyAlignment="1">
      <alignment vertical="top" wrapText="1"/>
    </xf>
    <xf numFmtId="0" fontId="15" fillId="2" borderId="4" xfId="1" applyFont="1" applyFill="1" applyBorder="1" applyAlignment="1">
      <alignment vertical="top"/>
    </xf>
    <xf numFmtId="0" fontId="5" fillId="2" borderId="4" xfId="1" applyFont="1" applyFill="1" applyBorder="1" applyAlignment="1">
      <alignment vertical="top"/>
    </xf>
    <xf numFmtId="0" fontId="5" fillId="2" borderId="4" xfId="1" applyFont="1" applyFill="1" applyBorder="1" applyAlignment="1">
      <alignment horizontal="center" vertical="top"/>
    </xf>
    <xf numFmtId="0" fontId="11" fillId="0" borderId="4" xfId="1" applyFont="1" applyBorder="1" applyAlignment="1">
      <alignment horizontal="center" vertical="top"/>
    </xf>
    <xf numFmtId="0" fontId="13" fillId="5" borderId="5" xfId="1" applyFont="1" applyFill="1" applyBorder="1" applyAlignment="1">
      <alignment horizontal="center" vertical="top"/>
    </xf>
    <xf numFmtId="0" fontId="13" fillId="5" borderId="5" xfId="1" applyFont="1" applyFill="1" applyBorder="1" applyAlignment="1">
      <alignment horizontal="left" vertical="top" wrapText="1"/>
    </xf>
    <xf numFmtId="0" fontId="12" fillId="5" borderId="5" xfId="1" applyFont="1" applyFill="1" applyBorder="1" applyAlignment="1">
      <alignment horizontal="center" vertical="top"/>
    </xf>
    <xf numFmtId="166" fontId="12" fillId="5" borderId="5" xfId="4" applyFont="1" applyFill="1" applyBorder="1" applyAlignment="1">
      <alignment horizontal="center" vertical="top"/>
    </xf>
    <xf numFmtId="0" fontId="10" fillId="0" borderId="5" xfId="1" applyFont="1" applyBorder="1" applyAlignment="1">
      <alignment horizontal="center" vertical="top"/>
    </xf>
    <xf numFmtId="0" fontId="16" fillId="2" borderId="5" xfId="1" applyFont="1" applyFill="1" applyBorder="1" applyAlignment="1">
      <alignment vertical="top"/>
    </xf>
    <xf numFmtId="0" fontId="4" fillId="2" borderId="5" xfId="1" applyFont="1" applyFill="1" applyBorder="1" applyAlignment="1">
      <alignment vertical="top"/>
    </xf>
    <xf numFmtId="0" fontId="4" fillId="2" borderId="5" xfId="1" applyFont="1" applyFill="1" applyBorder="1" applyAlignment="1">
      <alignment horizontal="center" vertical="top"/>
    </xf>
    <xf numFmtId="0" fontId="10" fillId="0" borderId="5" xfId="1" applyFont="1" applyBorder="1" applyAlignment="1">
      <alignment horizontal="center" vertical="top" wrapText="1"/>
    </xf>
    <xf numFmtId="0" fontId="15" fillId="3" borderId="5" xfId="1" applyFont="1" applyFill="1" applyBorder="1" applyAlignment="1">
      <alignment vertical="top"/>
    </xf>
    <xf numFmtId="0" fontId="5" fillId="3" borderId="5" xfId="1" applyFont="1" applyFill="1" applyBorder="1" applyAlignment="1">
      <alignment vertical="top"/>
    </xf>
    <xf numFmtId="0" fontId="10" fillId="3" borderId="5" xfId="1" applyFont="1" applyFill="1" applyBorder="1" applyAlignment="1">
      <alignment horizontal="center" vertical="top"/>
    </xf>
    <xf numFmtId="0" fontId="16" fillId="2" borderId="5" xfId="1" applyFont="1" applyFill="1" applyBorder="1" applyAlignment="1">
      <alignment horizontal="center" vertical="top"/>
    </xf>
    <xf numFmtId="0" fontId="16" fillId="2" borderId="5" xfId="1" applyFont="1" applyFill="1" applyBorder="1" applyAlignment="1">
      <alignment horizontal="left" vertical="top"/>
    </xf>
    <xf numFmtId="0" fontId="4" fillId="0" borderId="5" xfId="1" applyFont="1" applyBorder="1" applyAlignment="1">
      <alignment horizontal="center" vertical="top"/>
    </xf>
    <xf numFmtId="165" fontId="4" fillId="0" borderId="5" xfId="2" applyNumberFormat="1" applyFont="1" applyFill="1" applyBorder="1" applyAlignment="1">
      <alignment horizontal="center" vertical="top" wrapText="1"/>
    </xf>
    <xf numFmtId="0" fontId="4" fillId="2" borderId="5" xfId="1" applyFont="1" applyFill="1" applyBorder="1" applyAlignment="1">
      <alignment vertical="top" wrapText="1"/>
    </xf>
    <xf numFmtId="0" fontId="8" fillId="2" borderId="5" xfId="3" applyFont="1" applyFill="1" applyBorder="1" applyAlignment="1">
      <alignment horizontal="center" vertical="top" wrapText="1"/>
    </xf>
    <xf numFmtId="164" fontId="7" fillId="2" borderId="5" xfId="2" applyFont="1" applyFill="1" applyBorder="1" applyAlignment="1">
      <alignment horizontal="center" vertical="top" wrapText="1"/>
    </xf>
    <xf numFmtId="2" fontId="4" fillId="0" borderId="5" xfId="2" applyNumberFormat="1" applyFont="1" applyFill="1" applyBorder="1" applyAlignment="1">
      <alignment horizontal="center" vertical="top" wrapText="1"/>
    </xf>
    <xf numFmtId="165" fontId="6" fillId="0" borderId="5" xfId="2" applyNumberFormat="1" applyFont="1" applyFill="1" applyBorder="1" applyAlignment="1">
      <alignment horizontal="center" vertical="top" wrapText="1"/>
    </xf>
    <xf numFmtId="165" fontId="4" fillId="0" borderId="5" xfId="2" applyNumberFormat="1" applyFont="1" applyFill="1" applyBorder="1" applyAlignment="1">
      <alignment vertical="top" wrapText="1"/>
    </xf>
    <xf numFmtId="0" fontId="4" fillId="2" borderId="5" xfId="1" applyFont="1" applyFill="1" applyBorder="1" applyAlignment="1">
      <alignment horizontal="center" vertical="top" wrapText="1"/>
    </xf>
    <xf numFmtId="164" fontId="7" fillId="2" borderId="5" xfId="2" applyFont="1" applyFill="1" applyBorder="1" applyAlignment="1">
      <alignment vertical="top" wrapText="1"/>
    </xf>
    <xf numFmtId="165" fontId="6" fillId="0" borderId="5" xfId="2" applyNumberFormat="1" applyFont="1" applyFill="1" applyBorder="1" applyAlignment="1">
      <alignment vertical="top" wrapText="1"/>
    </xf>
    <xf numFmtId="0" fontId="16" fillId="2" borderId="5" xfId="1" applyFont="1" applyFill="1" applyBorder="1" applyAlignment="1">
      <alignment horizontal="center" vertical="top" wrapText="1"/>
    </xf>
    <xf numFmtId="2" fontId="4" fillId="2" borderId="5" xfId="1" applyNumberFormat="1" applyFont="1" applyFill="1" applyBorder="1" applyAlignment="1">
      <alignment horizontal="center" vertical="top"/>
    </xf>
    <xf numFmtId="165" fontId="16" fillId="0" borderId="5" xfId="2" applyNumberFormat="1" applyFont="1" applyFill="1" applyBorder="1" applyAlignment="1">
      <alignment horizontal="center" vertical="top" wrapText="1"/>
    </xf>
    <xf numFmtId="4" fontId="4" fillId="0" borderId="5" xfId="2" applyNumberFormat="1" applyFont="1" applyFill="1" applyBorder="1" applyAlignment="1">
      <alignment horizontal="center" vertical="top" wrapText="1"/>
    </xf>
    <xf numFmtId="4" fontId="4" fillId="0" borderId="5" xfId="2" applyNumberFormat="1" applyFont="1" applyFill="1" applyBorder="1" applyAlignment="1">
      <alignment vertical="top" wrapText="1"/>
    </xf>
    <xf numFmtId="0" fontId="18" fillId="2" borderId="4" xfId="1" applyFont="1" applyFill="1" applyBorder="1" applyAlignment="1">
      <alignment vertical="top"/>
    </xf>
    <xf numFmtId="0" fontId="19" fillId="5" borderId="5" xfId="1" applyFont="1" applyFill="1" applyBorder="1" applyAlignment="1">
      <alignment horizontal="center" vertical="top"/>
    </xf>
    <xf numFmtId="0" fontId="20" fillId="2" borderId="5" xfId="1" applyFont="1" applyFill="1" applyBorder="1" applyAlignment="1">
      <alignment vertical="top"/>
    </xf>
    <xf numFmtId="0" fontId="18" fillId="3" borderId="5" xfId="1" applyFont="1" applyFill="1" applyBorder="1" applyAlignment="1">
      <alignment vertical="top"/>
    </xf>
    <xf numFmtId="0" fontId="20" fillId="2" borderId="5" xfId="1" applyFont="1" applyFill="1" applyBorder="1" applyAlignment="1">
      <alignment horizontal="center" vertical="top"/>
    </xf>
    <xf numFmtId="0" fontId="20" fillId="2" borderId="5" xfId="1" applyFont="1" applyFill="1" applyBorder="1" applyAlignment="1">
      <alignment horizontal="left" vertical="top" wrapText="1"/>
    </xf>
    <xf numFmtId="0" fontId="20" fillId="2" borderId="5" xfId="1" applyFont="1" applyFill="1" applyBorder="1" applyAlignment="1">
      <alignment vertical="top" wrapText="1"/>
    </xf>
    <xf numFmtId="0" fontId="21" fillId="2" borderId="5" xfId="1" applyFont="1" applyFill="1" applyBorder="1" applyAlignment="1">
      <alignment horizontal="left" vertical="top" wrapText="1"/>
    </xf>
    <xf numFmtId="165" fontId="20" fillId="0" borderId="5" xfId="2" applyNumberFormat="1" applyFont="1" applyFill="1" applyBorder="1" applyAlignment="1">
      <alignment horizontal="center" vertical="top" wrapText="1"/>
    </xf>
    <xf numFmtId="0" fontId="22" fillId="0" borderId="0" xfId="0" applyFont="1" applyAlignment="1">
      <alignment vertical="top"/>
    </xf>
    <xf numFmtId="164" fontId="2" fillId="0" borderId="0" xfId="0" applyNumberFormat="1" applyFont="1" applyAlignment="1">
      <alignment vertical="top"/>
    </xf>
    <xf numFmtId="164" fontId="23" fillId="2" borderId="5" xfId="1" applyNumberFormat="1" applyFont="1" applyFill="1" applyBorder="1" applyAlignment="1">
      <alignment horizontal="center" vertical="top"/>
    </xf>
    <xf numFmtId="0" fontId="24" fillId="2" borderId="5" xfId="1" applyFont="1" applyFill="1" applyBorder="1" applyAlignment="1">
      <alignment horizontal="left" vertical="top" wrapText="1"/>
    </xf>
    <xf numFmtId="165" fontId="24" fillId="0" borderId="5" xfId="2" applyNumberFormat="1" applyFont="1" applyFill="1" applyBorder="1" applyAlignment="1">
      <alignment horizontal="left" vertical="top" wrapText="1"/>
    </xf>
    <xf numFmtId="0" fontId="0" fillId="0" borderId="6" xfId="0" applyBorder="1" applyAlignment="1">
      <alignment horizontal="center"/>
    </xf>
    <xf numFmtId="0" fontId="5" fillId="3" borderId="7" xfId="1" applyFont="1" applyFill="1" applyBorder="1" applyAlignment="1">
      <alignment horizontal="center" vertical="top" wrapText="1"/>
    </xf>
    <xf numFmtId="0" fontId="5" fillId="3" borderId="8" xfId="1" applyFont="1" applyFill="1" applyBorder="1" applyAlignment="1">
      <alignment horizontal="center" vertical="top" wrapText="1"/>
    </xf>
    <xf numFmtId="0" fontId="9" fillId="4" borderId="9" xfId="1" applyFont="1" applyFill="1" applyBorder="1" applyAlignment="1">
      <alignment horizontal="center" vertical="top" wrapText="1"/>
    </xf>
    <xf numFmtId="0" fontId="9" fillId="4" borderId="1" xfId="1" applyFont="1" applyFill="1" applyBorder="1" applyAlignment="1">
      <alignment horizontal="center" vertical="top" wrapText="1"/>
    </xf>
    <xf numFmtId="165" fontId="6" fillId="0" borderId="5" xfId="2" applyNumberFormat="1" applyFont="1" applyFill="1" applyBorder="1" applyAlignment="1">
      <alignment horizontal="center" vertical="top" wrapText="1"/>
    </xf>
    <xf numFmtId="0" fontId="4" fillId="2" borderId="5" xfId="1" applyFont="1" applyFill="1" applyBorder="1" applyAlignment="1">
      <alignment horizontal="center" vertical="top" wrapText="1"/>
    </xf>
    <xf numFmtId="0" fontId="8" fillId="2" borderId="5" xfId="3" applyFont="1" applyFill="1" applyBorder="1" applyAlignment="1">
      <alignment horizontal="center" vertical="top" wrapText="1"/>
    </xf>
    <xf numFmtId="164" fontId="7" fillId="2" borderId="5" xfId="2" applyFont="1" applyFill="1" applyBorder="1" applyAlignment="1">
      <alignment horizontal="center" vertical="top" wrapText="1"/>
    </xf>
  </cellXfs>
  <cellStyles count="5">
    <cellStyle name="Comma 10" xfId="4"/>
    <cellStyle name="Comma 2 3" xfId="2"/>
    <cellStyle name="Normal" xfId="0" builtinId="0"/>
    <cellStyle name="Normal 10" xfId="1"/>
    <cellStyle name="Normal 5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669687</xdr:colOff>
      <xdr:row>15</xdr:row>
      <xdr:rowOff>68791</xdr:rowOff>
    </xdr:from>
    <xdr:to>
      <xdr:col>4</xdr:col>
      <xdr:colOff>3365500</xdr:colOff>
      <xdr:row>15</xdr:row>
      <xdr:rowOff>2619374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22268" r="13521" b="13581"/>
        <a:stretch/>
      </xdr:blipFill>
      <xdr:spPr>
        <a:xfrm>
          <a:off x="8845312" y="15150041"/>
          <a:ext cx="2695813" cy="2550583"/>
        </a:xfrm>
        <a:prstGeom prst="rect">
          <a:avLst/>
        </a:prstGeom>
      </xdr:spPr>
    </xdr:pic>
    <xdr:clientData/>
  </xdr:twoCellAnchor>
  <xdr:twoCellAnchor editAs="oneCell">
    <xdr:from>
      <xdr:col>4</xdr:col>
      <xdr:colOff>138265</xdr:colOff>
      <xdr:row>6</xdr:row>
      <xdr:rowOff>86250</xdr:rowOff>
    </xdr:from>
    <xdr:to>
      <xdr:col>4</xdr:col>
      <xdr:colOff>3687097</xdr:colOff>
      <xdr:row>6</xdr:row>
      <xdr:rowOff>3434830</xdr:rowOff>
    </xdr:to>
    <xdr:pic>
      <xdr:nvPicPr>
        <xdr:cNvPr id="42" name="Picture 41">
          <a:extLst>
            <a:ext uri="{FF2B5EF4-FFF2-40B4-BE49-F238E27FC236}">
              <a16:creationId xmlns:a16="http://schemas.microsoft.com/office/drawing/2014/main" id="{00000000-0008-0000-0100-00002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684" t="28388" r="24395"/>
        <a:stretch/>
      </xdr:blipFill>
      <xdr:spPr>
        <a:xfrm>
          <a:off x="8329765" y="1501393"/>
          <a:ext cx="3548832" cy="3348580"/>
        </a:xfrm>
        <a:prstGeom prst="rect">
          <a:avLst/>
        </a:prstGeom>
        <a:ln w="38100">
          <a:solidFill>
            <a:schemeClr val="tx1"/>
          </a:solidFill>
        </a:ln>
      </xdr:spPr>
    </xdr:pic>
    <xdr:clientData/>
  </xdr:twoCellAnchor>
  <xdr:twoCellAnchor>
    <xdr:from>
      <xdr:col>4</xdr:col>
      <xdr:colOff>262131</xdr:colOff>
      <xdr:row>6</xdr:row>
      <xdr:rowOff>2501970</xdr:rowOff>
    </xdr:from>
    <xdr:to>
      <xdr:col>4</xdr:col>
      <xdr:colOff>2723064</xdr:colOff>
      <xdr:row>6</xdr:row>
      <xdr:rowOff>2947494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rot="21098956">
          <a:off x="8496647" y="3884631"/>
          <a:ext cx="2460933" cy="445524"/>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92178</xdr:colOff>
      <xdr:row>7</xdr:row>
      <xdr:rowOff>138266</xdr:rowOff>
    </xdr:from>
    <xdr:to>
      <xdr:col>4</xdr:col>
      <xdr:colOff>3708517</xdr:colOff>
      <xdr:row>8</xdr:row>
      <xdr:rowOff>2670087</xdr:rowOff>
    </xdr:to>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618" b="6877"/>
        <a:stretch/>
      </xdr:blipFill>
      <xdr:spPr>
        <a:xfrm>
          <a:off x="8326694" y="5085121"/>
          <a:ext cx="3616339" cy="2765323"/>
        </a:xfrm>
        <a:prstGeom prst="rect">
          <a:avLst/>
        </a:prstGeom>
        <a:ln w="38100">
          <a:solidFill>
            <a:schemeClr val="tx1"/>
          </a:solidFill>
        </a:ln>
      </xdr:spPr>
    </xdr:pic>
    <xdr:clientData/>
  </xdr:twoCellAnchor>
  <xdr:twoCellAnchor>
    <xdr:from>
      <xdr:col>4</xdr:col>
      <xdr:colOff>1659194</xdr:colOff>
      <xdr:row>8</xdr:row>
      <xdr:rowOff>1336572</xdr:rowOff>
    </xdr:from>
    <xdr:to>
      <xdr:col>4</xdr:col>
      <xdr:colOff>3708517</xdr:colOff>
      <xdr:row>8</xdr:row>
      <xdr:rowOff>1336573</xdr:rowOff>
    </xdr:to>
    <xdr:cxnSp macro="">
      <xdr:nvCxnSpPr>
        <xdr:cNvPr id="6" name="Straight Arrow Connector 5">
          <a:extLst>
            <a:ext uri="{FF2B5EF4-FFF2-40B4-BE49-F238E27FC236}">
              <a16:creationId xmlns:a16="http://schemas.microsoft.com/office/drawing/2014/main" id="{00000000-0008-0000-0100-000006000000}"/>
            </a:ext>
          </a:extLst>
        </xdr:cNvPr>
        <xdr:cNvCxnSpPr>
          <a:endCxn id="45" idx="3"/>
        </xdr:cNvCxnSpPr>
      </xdr:nvCxnSpPr>
      <xdr:spPr>
        <a:xfrm>
          <a:off x="9893710" y="6467782"/>
          <a:ext cx="2049323" cy="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660605</xdr:colOff>
      <xdr:row>8</xdr:row>
      <xdr:rowOff>660605</xdr:rowOff>
    </xdr:from>
    <xdr:to>
      <xdr:col>4</xdr:col>
      <xdr:colOff>3134032</xdr:colOff>
      <xdr:row>8</xdr:row>
      <xdr:rowOff>2350524</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8895121" y="5791815"/>
          <a:ext cx="2473427" cy="1689919"/>
        </a:xfrm>
        <a:prstGeom prst="rect">
          <a:avLst/>
        </a:prstGeom>
        <a:solidFill>
          <a:srgbClr val="FFFF00">
            <a:alpha val="5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91696</xdr:colOff>
      <xdr:row>10</xdr:row>
      <xdr:rowOff>144986</xdr:rowOff>
    </xdr:from>
    <xdr:to>
      <xdr:col>4</xdr:col>
      <xdr:colOff>3626034</xdr:colOff>
      <xdr:row>10</xdr:row>
      <xdr:rowOff>1343293</xdr:rowOff>
    </xdr:to>
    <xdr:pic>
      <xdr:nvPicPr>
        <xdr:cNvPr id="49" name="Picture 48">
          <a:extLst>
            <a:ext uri="{FF2B5EF4-FFF2-40B4-BE49-F238E27FC236}">
              <a16:creationId xmlns:a16="http://schemas.microsoft.com/office/drawing/2014/main" id="{00000000-0008-0000-0100-00003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5318" t="24160" r="20995" b="51570"/>
        <a:stretch/>
      </xdr:blipFill>
      <xdr:spPr>
        <a:xfrm>
          <a:off x="8336774" y="8196588"/>
          <a:ext cx="3534338" cy="1198307"/>
        </a:xfrm>
        <a:prstGeom prst="rect">
          <a:avLst/>
        </a:prstGeom>
      </xdr:spPr>
    </xdr:pic>
    <xdr:clientData/>
  </xdr:twoCellAnchor>
  <xdr:twoCellAnchor>
    <xdr:from>
      <xdr:col>4</xdr:col>
      <xdr:colOff>209393</xdr:colOff>
      <xdr:row>10</xdr:row>
      <xdr:rowOff>375683</xdr:rowOff>
    </xdr:from>
    <xdr:to>
      <xdr:col>4</xdr:col>
      <xdr:colOff>3681410</xdr:colOff>
      <xdr:row>10</xdr:row>
      <xdr:rowOff>1082236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rot="433246">
          <a:off x="8454471" y="8427285"/>
          <a:ext cx="3472017" cy="706553"/>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190500</xdr:colOff>
      <xdr:row>13</xdr:row>
      <xdr:rowOff>95250</xdr:rowOff>
    </xdr:from>
    <xdr:to>
      <xdr:col>4</xdr:col>
      <xdr:colOff>3623618</xdr:colOff>
      <xdr:row>13</xdr:row>
      <xdr:rowOff>1570086</xdr:rowOff>
    </xdr:to>
    <xdr:pic>
      <xdr:nvPicPr>
        <xdr:cNvPr id="60" name="Picture 59">
          <a:extLst>
            <a:ext uri="{FF2B5EF4-FFF2-40B4-BE49-F238E27FC236}">
              <a16:creationId xmlns:a16="http://schemas.microsoft.com/office/drawing/2014/main" id="{00000000-0008-0000-0100-00003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8544" t="9406" r="4933" b="63231"/>
        <a:stretch/>
      </xdr:blipFill>
      <xdr:spPr>
        <a:xfrm>
          <a:off x="8439150" y="13354050"/>
          <a:ext cx="3433118" cy="1474836"/>
        </a:xfrm>
        <a:prstGeom prst="rect">
          <a:avLst/>
        </a:prstGeom>
        <a:ln w="38100">
          <a:solidFill>
            <a:schemeClr val="tx1"/>
          </a:solidFill>
        </a:ln>
      </xdr:spPr>
    </xdr:pic>
    <xdr:clientData/>
  </xdr:twoCellAnchor>
  <xdr:twoCellAnchor>
    <xdr:from>
      <xdr:col>3</xdr:col>
      <xdr:colOff>1682751</xdr:colOff>
      <xdr:row>13</xdr:row>
      <xdr:rowOff>284559</xdr:rowOff>
    </xdr:from>
    <xdr:to>
      <xdr:col>4</xdr:col>
      <xdr:colOff>3352533</xdr:colOff>
      <xdr:row>13</xdr:row>
      <xdr:rowOff>1068067</xdr:rowOff>
    </xdr:to>
    <xdr:sp macro="" textlink="">
      <xdr:nvSpPr>
        <xdr:cNvPr id="61" name="Rectangle 60">
          <a:extLst>
            <a:ext uri="{FF2B5EF4-FFF2-40B4-BE49-F238E27FC236}">
              <a16:creationId xmlns:a16="http://schemas.microsoft.com/office/drawing/2014/main" id="{00000000-0008-0000-0100-00003D000000}"/>
            </a:ext>
          </a:extLst>
        </xdr:cNvPr>
        <xdr:cNvSpPr/>
      </xdr:nvSpPr>
      <xdr:spPr>
        <a:xfrm>
          <a:off x="8112126" y="13508434"/>
          <a:ext cx="3416032" cy="783508"/>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953492</xdr:colOff>
      <xdr:row>15</xdr:row>
      <xdr:rowOff>635992</xdr:rowOff>
    </xdr:from>
    <xdr:to>
      <xdr:col>4</xdr:col>
      <xdr:colOff>3143250</xdr:colOff>
      <xdr:row>15</xdr:row>
      <xdr:rowOff>1439664</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9129117" y="15717242"/>
          <a:ext cx="2189758" cy="803672"/>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59532</xdr:colOff>
      <xdr:row>20</xdr:row>
      <xdr:rowOff>238125</xdr:rowOff>
    </xdr:from>
    <xdr:to>
      <xdr:col>4</xdr:col>
      <xdr:colOff>3768316</xdr:colOff>
      <xdr:row>20</xdr:row>
      <xdr:rowOff>2282308</xdr:rowOff>
    </xdr:to>
    <xdr:pic>
      <xdr:nvPicPr>
        <xdr:cNvPr id="63" name="Picture 62">
          <a:extLst>
            <a:ext uri="{FF2B5EF4-FFF2-40B4-BE49-F238E27FC236}">
              <a16:creationId xmlns:a16="http://schemas.microsoft.com/office/drawing/2014/main" id="{00000000-0008-0000-0100-00003F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837" t="53599" r="20023"/>
        <a:stretch/>
      </xdr:blipFill>
      <xdr:spPr>
        <a:xfrm>
          <a:off x="8304610" y="19436953"/>
          <a:ext cx="3708784" cy="2044183"/>
        </a:xfrm>
        <a:prstGeom prst="rect">
          <a:avLst/>
        </a:prstGeom>
        <a:ln w="38100">
          <a:solidFill>
            <a:schemeClr val="tx1"/>
          </a:solidFill>
        </a:ln>
      </xdr:spPr>
    </xdr:pic>
    <xdr:clientData/>
  </xdr:twoCellAnchor>
  <xdr:twoCellAnchor editAs="oneCell">
    <xdr:from>
      <xdr:col>4</xdr:col>
      <xdr:colOff>92870</xdr:colOff>
      <xdr:row>18</xdr:row>
      <xdr:rowOff>13271</xdr:rowOff>
    </xdr:from>
    <xdr:to>
      <xdr:col>4</xdr:col>
      <xdr:colOff>3676055</xdr:colOff>
      <xdr:row>18</xdr:row>
      <xdr:rowOff>1988227</xdr:rowOff>
    </xdr:to>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837" t="53599" r="20023"/>
        <a:stretch/>
      </xdr:blipFill>
      <xdr:spPr>
        <a:xfrm>
          <a:off x="8337948" y="21667763"/>
          <a:ext cx="3583185" cy="1974956"/>
        </a:xfrm>
        <a:prstGeom prst="rect">
          <a:avLst/>
        </a:prstGeom>
        <a:ln w="38100">
          <a:solidFill>
            <a:schemeClr val="tx1"/>
          </a:solidFill>
        </a:ln>
      </xdr:spPr>
    </xdr:pic>
    <xdr:clientData/>
  </xdr:twoCellAnchor>
  <xdr:twoCellAnchor>
    <xdr:from>
      <xdr:col>4</xdr:col>
      <xdr:colOff>1805990</xdr:colOff>
      <xdr:row>18</xdr:row>
      <xdr:rowOff>1429249</xdr:rowOff>
    </xdr:from>
    <xdr:to>
      <xdr:col>4</xdr:col>
      <xdr:colOff>3239362</xdr:colOff>
      <xdr:row>18</xdr:row>
      <xdr:rowOff>1814364</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rot="21114295">
          <a:off x="10051068" y="18395655"/>
          <a:ext cx="1433372" cy="385115"/>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527504</xdr:colOff>
      <xdr:row>20</xdr:row>
      <xdr:rowOff>1875613</xdr:rowOff>
    </xdr:from>
    <xdr:to>
      <xdr:col>4</xdr:col>
      <xdr:colOff>1804145</xdr:colOff>
      <xdr:row>20</xdr:row>
      <xdr:rowOff>2130099</xdr:rowOff>
    </xdr:to>
    <xdr:sp macro="" textlink="">
      <xdr:nvSpPr>
        <xdr:cNvPr id="65" name="Rectangle 64">
          <a:extLst>
            <a:ext uri="{FF2B5EF4-FFF2-40B4-BE49-F238E27FC236}">
              <a16:creationId xmlns:a16="http://schemas.microsoft.com/office/drawing/2014/main" id="{00000000-0008-0000-0100-000041000000}"/>
            </a:ext>
          </a:extLst>
        </xdr:cNvPr>
        <xdr:cNvSpPr/>
      </xdr:nvSpPr>
      <xdr:spPr>
        <a:xfrm rot="21114295">
          <a:off x="8772582" y="21074441"/>
          <a:ext cx="1276641" cy="254486"/>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198580</xdr:colOff>
      <xdr:row>28</xdr:row>
      <xdr:rowOff>107155</xdr:rowOff>
    </xdr:from>
    <xdr:to>
      <xdr:col>4</xdr:col>
      <xdr:colOff>3547213</xdr:colOff>
      <xdr:row>28</xdr:row>
      <xdr:rowOff>1134070</xdr:rowOff>
    </xdr:to>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310" t="23853" r="30336" b="56785"/>
        <a:stretch/>
      </xdr:blipFill>
      <xdr:spPr>
        <a:xfrm>
          <a:off x="8390080" y="26709119"/>
          <a:ext cx="3348633" cy="1026915"/>
        </a:xfrm>
        <a:prstGeom prst="rect">
          <a:avLst/>
        </a:prstGeom>
        <a:ln w="38100">
          <a:solidFill>
            <a:schemeClr val="tx1"/>
          </a:solidFill>
        </a:ln>
      </xdr:spPr>
    </xdr:pic>
    <xdr:clientData/>
  </xdr:twoCellAnchor>
  <xdr:twoCellAnchor editAs="oneCell">
    <xdr:from>
      <xdr:col>4</xdr:col>
      <xdr:colOff>464344</xdr:colOff>
      <xdr:row>11</xdr:row>
      <xdr:rowOff>212328</xdr:rowOff>
    </xdr:from>
    <xdr:to>
      <xdr:col>4</xdr:col>
      <xdr:colOff>3426023</xdr:colOff>
      <xdr:row>11</xdr:row>
      <xdr:rowOff>2692475</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6"/>
        <a:stretch>
          <a:fillRect/>
        </a:stretch>
      </xdr:blipFill>
      <xdr:spPr>
        <a:xfrm>
          <a:off x="8639969" y="10499328"/>
          <a:ext cx="2961679" cy="2480147"/>
        </a:xfrm>
        <a:prstGeom prst="rect">
          <a:avLst/>
        </a:prstGeom>
      </xdr:spPr>
    </xdr:pic>
    <xdr:clientData/>
  </xdr:twoCellAnchor>
  <xdr:twoCellAnchor>
    <xdr:from>
      <xdr:col>4</xdr:col>
      <xdr:colOff>506017</xdr:colOff>
      <xdr:row>11</xdr:row>
      <xdr:rowOff>669726</xdr:rowOff>
    </xdr:from>
    <xdr:to>
      <xdr:col>4</xdr:col>
      <xdr:colOff>1508125</xdr:colOff>
      <xdr:row>11</xdr:row>
      <xdr:rowOff>1778000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8681642" y="10956726"/>
          <a:ext cx="1002108" cy="1108274"/>
        </a:xfrm>
        <a:prstGeom prst="rect">
          <a:avLst/>
        </a:prstGeom>
        <a:noFill/>
        <a:ln w="762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4</xdr:col>
      <xdr:colOff>587375</xdr:colOff>
      <xdr:row>16</xdr:row>
      <xdr:rowOff>111124</xdr:rowOff>
    </xdr:from>
    <xdr:to>
      <xdr:col>4</xdr:col>
      <xdr:colOff>3515015</xdr:colOff>
      <xdr:row>16</xdr:row>
      <xdr:rowOff>2667000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8763000" y="17843499"/>
          <a:ext cx="2927640" cy="2555876"/>
        </a:xfrm>
        <a:prstGeom prst="rect">
          <a:avLst/>
        </a:prstGeom>
      </xdr:spPr>
    </xdr:pic>
    <xdr:clientData/>
  </xdr:twoCellAnchor>
  <xdr:twoCellAnchor>
    <xdr:from>
      <xdr:col>4</xdr:col>
      <xdr:colOff>1518642</xdr:colOff>
      <xdr:row>16</xdr:row>
      <xdr:rowOff>677267</xdr:rowOff>
    </xdr:from>
    <xdr:to>
      <xdr:col>4</xdr:col>
      <xdr:colOff>3444875</xdr:colOff>
      <xdr:row>16</xdr:row>
      <xdr:rowOff>1480939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9694267" y="18409642"/>
          <a:ext cx="1926233" cy="803672"/>
        </a:xfrm>
        <a:prstGeom prst="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
  <sheetViews>
    <sheetView topLeftCell="A18" zoomScale="80" zoomScaleNormal="80" workbookViewId="0">
      <selection activeCell="F37" sqref="F37"/>
    </sheetView>
  </sheetViews>
  <sheetFormatPr defaultRowHeight="15" x14ac:dyDescent="0.25"/>
  <cols>
    <col min="1" max="1" width="5.85546875" customWidth="1"/>
    <col min="2" max="2" width="27.5703125" customWidth="1"/>
    <col min="3" max="3" width="10" customWidth="1"/>
    <col min="4" max="4" width="10.140625" customWidth="1"/>
    <col min="5" max="5" width="8.7109375" customWidth="1"/>
    <col min="7" max="7" width="9.42578125" customWidth="1"/>
  </cols>
  <sheetData>
    <row r="2" spans="1:7" x14ac:dyDescent="0.25">
      <c r="A2" s="1" t="s">
        <v>0</v>
      </c>
      <c r="B2" s="1"/>
    </row>
    <row r="3" spans="1:7" ht="24" customHeight="1" x14ac:dyDescent="0.25">
      <c r="A3" s="7" t="s">
        <v>1</v>
      </c>
      <c r="B3" s="8"/>
    </row>
    <row r="4" spans="1:7" x14ac:dyDescent="0.25">
      <c r="A4" s="9"/>
      <c r="B4" s="2"/>
      <c r="C4" s="2"/>
      <c r="D4" s="2"/>
      <c r="E4" s="2"/>
      <c r="F4" s="2"/>
      <c r="G4" s="2"/>
    </row>
    <row r="5" spans="1:7" x14ac:dyDescent="0.25">
      <c r="A5" s="9">
        <v>1</v>
      </c>
      <c r="B5" s="6" t="s">
        <v>2</v>
      </c>
      <c r="C5" s="2">
        <v>2.9249999999999998</v>
      </c>
      <c r="D5" s="2">
        <v>0.95</v>
      </c>
      <c r="E5" s="10"/>
      <c r="F5" s="10">
        <f>(C5*D5)</f>
        <v>2.7787499999999996</v>
      </c>
      <c r="G5" s="2"/>
    </row>
    <row r="6" spans="1:7" x14ac:dyDescent="0.25">
      <c r="A6" s="9"/>
      <c r="B6" s="6"/>
      <c r="C6" s="2">
        <v>1.5</v>
      </c>
      <c r="D6" s="2">
        <v>0.95</v>
      </c>
      <c r="E6" s="10"/>
      <c r="F6" s="10">
        <f>(C6*D6)</f>
        <v>1.4249999999999998</v>
      </c>
      <c r="G6" s="2"/>
    </row>
    <row r="7" spans="1:7" x14ac:dyDescent="0.25">
      <c r="A7" s="9"/>
      <c r="B7" s="6"/>
      <c r="C7" s="2">
        <v>1</v>
      </c>
      <c r="D7" s="2">
        <v>0.95</v>
      </c>
      <c r="E7" s="10"/>
      <c r="F7" s="10">
        <f>(C7*D7)</f>
        <v>0.95</v>
      </c>
      <c r="G7" s="2"/>
    </row>
    <row r="8" spans="1:7" x14ac:dyDescent="0.25">
      <c r="A8" s="9"/>
      <c r="B8" s="6"/>
      <c r="C8" s="2"/>
      <c r="D8" s="2"/>
      <c r="E8" s="10"/>
      <c r="F8" s="10">
        <f>SUM(F5:F7)</f>
        <v>5.1537499999999996</v>
      </c>
      <c r="G8" s="2"/>
    </row>
    <row r="9" spans="1:7" x14ac:dyDescent="0.25">
      <c r="A9" s="9"/>
      <c r="B9" s="2"/>
      <c r="C9" s="2"/>
      <c r="D9" s="2"/>
      <c r="E9" s="2"/>
      <c r="F9" s="2"/>
      <c r="G9" s="2"/>
    </row>
    <row r="10" spans="1:7" x14ac:dyDescent="0.25">
      <c r="A10" s="9">
        <v>2</v>
      </c>
      <c r="B10" s="2" t="s">
        <v>3</v>
      </c>
      <c r="C10" s="2"/>
      <c r="D10" s="2"/>
      <c r="E10" s="2"/>
      <c r="F10" s="2"/>
      <c r="G10" s="2"/>
    </row>
    <row r="11" spans="1:7" x14ac:dyDescent="0.25">
      <c r="A11" s="9"/>
      <c r="B11" s="2" t="s">
        <v>4</v>
      </c>
      <c r="C11" s="2">
        <f>(0.225+0.225+0.15+0.15)</f>
        <v>0.75</v>
      </c>
      <c r="D11" s="2">
        <v>1.2250000000000001</v>
      </c>
      <c r="E11" s="2">
        <v>11</v>
      </c>
      <c r="F11" s="11">
        <f>(C11*D11*E11)</f>
        <v>10.106250000000001</v>
      </c>
      <c r="G11" s="72" t="s">
        <v>5</v>
      </c>
    </row>
    <row r="12" spans="1:7" x14ac:dyDescent="0.25">
      <c r="A12" s="9"/>
      <c r="B12" s="2"/>
      <c r="C12" s="2">
        <v>0.75</v>
      </c>
      <c r="D12" s="2">
        <v>2.2000000000000002</v>
      </c>
      <c r="E12" s="2">
        <v>6</v>
      </c>
      <c r="F12" s="11">
        <f t="shared" ref="F12:F13" si="0">(C12*D12*E12)</f>
        <v>9.9</v>
      </c>
      <c r="G12" s="72"/>
    </row>
    <row r="13" spans="1:7" x14ac:dyDescent="0.25">
      <c r="A13" s="9"/>
      <c r="B13" s="2"/>
      <c r="C13" s="2">
        <v>0.15</v>
      </c>
      <c r="D13" s="2">
        <v>0.22500000000000001</v>
      </c>
      <c r="E13" s="2">
        <v>17</v>
      </c>
      <c r="F13" s="11">
        <f t="shared" si="0"/>
        <v>0.57374999999999998</v>
      </c>
      <c r="G13" s="9" t="s">
        <v>6</v>
      </c>
    </row>
    <row r="14" spans="1:7" x14ac:dyDescent="0.25">
      <c r="A14" s="9"/>
      <c r="B14" s="2"/>
      <c r="C14" s="2"/>
      <c r="D14" s="2"/>
      <c r="E14" s="2"/>
      <c r="F14" s="10">
        <f>SUM(F11:F13)</f>
        <v>20.580000000000002</v>
      </c>
      <c r="G14" s="9"/>
    </row>
    <row r="15" spans="1:7" x14ac:dyDescent="0.25">
      <c r="A15" s="9"/>
      <c r="B15" s="2"/>
      <c r="C15" s="2"/>
      <c r="D15" s="2"/>
      <c r="E15" s="2"/>
      <c r="F15" s="2"/>
      <c r="G15" s="2"/>
    </row>
    <row r="16" spans="1:7" x14ac:dyDescent="0.25">
      <c r="A16" s="9"/>
      <c r="B16" s="2" t="s">
        <v>7</v>
      </c>
      <c r="C16" s="2">
        <v>1.5</v>
      </c>
      <c r="D16" s="2">
        <v>1.5</v>
      </c>
      <c r="E16" s="2"/>
      <c r="F16" s="3">
        <f>(C16*D16)</f>
        <v>2.25</v>
      </c>
      <c r="G16" s="2"/>
    </row>
    <row r="17" spans="1:7" x14ac:dyDescent="0.25">
      <c r="A17" s="9"/>
      <c r="B17" s="5" t="s">
        <v>8</v>
      </c>
      <c r="C17" s="2"/>
      <c r="D17" s="2"/>
      <c r="E17" s="2"/>
      <c r="F17" s="10">
        <f>SUM(F14+F16)</f>
        <v>22.830000000000002</v>
      </c>
      <c r="G17" s="2"/>
    </row>
    <row r="18" spans="1:7" x14ac:dyDescent="0.25">
      <c r="A18" s="9"/>
      <c r="B18" s="2"/>
      <c r="C18" s="2"/>
      <c r="D18" s="2"/>
      <c r="E18" s="2"/>
      <c r="F18" s="2"/>
      <c r="G18" s="2"/>
    </row>
    <row r="19" spans="1:7" x14ac:dyDescent="0.25">
      <c r="A19" s="9">
        <v>3</v>
      </c>
      <c r="B19" s="4" t="s">
        <v>9</v>
      </c>
      <c r="C19" s="2">
        <v>0.92</v>
      </c>
      <c r="D19" s="2">
        <v>0.95</v>
      </c>
      <c r="E19" s="2">
        <v>3</v>
      </c>
      <c r="F19" s="10">
        <f>(C19*D19*E19)</f>
        <v>2.6219999999999999</v>
      </c>
      <c r="G19" s="2"/>
    </row>
    <row r="20" spans="1:7" x14ac:dyDescent="0.25">
      <c r="A20" s="9"/>
      <c r="B20" s="2"/>
      <c r="C20" s="2"/>
      <c r="D20" s="2"/>
      <c r="E20" s="2"/>
      <c r="F20" s="11"/>
      <c r="G20" s="2"/>
    </row>
    <row r="21" spans="1:7" x14ac:dyDescent="0.25">
      <c r="A21" s="9">
        <v>4</v>
      </c>
      <c r="B21" s="2" t="s">
        <v>10</v>
      </c>
      <c r="C21" s="2">
        <v>1.21</v>
      </c>
      <c r="D21" s="2">
        <v>2.56</v>
      </c>
      <c r="E21" s="2"/>
      <c r="F21" s="10">
        <f>(C21*D21)</f>
        <v>3.0975999999999999</v>
      </c>
      <c r="G21" s="2"/>
    </row>
    <row r="22" spans="1:7" x14ac:dyDescent="0.25">
      <c r="A22" s="9">
        <v>5</v>
      </c>
      <c r="B22" s="2" t="s">
        <v>11</v>
      </c>
      <c r="C22" s="2">
        <v>1.52</v>
      </c>
      <c r="D22" s="2">
        <v>0.33</v>
      </c>
      <c r="E22" s="2"/>
      <c r="F22" s="10">
        <f>(C22*D22)</f>
        <v>0.50160000000000005</v>
      </c>
      <c r="G22" s="2"/>
    </row>
    <row r="23" spans="1:7" ht="30" x14ac:dyDescent="0.25">
      <c r="A23" s="9">
        <v>6</v>
      </c>
      <c r="B23" s="4" t="s">
        <v>12</v>
      </c>
      <c r="C23" s="2">
        <v>1.83</v>
      </c>
      <c r="D23" s="2">
        <v>0.6</v>
      </c>
      <c r="E23" s="2"/>
      <c r="F23" s="10">
        <f>(C23*D23)</f>
        <v>1.0980000000000001</v>
      </c>
      <c r="G23" s="2"/>
    </row>
    <row r="24" spans="1:7" x14ac:dyDescent="0.25">
      <c r="A24" s="9"/>
      <c r="B24" s="2"/>
      <c r="C24" s="2"/>
      <c r="D24" s="2"/>
      <c r="E24" s="2"/>
      <c r="F24" s="11"/>
      <c r="G24" s="2"/>
    </row>
    <row r="25" spans="1:7" x14ac:dyDescent="0.25">
      <c r="A25" s="9">
        <v>7</v>
      </c>
      <c r="B25" s="2" t="s">
        <v>13</v>
      </c>
      <c r="C25" s="2"/>
      <c r="D25" s="2"/>
      <c r="E25" s="2"/>
      <c r="F25" s="11"/>
      <c r="G25" s="2"/>
    </row>
    <row r="26" spans="1:7" x14ac:dyDescent="0.25">
      <c r="A26" s="9"/>
      <c r="B26" s="5" t="s">
        <v>14</v>
      </c>
      <c r="C26" s="2">
        <v>4.42</v>
      </c>
      <c r="D26" s="2">
        <v>3</v>
      </c>
      <c r="E26" s="2"/>
      <c r="F26" s="10">
        <f>(C26*D26)</f>
        <v>13.26</v>
      </c>
      <c r="G26" s="2"/>
    </row>
    <row r="27" spans="1:7" x14ac:dyDescent="0.25">
      <c r="A27" s="9">
        <v>8</v>
      </c>
      <c r="B27" s="2" t="s">
        <v>15</v>
      </c>
      <c r="C27" s="2"/>
      <c r="D27" s="2"/>
      <c r="E27" s="2"/>
      <c r="F27" s="3">
        <v>7.5</v>
      </c>
      <c r="G27" s="2"/>
    </row>
    <row r="28" spans="1:7" x14ac:dyDescent="0.25">
      <c r="A28" s="9">
        <v>9</v>
      </c>
      <c r="B28" s="2" t="s">
        <v>16</v>
      </c>
      <c r="C28" s="2"/>
      <c r="D28" s="2"/>
      <c r="E28" s="2"/>
      <c r="F28" s="2"/>
      <c r="G28" s="2"/>
    </row>
    <row r="29" spans="1:7" x14ac:dyDescent="0.25">
      <c r="A29" s="9"/>
      <c r="B29" s="5" t="s">
        <v>17</v>
      </c>
      <c r="C29" s="2"/>
      <c r="D29" s="2"/>
      <c r="E29" s="2"/>
      <c r="F29" s="2">
        <v>16</v>
      </c>
      <c r="G29" s="2"/>
    </row>
    <row r="30" spans="1:7" x14ac:dyDescent="0.25">
      <c r="A30" s="9"/>
      <c r="B30" s="5" t="s">
        <v>18</v>
      </c>
      <c r="C30" s="2"/>
      <c r="D30" s="2"/>
      <c r="E30" s="2"/>
      <c r="F30" s="2">
        <v>4</v>
      </c>
      <c r="G30" s="2"/>
    </row>
    <row r="31" spans="1:7" x14ac:dyDescent="0.25">
      <c r="A31" s="9"/>
      <c r="B31" s="5"/>
      <c r="C31" s="2"/>
      <c r="D31" s="2"/>
      <c r="E31" s="2"/>
      <c r="F31" s="3">
        <f>SUM(F29:F30)</f>
        <v>20</v>
      </c>
      <c r="G31" s="2"/>
    </row>
    <row r="32" spans="1:7" x14ac:dyDescent="0.25">
      <c r="A32" s="2"/>
      <c r="B32" s="2"/>
      <c r="C32" s="2"/>
      <c r="D32" s="2"/>
      <c r="E32" s="2"/>
      <c r="F32" s="2"/>
      <c r="G32" s="2"/>
    </row>
    <row r="33" spans="1:7" ht="30" x14ac:dyDescent="0.25">
      <c r="A33" s="18">
        <v>10</v>
      </c>
      <c r="B33" s="4" t="s">
        <v>19</v>
      </c>
      <c r="C33" s="2"/>
      <c r="D33" s="2"/>
      <c r="E33" s="2"/>
      <c r="F33" s="2"/>
      <c r="G33" s="2"/>
    </row>
    <row r="34" spans="1:7" x14ac:dyDescent="0.25">
      <c r="A34" s="2"/>
      <c r="B34" s="2"/>
      <c r="C34" s="2"/>
      <c r="D34" s="2"/>
      <c r="E34" s="2"/>
      <c r="F34" s="2"/>
      <c r="G34" s="2"/>
    </row>
    <row r="35" spans="1:7" x14ac:dyDescent="0.25">
      <c r="A35" s="2">
        <v>11</v>
      </c>
      <c r="B35" s="2" t="s">
        <v>20</v>
      </c>
      <c r="C35" s="2"/>
      <c r="D35" s="2"/>
      <c r="E35" s="2"/>
      <c r="F35" s="2">
        <v>1.6</v>
      </c>
      <c r="G35" s="2"/>
    </row>
    <row r="36" spans="1:7" x14ac:dyDescent="0.25">
      <c r="A36" s="2"/>
      <c r="B36" s="2"/>
      <c r="C36" s="2"/>
      <c r="D36" s="2"/>
      <c r="E36" s="2"/>
      <c r="F36" s="2"/>
      <c r="G36" s="2"/>
    </row>
    <row r="37" spans="1:7" x14ac:dyDescent="0.25">
      <c r="A37" s="2"/>
      <c r="B37" s="19" t="s">
        <v>21</v>
      </c>
      <c r="C37" s="2">
        <v>1.25</v>
      </c>
      <c r="D37" s="2">
        <v>0.95</v>
      </c>
      <c r="E37" s="2">
        <v>3</v>
      </c>
      <c r="F37" s="11">
        <f>(C37*D37*E37)</f>
        <v>3.5625</v>
      </c>
      <c r="G37" s="2"/>
    </row>
    <row r="39" spans="1:7" ht="60" x14ac:dyDescent="0.25">
      <c r="A39">
        <v>12</v>
      </c>
      <c r="B39" s="20" t="s">
        <v>69</v>
      </c>
    </row>
    <row r="41" spans="1:7" x14ac:dyDescent="0.25">
      <c r="A41">
        <v>13</v>
      </c>
      <c r="B41" t="s">
        <v>73</v>
      </c>
    </row>
  </sheetData>
  <mergeCells count="1">
    <mergeCell ref="G11: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28" zoomScaleNormal="100" workbookViewId="0">
      <selection activeCell="D31" sqref="D31"/>
    </sheetView>
  </sheetViews>
  <sheetFormatPr defaultRowHeight="18.75" x14ac:dyDescent="0.25"/>
  <cols>
    <col min="1" max="1" width="11.140625" style="8" customWidth="1"/>
    <col min="2" max="2" width="25.42578125" style="8" customWidth="1"/>
    <col min="3" max="3" width="59.85546875" style="67" customWidth="1"/>
    <col min="4" max="4" width="26.28515625" style="8" customWidth="1"/>
    <col min="5" max="5" width="59.85546875" style="8" customWidth="1"/>
    <col min="6" max="6" width="19.28515625" style="8" customWidth="1"/>
    <col min="7" max="7" width="18.7109375" style="8" customWidth="1"/>
    <col min="8" max="10" width="9.140625" style="8"/>
    <col min="11" max="11" width="13.42578125" style="8" bestFit="1" customWidth="1"/>
    <col min="12" max="12" width="17.7109375" style="8" customWidth="1"/>
    <col min="13" max="16384" width="9.140625" style="8"/>
  </cols>
  <sheetData>
    <row r="1" spans="1:12" ht="33" customHeight="1" x14ac:dyDescent="0.25">
      <c r="A1" s="75" t="s">
        <v>22</v>
      </c>
      <c r="B1" s="76"/>
      <c r="C1" s="76"/>
      <c r="D1" s="21"/>
      <c r="E1" s="22"/>
      <c r="F1" s="22"/>
      <c r="G1" s="22"/>
      <c r="H1" s="22"/>
      <c r="I1" s="22"/>
      <c r="J1" s="22"/>
      <c r="K1" s="22"/>
      <c r="L1" s="23"/>
    </row>
    <row r="2" spans="1:12" x14ac:dyDescent="0.25">
      <c r="A2" s="24"/>
      <c r="B2" s="24"/>
      <c r="C2" s="58"/>
      <c r="D2" s="24"/>
      <c r="E2" s="25"/>
      <c r="F2" s="25"/>
      <c r="G2" s="25"/>
      <c r="H2" s="25"/>
      <c r="I2" s="25"/>
      <c r="J2" s="26"/>
      <c r="K2" s="26"/>
      <c r="L2" s="27" t="s">
        <v>75</v>
      </c>
    </row>
    <row r="3" spans="1:12" x14ac:dyDescent="0.25">
      <c r="A3" s="28" t="s">
        <v>23</v>
      </c>
      <c r="B3" s="29" t="s">
        <v>24</v>
      </c>
      <c r="C3" s="59" t="s">
        <v>25</v>
      </c>
      <c r="D3" s="28" t="s">
        <v>26</v>
      </c>
      <c r="E3" s="30" t="s">
        <v>27</v>
      </c>
      <c r="F3" s="30" t="s">
        <v>28</v>
      </c>
      <c r="G3" s="30" t="s">
        <v>29</v>
      </c>
      <c r="H3" s="31" t="s">
        <v>30</v>
      </c>
      <c r="I3" s="30" t="s">
        <v>31</v>
      </c>
      <c r="J3" s="30" t="s">
        <v>32</v>
      </c>
      <c r="K3" s="30" t="s">
        <v>33</v>
      </c>
      <c r="L3" s="32" t="s">
        <v>34</v>
      </c>
    </row>
    <row r="4" spans="1:12" x14ac:dyDescent="0.25">
      <c r="A4" s="33"/>
      <c r="B4" s="33"/>
      <c r="C4" s="60"/>
      <c r="D4" s="33"/>
      <c r="E4" s="34"/>
      <c r="F4" s="34"/>
      <c r="G4" s="34"/>
      <c r="H4" s="34"/>
      <c r="I4" s="34"/>
      <c r="J4" s="35"/>
      <c r="K4" s="35"/>
      <c r="L4" s="36"/>
    </row>
    <row r="5" spans="1:12" ht="18" customHeight="1" x14ac:dyDescent="0.25">
      <c r="A5" s="73"/>
      <c r="B5" s="74"/>
      <c r="C5" s="61"/>
      <c r="D5" s="37"/>
      <c r="E5" s="38"/>
      <c r="F5" s="38"/>
      <c r="G5" s="38"/>
      <c r="H5" s="38"/>
      <c r="I5" s="38"/>
      <c r="J5" s="38"/>
      <c r="K5" s="38"/>
      <c r="L5" s="39"/>
    </row>
    <row r="6" spans="1:12" x14ac:dyDescent="0.25">
      <c r="A6" s="40"/>
      <c r="B6" s="41"/>
      <c r="C6" s="62"/>
      <c r="D6" s="40"/>
      <c r="E6" s="42"/>
      <c r="F6" s="35"/>
      <c r="G6" s="35"/>
      <c r="H6" s="35"/>
      <c r="I6" s="42"/>
      <c r="J6" s="42"/>
      <c r="K6" s="42"/>
      <c r="L6" s="36"/>
    </row>
    <row r="7" spans="1:12" ht="280.5" customHeight="1" x14ac:dyDescent="0.25">
      <c r="A7" s="40">
        <v>1</v>
      </c>
      <c r="B7" s="12" t="s">
        <v>35</v>
      </c>
      <c r="C7" s="63" t="s">
        <v>36</v>
      </c>
      <c r="D7" s="12" t="s">
        <v>37</v>
      </c>
      <c r="E7" s="43"/>
      <c r="F7" s="44"/>
      <c r="G7" s="45"/>
      <c r="H7" s="46" t="s">
        <v>38</v>
      </c>
      <c r="I7" s="47">
        <f>'MEASUREMENT SHEET'!F21</f>
        <v>3.0975999999999999</v>
      </c>
      <c r="J7" s="43">
        <v>18500</v>
      </c>
      <c r="K7" s="43">
        <f>J7*I7</f>
        <v>57305.599999999999</v>
      </c>
      <c r="L7" s="48"/>
    </row>
    <row r="8" spans="1:12" x14ac:dyDescent="0.25">
      <c r="A8" s="33"/>
      <c r="B8" s="33"/>
      <c r="C8" s="60"/>
      <c r="D8" s="33"/>
      <c r="E8" s="34"/>
      <c r="F8" s="34"/>
      <c r="G8" s="34"/>
      <c r="H8" s="34"/>
      <c r="I8" s="47"/>
      <c r="J8" s="35"/>
      <c r="K8" s="43">
        <f t="shared" ref="K8:K33" si="0">J8*I8</f>
        <v>0</v>
      </c>
      <c r="L8" s="48"/>
    </row>
    <row r="9" spans="1:12" ht="253.5" customHeight="1" x14ac:dyDescent="0.25">
      <c r="A9" s="33">
        <v>2</v>
      </c>
      <c r="B9" s="13" t="s">
        <v>39</v>
      </c>
      <c r="C9" s="64" t="s">
        <v>70</v>
      </c>
      <c r="D9" s="13" t="s">
        <v>40</v>
      </c>
      <c r="E9" s="49"/>
      <c r="F9" s="78"/>
      <c r="G9" s="79"/>
      <c r="H9" s="80" t="s">
        <v>38</v>
      </c>
      <c r="I9" s="47">
        <f>'MEASUREMENT SHEET'!F26</f>
        <v>13.26</v>
      </c>
      <c r="J9" s="43">
        <v>7500</v>
      </c>
      <c r="K9" s="43">
        <f t="shared" si="0"/>
        <v>99450</v>
      </c>
      <c r="L9" s="77"/>
    </row>
    <row r="10" spans="1:12" x14ac:dyDescent="0.25">
      <c r="A10" s="33"/>
      <c r="B10" s="13"/>
      <c r="C10" s="65"/>
      <c r="D10" s="14"/>
      <c r="E10" s="49"/>
      <c r="F10" s="78"/>
      <c r="G10" s="79"/>
      <c r="H10" s="80"/>
      <c r="I10" s="47"/>
      <c r="J10" s="43"/>
      <c r="K10" s="43">
        <f t="shared" si="0"/>
        <v>0</v>
      </c>
      <c r="L10" s="77"/>
    </row>
    <row r="11" spans="1:12" ht="136.5" customHeight="1" x14ac:dyDescent="0.25">
      <c r="A11" s="40">
        <v>3</v>
      </c>
      <c r="B11" s="12" t="s">
        <v>41</v>
      </c>
      <c r="C11" s="63" t="s">
        <v>74</v>
      </c>
      <c r="D11" s="12" t="s">
        <v>42</v>
      </c>
      <c r="E11" s="43"/>
      <c r="F11" s="44"/>
      <c r="G11" s="50"/>
      <c r="H11" s="46" t="s">
        <v>38</v>
      </c>
      <c r="I11" s="47">
        <f>'MEASUREMENT SHEET'!F14</f>
        <v>20.580000000000002</v>
      </c>
      <c r="J11" s="43">
        <v>5500</v>
      </c>
      <c r="K11" s="43">
        <f t="shared" si="0"/>
        <v>113190.00000000001</v>
      </c>
      <c r="L11" s="48"/>
    </row>
    <row r="12" spans="1:12" ht="215.25" customHeight="1" x14ac:dyDescent="0.25">
      <c r="A12" s="40">
        <v>3</v>
      </c>
      <c r="B12" s="12" t="s">
        <v>41</v>
      </c>
      <c r="C12" s="63" t="s">
        <v>43</v>
      </c>
      <c r="D12" s="12"/>
      <c r="E12" s="43"/>
      <c r="F12" s="44"/>
      <c r="G12" s="50" t="s">
        <v>44</v>
      </c>
      <c r="H12" s="46" t="s">
        <v>38</v>
      </c>
      <c r="I12" s="47">
        <f>'MEASUREMENT SHEET'!F16</f>
        <v>2.25</v>
      </c>
      <c r="J12" s="43">
        <v>4000</v>
      </c>
      <c r="K12" s="43">
        <f t="shared" si="0"/>
        <v>9000</v>
      </c>
      <c r="L12" s="48"/>
    </row>
    <row r="13" spans="1:12" ht="16.5" customHeight="1" x14ac:dyDescent="0.25">
      <c r="A13" s="13"/>
      <c r="B13" s="13"/>
      <c r="C13" s="63"/>
      <c r="D13" s="12"/>
      <c r="E13" s="49"/>
      <c r="F13" s="44"/>
      <c r="G13" s="44"/>
      <c r="H13" s="51"/>
      <c r="I13" s="49"/>
      <c r="J13" s="43"/>
      <c r="K13" s="43">
        <f t="shared" si="0"/>
        <v>0</v>
      </c>
      <c r="L13" s="52"/>
    </row>
    <row r="14" spans="1:12" ht="132.75" customHeight="1" x14ac:dyDescent="0.25">
      <c r="A14" s="53">
        <v>4</v>
      </c>
      <c r="B14" s="13" t="s">
        <v>71</v>
      </c>
      <c r="C14" s="63" t="s">
        <v>72</v>
      </c>
      <c r="D14" s="15" t="s">
        <v>45</v>
      </c>
      <c r="E14" s="49"/>
      <c r="F14" s="44"/>
      <c r="G14" s="44"/>
      <c r="H14" s="46" t="s">
        <v>38</v>
      </c>
      <c r="I14" s="47">
        <f>'MEASUREMENT SHEET'!F8</f>
        <v>5.1537499999999996</v>
      </c>
      <c r="J14" s="43">
        <v>7500</v>
      </c>
      <c r="K14" s="43">
        <f t="shared" si="0"/>
        <v>38653.125</v>
      </c>
      <c r="L14" s="52"/>
    </row>
    <row r="15" spans="1:12" ht="14.25" customHeight="1" x14ac:dyDescent="0.25">
      <c r="A15" s="40"/>
      <c r="B15" s="12"/>
      <c r="C15" s="63"/>
      <c r="D15" s="12"/>
      <c r="E15" s="43"/>
      <c r="F15" s="44"/>
      <c r="G15" s="45"/>
      <c r="H15" s="46"/>
      <c r="I15" s="43"/>
      <c r="J15" s="43"/>
      <c r="K15" s="43">
        <f t="shared" si="0"/>
        <v>0</v>
      </c>
      <c r="L15" s="48"/>
    </row>
    <row r="16" spans="1:12" ht="208.5" customHeight="1" x14ac:dyDescent="0.25">
      <c r="A16" s="40">
        <v>5</v>
      </c>
      <c r="B16" s="12" t="s">
        <v>21</v>
      </c>
      <c r="C16" s="63" t="s">
        <v>46</v>
      </c>
      <c r="D16" s="12"/>
      <c r="E16" s="43"/>
      <c r="F16" s="44"/>
      <c r="G16" s="50" t="s">
        <v>47</v>
      </c>
      <c r="H16" s="46" t="s">
        <v>48</v>
      </c>
      <c r="I16" s="47">
        <f>'MEASUREMENT SHEET'!E37</f>
        <v>3</v>
      </c>
      <c r="J16" s="43">
        <v>15000</v>
      </c>
      <c r="K16" s="43">
        <f t="shared" si="0"/>
        <v>45000</v>
      </c>
      <c r="L16" s="48" t="s">
        <v>49</v>
      </c>
    </row>
    <row r="17" spans="1:12" ht="216.75" customHeight="1" x14ac:dyDescent="0.25">
      <c r="A17" s="40">
        <v>6</v>
      </c>
      <c r="B17" s="12" t="s">
        <v>50</v>
      </c>
      <c r="C17" s="70" t="s">
        <v>78</v>
      </c>
      <c r="D17" s="12" t="s">
        <v>51</v>
      </c>
      <c r="E17" s="43"/>
      <c r="F17" s="44"/>
      <c r="G17" s="50" t="s">
        <v>52</v>
      </c>
      <c r="H17" s="46" t="s">
        <v>38</v>
      </c>
      <c r="I17" s="47">
        <f>'MEASUREMENT SHEET'!F19</f>
        <v>2.6219999999999999</v>
      </c>
      <c r="J17" s="43">
        <v>12000</v>
      </c>
      <c r="K17" s="43">
        <f t="shared" si="0"/>
        <v>31464</v>
      </c>
      <c r="L17" s="48"/>
    </row>
    <row r="18" spans="1:12" x14ac:dyDescent="0.25">
      <c r="A18" s="33"/>
      <c r="B18" s="33"/>
      <c r="C18" s="60"/>
      <c r="D18" s="33"/>
      <c r="E18" s="34"/>
      <c r="F18" s="34"/>
      <c r="G18" s="34"/>
      <c r="H18" s="34"/>
      <c r="I18" s="34"/>
      <c r="J18" s="34"/>
      <c r="K18" s="43">
        <f t="shared" si="0"/>
        <v>0</v>
      </c>
      <c r="L18" s="34"/>
    </row>
    <row r="19" spans="1:12" ht="160.5" customHeight="1" x14ac:dyDescent="0.25">
      <c r="A19" s="40">
        <v>6</v>
      </c>
      <c r="B19" s="12" t="s">
        <v>53</v>
      </c>
      <c r="C19" s="70" t="s">
        <v>54</v>
      </c>
      <c r="D19" s="13" t="s">
        <v>55</v>
      </c>
      <c r="E19" s="34"/>
      <c r="F19" s="34"/>
      <c r="G19" s="34"/>
      <c r="H19" s="46" t="s">
        <v>38</v>
      </c>
      <c r="I19" s="54">
        <f>'MEASUREMENT SHEET'!F23</f>
        <v>1.0980000000000001</v>
      </c>
      <c r="J19" s="43">
        <v>12350</v>
      </c>
      <c r="K19" s="43">
        <f t="shared" si="0"/>
        <v>13560.300000000001</v>
      </c>
      <c r="L19" s="34"/>
    </row>
    <row r="20" spans="1:12" x14ac:dyDescent="0.25">
      <c r="A20" s="33"/>
      <c r="B20" s="33"/>
      <c r="C20" s="60"/>
      <c r="D20" s="33"/>
      <c r="E20" s="34"/>
      <c r="F20" s="34"/>
      <c r="G20" s="34"/>
      <c r="H20" s="35"/>
      <c r="I20" s="35"/>
      <c r="J20" s="34"/>
      <c r="K20" s="43">
        <f t="shared" si="0"/>
        <v>0</v>
      </c>
      <c r="L20" s="34"/>
    </row>
    <row r="21" spans="1:12" ht="190.5" customHeight="1" x14ac:dyDescent="0.25">
      <c r="A21" s="40">
        <v>7</v>
      </c>
      <c r="B21" s="12" t="s">
        <v>56</v>
      </c>
      <c r="C21" s="70" t="s">
        <v>57</v>
      </c>
      <c r="D21" s="12" t="s">
        <v>58</v>
      </c>
      <c r="E21" s="43"/>
      <c r="F21" s="44"/>
      <c r="G21" s="50"/>
      <c r="H21" s="46" t="s">
        <v>38</v>
      </c>
      <c r="I21" s="54">
        <f>'MEASUREMENT SHEET'!F22</f>
        <v>0.50160000000000005</v>
      </c>
      <c r="J21" s="43">
        <v>8000</v>
      </c>
      <c r="K21" s="43">
        <f t="shared" si="0"/>
        <v>4012.8</v>
      </c>
      <c r="L21" s="48" t="s">
        <v>49</v>
      </c>
    </row>
    <row r="22" spans="1:12" x14ac:dyDescent="0.25">
      <c r="A22" s="55"/>
      <c r="B22" s="55"/>
      <c r="C22" s="66"/>
      <c r="D22" s="55"/>
      <c r="E22" s="43"/>
      <c r="F22" s="43"/>
      <c r="G22" s="43"/>
      <c r="H22" s="43"/>
      <c r="I22" s="43"/>
      <c r="J22" s="43"/>
      <c r="K22" s="43">
        <f t="shared" si="0"/>
        <v>0</v>
      </c>
      <c r="L22" s="43"/>
    </row>
    <row r="23" spans="1:12" ht="47.25" x14ac:dyDescent="0.25">
      <c r="A23" s="40">
        <v>8</v>
      </c>
      <c r="B23" s="16" t="s">
        <v>15</v>
      </c>
      <c r="C23" s="71" t="s">
        <v>76</v>
      </c>
      <c r="D23" s="17" t="s">
        <v>59</v>
      </c>
      <c r="E23" s="43"/>
      <c r="F23" s="43"/>
      <c r="G23" s="43"/>
      <c r="H23" s="46" t="s">
        <v>38</v>
      </c>
      <c r="I23" s="56">
        <f>'MEASUREMENT SHEET'!F27</f>
        <v>7.5</v>
      </c>
      <c r="J23" s="43">
        <v>2000</v>
      </c>
      <c r="K23" s="43">
        <f t="shared" si="0"/>
        <v>15000</v>
      </c>
      <c r="L23" s="43"/>
    </row>
    <row r="24" spans="1:12" x14ac:dyDescent="0.25">
      <c r="A24" s="55"/>
      <c r="B24" s="55"/>
      <c r="C24" s="66"/>
      <c r="D24" s="55"/>
      <c r="E24" s="43"/>
      <c r="F24" s="43"/>
      <c r="G24" s="43"/>
      <c r="H24" s="43"/>
      <c r="I24" s="43"/>
      <c r="J24" s="43"/>
      <c r="K24" s="43">
        <f t="shared" si="0"/>
        <v>0</v>
      </c>
      <c r="L24" s="43"/>
    </row>
    <row r="25" spans="1:12" ht="59.25" customHeight="1" x14ac:dyDescent="0.25">
      <c r="A25" s="40">
        <v>9</v>
      </c>
      <c r="B25" s="16" t="s">
        <v>60</v>
      </c>
      <c r="C25" s="71" t="s">
        <v>61</v>
      </c>
      <c r="D25" s="16"/>
      <c r="E25" s="43"/>
      <c r="F25" s="43"/>
      <c r="G25" s="43"/>
      <c r="H25" s="46" t="s">
        <v>48</v>
      </c>
      <c r="I25" s="54">
        <v>16</v>
      </c>
      <c r="J25" s="43">
        <v>2500</v>
      </c>
      <c r="K25" s="43">
        <f t="shared" si="0"/>
        <v>40000</v>
      </c>
      <c r="L25" s="43"/>
    </row>
    <row r="26" spans="1:12" ht="19.5" customHeight="1" x14ac:dyDescent="0.25">
      <c r="A26" s="55"/>
      <c r="B26" s="55"/>
      <c r="C26" s="66"/>
      <c r="D26" s="55"/>
      <c r="E26" s="43"/>
      <c r="F26" s="43"/>
      <c r="G26" s="43"/>
      <c r="H26" s="43"/>
      <c r="I26" s="57"/>
      <c r="J26" s="43"/>
      <c r="K26" s="43">
        <f t="shared" si="0"/>
        <v>0</v>
      </c>
      <c r="L26" s="43"/>
    </row>
    <row r="27" spans="1:12" ht="99" customHeight="1" x14ac:dyDescent="0.25">
      <c r="A27" s="55"/>
      <c r="B27" s="16" t="s">
        <v>62</v>
      </c>
      <c r="C27" s="71" t="s">
        <v>63</v>
      </c>
      <c r="D27" s="55"/>
      <c r="E27" s="43"/>
      <c r="F27" s="43"/>
      <c r="G27" s="43"/>
      <c r="H27" s="46" t="s">
        <v>64</v>
      </c>
      <c r="I27" s="54">
        <v>4</v>
      </c>
      <c r="J27" s="43">
        <v>8000</v>
      </c>
      <c r="K27" s="43">
        <f t="shared" si="0"/>
        <v>32000</v>
      </c>
      <c r="L27" s="43"/>
    </row>
    <row r="28" spans="1:12" x14ac:dyDescent="0.25">
      <c r="A28" s="55"/>
      <c r="B28" s="55"/>
      <c r="C28" s="66"/>
      <c r="D28" s="55"/>
      <c r="E28" s="43"/>
      <c r="F28" s="43"/>
      <c r="G28" s="43"/>
      <c r="H28" s="43"/>
      <c r="I28" s="43"/>
      <c r="J28" s="43"/>
      <c r="K28" s="43">
        <f t="shared" si="0"/>
        <v>0</v>
      </c>
      <c r="L28" s="43"/>
    </row>
    <row r="29" spans="1:12" ht="100.5" customHeight="1" x14ac:dyDescent="0.25">
      <c r="A29" s="40">
        <v>10</v>
      </c>
      <c r="B29" s="55" t="s">
        <v>65</v>
      </c>
      <c r="C29" s="71" t="s">
        <v>66</v>
      </c>
      <c r="D29" s="55" t="s">
        <v>67</v>
      </c>
      <c r="E29" s="43"/>
      <c r="F29" s="43"/>
      <c r="G29" s="43"/>
      <c r="H29" s="43"/>
      <c r="I29" s="47"/>
      <c r="J29" s="56"/>
      <c r="K29" s="43">
        <f t="shared" si="0"/>
        <v>0</v>
      </c>
      <c r="L29" s="43"/>
    </row>
    <row r="30" spans="1:12" x14ac:dyDescent="0.25">
      <c r="A30" s="55"/>
      <c r="B30" s="55"/>
      <c r="C30" s="66"/>
      <c r="D30" s="55"/>
      <c r="E30" s="43"/>
      <c r="F30" s="43"/>
      <c r="G30" s="43"/>
      <c r="H30" s="43"/>
      <c r="I30" s="56"/>
      <c r="J30" s="43"/>
      <c r="K30" s="43">
        <f t="shared" si="0"/>
        <v>0</v>
      </c>
      <c r="L30" s="43"/>
    </row>
    <row r="31" spans="1:12" ht="31.5" x14ac:dyDescent="0.25">
      <c r="A31" s="40">
        <v>11</v>
      </c>
      <c r="B31" s="55" t="s">
        <v>20</v>
      </c>
      <c r="C31" s="71" t="s">
        <v>77</v>
      </c>
      <c r="D31" s="43"/>
      <c r="E31" s="43"/>
      <c r="F31" s="43"/>
      <c r="G31" s="43"/>
      <c r="H31" s="43" t="s">
        <v>68</v>
      </c>
      <c r="I31" s="54">
        <f>'MEASUREMENT SHEET'!F35</f>
        <v>1.6</v>
      </c>
      <c r="J31" s="43">
        <v>3250</v>
      </c>
      <c r="K31" s="43">
        <f t="shared" si="0"/>
        <v>5200</v>
      </c>
      <c r="L31" s="43"/>
    </row>
    <row r="32" spans="1:12" x14ac:dyDescent="0.25">
      <c r="A32" s="55"/>
      <c r="B32" s="55"/>
      <c r="C32" s="66"/>
      <c r="D32" s="55"/>
      <c r="E32" s="55"/>
      <c r="F32" s="55"/>
      <c r="G32" s="55"/>
      <c r="H32" s="55"/>
      <c r="I32" s="55"/>
      <c r="J32" s="55"/>
      <c r="K32" s="43">
        <f t="shared" si="0"/>
        <v>0</v>
      </c>
      <c r="L32" s="55"/>
    </row>
    <row r="33" spans="1:12" x14ac:dyDescent="0.25">
      <c r="A33" s="40"/>
      <c r="B33" s="40"/>
      <c r="C33" s="62"/>
      <c r="D33" s="40"/>
      <c r="E33" s="40"/>
      <c r="F33" s="40"/>
      <c r="G33" s="40"/>
      <c r="H33" s="40"/>
      <c r="I33" s="40"/>
      <c r="J33" s="40"/>
      <c r="K33" s="43">
        <f t="shared" si="0"/>
        <v>0</v>
      </c>
      <c r="L33" s="40"/>
    </row>
    <row r="34" spans="1:12" x14ac:dyDescent="0.25">
      <c r="A34" s="40"/>
      <c r="B34" s="40"/>
      <c r="C34" s="62"/>
      <c r="D34" s="40"/>
      <c r="E34" s="40"/>
      <c r="F34" s="40"/>
      <c r="G34" s="40"/>
      <c r="H34" s="40"/>
      <c r="I34" s="40"/>
      <c r="J34" s="40"/>
      <c r="K34" s="40"/>
      <c r="L34" s="40"/>
    </row>
    <row r="35" spans="1:12" x14ac:dyDescent="0.25">
      <c r="A35" s="40"/>
      <c r="B35" s="40"/>
      <c r="C35" s="62"/>
      <c r="D35" s="40"/>
      <c r="E35" s="40"/>
      <c r="F35" s="40"/>
      <c r="G35" s="40"/>
      <c r="H35" s="40"/>
      <c r="I35" s="40"/>
      <c r="J35" s="40"/>
      <c r="K35" s="40"/>
      <c r="L35" s="40"/>
    </row>
    <row r="36" spans="1:12" x14ac:dyDescent="0.25">
      <c r="A36" s="40"/>
      <c r="B36" s="40"/>
      <c r="C36" s="62"/>
      <c r="D36" s="40"/>
      <c r="E36" s="40"/>
      <c r="F36" s="40"/>
      <c r="G36" s="40"/>
      <c r="H36" s="40"/>
      <c r="I36" s="40"/>
      <c r="J36" s="40"/>
      <c r="K36" s="69">
        <f>SUM(K7:K35)</f>
        <v>503835.82500000001</v>
      </c>
      <c r="L36" s="40"/>
    </row>
    <row r="37" spans="1:12" x14ac:dyDescent="0.25">
      <c r="K37" s="68">
        <f>K36*18%</f>
        <v>90690.448499999999</v>
      </c>
    </row>
    <row r="38" spans="1:12" x14ac:dyDescent="0.25">
      <c r="K38" s="68">
        <f>SUM(K36:K37)</f>
        <v>594526.27350000001</v>
      </c>
    </row>
  </sheetData>
  <protectedRanges>
    <protectedRange sqref="H4:H6 H1:H2" name="Range1"/>
    <protectedRange sqref="H7 H9 H14 H23 H11:H12 H16:H21" name="Range1_4_1"/>
    <protectedRange sqref="E14 L18:L20 I14:J14 L14 J16" name="Range1_7_1"/>
  </protectedRanges>
  <mergeCells count="6">
    <mergeCell ref="A5:B5"/>
    <mergeCell ref="A1:C1"/>
    <mergeCell ref="L9:L10"/>
    <mergeCell ref="F9:F10"/>
    <mergeCell ref="G9:G10"/>
    <mergeCell ref="H9:H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2.xml><?xml version="1.0" encoding="utf-8"?>
<ds:datastoreItem xmlns:ds="http://schemas.openxmlformats.org/officeDocument/2006/customXml" ds:itemID="{1474FD26-36C4-4096-B1A0-5D536A6DAB74}">
  <ds:schemaRefs>
    <ds:schemaRef ds:uri="1edca550-45ec-413d-b410-eb5899b7564f"/>
    <ds:schemaRef ds:uri="http://purl.org/dc/dcmitype/"/>
    <ds:schemaRef ds:uri="http://schemas.microsoft.com/office/2006/metadata/properties"/>
    <ds:schemaRef ds:uri="93f5a7a4-2ad1-46b6-8cf3-ba87f7d66d3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0A39D1D-866C-424D-90CD-925CC05B5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MEASUREMENT SHEET</vt:lpstr>
      <vt:lpstr>BOQ_CAFECCINO T1 B SHA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pc3</dc:creator>
  <cp:keywords/>
  <dc:description/>
  <cp:lastModifiedBy>Trupti Dalvi</cp:lastModifiedBy>
  <cp:revision/>
  <dcterms:created xsi:type="dcterms:W3CDTF">2023-06-06T04:16:56Z</dcterms:created>
  <dcterms:modified xsi:type="dcterms:W3CDTF">2024-04-06T09:39:24Z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