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mc:AlternateContent xmlns:mc="http://schemas.openxmlformats.org/markup-compatibility/2006">
    <mc:Choice Requires="x15">
      <x15ac:absPath xmlns:x15ac="http://schemas.microsoft.com/office/spreadsheetml/2010/11/ac" url="C:\Users\30074870\OneDrive\Adani - MIAL\Commercial\T1\Facelift of Outlets\CAFECCINO EXPRESS_FACELIFT\"/>
    </mc:Choice>
  </mc:AlternateContent>
  <xr:revisionPtr revIDLastSave="0" documentId="8_{08CA9F6F-C222-481D-AC01-393D35D61F3E}" xr6:coauthVersionLast="47" xr6:coauthVersionMax="47" xr10:uidLastSave="{00000000-0000-0000-0000-000000000000}"/>
  <bookViews>
    <workbookView xWindow="-120" yWindow="-120" windowWidth="20730" windowHeight="11040" activeTab="1" xr2:uid="{00000000-000D-0000-FFFF-FFFF00000000}"/>
  </bookViews>
  <sheets>
    <sheet name="MEASUREMENT SHEET" sheetId="3" r:id="rId1"/>
    <sheet name="BOQ_CAFECCINO T1 B SHA" sheetId="4"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6" i="4" l="1"/>
  <c r="K8" i="4"/>
  <c r="K10" i="4"/>
  <c r="K13" i="4"/>
  <c r="K15" i="4"/>
  <c r="K18" i="4"/>
  <c r="K20" i="4"/>
  <c r="K22" i="4"/>
  <c r="K24" i="4"/>
  <c r="K25" i="4"/>
  <c r="K26" i="4"/>
  <c r="K27" i="4"/>
  <c r="K28" i="4"/>
  <c r="K29" i="4"/>
  <c r="K30" i="4"/>
  <c r="K32" i="4"/>
  <c r="K33" i="4"/>
  <c r="K34" i="4"/>
  <c r="K35" i="4"/>
  <c r="F7" i="3" l="1"/>
  <c r="F6" i="3"/>
  <c r="F37" i="3" l="1"/>
  <c r="K16" i="4" s="1"/>
  <c r="I31" i="4" l="1"/>
  <c r="K31" i="4" s="1"/>
  <c r="I23" i="4" l="1"/>
  <c r="K23" i="4" s="1"/>
  <c r="F31" i="3"/>
  <c r="F26" i="3"/>
  <c r="I9" i="4" s="1"/>
  <c r="K9" i="4" s="1"/>
  <c r="F23" i="3"/>
  <c r="I19" i="4" s="1"/>
  <c r="K19" i="4" s="1"/>
  <c r="F22" i="3"/>
  <c r="I21" i="4" s="1"/>
  <c r="K21" i="4" s="1"/>
  <c r="F21" i="3"/>
  <c r="I7" i="4" s="1"/>
  <c r="K7" i="4" s="1"/>
  <c r="F19" i="3"/>
  <c r="I17" i="4" s="1"/>
  <c r="K17" i="4" s="1"/>
  <c r="F16" i="3"/>
  <c r="I12" i="4" s="1"/>
  <c r="K12" i="4" s="1"/>
  <c r="F13" i="3"/>
  <c r="F12" i="3"/>
  <c r="C11" i="3"/>
  <c r="F11" i="3" s="1"/>
  <c r="F14" i="3" s="1"/>
  <c r="F5" i="3"/>
  <c r="F8" i="3" s="1"/>
  <c r="I14" i="4" s="1"/>
  <c r="K14" i="4" s="1"/>
  <c r="I11" i="4" l="1"/>
  <c r="K11" i="4" s="1"/>
  <c r="K38" i="4" s="1"/>
  <c r="F17" i="3"/>
  <c r="K39" i="4" l="1"/>
  <c r="K40" i="4" s="1"/>
</calcChain>
</file>

<file path=xl/sharedStrings.xml><?xml version="1.0" encoding="utf-8"?>
<sst xmlns="http://schemas.openxmlformats.org/spreadsheetml/2006/main" count="98" uniqueCount="82">
  <si>
    <t xml:space="preserve">measurement sheet </t>
  </si>
  <si>
    <t xml:space="preserve">CAFECCINO_T1B </t>
  </si>
  <si>
    <t>red vinyl print</t>
  </si>
  <si>
    <t>Vinyl finish</t>
  </si>
  <si>
    <t>Vinyl finish on rafters</t>
  </si>
  <si>
    <t>sides</t>
  </si>
  <si>
    <t>front</t>
  </si>
  <si>
    <t>Vinyl print on visual</t>
  </si>
  <si>
    <t>total vinyl print</t>
  </si>
  <si>
    <t xml:space="preserve">new overhead ply shutter </t>
  </si>
  <si>
    <t>red corian</t>
  </si>
  <si>
    <t>fixing glass on SS finish</t>
  </si>
  <si>
    <t>ply partition with white corian finish</t>
  </si>
  <si>
    <t>relaminate</t>
  </si>
  <si>
    <t>back wall</t>
  </si>
  <si>
    <t>flooring mat</t>
  </si>
  <si>
    <t>Increase luv level of lights</t>
  </si>
  <si>
    <t>spot light</t>
  </si>
  <si>
    <t>hanging lights</t>
  </si>
  <si>
    <t xml:space="preserve">replace old LED ight of signage with new LED light </t>
  </si>
  <si>
    <t>SS Trolley fender</t>
  </si>
  <si>
    <t>Menu board- Translate</t>
  </si>
  <si>
    <t xml:space="preserve">BOQ of Interior Items for CAFECCINO, Mumbai T1 B - SHA </t>
  </si>
  <si>
    <t>SR.NO.</t>
  </si>
  <si>
    <t>ITEM</t>
  </si>
  <si>
    <t>DESCRIPTION</t>
  </si>
  <si>
    <t xml:space="preserve">LOCATION </t>
  </si>
  <si>
    <t>IMAGE REF</t>
  </si>
  <si>
    <t>DRAWING NO</t>
  </si>
  <si>
    <t>DIMENSION</t>
  </si>
  <si>
    <t>UNIT</t>
  </si>
  <si>
    <t>QTY.</t>
  </si>
  <si>
    <t>Rate</t>
  </si>
  <si>
    <t>Amount</t>
  </si>
  <si>
    <t>REMARKS</t>
  </si>
  <si>
    <t>Red Solid acrylic (Corian)</t>
  </si>
  <si>
    <t>Providing and fixing red solid acryllic (corian) of approved shade on existing corian surface complete as per detail drawing and specification. Location- Top and front side of front counter.</t>
  </si>
  <si>
    <t xml:space="preserve">In the place of existing dark brown solid acrylic at front counter. </t>
  </si>
  <si>
    <t>SQMT</t>
  </si>
  <si>
    <t>Relaminate</t>
  </si>
  <si>
    <t>back wall of the outlet</t>
  </si>
  <si>
    <t>Vinyl print</t>
  </si>
  <si>
    <t xml:space="preserve">1. on the rafters of the ceiling
2. on the visual
</t>
  </si>
  <si>
    <t>Provinding and fixing vinyl over existing surface of approved shade complete as per detail drawing or as per instruction from EIC. (Marketing team will provide CDR file for vinyl)</t>
  </si>
  <si>
    <t>1500 x 1500 (mm) - 1 no</t>
  </si>
  <si>
    <t>behind existing signage</t>
  </si>
  <si>
    <t>1. Removing exsting menu boards and handover to EIC or supervisor.
2. Providing and fixing new menu boards (translate) of size 1250X 950mm - 3Nos suspended fron the rafters . With all accessories and fittings complete as per satisfaction of EIC.</t>
  </si>
  <si>
    <t>1250mm x 950mm (3 nos)</t>
  </si>
  <si>
    <t>Nos</t>
  </si>
  <si>
    <t>-</t>
  </si>
  <si>
    <t>New overhead ply shutter's</t>
  </si>
  <si>
    <t>Location-backside of menu boards.</t>
  </si>
  <si>
    <t>920mm x 950mm (3 nos)</t>
  </si>
  <si>
    <t xml:space="preserve">fire rated ply partition finished  with white solid acrylic </t>
  </si>
  <si>
    <t>Provind and fixing fire rated ply of 18mm thick over existing counter front side finished with white corian complete as per detail drawing or as per instruction from EIC.</t>
  </si>
  <si>
    <t>Front side of front counter below red corian.</t>
  </si>
  <si>
    <t>fixing of Frosted glass above SS skirting</t>
  </si>
  <si>
    <t>Providing and fixing 10mm frosted glass over exsting S.S. suface above skirting of front side of front counter complete as per detail drawing or as per instruction from EIC.</t>
  </si>
  <si>
    <t>between shirting and existing dark brown solid acrylic.</t>
  </si>
  <si>
    <t xml:space="preserve">replace existing flooring mat </t>
  </si>
  <si>
    <t>New spot lights</t>
  </si>
  <si>
    <t>1. Removing of existing spot lights - 16Nos and handover to site incharge or supervisor,
2. Providing and fixing of New spot lights with increase lux level (5 Watt -white) at existing location</t>
  </si>
  <si>
    <t>New hang lights</t>
  </si>
  <si>
    <t>1. Removing of existing hanging lights- 4Nos and handover to site incharge or supervisor,
2. Providing and fixing of new hanging lights with increase lux level (5 watt each-white ) at existing location</t>
  </si>
  <si>
    <t>nos</t>
  </si>
  <si>
    <t>New LED light of signage</t>
  </si>
  <si>
    <t>1. Removing of existing LED light of the signage
2. Providing and fixing new LED light of the signage as per detail drawing.</t>
  </si>
  <si>
    <t>Store front signage of 1 no</t>
  </si>
  <si>
    <t>RMT</t>
  </si>
  <si>
    <t>Tension rod supporting the signage to be strengthened or replaced as per existing condition</t>
  </si>
  <si>
    <t>rmt</t>
  </si>
  <si>
    <t xml:space="preserve">Providing and fixing 6mm ply with new laminate over existing laminate all over the back wall of the outlet and all internal surfaces complete as per instruction from EIC. </t>
  </si>
  <si>
    <t>red back painted glass</t>
  </si>
  <si>
    <t>removing exisiting back painted glass with damaging the structure and  Provinding and fixing new red back painted glass matching with existing over existing surface of approved shade complete as per detail drawing or as per instruction from EIC.</t>
  </si>
  <si>
    <t>garbage bin</t>
  </si>
  <si>
    <t>providing garbage bin of detail shared with EIC</t>
  </si>
  <si>
    <t>750(l)x 700(w)x 1200(h)</t>
  </si>
  <si>
    <t>Provinding and fixing  vinyl matching with oak veneer polish finish over rafters of approved shade complete as per detail drawing or as per instruction from EIC.</t>
  </si>
  <si>
    <t>DATE: 26-02-2024</t>
  </si>
  <si>
    <t>1. Removing of existing flooring mat
2. Providing and fixing new grey rubber mat of approved shade complete as per instruction from EIC.</t>
  </si>
  <si>
    <t>Providing and fixing 50mm SS trolley fender at the perifery above existing ss skirting as shown in drawing.</t>
  </si>
  <si>
    <t>1. Removing of existing ply shutters,
2. Providing fixing of 12mm fire rated ply shutters of size 920mm x 950mm with approved laminate finish with all fitting accessories complete as per instruction from EIC.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</si>
</sst>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_);_(* \(#,##0\);_(* &quot;-&quot;??_);_(@_)"/>
    <numFmt numFmtId="165" formatCode="_(* #,##0.00_);_(* \(#,##0.00\);_(* \-??_);_(@_)"/>
  </numFmts>
  <fonts count="25"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9"/>
      <name val="Calibri"/>
      <family val="2"/>
      <scheme val="minor"/>
    </font>
    <font>
      <b/>
      <sz val="9"/>
      <name val="Calibri"/>
      <family val="2"/>
      <scheme val="minor"/>
    </font>
    <font>
      <sz val="9"/>
      <color rgb="FFFF0000"/>
      <name val="Calibri"/>
      <family val="2"/>
      <scheme val="minor"/>
    </font>
    <font>
      <sz val="9"/>
      <color indexed="8"/>
      <name val="Calibri"/>
      <family val="2"/>
      <scheme val="minor"/>
    </font>
    <font>
      <sz val="9"/>
      <color rgb="FF000000"/>
      <name val="Calibri"/>
      <family val="2"/>
      <scheme val="minor"/>
    </font>
    <font>
      <b/>
      <i/>
      <sz val="12"/>
      <name val="Calibri"/>
      <family val="2"/>
      <scheme val="minor"/>
    </font>
    <font>
      <b/>
      <sz val="9"/>
      <color rgb="FFFF0000"/>
      <name val="Calibri"/>
      <family val="2"/>
      <scheme val="minor"/>
    </font>
    <font>
      <b/>
      <i/>
      <sz val="9"/>
      <color theme="4"/>
      <name val="Calibri"/>
      <family val="2"/>
      <scheme val="minor"/>
    </font>
    <font>
      <b/>
      <sz val="9"/>
      <color theme="0"/>
      <name val="Calibri"/>
      <family val="2"/>
      <scheme val="minor"/>
    </font>
    <font>
      <b/>
      <sz val="11"/>
      <color theme="0"/>
      <name val="Calibri"/>
      <family val="2"/>
      <scheme val="minor"/>
    </font>
    <font>
      <b/>
      <i/>
      <sz val="11"/>
      <name val="Calibri"/>
      <family val="2"/>
      <scheme val="minor"/>
    </font>
    <font>
      <b/>
      <sz val="11"/>
      <name val="Calibri"/>
      <family val="2"/>
      <scheme val="minor"/>
    </font>
    <font>
      <sz val="11"/>
      <name val="Calibri"/>
      <family val="2"/>
      <scheme val="minor"/>
    </font>
    <font>
      <sz val="11"/>
      <color rgb="FF00B0F0"/>
      <name val="Calibri"/>
      <family val="2"/>
      <scheme val="minor"/>
    </font>
    <font>
      <b/>
      <sz val="14"/>
      <name val="Calibri"/>
      <family val="2"/>
      <scheme val="minor"/>
    </font>
    <font>
      <b/>
      <sz val="14"/>
      <color theme="0"/>
      <name val="Calibri"/>
      <family val="2"/>
      <scheme val="minor"/>
    </font>
    <font>
      <sz val="14"/>
      <name val="Calibri"/>
      <family val="2"/>
      <scheme val="minor"/>
    </font>
    <font>
      <sz val="14"/>
      <color rgb="FF00B0F0"/>
      <name val="Calibri"/>
      <family val="2"/>
      <scheme val="minor"/>
    </font>
    <font>
      <b/>
      <sz val="14"/>
      <color theme="1"/>
      <name val="Calibri"/>
      <family val="2"/>
      <scheme val="minor"/>
    </font>
    <font>
      <b/>
      <sz val="12"/>
      <name val="Calibri"/>
      <family val="2"/>
      <scheme val="minor"/>
    </font>
    <font>
      <sz val="12"/>
      <name val="Calibri"/>
      <family val="2"/>
      <scheme val="minor"/>
    </font>
  </fonts>
  <fills count="7">
    <fill>
      <patternFill patternType="none"/>
    </fill>
    <fill>
      <patternFill patternType="gray125"/>
    </fill>
    <fill>
      <patternFill patternType="solid">
        <fgColor theme="0"/>
        <bgColor indexed="64"/>
      </patternFill>
    </fill>
    <fill>
      <patternFill patternType="solid">
        <fgColor theme="2" tint="-9.9978637043366805E-2"/>
        <bgColor indexed="64"/>
      </patternFill>
    </fill>
    <fill>
      <patternFill patternType="solid">
        <fgColor theme="8" tint="0.59999389629810485"/>
        <bgColor indexed="64"/>
      </patternFill>
    </fill>
    <fill>
      <patternFill patternType="solid">
        <fgColor rgb="FF002060"/>
        <bgColor indexed="64"/>
      </patternFill>
    </fill>
    <fill>
      <patternFill patternType="solid">
        <fgColor rgb="FFFFFF00"/>
        <bgColor indexed="64"/>
      </patternFill>
    </fill>
  </fills>
  <borders count="10">
    <border>
      <left/>
      <right/>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style="thin">
        <color indexed="64"/>
      </left>
      <right/>
      <top style="thin">
        <color indexed="64"/>
      </top>
      <bottom style="thin">
        <color auto="1"/>
      </bottom>
      <diagonal/>
    </border>
  </borders>
  <cellStyleXfs count="5">
    <xf numFmtId="0" fontId="0" fillId="0" borderId="0"/>
    <xf numFmtId="0" fontId="3" fillId="0" borderId="0"/>
    <xf numFmtId="43" fontId="3" fillId="0" borderId="0" applyFont="0" applyFill="0" applyBorder="0" applyAlignment="0" applyProtection="0"/>
    <xf numFmtId="0" fontId="1" fillId="0" borderId="0"/>
    <xf numFmtId="165" fontId="3" fillId="0" borderId="0" applyFill="0" applyBorder="0" applyAlignment="0" applyProtection="0"/>
  </cellStyleXfs>
  <cellXfs count="83">
    <xf numFmtId="0" fontId="0" fillId="0" borderId="0" xfId="0"/>
    <xf numFmtId="0" fontId="2" fillId="0" borderId="0" xfId="0" applyFont="1"/>
    <xf numFmtId="0" fontId="0" fillId="0" borderId="6" xfId="0" applyBorder="1"/>
    <xf numFmtId="0" fontId="2" fillId="0" borderId="6" xfId="0" applyFont="1" applyBorder="1"/>
    <xf numFmtId="0" fontId="0" fillId="0" borderId="6" xfId="0" applyBorder="1" applyAlignment="1">
      <alignment wrapText="1"/>
    </xf>
    <xf numFmtId="0" fontId="0" fillId="0" borderId="6" xfId="0" applyBorder="1" applyAlignment="1">
      <alignment horizontal="right"/>
    </xf>
    <xf numFmtId="0" fontId="0" fillId="0" borderId="6" xfId="0" applyBorder="1" applyAlignment="1">
      <alignment horizontal="left" wrapText="1"/>
    </xf>
    <xf numFmtId="0" fontId="2" fillId="0" borderId="0" xfId="0" applyFont="1" applyAlignment="1">
      <alignment vertical="center"/>
    </xf>
    <xf numFmtId="0" fontId="2" fillId="0" borderId="0" xfId="0" applyFont="1" applyAlignment="1">
      <alignment vertical="top"/>
    </xf>
    <xf numFmtId="0" fontId="0" fillId="0" borderId="6" xfId="0" applyBorder="1" applyAlignment="1">
      <alignment horizontal="center"/>
    </xf>
    <xf numFmtId="2" fontId="2" fillId="0" borderId="6" xfId="0" applyNumberFormat="1" applyFont="1" applyBorder="1"/>
    <xf numFmtId="2" fontId="0" fillId="0" borderId="6" xfId="0" applyNumberFormat="1" applyBorder="1"/>
    <xf numFmtId="0" fontId="16" fillId="2" borderId="5" xfId="1" applyFont="1" applyFill="1" applyBorder="1" applyAlignment="1">
      <alignment horizontal="left" vertical="top" wrapText="1"/>
    </xf>
    <xf numFmtId="0" fontId="16" fillId="2" borderId="5" xfId="1" applyFont="1" applyFill="1" applyBorder="1" applyAlignment="1">
      <alignment vertical="top" wrapText="1"/>
    </xf>
    <xf numFmtId="0" fontId="17" fillId="2" borderId="5" xfId="1" applyFont="1" applyFill="1" applyBorder="1" applyAlignment="1">
      <alignment horizontal="left" vertical="top" wrapText="1"/>
    </xf>
    <xf numFmtId="0" fontId="1" fillId="2" borderId="5" xfId="1" applyFont="1" applyFill="1" applyBorder="1" applyAlignment="1">
      <alignment horizontal="left" vertical="top" wrapText="1"/>
    </xf>
    <xf numFmtId="164" fontId="16" fillId="0" borderId="5" xfId="2" applyNumberFormat="1" applyFont="1" applyFill="1" applyBorder="1" applyAlignment="1">
      <alignment horizontal="left" vertical="top" wrapText="1"/>
    </xf>
    <xf numFmtId="164" fontId="16" fillId="0" borderId="5" xfId="2" applyNumberFormat="1" applyFont="1" applyFill="1" applyBorder="1" applyAlignment="1">
      <alignment vertical="top" wrapText="1"/>
    </xf>
    <xf numFmtId="0" fontId="0" fillId="0" borderId="6" xfId="0" applyBorder="1" applyAlignment="1">
      <alignment horizontal="center" vertical="center"/>
    </xf>
    <xf numFmtId="0" fontId="16" fillId="2" borderId="6" xfId="1" applyFont="1" applyFill="1" applyBorder="1" applyAlignment="1">
      <alignment horizontal="left" vertical="center" wrapText="1"/>
    </xf>
    <xf numFmtId="0" fontId="0" fillId="0" borderId="0" xfId="0" applyAlignment="1">
      <alignment wrapText="1"/>
    </xf>
    <xf numFmtId="0" fontId="14" fillId="4" borderId="2" xfId="1" applyFont="1" applyFill="1" applyBorder="1" applyAlignment="1">
      <alignment vertical="top" wrapText="1"/>
    </xf>
    <xf numFmtId="0" fontId="9" fillId="4" borderId="2" xfId="1" applyFont="1" applyFill="1" applyBorder="1" applyAlignment="1">
      <alignment vertical="top" wrapText="1"/>
    </xf>
    <xf numFmtId="0" fontId="9" fillId="4" borderId="3" xfId="1" applyFont="1" applyFill="1" applyBorder="1" applyAlignment="1">
      <alignment vertical="top" wrapText="1"/>
    </xf>
    <xf numFmtId="0" fontId="15" fillId="2" borderId="4" xfId="1" applyFont="1" applyFill="1" applyBorder="1" applyAlignment="1">
      <alignment vertical="top"/>
    </xf>
    <xf numFmtId="0" fontId="5" fillId="2" borderId="4" xfId="1" applyFont="1" applyFill="1" applyBorder="1" applyAlignment="1">
      <alignment vertical="top"/>
    </xf>
    <xf numFmtId="0" fontId="5" fillId="2" borderId="4" xfId="1" applyFont="1" applyFill="1" applyBorder="1" applyAlignment="1">
      <alignment horizontal="center" vertical="top"/>
    </xf>
    <xf numFmtId="0" fontId="11" fillId="0" borderId="4" xfId="1" applyFont="1" applyBorder="1" applyAlignment="1">
      <alignment horizontal="center" vertical="top"/>
    </xf>
    <xf numFmtId="0" fontId="13" fillId="5" borderId="5" xfId="1" applyFont="1" applyFill="1" applyBorder="1" applyAlignment="1">
      <alignment horizontal="center" vertical="top"/>
    </xf>
    <xf numFmtId="0" fontId="13" fillId="5" borderId="5" xfId="1" applyFont="1" applyFill="1" applyBorder="1" applyAlignment="1">
      <alignment horizontal="left" vertical="top" wrapText="1"/>
    </xf>
    <xf numFmtId="0" fontId="12" fillId="5" borderId="5" xfId="1" applyFont="1" applyFill="1" applyBorder="1" applyAlignment="1">
      <alignment horizontal="center" vertical="top"/>
    </xf>
    <xf numFmtId="165" fontId="12" fillId="5" borderId="5" xfId="4" applyFont="1" applyFill="1" applyBorder="1" applyAlignment="1">
      <alignment horizontal="center" vertical="top"/>
    </xf>
    <xf numFmtId="0" fontId="10" fillId="0" borderId="5" xfId="1" applyFont="1" applyBorder="1" applyAlignment="1">
      <alignment horizontal="center" vertical="top"/>
    </xf>
    <xf numFmtId="0" fontId="16" fillId="2" borderId="5" xfId="1" applyFont="1" applyFill="1" applyBorder="1" applyAlignment="1">
      <alignment vertical="top"/>
    </xf>
    <xf numFmtId="0" fontId="4" fillId="2" borderId="5" xfId="1" applyFont="1" applyFill="1" applyBorder="1" applyAlignment="1">
      <alignment vertical="top"/>
    </xf>
    <xf numFmtId="0" fontId="4" fillId="2" borderId="5" xfId="1" applyFont="1" applyFill="1" applyBorder="1" applyAlignment="1">
      <alignment horizontal="center" vertical="top"/>
    </xf>
    <xf numFmtId="0" fontId="10" fillId="0" borderId="5" xfId="1" applyFont="1" applyBorder="1" applyAlignment="1">
      <alignment horizontal="center" vertical="top" wrapText="1"/>
    </xf>
    <xf numFmtId="0" fontId="15" fillId="3" borderId="5" xfId="1" applyFont="1" applyFill="1" applyBorder="1" applyAlignment="1">
      <alignment vertical="top"/>
    </xf>
    <xf numFmtId="0" fontId="5" fillId="3" borderId="5" xfId="1" applyFont="1" applyFill="1" applyBorder="1" applyAlignment="1">
      <alignment vertical="top"/>
    </xf>
    <xf numFmtId="0" fontId="10" fillId="3" borderId="5" xfId="1" applyFont="1" applyFill="1" applyBorder="1" applyAlignment="1">
      <alignment horizontal="center" vertical="top"/>
    </xf>
    <xf numFmtId="0" fontId="16" fillId="2" borderId="5" xfId="1" applyFont="1" applyFill="1" applyBorder="1" applyAlignment="1">
      <alignment horizontal="center" vertical="top"/>
    </xf>
    <xf numFmtId="0" fontId="16" fillId="2" borderId="5" xfId="1" applyFont="1" applyFill="1" applyBorder="1" applyAlignment="1">
      <alignment horizontal="left" vertical="top"/>
    </xf>
    <xf numFmtId="0" fontId="4" fillId="0" borderId="5" xfId="1" applyFont="1" applyBorder="1" applyAlignment="1">
      <alignment horizontal="center" vertical="top"/>
    </xf>
    <xf numFmtId="164" fontId="4" fillId="0" borderId="5" xfId="2" applyNumberFormat="1" applyFont="1" applyFill="1" applyBorder="1" applyAlignment="1">
      <alignment horizontal="center" vertical="top" wrapText="1"/>
    </xf>
    <xf numFmtId="0" fontId="4" fillId="2" borderId="5" xfId="1" applyFont="1" applyFill="1" applyBorder="1" applyAlignment="1">
      <alignment vertical="top" wrapText="1"/>
    </xf>
    <xf numFmtId="0" fontId="8" fillId="2" borderId="5" xfId="3" applyFont="1" applyFill="1" applyBorder="1" applyAlignment="1">
      <alignment horizontal="center" vertical="top" wrapText="1"/>
    </xf>
    <xf numFmtId="43" fontId="7" fillId="2" borderId="5" xfId="2" applyFont="1" applyFill="1" applyBorder="1" applyAlignment="1">
      <alignment horizontal="center" vertical="top" wrapText="1"/>
    </xf>
    <xf numFmtId="2" fontId="4" fillId="0" borderId="5" xfId="2" applyNumberFormat="1" applyFont="1" applyFill="1" applyBorder="1" applyAlignment="1">
      <alignment horizontal="center" vertical="top" wrapText="1"/>
    </xf>
    <xf numFmtId="164" fontId="6" fillId="0" borderId="5" xfId="2" applyNumberFormat="1" applyFont="1" applyFill="1" applyBorder="1" applyAlignment="1">
      <alignment horizontal="center" vertical="top" wrapText="1"/>
    </xf>
    <xf numFmtId="164" fontId="4" fillId="0" borderId="5" xfId="2" applyNumberFormat="1" applyFont="1" applyFill="1" applyBorder="1" applyAlignment="1">
      <alignment vertical="top" wrapText="1"/>
    </xf>
    <xf numFmtId="0" fontId="4" fillId="2" borderId="5" xfId="1" applyFont="1" applyFill="1" applyBorder="1" applyAlignment="1">
      <alignment horizontal="center" vertical="top" wrapText="1"/>
    </xf>
    <xf numFmtId="43" fontId="7" fillId="2" borderId="5" xfId="2" applyFont="1" applyFill="1" applyBorder="1" applyAlignment="1">
      <alignment vertical="top" wrapText="1"/>
    </xf>
    <xf numFmtId="164" fontId="6" fillId="0" borderId="5" xfId="2" applyNumberFormat="1" applyFont="1" applyFill="1" applyBorder="1" applyAlignment="1">
      <alignment vertical="top" wrapText="1"/>
    </xf>
    <xf numFmtId="0" fontId="16" fillId="2" borderId="5" xfId="1" applyFont="1" applyFill="1" applyBorder="1" applyAlignment="1">
      <alignment horizontal="center" vertical="top" wrapText="1"/>
    </xf>
    <xf numFmtId="2" fontId="4" fillId="2" borderId="5" xfId="1" applyNumberFormat="1" applyFont="1" applyFill="1" applyBorder="1" applyAlignment="1">
      <alignment horizontal="center" vertical="top"/>
    </xf>
    <xf numFmtId="164" fontId="16" fillId="0" borderId="5" xfId="2" applyNumberFormat="1" applyFont="1" applyFill="1" applyBorder="1" applyAlignment="1">
      <alignment horizontal="center" vertical="top" wrapText="1"/>
    </xf>
    <xf numFmtId="4" fontId="4" fillId="0" borderId="5" xfId="2" applyNumberFormat="1" applyFont="1" applyFill="1" applyBorder="1" applyAlignment="1">
      <alignment horizontal="center" vertical="top" wrapText="1"/>
    </xf>
    <xf numFmtId="4" fontId="4" fillId="0" borderId="5" xfId="2" applyNumberFormat="1" applyFont="1" applyFill="1" applyBorder="1" applyAlignment="1">
      <alignment vertical="top" wrapText="1"/>
    </xf>
    <xf numFmtId="0" fontId="18" fillId="2" borderId="4" xfId="1" applyFont="1" applyFill="1" applyBorder="1" applyAlignment="1">
      <alignment vertical="top"/>
    </xf>
    <xf numFmtId="0" fontId="19" fillId="5" borderId="5" xfId="1" applyFont="1" applyFill="1" applyBorder="1" applyAlignment="1">
      <alignment horizontal="center" vertical="top"/>
    </xf>
    <xf numFmtId="0" fontId="20" fillId="2" borderId="5" xfId="1" applyFont="1" applyFill="1" applyBorder="1" applyAlignment="1">
      <alignment vertical="top"/>
    </xf>
    <xf numFmtId="0" fontId="18" fillId="3" borderId="5" xfId="1" applyFont="1" applyFill="1" applyBorder="1" applyAlignment="1">
      <alignment vertical="top"/>
    </xf>
    <xf numFmtId="0" fontId="20" fillId="2" borderId="5" xfId="1" applyFont="1" applyFill="1" applyBorder="1" applyAlignment="1">
      <alignment horizontal="center" vertical="top"/>
    </xf>
    <xf numFmtId="0" fontId="20" fillId="2" borderId="5" xfId="1" applyFont="1" applyFill="1" applyBorder="1" applyAlignment="1">
      <alignment horizontal="left" vertical="top" wrapText="1"/>
    </xf>
    <xf numFmtId="0" fontId="20" fillId="2" borderId="5" xfId="1" applyFont="1" applyFill="1" applyBorder="1" applyAlignment="1">
      <alignment vertical="top" wrapText="1"/>
    </xf>
    <xf numFmtId="0" fontId="21" fillId="2" borderId="5" xfId="1" applyFont="1" applyFill="1" applyBorder="1" applyAlignment="1">
      <alignment horizontal="left" vertical="top" wrapText="1"/>
    </xf>
    <xf numFmtId="164" fontId="20" fillId="0" borderId="5" xfId="2" applyNumberFormat="1" applyFont="1" applyFill="1" applyBorder="1" applyAlignment="1">
      <alignment horizontal="center" vertical="top" wrapText="1"/>
    </xf>
    <xf numFmtId="164" fontId="20" fillId="0" borderId="5" xfId="2" applyNumberFormat="1" applyFont="1" applyFill="1" applyBorder="1" applyAlignment="1">
      <alignment horizontal="left" vertical="top" wrapText="1"/>
    </xf>
    <xf numFmtId="0" fontId="22" fillId="0" borderId="0" xfId="0" applyFont="1" applyAlignment="1">
      <alignment vertical="top"/>
    </xf>
    <xf numFmtId="0" fontId="16" fillId="6" borderId="5" xfId="1" applyFont="1" applyFill="1" applyBorder="1" applyAlignment="1">
      <alignment horizontal="center" vertical="top"/>
    </xf>
    <xf numFmtId="43" fontId="2" fillId="0" borderId="0" xfId="0" applyNumberFormat="1" applyFont="1" applyAlignment="1">
      <alignment vertical="top"/>
    </xf>
    <xf numFmtId="43" fontId="23" fillId="2" borderId="5" xfId="1" applyNumberFormat="1" applyFont="1" applyFill="1" applyBorder="1" applyAlignment="1">
      <alignment horizontal="center" vertical="top"/>
    </xf>
    <xf numFmtId="0" fontId="24" fillId="2" borderId="5" xfId="1" applyFont="1" applyFill="1" applyBorder="1" applyAlignment="1">
      <alignment horizontal="left" vertical="top" wrapText="1"/>
    </xf>
    <xf numFmtId="164" fontId="24" fillId="0" borderId="5" xfId="2" applyNumberFormat="1" applyFont="1" applyFill="1" applyBorder="1" applyAlignment="1">
      <alignment horizontal="left" vertical="top" wrapText="1"/>
    </xf>
    <xf numFmtId="0" fontId="0" fillId="0" borderId="6" xfId="0" applyBorder="1" applyAlignment="1">
      <alignment horizontal="center"/>
    </xf>
    <xf numFmtId="0" fontId="5" fillId="3" borderId="7" xfId="1" applyFont="1" applyFill="1" applyBorder="1" applyAlignment="1">
      <alignment horizontal="center" vertical="top" wrapText="1"/>
    </xf>
    <xf numFmtId="0" fontId="5" fillId="3" borderId="8" xfId="1" applyFont="1" applyFill="1" applyBorder="1" applyAlignment="1">
      <alignment horizontal="center" vertical="top" wrapText="1"/>
    </xf>
    <xf numFmtId="0" fontId="9" fillId="4" borderId="9" xfId="1" applyFont="1" applyFill="1" applyBorder="1" applyAlignment="1">
      <alignment horizontal="center" vertical="top" wrapText="1"/>
    </xf>
    <xf numFmtId="0" fontId="9" fillId="4" borderId="1" xfId="1" applyFont="1" applyFill="1" applyBorder="1" applyAlignment="1">
      <alignment horizontal="center" vertical="top" wrapText="1"/>
    </xf>
    <xf numFmtId="164" fontId="6" fillId="0" borderId="5" xfId="2" applyNumberFormat="1" applyFont="1" applyFill="1" applyBorder="1" applyAlignment="1">
      <alignment horizontal="center" vertical="top" wrapText="1"/>
    </xf>
    <xf numFmtId="0" fontId="4" fillId="2" borderId="5" xfId="1" applyFont="1" applyFill="1" applyBorder="1" applyAlignment="1">
      <alignment horizontal="center" vertical="top" wrapText="1"/>
    </xf>
    <xf numFmtId="0" fontId="8" fillId="2" borderId="5" xfId="3" applyFont="1" applyFill="1" applyBorder="1" applyAlignment="1">
      <alignment horizontal="center" vertical="top" wrapText="1"/>
    </xf>
    <xf numFmtId="43" fontId="7" fillId="2" borderId="5" xfId="2" applyFont="1" applyFill="1" applyBorder="1" applyAlignment="1">
      <alignment horizontal="center" vertical="top" wrapText="1"/>
    </xf>
  </cellXfs>
  <cellStyles count="5">
    <cellStyle name="Comma 10" xfId="4" xr:uid="{00000000-0005-0000-0000-000000000000}"/>
    <cellStyle name="Comma 2 3" xfId="2" xr:uid="{00000000-0005-0000-0000-000001000000}"/>
    <cellStyle name="Normal" xfId="0" builtinId="0"/>
    <cellStyle name="Normal 10" xfId="1" xr:uid="{00000000-0005-0000-0000-000003000000}"/>
    <cellStyle name="Normal 5 2 2" xfId="3"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jp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4</xdr:col>
      <xdr:colOff>669687</xdr:colOff>
      <xdr:row>15</xdr:row>
      <xdr:rowOff>68791</xdr:rowOff>
    </xdr:from>
    <xdr:to>
      <xdr:col>4</xdr:col>
      <xdr:colOff>3365500</xdr:colOff>
      <xdr:row>15</xdr:row>
      <xdr:rowOff>2619374</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rotWithShape="1">
        <a:blip xmlns:r="http://schemas.openxmlformats.org/officeDocument/2006/relationships" r:embed="rId1"/>
        <a:srcRect l="22268" r="13521" b="13581"/>
        <a:stretch/>
      </xdr:blipFill>
      <xdr:spPr>
        <a:xfrm>
          <a:off x="8845312" y="15150041"/>
          <a:ext cx="2695813" cy="2550583"/>
        </a:xfrm>
        <a:prstGeom prst="rect">
          <a:avLst/>
        </a:prstGeom>
      </xdr:spPr>
    </xdr:pic>
    <xdr:clientData/>
  </xdr:twoCellAnchor>
  <xdr:twoCellAnchor editAs="oneCell">
    <xdr:from>
      <xdr:col>4</xdr:col>
      <xdr:colOff>138265</xdr:colOff>
      <xdr:row>6</xdr:row>
      <xdr:rowOff>86250</xdr:rowOff>
    </xdr:from>
    <xdr:to>
      <xdr:col>4</xdr:col>
      <xdr:colOff>3687097</xdr:colOff>
      <xdr:row>6</xdr:row>
      <xdr:rowOff>3434830</xdr:rowOff>
    </xdr:to>
    <xdr:pic>
      <xdr:nvPicPr>
        <xdr:cNvPr id="42" name="Picture 41">
          <a:extLst>
            <a:ext uri="{FF2B5EF4-FFF2-40B4-BE49-F238E27FC236}">
              <a16:creationId xmlns:a16="http://schemas.microsoft.com/office/drawing/2014/main" id="{00000000-0008-0000-0100-00002A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8684" t="28388" r="24395"/>
        <a:stretch/>
      </xdr:blipFill>
      <xdr:spPr>
        <a:xfrm>
          <a:off x="8329765" y="1501393"/>
          <a:ext cx="3548832" cy="3348580"/>
        </a:xfrm>
        <a:prstGeom prst="rect">
          <a:avLst/>
        </a:prstGeom>
        <a:ln w="38100">
          <a:solidFill>
            <a:schemeClr val="tx1"/>
          </a:solidFill>
        </a:ln>
      </xdr:spPr>
    </xdr:pic>
    <xdr:clientData/>
  </xdr:twoCellAnchor>
  <xdr:twoCellAnchor>
    <xdr:from>
      <xdr:col>4</xdr:col>
      <xdr:colOff>262131</xdr:colOff>
      <xdr:row>6</xdr:row>
      <xdr:rowOff>2501970</xdr:rowOff>
    </xdr:from>
    <xdr:to>
      <xdr:col>4</xdr:col>
      <xdr:colOff>2723064</xdr:colOff>
      <xdr:row>6</xdr:row>
      <xdr:rowOff>2947494</xdr:rowOff>
    </xdr:to>
    <xdr:sp macro="" textlink="">
      <xdr:nvSpPr>
        <xdr:cNvPr id="3" name="Rectangle 2">
          <a:extLst>
            <a:ext uri="{FF2B5EF4-FFF2-40B4-BE49-F238E27FC236}">
              <a16:creationId xmlns:a16="http://schemas.microsoft.com/office/drawing/2014/main" id="{00000000-0008-0000-0100-000003000000}"/>
            </a:ext>
          </a:extLst>
        </xdr:cNvPr>
        <xdr:cNvSpPr/>
      </xdr:nvSpPr>
      <xdr:spPr>
        <a:xfrm rot="21098956">
          <a:off x="8496647" y="3884631"/>
          <a:ext cx="2460933" cy="445524"/>
        </a:xfrm>
        <a:prstGeom prst="rect">
          <a:avLst/>
        </a:prstGeom>
        <a:noFill/>
        <a:ln w="571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editAs="oneCell">
    <xdr:from>
      <xdr:col>4</xdr:col>
      <xdr:colOff>92178</xdr:colOff>
      <xdr:row>7</xdr:row>
      <xdr:rowOff>138266</xdr:rowOff>
    </xdr:from>
    <xdr:to>
      <xdr:col>4</xdr:col>
      <xdr:colOff>3708517</xdr:colOff>
      <xdr:row>8</xdr:row>
      <xdr:rowOff>2670087</xdr:rowOff>
    </xdr:to>
    <xdr:pic>
      <xdr:nvPicPr>
        <xdr:cNvPr id="45" name="Picture 44">
          <a:extLst>
            <a:ext uri="{FF2B5EF4-FFF2-40B4-BE49-F238E27FC236}">
              <a16:creationId xmlns:a16="http://schemas.microsoft.com/office/drawing/2014/main" id="{00000000-0008-0000-0100-00002D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7618" b="6877"/>
        <a:stretch/>
      </xdr:blipFill>
      <xdr:spPr>
        <a:xfrm>
          <a:off x="8326694" y="5085121"/>
          <a:ext cx="3616339" cy="2765323"/>
        </a:xfrm>
        <a:prstGeom prst="rect">
          <a:avLst/>
        </a:prstGeom>
        <a:ln w="38100">
          <a:solidFill>
            <a:schemeClr val="tx1"/>
          </a:solidFill>
        </a:ln>
      </xdr:spPr>
    </xdr:pic>
    <xdr:clientData/>
  </xdr:twoCellAnchor>
  <xdr:twoCellAnchor>
    <xdr:from>
      <xdr:col>4</xdr:col>
      <xdr:colOff>1659194</xdr:colOff>
      <xdr:row>8</xdr:row>
      <xdr:rowOff>1336572</xdr:rowOff>
    </xdr:from>
    <xdr:to>
      <xdr:col>4</xdr:col>
      <xdr:colOff>3708517</xdr:colOff>
      <xdr:row>8</xdr:row>
      <xdr:rowOff>1336573</xdr:rowOff>
    </xdr:to>
    <xdr:cxnSp macro="">
      <xdr:nvCxnSpPr>
        <xdr:cNvPr id="6" name="Straight Arrow Connector 5">
          <a:extLst>
            <a:ext uri="{FF2B5EF4-FFF2-40B4-BE49-F238E27FC236}">
              <a16:creationId xmlns:a16="http://schemas.microsoft.com/office/drawing/2014/main" id="{00000000-0008-0000-0100-000006000000}"/>
            </a:ext>
          </a:extLst>
        </xdr:cNvPr>
        <xdr:cNvCxnSpPr>
          <a:endCxn id="45" idx="3"/>
        </xdr:cNvCxnSpPr>
      </xdr:nvCxnSpPr>
      <xdr:spPr>
        <a:xfrm>
          <a:off x="9893710" y="6467782"/>
          <a:ext cx="2049323" cy="1"/>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660605</xdr:colOff>
      <xdr:row>8</xdr:row>
      <xdr:rowOff>660605</xdr:rowOff>
    </xdr:from>
    <xdr:to>
      <xdr:col>4</xdr:col>
      <xdr:colOff>3134032</xdr:colOff>
      <xdr:row>8</xdr:row>
      <xdr:rowOff>2350524</xdr:rowOff>
    </xdr:to>
    <xdr:sp macro="" textlink="">
      <xdr:nvSpPr>
        <xdr:cNvPr id="7" name="Rectangle 6">
          <a:extLst>
            <a:ext uri="{FF2B5EF4-FFF2-40B4-BE49-F238E27FC236}">
              <a16:creationId xmlns:a16="http://schemas.microsoft.com/office/drawing/2014/main" id="{00000000-0008-0000-0100-000007000000}"/>
            </a:ext>
          </a:extLst>
        </xdr:cNvPr>
        <xdr:cNvSpPr/>
      </xdr:nvSpPr>
      <xdr:spPr>
        <a:xfrm>
          <a:off x="8895121" y="5791815"/>
          <a:ext cx="2473427" cy="1689919"/>
        </a:xfrm>
        <a:prstGeom prst="rect">
          <a:avLst/>
        </a:prstGeom>
        <a:solidFill>
          <a:srgbClr val="FFFF00">
            <a:alpha val="50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editAs="oneCell">
    <xdr:from>
      <xdr:col>4</xdr:col>
      <xdr:colOff>91696</xdr:colOff>
      <xdr:row>10</xdr:row>
      <xdr:rowOff>144986</xdr:rowOff>
    </xdr:from>
    <xdr:to>
      <xdr:col>4</xdr:col>
      <xdr:colOff>3626034</xdr:colOff>
      <xdr:row>10</xdr:row>
      <xdr:rowOff>1343293</xdr:rowOff>
    </xdr:to>
    <xdr:pic>
      <xdr:nvPicPr>
        <xdr:cNvPr id="49" name="Picture 48">
          <a:extLst>
            <a:ext uri="{FF2B5EF4-FFF2-40B4-BE49-F238E27FC236}">
              <a16:creationId xmlns:a16="http://schemas.microsoft.com/office/drawing/2014/main" id="{00000000-0008-0000-0100-000031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5318" t="24160" r="20995" b="51570"/>
        <a:stretch/>
      </xdr:blipFill>
      <xdr:spPr>
        <a:xfrm>
          <a:off x="8336774" y="8196588"/>
          <a:ext cx="3534338" cy="1198307"/>
        </a:xfrm>
        <a:prstGeom prst="rect">
          <a:avLst/>
        </a:prstGeom>
      </xdr:spPr>
    </xdr:pic>
    <xdr:clientData/>
  </xdr:twoCellAnchor>
  <xdr:twoCellAnchor>
    <xdr:from>
      <xdr:col>4</xdr:col>
      <xdr:colOff>209393</xdr:colOff>
      <xdr:row>10</xdr:row>
      <xdr:rowOff>375683</xdr:rowOff>
    </xdr:from>
    <xdr:to>
      <xdr:col>4</xdr:col>
      <xdr:colOff>3681410</xdr:colOff>
      <xdr:row>10</xdr:row>
      <xdr:rowOff>1082236</xdr:rowOff>
    </xdr:to>
    <xdr:sp macro="" textlink="">
      <xdr:nvSpPr>
        <xdr:cNvPr id="11" name="Rectangle 10">
          <a:extLst>
            <a:ext uri="{FF2B5EF4-FFF2-40B4-BE49-F238E27FC236}">
              <a16:creationId xmlns:a16="http://schemas.microsoft.com/office/drawing/2014/main" id="{00000000-0008-0000-0100-00000B000000}"/>
            </a:ext>
          </a:extLst>
        </xdr:cNvPr>
        <xdr:cNvSpPr/>
      </xdr:nvSpPr>
      <xdr:spPr>
        <a:xfrm rot="433246">
          <a:off x="8454471" y="8427285"/>
          <a:ext cx="3472017" cy="706553"/>
        </a:xfrm>
        <a:prstGeom prst="rect">
          <a:avLst/>
        </a:prstGeom>
        <a:noFill/>
        <a:ln w="571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editAs="oneCell">
    <xdr:from>
      <xdr:col>4</xdr:col>
      <xdr:colOff>190500</xdr:colOff>
      <xdr:row>13</xdr:row>
      <xdr:rowOff>95250</xdr:rowOff>
    </xdr:from>
    <xdr:to>
      <xdr:col>4</xdr:col>
      <xdr:colOff>3623618</xdr:colOff>
      <xdr:row>13</xdr:row>
      <xdr:rowOff>1570086</xdr:rowOff>
    </xdr:to>
    <xdr:pic>
      <xdr:nvPicPr>
        <xdr:cNvPr id="60" name="Picture 59">
          <a:extLst>
            <a:ext uri="{FF2B5EF4-FFF2-40B4-BE49-F238E27FC236}">
              <a16:creationId xmlns:a16="http://schemas.microsoft.com/office/drawing/2014/main" id="{00000000-0008-0000-0100-00003C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8544" t="9406" r="4933" b="63231"/>
        <a:stretch/>
      </xdr:blipFill>
      <xdr:spPr>
        <a:xfrm>
          <a:off x="8439150" y="13354050"/>
          <a:ext cx="3433118" cy="1474836"/>
        </a:xfrm>
        <a:prstGeom prst="rect">
          <a:avLst/>
        </a:prstGeom>
        <a:ln w="38100">
          <a:solidFill>
            <a:schemeClr val="tx1"/>
          </a:solidFill>
        </a:ln>
      </xdr:spPr>
    </xdr:pic>
    <xdr:clientData/>
  </xdr:twoCellAnchor>
  <xdr:twoCellAnchor>
    <xdr:from>
      <xdr:col>3</xdr:col>
      <xdr:colOff>1682751</xdr:colOff>
      <xdr:row>13</xdr:row>
      <xdr:rowOff>284559</xdr:rowOff>
    </xdr:from>
    <xdr:to>
      <xdr:col>4</xdr:col>
      <xdr:colOff>3352533</xdr:colOff>
      <xdr:row>13</xdr:row>
      <xdr:rowOff>1068067</xdr:rowOff>
    </xdr:to>
    <xdr:sp macro="" textlink="">
      <xdr:nvSpPr>
        <xdr:cNvPr id="61" name="Rectangle 60">
          <a:extLst>
            <a:ext uri="{FF2B5EF4-FFF2-40B4-BE49-F238E27FC236}">
              <a16:creationId xmlns:a16="http://schemas.microsoft.com/office/drawing/2014/main" id="{00000000-0008-0000-0100-00003D000000}"/>
            </a:ext>
          </a:extLst>
        </xdr:cNvPr>
        <xdr:cNvSpPr/>
      </xdr:nvSpPr>
      <xdr:spPr>
        <a:xfrm>
          <a:off x="8112126" y="13508434"/>
          <a:ext cx="3416032" cy="783508"/>
        </a:xfrm>
        <a:prstGeom prst="rect">
          <a:avLst/>
        </a:prstGeom>
        <a:noFill/>
        <a:ln w="571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xdr:from>
      <xdr:col>4</xdr:col>
      <xdr:colOff>953492</xdr:colOff>
      <xdr:row>15</xdr:row>
      <xdr:rowOff>635992</xdr:rowOff>
    </xdr:from>
    <xdr:to>
      <xdr:col>4</xdr:col>
      <xdr:colOff>3143250</xdr:colOff>
      <xdr:row>15</xdr:row>
      <xdr:rowOff>1439664</xdr:rowOff>
    </xdr:to>
    <xdr:sp macro="" textlink="">
      <xdr:nvSpPr>
        <xdr:cNvPr id="18" name="Rectangle 17">
          <a:extLst>
            <a:ext uri="{FF2B5EF4-FFF2-40B4-BE49-F238E27FC236}">
              <a16:creationId xmlns:a16="http://schemas.microsoft.com/office/drawing/2014/main" id="{00000000-0008-0000-0100-000012000000}"/>
            </a:ext>
          </a:extLst>
        </xdr:cNvPr>
        <xdr:cNvSpPr/>
      </xdr:nvSpPr>
      <xdr:spPr>
        <a:xfrm>
          <a:off x="9129117" y="15717242"/>
          <a:ext cx="2189758" cy="803672"/>
        </a:xfrm>
        <a:prstGeom prst="rect">
          <a:avLst/>
        </a:prstGeom>
        <a:noFill/>
        <a:ln w="571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editAs="oneCell">
    <xdr:from>
      <xdr:col>4</xdr:col>
      <xdr:colOff>59532</xdr:colOff>
      <xdr:row>20</xdr:row>
      <xdr:rowOff>238125</xdr:rowOff>
    </xdr:from>
    <xdr:to>
      <xdr:col>4</xdr:col>
      <xdr:colOff>3768316</xdr:colOff>
      <xdr:row>20</xdr:row>
      <xdr:rowOff>2282308</xdr:rowOff>
    </xdr:to>
    <xdr:pic>
      <xdr:nvPicPr>
        <xdr:cNvPr id="63" name="Picture 62">
          <a:extLst>
            <a:ext uri="{FF2B5EF4-FFF2-40B4-BE49-F238E27FC236}">
              <a16:creationId xmlns:a16="http://schemas.microsoft.com/office/drawing/2014/main" id="{00000000-0008-0000-0100-00003F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6837" t="53599" r="20023"/>
        <a:stretch/>
      </xdr:blipFill>
      <xdr:spPr>
        <a:xfrm>
          <a:off x="8304610" y="19436953"/>
          <a:ext cx="3708784" cy="2044183"/>
        </a:xfrm>
        <a:prstGeom prst="rect">
          <a:avLst/>
        </a:prstGeom>
        <a:ln w="38100">
          <a:solidFill>
            <a:schemeClr val="tx1"/>
          </a:solidFill>
        </a:ln>
      </xdr:spPr>
    </xdr:pic>
    <xdr:clientData/>
  </xdr:twoCellAnchor>
  <xdr:twoCellAnchor editAs="oneCell">
    <xdr:from>
      <xdr:col>4</xdr:col>
      <xdr:colOff>92870</xdr:colOff>
      <xdr:row>18</xdr:row>
      <xdr:rowOff>13271</xdr:rowOff>
    </xdr:from>
    <xdr:to>
      <xdr:col>4</xdr:col>
      <xdr:colOff>3676055</xdr:colOff>
      <xdr:row>18</xdr:row>
      <xdr:rowOff>1988227</xdr:rowOff>
    </xdr:to>
    <xdr:pic>
      <xdr:nvPicPr>
        <xdr:cNvPr id="64" name="Picture 63">
          <a:extLst>
            <a:ext uri="{FF2B5EF4-FFF2-40B4-BE49-F238E27FC236}">
              <a16:creationId xmlns:a16="http://schemas.microsoft.com/office/drawing/2014/main" id="{00000000-0008-0000-0100-000040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6837" t="53599" r="20023"/>
        <a:stretch/>
      </xdr:blipFill>
      <xdr:spPr>
        <a:xfrm>
          <a:off x="8337948" y="21667763"/>
          <a:ext cx="3583185" cy="1974956"/>
        </a:xfrm>
        <a:prstGeom prst="rect">
          <a:avLst/>
        </a:prstGeom>
        <a:ln w="38100">
          <a:solidFill>
            <a:schemeClr val="tx1"/>
          </a:solidFill>
        </a:ln>
      </xdr:spPr>
    </xdr:pic>
    <xdr:clientData/>
  </xdr:twoCellAnchor>
  <xdr:twoCellAnchor>
    <xdr:from>
      <xdr:col>4</xdr:col>
      <xdr:colOff>1805990</xdr:colOff>
      <xdr:row>18</xdr:row>
      <xdr:rowOff>1429249</xdr:rowOff>
    </xdr:from>
    <xdr:to>
      <xdr:col>4</xdr:col>
      <xdr:colOff>3239362</xdr:colOff>
      <xdr:row>18</xdr:row>
      <xdr:rowOff>1814364</xdr:rowOff>
    </xdr:to>
    <xdr:sp macro="" textlink="">
      <xdr:nvSpPr>
        <xdr:cNvPr id="20" name="Rectangle 19">
          <a:extLst>
            <a:ext uri="{FF2B5EF4-FFF2-40B4-BE49-F238E27FC236}">
              <a16:creationId xmlns:a16="http://schemas.microsoft.com/office/drawing/2014/main" id="{00000000-0008-0000-0100-000014000000}"/>
            </a:ext>
          </a:extLst>
        </xdr:cNvPr>
        <xdr:cNvSpPr/>
      </xdr:nvSpPr>
      <xdr:spPr>
        <a:xfrm rot="21114295">
          <a:off x="10051068" y="18395655"/>
          <a:ext cx="1433372" cy="385115"/>
        </a:xfrm>
        <a:prstGeom prst="rect">
          <a:avLst/>
        </a:prstGeom>
        <a:noFill/>
        <a:ln w="571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xdr:from>
      <xdr:col>4</xdr:col>
      <xdr:colOff>527504</xdr:colOff>
      <xdr:row>20</xdr:row>
      <xdr:rowOff>1875613</xdr:rowOff>
    </xdr:from>
    <xdr:to>
      <xdr:col>4</xdr:col>
      <xdr:colOff>1804145</xdr:colOff>
      <xdr:row>20</xdr:row>
      <xdr:rowOff>2130099</xdr:rowOff>
    </xdr:to>
    <xdr:sp macro="" textlink="">
      <xdr:nvSpPr>
        <xdr:cNvPr id="65" name="Rectangle 64">
          <a:extLst>
            <a:ext uri="{FF2B5EF4-FFF2-40B4-BE49-F238E27FC236}">
              <a16:creationId xmlns:a16="http://schemas.microsoft.com/office/drawing/2014/main" id="{00000000-0008-0000-0100-000041000000}"/>
            </a:ext>
          </a:extLst>
        </xdr:cNvPr>
        <xdr:cNvSpPr/>
      </xdr:nvSpPr>
      <xdr:spPr>
        <a:xfrm rot="21114295">
          <a:off x="8772582" y="21074441"/>
          <a:ext cx="1276641" cy="254486"/>
        </a:xfrm>
        <a:prstGeom prst="rect">
          <a:avLst/>
        </a:prstGeom>
        <a:noFill/>
        <a:ln w="571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editAs="oneCell">
    <xdr:from>
      <xdr:col>4</xdr:col>
      <xdr:colOff>198580</xdr:colOff>
      <xdr:row>28</xdr:row>
      <xdr:rowOff>107155</xdr:rowOff>
    </xdr:from>
    <xdr:to>
      <xdr:col>4</xdr:col>
      <xdr:colOff>3547213</xdr:colOff>
      <xdr:row>28</xdr:row>
      <xdr:rowOff>1134070</xdr:rowOff>
    </xdr:to>
    <xdr:pic>
      <xdr:nvPicPr>
        <xdr:cNvPr id="66" name="Picture 65">
          <a:extLst>
            <a:ext uri="{FF2B5EF4-FFF2-40B4-BE49-F238E27FC236}">
              <a16:creationId xmlns:a16="http://schemas.microsoft.com/office/drawing/2014/main" id="{00000000-0008-0000-0100-000042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2310" t="23853" r="30336" b="56785"/>
        <a:stretch/>
      </xdr:blipFill>
      <xdr:spPr>
        <a:xfrm>
          <a:off x="8390080" y="26709119"/>
          <a:ext cx="3348633" cy="1026915"/>
        </a:xfrm>
        <a:prstGeom prst="rect">
          <a:avLst/>
        </a:prstGeom>
        <a:ln w="38100">
          <a:solidFill>
            <a:schemeClr val="tx1"/>
          </a:solidFill>
        </a:ln>
      </xdr:spPr>
    </xdr:pic>
    <xdr:clientData/>
  </xdr:twoCellAnchor>
  <xdr:twoCellAnchor editAs="oneCell">
    <xdr:from>
      <xdr:col>4</xdr:col>
      <xdr:colOff>464344</xdr:colOff>
      <xdr:row>11</xdr:row>
      <xdr:rowOff>212328</xdr:rowOff>
    </xdr:from>
    <xdr:to>
      <xdr:col>4</xdr:col>
      <xdr:colOff>3426023</xdr:colOff>
      <xdr:row>11</xdr:row>
      <xdr:rowOff>2692475</xdr:rowOff>
    </xdr:to>
    <xdr:pic>
      <xdr:nvPicPr>
        <xdr:cNvPr id="22" name="Picture 21">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6"/>
        <a:stretch>
          <a:fillRect/>
        </a:stretch>
      </xdr:blipFill>
      <xdr:spPr>
        <a:xfrm>
          <a:off x="8639969" y="10499328"/>
          <a:ext cx="2961679" cy="2480147"/>
        </a:xfrm>
        <a:prstGeom prst="rect">
          <a:avLst/>
        </a:prstGeom>
      </xdr:spPr>
    </xdr:pic>
    <xdr:clientData/>
  </xdr:twoCellAnchor>
  <xdr:twoCellAnchor>
    <xdr:from>
      <xdr:col>4</xdr:col>
      <xdr:colOff>506017</xdr:colOff>
      <xdr:row>11</xdr:row>
      <xdr:rowOff>669726</xdr:rowOff>
    </xdr:from>
    <xdr:to>
      <xdr:col>4</xdr:col>
      <xdr:colOff>1508125</xdr:colOff>
      <xdr:row>11</xdr:row>
      <xdr:rowOff>1778000</xdr:rowOff>
    </xdr:to>
    <xdr:sp macro="" textlink="">
      <xdr:nvSpPr>
        <xdr:cNvPr id="23" name="Rectangle 22">
          <a:extLst>
            <a:ext uri="{FF2B5EF4-FFF2-40B4-BE49-F238E27FC236}">
              <a16:creationId xmlns:a16="http://schemas.microsoft.com/office/drawing/2014/main" id="{00000000-0008-0000-0100-000017000000}"/>
            </a:ext>
          </a:extLst>
        </xdr:cNvPr>
        <xdr:cNvSpPr/>
      </xdr:nvSpPr>
      <xdr:spPr>
        <a:xfrm>
          <a:off x="8681642" y="10956726"/>
          <a:ext cx="1002108" cy="1108274"/>
        </a:xfrm>
        <a:prstGeom prst="rect">
          <a:avLst/>
        </a:prstGeom>
        <a:noFill/>
        <a:ln w="7620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editAs="oneCell">
    <xdr:from>
      <xdr:col>4</xdr:col>
      <xdr:colOff>619125</xdr:colOff>
      <xdr:row>32</xdr:row>
      <xdr:rowOff>70598</xdr:rowOff>
    </xdr:from>
    <xdr:to>
      <xdr:col>4</xdr:col>
      <xdr:colOff>2190750</xdr:colOff>
      <xdr:row>32</xdr:row>
      <xdr:rowOff>1249317</xdr:rowOff>
    </xdr:to>
    <xdr:pic>
      <xdr:nvPicPr>
        <xdr:cNvPr id="21" name="Picture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810625" y="32292312"/>
          <a:ext cx="1571625" cy="1178719"/>
        </a:xfrm>
        <a:prstGeom prst="rect">
          <a:avLst/>
        </a:prstGeom>
      </xdr:spPr>
    </xdr:pic>
    <xdr:clientData/>
  </xdr:twoCellAnchor>
  <xdr:twoCellAnchor>
    <xdr:from>
      <xdr:col>4</xdr:col>
      <xdr:colOff>1000125</xdr:colOff>
      <xdr:row>32</xdr:row>
      <xdr:rowOff>523875</xdr:rowOff>
    </xdr:from>
    <xdr:to>
      <xdr:col>4</xdr:col>
      <xdr:colOff>2651125</xdr:colOff>
      <xdr:row>32</xdr:row>
      <xdr:rowOff>587375</xdr:rowOff>
    </xdr:to>
    <xdr:cxnSp macro="">
      <xdr:nvCxnSpPr>
        <xdr:cNvPr id="4" name="Straight Arrow Connector 3">
          <a:extLst>
            <a:ext uri="{FF2B5EF4-FFF2-40B4-BE49-F238E27FC236}">
              <a16:creationId xmlns:a16="http://schemas.microsoft.com/office/drawing/2014/main" id="{00000000-0008-0000-0100-000004000000}"/>
            </a:ext>
          </a:extLst>
        </xdr:cNvPr>
        <xdr:cNvCxnSpPr/>
      </xdr:nvCxnSpPr>
      <xdr:spPr>
        <a:xfrm flipV="1">
          <a:off x="9175750" y="29098875"/>
          <a:ext cx="1651000" cy="63500"/>
        </a:xfrm>
        <a:prstGeom prst="straightConnector1">
          <a:avLst/>
        </a:prstGeom>
        <a:ln w="28575">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4</xdr:col>
      <xdr:colOff>587375</xdr:colOff>
      <xdr:row>16</xdr:row>
      <xdr:rowOff>111124</xdr:rowOff>
    </xdr:from>
    <xdr:to>
      <xdr:col>4</xdr:col>
      <xdr:colOff>3515015</xdr:colOff>
      <xdr:row>16</xdr:row>
      <xdr:rowOff>2667000</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8"/>
        <a:stretch>
          <a:fillRect/>
        </a:stretch>
      </xdr:blipFill>
      <xdr:spPr>
        <a:xfrm>
          <a:off x="8763000" y="17843499"/>
          <a:ext cx="2927640" cy="2555876"/>
        </a:xfrm>
        <a:prstGeom prst="rect">
          <a:avLst/>
        </a:prstGeom>
      </xdr:spPr>
    </xdr:pic>
    <xdr:clientData/>
  </xdr:twoCellAnchor>
  <xdr:twoCellAnchor>
    <xdr:from>
      <xdr:col>4</xdr:col>
      <xdr:colOff>1518642</xdr:colOff>
      <xdr:row>16</xdr:row>
      <xdr:rowOff>677267</xdr:rowOff>
    </xdr:from>
    <xdr:to>
      <xdr:col>4</xdr:col>
      <xdr:colOff>3444875</xdr:colOff>
      <xdr:row>16</xdr:row>
      <xdr:rowOff>1480939</xdr:rowOff>
    </xdr:to>
    <xdr:sp macro="" textlink="">
      <xdr:nvSpPr>
        <xdr:cNvPr id="25" name="Rectangle 24">
          <a:extLst>
            <a:ext uri="{FF2B5EF4-FFF2-40B4-BE49-F238E27FC236}">
              <a16:creationId xmlns:a16="http://schemas.microsoft.com/office/drawing/2014/main" id="{00000000-0008-0000-0100-000019000000}"/>
            </a:ext>
          </a:extLst>
        </xdr:cNvPr>
        <xdr:cNvSpPr/>
      </xdr:nvSpPr>
      <xdr:spPr>
        <a:xfrm>
          <a:off x="9694267" y="18409642"/>
          <a:ext cx="1926233" cy="803672"/>
        </a:xfrm>
        <a:prstGeom prst="rect">
          <a:avLst/>
        </a:prstGeom>
        <a:noFill/>
        <a:ln w="571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G41"/>
  <sheetViews>
    <sheetView topLeftCell="A18" zoomScale="80" zoomScaleNormal="80" workbookViewId="0">
      <selection activeCell="F37" sqref="F37"/>
    </sheetView>
  </sheetViews>
  <sheetFormatPr defaultRowHeight="15" x14ac:dyDescent="0.25"/>
  <cols>
    <col min="1" max="1" width="5.85546875" customWidth="1"/>
    <col min="2" max="2" width="27.5703125" customWidth="1"/>
    <col min="3" max="3" width="10" customWidth="1"/>
    <col min="4" max="4" width="10.140625" customWidth="1"/>
    <col min="5" max="5" width="8.7109375" customWidth="1"/>
    <col min="7" max="7" width="9.42578125" customWidth="1"/>
  </cols>
  <sheetData>
    <row r="2" spans="1:7" x14ac:dyDescent="0.25">
      <c r="A2" s="1" t="s">
        <v>0</v>
      </c>
      <c r="B2" s="1"/>
    </row>
    <row r="3" spans="1:7" ht="24" customHeight="1" x14ac:dyDescent="0.25">
      <c r="A3" s="7" t="s">
        <v>1</v>
      </c>
      <c r="B3" s="8"/>
    </row>
    <row r="4" spans="1:7" x14ac:dyDescent="0.25">
      <c r="A4" s="9"/>
      <c r="B4" s="2"/>
      <c r="C4" s="2"/>
      <c r="D4" s="2"/>
      <c r="E4" s="2"/>
      <c r="F4" s="2"/>
      <c r="G4" s="2"/>
    </row>
    <row r="5" spans="1:7" x14ac:dyDescent="0.25">
      <c r="A5" s="9">
        <v>1</v>
      </c>
      <c r="B5" s="6" t="s">
        <v>2</v>
      </c>
      <c r="C5" s="2">
        <v>2.9249999999999998</v>
      </c>
      <c r="D5" s="2">
        <v>0.95</v>
      </c>
      <c r="E5" s="10"/>
      <c r="F5" s="10">
        <f>(C5*D5)</f>
        <v>2.7787499999999996</v>
      </c>
      <c r="G5" s="2"/>
    </row>
    <row r="6" spans="1:7" x14ac:dyDescent="0.25">
      <c r="A6" s="9"/>
      <c r="B6" s="6"/>
      <c r="C6" s="2">
        <v>1.5</v>
      </c>
      <c r="D6" s="2">
        <v>0.95</v>
      </c>
      <c r="E6" s="10"/>
      <c r="F6" s="10">
        <f>(C6*D6)</f>
        <v>1.4249999999999998</v>
      </c>
      <c r="G6" s="2"/>
    </row>
    <row r="7" spans="1:7" x14ac:dyDescent="0.25">
      <c r="A7" s="9"/>
      <c r="B7" s="6"/>
      <c r="C7" s="2">
        <v>1</v>
      </c>
      <c r="D7" s="2">
        <v>0.95</v>
      </c>
      <c r="E7" s="10"/>
      <c r="F7" s="10">
        <f>(C7*D7)</f>
        <v>0.95</v>
      </c>
      <c r="G7" s="2"/>
    </row>
    <row r="8" spans="1:7" x14ac:dyDescent="0.25">
      <c r="A8" s="9"/>
      <c r="B8" s="6"/>
      <c r="C8" s="2"/>
      <c r="D8" s="2"/>
      <c r="E8" s="10"/>
      <c r="F8" s="10">
        <f>SUM(F5:F7)</f>
        <v>5.1537499999999996</v>
      </c>
      <c r="G8" s="2"/>
    </row>
    <row r="9" spans="1:7" x14ac:dyDescent="0.25">
      <c r="A9" s="9"/>
      <c r="B9" s="2"/>
      <c r="C9" s="2"/>
      <c r="D9" s="2"/>
      <c r="E9" s="2"/>
      <c r="F9" s="2"/>
      <c r="G9" s="2"/>
    </row>
    <row r="10" spans="1:7" x14ac:dyDescent="0.25">
      <c r="A10" s="9">
        <v>2</v>
      </c>
      <c r="B10" s="2" t="s">
        <v>3</v>
      </c>
      <c r="C10" s="2"/>
      <c r="D10" s="2"/>
      <c r="E10" s="2"/>
      <c r="F10" s="2"/>
      <c r="G10" s="2"/>
    </row>
    <row r="11" spans="1:7" x14ac:dyDescent="0.25">
      <c r="A11" s="9"/>
      <c r="B11" s="2" t="s">
        <v>4</v>
      </c>
      <c r="C11" s="2">
        <f>(0.225+0.225+0.15+0.15)</f>
        <v>0.75</v>
      </c>
      <c r="D11" s="2">
        <v>1.2250000000000001</v>
      </c>
      <c r="E11" s="2">
        <v>11</v>
      </c>
      <c r="F11" s="11">
        <f>(C11*D11*E11)</f>
        <v>10.106250000000001</v>
      </c>
      <c r="G11" s="74" t="s">
        <v>5</v>
      </c>
    </row>
    <row r="12" spans="1:7" x14ac:dyDescent="0.25">
      <c r="A12" s="9"/>
      <c r="B12" s="2"/>
      <c r="C12" s="2">
        <v>0.75</v>
      </c>
      <c r="D12" s="2">
        <v>2.2000000000000002</v>
      </c>
      <c r="E12" s="2">
        <v>6</v>
      </c>
      <c r="F12" s="11">
        <f t="shared" ref="F12:F13" si="0">(C12*D12*E12)</f>
        <v>9.9</v>
      </c>
      <c r="G12" s="74"/>
    </row>
    <row r="13" spans="1:7" x14ac:dyDescent="0.25">
      <c r="A13" s="9"/>
      <c r="B13" s="2"/>
      <c r="C13" s="2">
        <v>0.15</v>
      </c>
      <c r="D13" s="2">
        <v>0.22500000000000001</v>
      </c>
      <c r="E13" s="2">
        <v>17</v>
      </c>
      <c r="F13" s="11">
        <f t="shared" si="0"/>
        <v>0.57374999999999998</v>
      </c>
      <c r="G13" s="9" t="s">
        <v>6</v>
      </c>
    </row>
    <row r="14" spans="1:7" x14ac:dyDescent="0.25">
      <c r="A14" s="9"/>
      <c r="B14" s="2"/>
      <c r="C14" s="2"/>
      <c r="D14" s="2"/>
      <c r="E14" s="2"/>
      <c r="F14" s="10">
        <f>SUM(F11:F13)</f>
        <v>20.580000000000002</v>
      </c>
      <c r="G14" s="9"/>
    </row>
    <row r="15" spans="1:7" x14ac:dyDescent="0.25">
      <c r="A15" s="9"/>
      <c r="B15" s="2"/>
      <c r="C15" s="2"/>
      <c r="D15" s="2"/>
      <c r="E15" s="2"/>
      <c r="F15" s="2"/>
      <c r="G15" s="2"/>
    </row>
    <row r="16" spans="1:7" x14ac:dyDescent="0.25">
      <c r="A16" s="9"/>
      <c r="B16" s="2" t="s">
        <v>7</v>
      </c>
      <c r="C16" s="2">
        <v>1.5</v>
      </c>
      <c r="D16" s="2">
        <v>1.5</v>
      </c>
      <c r="E16" s="2"/>
      <c r="F16" s="3">
        <f>(C16*D16)</f>
        <v>2.25</v>
      </c>
      <c r="G16" s="2"/>
    </row>
    <row r="17" spans="1:7" x14ac:dyDescent="0.25">
      <c r="A17" s="9"/>
      <c r="B17" s="5" t="s">
        <v>8</v>
      </c>
      <c r="C17" s="2"/>
      <c r="D17" s="2"/>
      <c r="E17" s="2"/>
      <c r="F17" s="10">
        <f>SUM(F14+F16)</f>
        <v>22.830000000000002</v>
      </c>
      <c r="G17" s="2"/>
    </row>
    <row r="18" spans="1:7" x14ac:dyDescent="0.25">
      <c r="A18" s="9"/>
      <c r="B18" s="2"/>
      <c r="C18" s="2"/>
      <c r="D18" s="2"/>
      <c r="E18" s="2"/>
      <c r="F18" s="2"/>
      <c r="G18" s="2"/>
    </row>
    <row r="19" spans="1:7" x14ac:dyDescent="0.25">
      <c r="A19" s="9">
        <v>3</v>
      </c>
      <c r="B19" s="4" t="s">
        <v>9</v>
      </c>
      <c r="C19" s="2">
        <v>0.92</v>
      </c>
      <c r="D19" s="2">
        <v>0.95</v>
      </c>
      <c r="E19" s="2">
        <v>3</v>
      </c>
      <c r="F19" s="10">
        <f>(C19*D19*E19)</f>
        <v>2.6219999999999999</v>
      </c>
      <c r="G19" s="2"/>
    </row>
    <row r="20" spans="1:7" x14ac:dyDescent="0.25">
      <c r="A20" s="9"/>
      <c r="B20" s="2"/>
      <c r="C20" s="2"/>
      <c r="D20" s="2"/>
      <c r="E20" s="2"/>
      <c r="F20" s="11"/>
      <c r="G20" s="2"/>
    </row>
    <row r="21" spans="1:7" x14ac:dyDescent="0.25">
      <c r="A21" s="9">
        <v>4</v>
      </c>
      <c r="B21" s="2" t="s">
        <v>10</v>
      </c>
      <c r="C21" s="2">
        <v>1.21</v>
      </c>
      <c r="D21" s="2">
        <v>2.56</v>
      </c>
      <c r="E21" s="2"/>
      <c r="F21" s="10">
        <f>(C21*D21)</f>
        <v>3.0975999999999999</v>
      </c>
      <c r="G21" s="2"/>
    </row>
    <row r="22" spans="1:7" x14ac:dyDescent="0.25">
      <c r="A22" s="9">
        <v>5</v>
      </c>
      <c r="B22" s="2" t="s">
        <v>11</v>
      </c>
      <c r="C22" s="2">
        <v>1.52</v>
      </c>
      <c r="D22" s="2">
        <v>0.33</v>
      </c>
      <c r="E22" s="2"/>
      <c r="F22" s="10">
        <f>(C22*D22)</f>
        <v>0.50160000000000005</v>
      </c>
      <c r="G22" s="2"/>
    </row>
    <row r="23" spans="1:7" ht="30" x14ac:dyDescent="0.25">
      <c r="A23" s="9">
        <v>6</v>
      </c>
      <c r="B23" s="4" t="s">
        <v>12</v>
      </c>
      <c r="C23" s="2">
        <v>1.83</v>
      </c>
      <c r="D23" s="2">
        <v>0.6</v>
      </c>
      <c r="E23" s="2"/>
      <c r="F23" s="10">
        <f>(C23*D23)</f>
        <v>1.0980000000000001</v>
      </c>
      <c r="G23" s="2"/>
    </row>
    <row r="24" spans="1:7" x14ac:dyDescent="0.25">
      <c r="A24" s="9"/>
      <c r="B24" s="2"/>
      <c r="C24" s="2"/>
      <c r="D24" s="2"/>
      <c r="E24" s="2"/>
      <c r="F24" s="11"/>
      <c r="G24" s="2"/>
    </row>
    <row r="25" spans="1:7" x14ac:dyDescent="0.25">
      <c r="A25" s="9">
        <v>7</v>
      </c>
      <c r="B25" s="2" t="s">
        <v>13</v>
      </c>
      <c r="C25" s="2"/>
      <c r="D25" s="2"/>
      <c r="E25" s="2"/>
      <c r="F25" s="11"/>
      <c r="G25" s="2"/>
    </row>
    <row r="26" spans="1:7" x14ac:dyDescent="0.25">
      <c r="A26" s="9"/>
      <c r="B26" s="5" t="s">
        <v>14</v>
      </c>
      <c r="C26" s="2">
        <v>4.42</v>
      </c>
      <c r="D26" s="2">
        <v>3</v>
      </c>
      <c r="E26" s="2"/>
      <c r="F26" s="10">
        <f>(C26*D26)</f>
        <v>13.26</v>
      </c>
      <c r="G26" s="2"/>
    </row>
    <row r="27" spans="1:7" x14ac:dyDescent="0.25">
      <c r="A27" s="9">
        <v>8</v>
      </c>
      <c r="B27" s="2" t="s">
        <v>15</v>
      </c>
      <c r="C27" s="2"/>
      <c r="D27" s="2"/>
      <c r="E27" s="2"/>
      <c r="F27" s="3">
        <v>7.5</v>
      </c>
      <c r="G27" s="2"/>
    </row>
    <row r="28" spans="1:7" x14ac:dyDescent="0.25">
      <c r="A28" s="9">
        <v>9</v>
      </c>
      <c r="B28" s="2" t="s">
        <v>16</v>
      </c>
      <c r="C28" s="2"/>
      <c r="D28" s="2"/>
      <c r="E28" s="2"/>
      <c r="F28" s="2"/>
      <c r="G28" s="2"/>
    </row>
    <row r="29" spans="1:7" x14ac:dyDescent="0.25">
      <c r="A29" s="9"/>
      <c r="B29" s="5" t="s">
        <v>17</v>
      </c>
      <c r="C29" s="2"/>
      <c r="D29" s="2"/>
      <c r="E29" s="2"/>
      <c r="F29" s="2">
        <v>16</v>
      </c>
      <c r="G29" s="2"/>
    </row>
    <row r="30" spans="1:7" x14ac:dyDescent="0.25">
      <c r="A30" s="9"/>
      <c r="B30" s="5" t="s">
        <v>18</v>
      </c>
      <c r="C30" s="2"/>
      <c r="D30" s="2"/>
      <c r="E30" s="2"/>
      <c r="F30" s="2">
        <v>4</v>
      </c>
      <c r="G30" s="2"/>
    </row>
    <row r="31" spans="1:7" x14ac:dyDescent="0.25">
      <c r="A31" s="9"/>
      <c r="B31" s="5"/>
      <c r="C31" s="2"/>
      <c r="D31" s="2"/>
      <c r="E31" s="2"/>
      <c r="F31" s="3">
        <f>SUM(F29:F30)</f>
        <v>20</v>
      </c>
      <c r="G31" s="2"/>
    </row>
    <row r="32" spans="1:7" x14ac:dyDescent="0.25">
      <c r="A32" s="2"/>
      <c r="B32" s="2"/>
      <c r="C32" s="2"/>
      <c r="D32" s="2"/>
      <c r="E32" s="2"/>
      <c r="F32" s="2"/>
      <c r="G32" s="2"/>
    </row>
    <row r="33" spans="1:7" ht="30" x14ac:dyDescent="0.25">
      <c r="A33" s="18">
        <v>10</v>
      </c>
      <c r="B33" s="4" t="s">
        <v>19</v>
      </c>
      <c r="C33" s="2"/>
      <c r="D33" s="2"/>
      <c r="E33" s="2"/>
      <c r="F33" s="2"/>
      <c r="G33" s="2"/>
    </row>
    <row r="34" spans="1:7" x14ac:dyDescent="0.25">
      <c r="A34" s="2"/>
      <c r="B34" s="2"/>
      <c r="C34" s="2"/>
      <c r="D34" s="2"/>
      <c r="E34" s="2"/>
      <c r="F34" s="2"/>
      <c r="G34" s="2"/>
    </row>
    <row r="35" spans="1:7" x14ac:dyDescent="0.25">
      <c r="A35" s="2">
        <v>11</v>
      </c>
      <c r="B35" s="2" t="s">
        <v>20</v>
      </c>
      <c r="C35" s="2"/>
      <c r="D35" s="2"/>
      <c r="E35" s="2"/>
      <c r="F35" s="2">
        <v>1.6</v>
      </c>
      <c r="G35" s="2"/>
    </row>
    <row r="36" spans="1:7" x14ac:dyDescent="0.25">
      <c r="A36" s="2"/>
      <c r="B36" s="2"/>
      <c r="C36" s="2"/>
      <c r="D36" s="2"/>
      <c r="E36" s="2"/>
      <c r="F36" s="2"/>
      <c r="G36" s="2"/>
    </row>
    <row r="37" spans="1:7" x14ac:dyDescent="0.25">
      <c r="A37" s="2"/>
      <c r="B37" s="19" t="s">
        <v>21</v>
      </c>
      <c r="C37" s="2">
        <v>1.25</v>
      </c>
      <c r="D37" s="2">
        <v>0.95</v>
      </c>
      <c r="E37" s="2">
        <v>3</v>
      </c>
      <c r="F37" s="11">
        <f>(C37*D37*E37)</f>
        <v>3.5625</v>
      </c>
      <c r="G37" s="2"/>
    </row>
    <row r="39" spans="1:7" ht="60" x14ac:dyDescent="0.25">
      <c r="A39">
        <v>12</v>
      </c>
      <c r="B39" s="20" t="s">
        <v>69</v>
      </c>
    </row>
    <row r="41" spans="1:7" x14ac:dyDescent="0.25">
      <c r="A41">
        <v>13</v>
      </c>
      <c r="B41" t="s">
        <v>74</v>
      </c>
    </row>
  </sheetData>
  <mergeCells count="1">
    <mergeCell ref="G11:G1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40"/>
  <sheetViews>
    <sheetView tabSelected="1" topLeftCell="D30" zoomScaleNormal="100" workbookViewId="0">
      <selection activeCell="K38" sqref="K38"/>
    </sheetView>
  </sheetViews>
  <sheetFormatPr defaultRowHeight="18.75" x14ac:dyDescent="0.25"/>
  <cols>
    <col min="1" max="1" width="11.140625" style="8" customWidth="1"/>
    <col min="2" max="2" width="25.42578125" style="8" customWidth="1"/>
    <col min="3" max="3" width="59.85546875" style="68" customWidth="1"/>
    <col min="4" max="4" width="26.28515625" style="8" customWidth="1"/>
    <col min="5" max="5" width="59.85546875" style="8" customWidth="1"/>
    <col min="6" max="6" width="19.28515625" style="8" customWidth="1"/>
    <col min="7" max="7" width="18.7109375" style="8" customWidth="1"/>
    <col min="8" max="10" width="9.140625" style="8"/>
    <col min="11" max="11" width="13.42578125" style="8" bestFit="1" customWidth="1"/>
    <col min="12" max="12" width="17.7109375" style="8" customWidth="1"/>
    <col min="13" max="16384" width="9.140625" style="8"/>
  </cols>
  <sheetData>
    <row r="1" spans="1:12" ht="33" customHeight="1" x14ac:dyDescent="0.25">
      <c r="A1" s="77" t="s">
        <v>22</v>
      </c>
      <c r="B1" s="78"/>
      <c r="C1" s="78"/>
      <c r="D1" s="21"/>
      <c r="E1" s="22"/>
      <c r="F1" s="22"/>
      <c r="G1" s="22"/>
      <c r="H1" s="22"/>
      <c r="I1" s="22"/>
      <c r="J1" s="22"/>
      <c r="K1" s="22"/>
      <c r="L1" s="23"/>
    </row>
    <row r="2" spans="1:12" x14ac:dyDescent="0.25">
      <c r="A2" s="24"/>
      <c r="B2" s="24"/>
      <c r="C2" s="58"/>
      <c r="D2" s="24"/>
      <c r="E2" s="25"/>
      <c r="F2" s="25"/>
      <c r="G2" s="25"/>
      <c r="H2" s="25"/>
      <c r="I2" s="25"/>
      <c r="J2" s="26"/>
      <c r="K2" s="26"/>
      <c r="L2" s="27" t="s">
        <v>78</v>
      </c>
    </row>
    <row r="3" spans="1:12" x14ac:dyDescent="0.25">
      <c r="A3" s="28" t="s">
        <v>23</v>
      </c>
      <c r="B3" s="29" t="s">
        <v>24</v>
      </c>
      <c r="C3" s="59" t="s">
        <v>25</v>
      </c>
      <c r="D3" s="28" t="s">
        <v>26</v>
      </c>
      <c r="E3" s="30" t="s">
        <v>27</v>
      </c>
      <c r="F3" s="30" t="s">
        <v>28</v>
      </c>
      <c r="G3" s="30" t="s">
        <v>29</v>
      </c>
      <c r="H3" s="31" t="s">
        <v>30</v>
      </c>
      <c r="I3" s="30" t="s">
        <v>31</v>
      </c>
      <c r="J3" s="30" t="s">
        <v>32</v>
      </c>
      <c r="K3" s="30" t="s">
        <v>33</v>
      </c>
      <c r="L3" s="32" t="s">
        <v>34</v>
      </c>
    </row>
    <row r="4" spans="1:12" x14ac:dyDescent="0.25">
      <c r="A4" s="33"/>
      <c r="B4" s="33"/>
      <c r="C4" s="60"/>
      <c r="D4" s="33"/>
      <c r="E4" s="34"/>
      <c r="F4" s="34"/>
      <c r="G4" s="34"/>
      <c r="H4" s="34"/>
      <c r="I4" s="34"/>
      <c r="J4" s="35"/>
      <c r="K4" s="35"/>
      <c r="L4" s="36"/>
    </row>
    <row r="5" spans="1:12" ht="18" customHeight="1" x14ac:dyDescent="0.25">
      <c r="A5" s="75"/>
      <c r="B5" s="76"/>
      <c r="C5" s="61"/>
      <c r="D5" s="37"/>
      <c r="E5" s="38"/>
      <c r="F5" s="38"/>
      <c r="G5" s="38"/>
      <c r="H5" s="38"/>
      <c r="I5" s="38"/>
      <c r="J5" s="38"/>
      <c r="K5" s="38"/>
      <c r="L5" s="39"/>
    </row>
    <row r="6" spans="1:12" x14ac:dyDescent="0.25">
      <c r="A6" s="40"/>
      <c r="B6" s="41"/>
      <c r="C6" s="62"/>
      <c r="D6" s="40"/>
      <c r="E6" s="42"/>
      <c r="F6" s="35"/>
      <c r="G6" s="35"/>
      <c r="H6" s="35"/>
      <c r="I6" s="42"/>
      <c r="J6" s="42"/>
      <c r="K6" s="42"/>
      <c r="L6" s="36"/>
    </row>
    <row r="7" spans="1:12" ht="280.5" customHeight="1" x14ac:dyDescent="0.25">
      <c r="A7" s="40">
        <v>1</v>
      </c>
      <c r="B7" s="12" t="s">
        <v>35</v>
      </c>
      <c r="C7" s="63" t="s">
        <v>36</v>
      </c>
      <c r="D7" s="12" t="s">
        <v>37</v>
      </c>
      <c r="E7" s="43"/>
      <c r="F7" s="44"/>
      <c r="G7" s="45"/>
      <c r="H7" s="46" t="s">
        <v>38</v>
      </c>
      <c r="I7" s="47">
        <f>'MEASUREMENT SHEET'!F21</f>
        <v>3.0975999999999999</v>
      </c>
      <c r="J7" s="43">
        <v>18500</v>
      </c>
      <c r="K7" s="43">
        <f>J7*I7</f>
        <v>57305.599999999999</v>
      </c>
      <c r="L7" s="48"/>
    </row>
    <row r="8" spans="1:12" x14ac:dyDescent="0.25">
      <c r="A8" s="33"/>
      <c r="B8" s="33"/>
      <c r="C8" s="60"/>
      <c r="D8" s="33"/>
      <c r="E8" s="34"/>
      <c r="F8" s="34"/>
      <c r="G8" s="34"/>
      <c r="H8" s="34"/>
      <c r="I8" s="47"/>
      <c r="J8" s="35"/>
      <c r="K8" s="43">
        <f t="shared" ref="K8:K35" si="0">J8*I8</f>
        <v>0</v>
      </c>
      <c r="L8" s="48"/>
    </row>
    <row r="9" spans="1:12" ht="253.5" customHeight="1" x14ac:dyDescent="0.25">
      <c r="A9" s="33">
        <v>2</v>
      </c>
      <c r="B9" s="13" t="s">
        <v>39</v>
      </c>
      <c r="C9" s="64" t="s">
        <v>71</v>
      </c>
      <c r="D9" s="13" t="s">
        <v>40</v>
      </c>
      <c r="E9" s="49"/>
      <c r="F9" s="80"/>
      <c r="G9" s="81"/>
      <c r="H9" s="82" t="s">
        <v>38</v>
      </c>
      <c r="I9" s="47">
        <f>'MEASUREMENT SHEET'!F26</f>
        <v>13.26</v>
      </c>
      <c r="J9" s="43">
        <v>7500</v>
      </c>
      <c r="K9" s="43">
        <f t="shared" si="0"/>
        <v>99450</v>
      </c>
      <c r="L9" s="79"/>
    </row>
    <row r="10" spans="1:12" x14ac:dyDescent="0.25">
      <c r="A10" s="33"/>
      <c r="B10" s="13"/>
      <c r="C10" s="65"/>
      <c r="D10" s="14"/>
      <c r="E10" s="49"/>
      <c r="F10" s="80"/>
      <c r="G10" s="81"/>
      <c r="H10" s="82"/>
      <c r="I10" s="47"/>
      <c r="J10" s="43"/>
      <c r="K10" s="43">
        <f t="shared" si="0"/>
        <v>0</v>
      </c>
      <c r="L10" s="79"/>
    </row>
    <row r="11" spans="1:12" ht="136.5" customHeight="1" x14ac:dyDescent="0.25">
      <c r="A11" s="40">
        <v>3</v>
      </c>
      <c r="B11" s="12" t="s">
        <v>41</v>
      </c>
      <c r="C11" s="63" t="s">
        <v>77</v>
      </c>
      <c r="D11" s="12" t="s">
        <v>42</v>
      </c>
      <c r="E11" s="43"/>
      <c r="F11" s="44"/>
      <c r="G11" s="50"/>
      <c r="H11" s="46" t="s">
        <v>38</v>
      </c>
      <c r="I11" s="47">
        <f>'MEASUREMENT SHEET'!F14</f>
        <v>20.580000000000002</v>
      </c>
      <c r="J11" s="43">
        <v>5500</v>
      </c>
      <c r="K11" s="43">
        <f t="shared" si="0"/>
        <v>113190.00000000001</v>
      </c>
      <c r="L11" s="48"/>
    </row>
    <row r="12" spans="1:12" ht="215.25" customHeight="1" x14ac:dyDescent="0.25">
      <c r="A12" s="40">
        <v>3</v>
      </c>
      <c r="B12" s="12" t="s">
        <v>41</v>
      </c>
      <c r="C12" s="63" t="s">
        <v>43</v>
      </c>
      <c r="D12" s="12"/>
      <c r="E12" s="43"/>
      <c r="F12" s="44"/>
      <c r="G12" s="50" t="s">
        <v>44</v>
      </c>
      <c r="H12" s="46" t="s">
        <v>38</v>
      </c>
      <c r="I12" s="47">
        <f>'MEASUREMENT SHEET'!F16</f>
        <v>2.25</v>
      </c>
      <c r="J12" s="43">
        <v>4000</v>
      </c>
      <c r="K12" s="43">
        <f t="shared" si="0"/>
        <v>9000</v>
      </c>
      <c r="L12" s="48"/>
    </row>
    <row r="13" spans="1:12" ht="16.5" customHeight="1" x14ac:dyDescent="0.25">
      <c r="A13" s="13"/>
      <c r="B13" s="13"/>
      <c r="C13" s="63"/>
      <c r="D13" s="12"/>
      <c r="E13" s="49"/>
      <c r="F13" s="44"/>
      <c r="G13" s="44"/>
      <c r="H13" s="51"/>
      <c r="I13" s="49"/>
      <c r="J13" s="43"/>
      <c r="K13" s="43">
        <f t="shared" si="0"/>
        <v>0</v>
      </c>
      <c r="L13" s="52"/>
    </row>
    <row r="14" spans="1:12" ht="132.75" customHeight="1" x14ac:dyDescent="0.25">
      <c r="A14" s="53">
        <v>4</v>
      </c>
      <c r="B14" s="13" t="s">
        <v>72</v>
      </c>
      <c r="C14" s="63" t="s">
        <v>73</v>
      </c>
      <c r="D14" s="15" t="s">
        <v>45</v>
      </c>
      <c r="E14" s="49"/>
      <c r="F14" s="44"/>
      <c r="G14" s="44"/>
      <c r="H14" s="46" t="s">
        <v>38</v>
      </c>
      <c r="I14" s="47">
        <f>'MEASUREMENT SHEET'!F8</f>
        <v>5.1537499999999996</v>
      </c>
      <c r="J14" s="43">
        <v>7500</v>
      </c>
      <c r="K14" s="43">
        <f t="shared" si="0"/>
        <v>38653.125</v>
      </c>
      <c r="L14" s="52"/>
    </row>
    <row r="15" spans="1:12" ht="14.25" customHeight="1" x14ac:dyDescent="0.25">
      <c r="A15" s="40"/>
      <c r="B15" s="12"/>
      <c r="C15" s="63"/>
      <c r="D15" s="12"/>
      <c r="E15" s="43"/>
      <c r="F15" s="44"/>
      <c r="G15" s="45"/>
      <c r="H15" s="46"/>
      <c r="I15" s="43"/>
      <c r="J15" s="43"/>
      <c r="K15" s="43">
        <f t="shared" si="0"/>
        <v>0</v>
      </c>
      <c r="L15" s="48"/>
    </row>
    <row r="16" spans="1:12" ht="208.5" customHeight="1" x14ac:dyDescent="0.25">
      <c r="A16" s="40">
        <v>5</v>
      </c>
      <c r="B16" s="12" t="s">
        <v>21</v>
      </c>
      <c r="C16" s="63" t="s">
        <v>46</v>
      </c>
      <c r="D16" s="12"/>
      <c r="E16" s="43"/>
      <c r="F16" s="44"/>
      <c r="G16" s="50" t="s">
        <v>47</v>
      </c>
      <c r="H16" s="46" t="s">
        <v>48</v>
      </c>
      <c r="I16" s="47">
        <f>'MEASUREMENT SHEET'!E37</f>
        <v>3</v>
      </c>
      <c r="J16" s="43">
        <v>15000</v>
      </c>
      <c r="K16" s="43">
        <f t="shared" si="0"/>
        <v>45000</v>
      </c>
      <c r="L16" s="48" t="s">
        <v>49</v>
      </c>
    </row>
    <row r="17" spans="1:12" ht="216.75" customHeight="1" x14ac:dyDescent="0.25">
      <c r="A17" s="40">
        <v>6</v>
      </c>
      <c r="B17" s="12" t="s">
        <v>50</v>
      </c>
      <c r="C17" s="72" t="s">
        <v>81</v>
      </c>
      <c r="D17" s="12" t="s">
        <v>51</v>
      </c>
      <c r="E17" s="43"/>
      <c r="F17" s="44"/>
      <c r="G17" s="50" t="s">
        <v>52</v>
      </c>
      <c r="H17" s="46" t="s">
        <v>38</v>
      </c>
      <c r="I17" s="47">
        <f>'MEASUREMENT SHEET'!F19</f>
        <v>2.6219999999999999</v>
      </c>
      <c r="J17" s="43">
        <v>12000</v>
      </c>
      <c r="K17" s="43">
        <f t="shared" si="0"/>
        <v>31464</v>
      </c>
      <c r="L17" s="48"/>
    </row>
    <row r="18" spans="1:12" x14ac:dyDescent="0.25">
      <c r="A18" s="33"/>
      <c r="B18" s="33"/>
      <c r="C18" s="60"/>
      <c r="D18" s="33"/>
      <c r="E18" s="34"/>
      <c r="F18" s="34"/>
      <c r="G18" s="34"/>
      <c r="H18" s="34"/>
      <c r="I18" s="34"/>
      <c r="J18" s="34"/>
      <c r="K18" s="43">
        <f t="shared" si="0"/>
        <v>0</v>
      </c>
      <c r="L18" s="34"/>
    </row>
    <row r="19" spans="1:12" ht="160.5" customHeight="1" x14ac:dyDescent="0.25">
      <c r="A19" s="40">
        <v>6</v>
      </c>
      <c r="B19" s="12" t="s">
        <v>53</v>
      </c>
      <c r="C19" s="72" t="s">
        <v>54</v>
      </c>
      <c r="D19" s="13" t="s">
        <v>55</v>
      </c>
      <c r="E19" s="34"/>
      <c r="F19" s="34"/>
      <c r="G19" s="34"/>
      <c r="H19" s="46" t="s">
        <v>38</v>
      </c>
      <c r="I19" s="54">
        <f>'MEASUREMENT SHEET'!F23</f>
        <v>1.0980000000000001</v>
      </c>
      <c r="J19" s="43">
        <v>12350</v>
      </c>
      <c r="K19" s="43">
        <f t="shared" si="0"/>
        <v>13560.300000000001</v>
      </c>
      <c r="L19" s="34"/>
    </row>
    <row r="20" spans="1:12" x14ac:dyDescent="0.25">
      <c r="A20" s="33"/>
      <c r="B20" s="33"/>
      <c r="C20" s="60"/>
      <c r="D20" s="33"/>
      <c r="E20" s="34"/>
      <c r="F20" s="34"/>
      <c r="G20" s="34"/>
      <c r="H20" s="35"/>
      <c r="I20" s="35"/>
      <c r="J20" s="34"/>
      <c r="K20" s="43">
        <f t="shared" si="0"/>
        <v>0</v>
      </c>
      <c r="L20" s="34"/>
    </row>
    <row r="21" spans="1:12" ht="190.5" customHeight="1" x14ac:dyDescent="0.25">
      <c r="A21" s="40">
        <v>7</v>
      </c>
      <c r="B21" s="12" t="s">
        <v>56</v>
      </c>
      <c r="C21" s="72" t="s">
        <v>57</v>
      </c>
      <c r="D21" s="12" t="s">
        <v>58</v>
      </c>
      <c r="E21" s="43"/>
      <c r="F21" s="44"/>
      <c r="G21" s="50"/>
      <c r="H21" s="46" t="s">
        <v>38</v>
      </c>
      <c r="I21" s="54">
        <f>'MEASUREMENT SHEET'!F22</f>
        <v>0.50160000000000005</v>
      </c>
      <c r="J21" s="43">
        <v>8000</v>
      </c>
      <c r="K21" s="43">
        <f t="shared" si="0"/>
        <v>4012.8</v>
      </c>
      <c r="L21" s="48" t="s">
        <v>49</v>
      </c>
    </row>
    <row r="22" spans="1:12" x14ac:dyDescent="0.25">
      <c r="A22" s="55"/>
      <c r="B22" s="55"/>
      <c r="C22" s="66"/>
      <c r="D22" s="55"/>
      <c r="E22" s="43"/>
      <c r="F22" s="43"/>
      <c r="G22" s="43"/>
      <c r="H22" s="43"/>
      <c r="I22" s="43"/>
      <c r="J22" s="43"/>
      <c r="K22" s="43">
        <f t="shared" si="0"/>
        <v>0</v>
      </c>
      <c r="L22" s="43"/>
    </row>
    <row r="23" spans="1:12" ht="47.25" x14ac:dyDescent="0.25">
      <c r="A23" s="40">
        <v>8</v>
      </c>
      <c r="B23" s="16" t="s">
        <v>15</v>
      </c>
      <c r="C23" s="73" t="s">
        <v>79</v>
      </c>
      <c r="D23" s="17" t="s">
        <v>59</v>
      </c>
      <c r="E23" s="43"/>
      <c r="F23" s="43"/>
      <c r="G23" s="43"/>
      <c r="H23" s="46" t="s">
        <v>38</v>
      </c>
      <c r="I23" s="56">
        <f>'MEASUREMENT SHEET'!F27</f>
        <v>7.5</v>
      </c>
      <c r="J23" s="43">
        <v>2000</v>
      </c>
      <c r="K23" s="43">
        <f t="shared" si="0"/>
        <v>15000</v>
      </c>
      <c r="L23" s="43"/>
    </row>
    <row r="24" spans="1:12" x14ac:dyDescent="0.25">
      <c r="A24" s="55"/>
      <c r="B24" s="55"/>
      <c r="C24" s="66"/>
      <c r="D24" s="55"/>
      <c r="E24" s="43"/>
      <c r="F24" s="43"/>
      <c r="G24" s="43"/>
      <c r="H24" s="43"/>
      <c r="I24" s="43"/>
      <c r="J24" s="43"/>
      <c r="K24" s="43">
        <f t="shared" si="0"/>
        <v>0</v>
      </c>
      <c r="L24" s="43"/>
    </row>
    <row r="25" spans="1:12" ht="59.25" customHeight="1" x14ac:dyDescent="0.25">
      <c r="A25" s="40">
        <v>9</v>
      </c>
      <c r="B25" s="16" t="s">
        <v>60</v>
      </c>
      <c r="C25" s="73" t="s">
        <v>61</v>
      </c>
      <c r="D25" s="16"/>
      <c r="E25" s="43"/>
      <c r="F25" s="43"/>
      <c r="G25" s="43"/>
      <c r="H25" s="46" t="s">
        <v>48</v>
      </c>
      <c r="I25" s="54">
        <v>16</v>
      </c>
      <c r="J25" s="43">
        <v>2500</v>
      </c>
      <c r="K25" s="43">
        <f t="shared" si="0"/>
        <v>40000</v>
      </c>
      <c r="L25" s="43"/>
    </row>
    <row r="26" spans="1:12" ht="19.5" customHeight="1" x14ac:dyDescent="0.25">
      <c r="A26" s="55"/>
      <c r="B26" s="55"/>
      <c r="C26" s="66"/>
      <c r="D26" s="55"/>
      <c r="E26" s="43"/>
      <c r="F26" s="43"/>
      <c r="G26" s="43"/>
      <c r="H26" s="43"/>
      <c r="I26" s="57"/>
      <c r="J26" s="43"/>
      <c r="K26" s="43">
        <f t="shared" si="0"/>
        <v>0</v>
      </c>
      <c r="L26" s="43"/>
    </row>
    <row r="27" spans="1:12" ht="99" customHeight="1" x14ac:dyDescent="0.25">
      <c r="A27" s="55"/>
      <c r="B27" s="16" t="s">
        <v>62</v>
      </c>
      <c r="C27" s="73" t="s">
        <v>63</v>
      </c>
      <c r="D27" s="55"/>
      <c r="E27" s="43"/>
      <c r="F27" s="43"/>
      <c r="G27" s="43"/>
      <c r="H27" s="46" t="s">
        <v>64</v>
      </c>
      <c r="I27" s="54">
        <v>4</v>
      </c>
      <c r="J27" s="43">
        <v>8000</v>
      </c>
      <c r="K27" s="43">
        <f t="shared" si="0"/>
        <v>32000</v>
      </c>
      <c r="L27" s="43"/>
    </row>
    <row r="28" spans="1:12" x14ac:dyDescent="0.25">
      <c r="A28" s="55"/>
      <c r="B28" s="55"/>
      <c r="C28" s="66"/>
      <c r="D28" s="55"/>
      <c r="E28" s="43"/>
      <c r="F28" s="43"/>
      <c r="G28" s="43"/>
      <c r="H28" s="43"/>
      <c r="I28" s="43"/>
      <c r="J28" s="43"/>
      <c r="K28" s="43">
        <f t="shared" si="0"/>
        <v>0</v>
      </c>
      <c r="L28" s="43"/>
    </row>
    <row r="29" spans="1:12" ht="100.5" customHeight="1" x14ac:dyDescent="0.25">
      <c r="A29" s="40">
        <v>10</v>
      </c>
      <c r="B29" s="55" t="s">
        <v>65</v>
      </c>
      <c r="C29" s="73" t="s">
        <v>66</v>
      </c>
      <c r="D29" s="55" t="s">
        <v>67</v>
      </c>
      <c r="E29" s="43"/>
      <c r="F29" s="43"/>
      <c r="G29" s="43"/>
      <c r="H29" s="43"/>
      <c r="I29" s="47"/>
      <c r="J29" s="56"/>
      <c r="K29" s="43">
        <f t="shared" si="0"/>
        <v>0</v>
      </c>
      <c r="L29" s="43"/>
    </row>
    <row r="30" spans="1:12" x14ac:dyDescent="0.25">
      <c r="A30" s="55"/>
      <c r="B30" s="55"/>
      <c r="C30" s="66"/>
      <c r="D30" s="55"/>
      <c r="E30" s="43"/>
      <c r="F30" s="43"/>
      <c r="G30" s="43"/>
      <c r="H30" s="43"/>
      <c r="I30" s="56"/>
      <c r="J30" s="43"/>
      <c r="K30" s="43">
        <f t="shared" si="0"/>
        <v>0</v>
      </c>
      <c r="L30" s="43"/>
    </row>
    <row r="31" spans="1:12" ht="31.5" x14ac:dyDescent="0.25">
      <c r="A31" s="40">
        <v>11</v>
      </c>
      <c r="B31" s="55" t="s">
        <v>20</v>
      </c>
      <c r="C31" s="73" t="s">
        <v>80</v>
      </c>
      <c r="D31" s="43"/>
      <c r="E31" s="43"/>
      <c r="F31" s="43"/>
      <c r="G31" s="43"/>
      <c r="H31" s="43" t="s">
        <v>68</v>
      </c>
      <c r="I31" s="54">
        <f>'MEASUREMENT SHEET'!F35</f>
        <v>1.6</v>
      </c>
      <c r="J31" s="43">
        <v>3250</v>
      </c>
      <c r="K31" s="43">
        <f t="shared" si="0"/>
        <v>5200</v>
      </c>
      <c r="L31" s="43"/>
    </row>
    <row r="32" spans="1:12" x14ac:dyDescent="0.25">
      <c r="A32" s="55"/>
      <c r="B32" s="55"/>
      <c r="C32" s="66"/>
      <c r="D32" s="55"/>
      <c r="E32" s="55"/>
      <c r="F32" s="55"/>
      <c r="G32" s="55"/>
      <c r="H32" s="55"/>
      <c r="I32" s="55"/>
      <c r="J32" s="55"/>
      <c r="K32" s="43">
        <f t="shared" si="0"/>
        <v>0</v>
      </c>
      <c r="L32" s="55"/>
    </row>
    <row r="33" spans="1:12" ht="99.75" customHeight="1" x14ac:dyDescent="0.25">
      <c r="A33" s="40">
        <v>12</v>
      </c>
      <c r="B33" s="16" t="s">
        <v>69</v>
      </c>
      <c r="C33" s="67"/>
      <c r="D33" s="16"/>
      <c r="E33" s="16"/>
      <c r="F33" s="16"/>
      <c r="G33" s="16"/>
      <c r="H33" s="55" t="s">
        <v>70</v>
      </c>
      <c r="I33" s="16"/>
      <c r="J33" s="43">
        <v>16000</v>
      </c>
      <c r="K33" s="43">
        <f t="shared" si="0"/>
        <v>0</v>
      </c>
      <c r="L33" s="16"/>
    </row>
    <row r="34" spans="1:12" x14ac:dyDescent="0.25">
      <c r="A34" s="40"/>
      <c r="B34" s="40"/>
      <c r="C34" s="62"/>
      <c r="D34" s="40"/>
      <c r="E34" s="40"/>
      <c r="F34" s="40"/>
      <c r="G34" s="40"/>
      <c r="H34" s="40"/>
      <c r="I34" s="40"/>
      <c r="J34" s="40"/>
      <c r="K34" s="43">
        <f t="shared" si="0"/>
        <v>0</v>
      </c>
      <c r="L34" s="40"/>
    </row>
    <row r="35" spans="1:12" ht="30" customHeight="1" x14ac:dyDescent="0.25">
      <c r="A35" s="40">
        <v>13</v>
      </c>
      <c r="B35" s="40" t="s">
        <v>74</v>
      </c>
      <c r="C35" s="62" t="s">
        <v>75</v>
      </c>
      <c r="D35" s="40"/>
      <c r="E35" s="40"/>
      <c r="F35" s="40"/>
      <c r="G35" s="53" t="s">
        <v>76</v>
      </c>
      <c r="H35" s="40"/>
      <c r="I35" s="40"/>
      <c r="J35" s="69"/>
      <c r="K35" s="43">
        <f t="shared" si="0"/>
        <v>0</v>
      </c>
      <c r="L35" s="40"/>
    </row>
    <row r="36" spans="1:12" x14ac:dyDescent="0.25">
      <c r="A36" s="40"/>
      <c r="B36" s="40"/>
      <c r="C36" s="62"/>
      <c r="D36" s="40"/>
      <c r="E36" s="40"/>
      <c r="F36" s="40"/>
      <c r="G36" s="40"/>
      <c r="H36" s="40"/>
      <c r="I36" s="40"/>
      <c r="J36" s="40"/>
      <c r="K36" s="40"/>
      <c r="L36" s="40"/>
    </row>
    <row r="37" spans="1:12" x14ac:dyDescent="0.25">
      <c r="A37" s="40"/>
      <c r="B37" s="40"/>
      <c r="C37" s="62"/>
      <c r="D37" s="40"/>
      <c r="E37" s="40"/>
      <c r="F37" s="40"/>
      <c r="G37" s="40"/>
      <c r="H37" s="40"/>
      <c r="I37" s="40"/>
      <c r="J37" s="40"/>
      <c r="K37" s="40"/>
      <c r="L37" s="40"/>
    </row>
    <row r="38" spans="1:12" x14ac:dyDescent="0.25">
      <c r="A38" s="40"/>
      <c r="B38" s="40"/>
      <c r="C38" s="62"/>
      <c r="D38" s="40"/>
      <c r="E38" s="40"/>
      <c r="F38" s="40"/>
      <c r="G38" s="40"/>
      <c r="H38" s="40"/>
      <c r="I38" s="40"/>
      <c r="J38" s="40"/>
      <c r="K38" s="71">
        <f>SUM(K7:K37)</f>
        <v>503835.82500000001</v>
      </c>
      <c r="L38" s="40"/>
    </row>
    <row r="39" spans="1:12" x14ac:dyDescent="0.25">
      <c r="K39" s="70">
        <f>K38*18%</f>
        <v>90690.448499999999</v>
      </c>
    </row>
    <row r="40" spans="1:12" x14ac:dyDescent="0.25">
      <c r="K40" s="70">
        <f>SUM(K38:K39)</f>
        <v>594526.27350000001</v>
      </c>
    </row>
  </sheetData>
  <protectedRanges>
    <protectedRange sqref="H4:H6 H1:H2" name="Range1"/>
    <protectedRange sqref="H7 H9 H14 H23 H11:H12 H16:H21" name="Range1_4_1"/>
    <protectedRange sqref="E14 L18:L20 I14:J14 L14 J16" name="Range1_7_1"/>
  </protectedRanges>
  <mergeCells count="6">
    <mergeCell ref="A5:B5"/>
    <mergeCell ref="A1:C1"/>
    <mergeCell ref="L9:L10"/>
    <mergeCell ref="F9:F10"/>
    <mergeCell ref="G9:G10"/>
    <mergeCell ref="H9:H10"/>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B77B4FCFFCAC74E936BB64A56CC1143" ma:contentTypeVersion="13" ma:contentTypeDescription="Create a new document." ma:contentTypeScope="" ma:versionID="0fca55e954f514de89575d81f96e667c">
  <xsd:schema xmlns:xsd="http://www.w3.org/2001/XMLSchema" xmlns:xs="http://www.w3.org/2001/XMLSchema" xmlns:p="http://schemas.microsoft.com/office/2006/metadata/properties" xmlns:ns3="1edca550-45ec-413d-b410-eb5899b7564f" xmlns:ns4="93f5a7a4-2ad1-46b6-8cf3-ba87f7d66d3e" targetNamespace="http://schemas.microsoft.com/office/2006/metadata/properties" ma:root="true" ma:fieldsID="065d140053857803ed4b796ac6ba8c05" ns3:_="" ns4:_="">
    <xsd:import namespace="1edca550-45ec-413d-b410-eb5899b7564f"/>
    <xsd:import namespace="93f5a7a4-2ad1-46b6-8cf3-ba87f7d66d3e"/>
    <xsd:element name="properties">
      <xsd:complexType>
        <xsd:sequence>
          <xsd:element name="documentManagement">
            <xsd:complexType>
              <xsd:all>
                <xsd:element ref="ns3:MediaServiceMetadata" minOccurs="0"/>
                <xsd:element ref="ns3:MediaServiceFastMetadata" minOccurs="0"/>
                <xsd:element ref="ns3:_activity" minOccurs="0"/>
                <xsd:element ref="ns4:SharedWithUsers" minOccurs="0"/>
                <xsd:element ref="ns4:SharedWithDetails" minOccurs="0"/>
                <xsd:element ref="ns4:SharingHintHash"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3:MediaServiceObjectDetectorVersion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edca550-45ec-413d-b410-eb5899b7564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activity" ma:index="10" nillable="true" ma:displayName="_activity" ma:hidden="true" ma:internalName="_activity">
      <xsd:simpleType>
        <xsd:restriction base="dms:Note"/>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3f5a7a4-2ad1-46b6-8cf3-ba87f7d66d3e"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SharingHintHash" ma:index="13"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1edca550-45ec-413d-b410-eb5899b7564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0A39D1D-866C-424D-90CD-925CC05B5F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edca550-45ec-413d-b410-eb5899b7564f"/>
    <ds:schemaRef ds:uri="93f5a7a4-2ad1-46b6-8cf3-ba87f7d66d3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474FD26-36C4-4096-B1A0-5D536A6DAB74}">
  <ds:schemaRefs>
    <ds:schemaRef ds:uri="http://purl.org/dc/terms/"/>
    <ds:schemaRef ds:uri="http://www.w3.org/XML/1998/namespace"/>
    <ds:schemaRef ds:uri="http://schemas.microsoft.com/office/2006/documentManagement/types"/>
    <ds:schemaRef ds:uri="93f5a7a4-2ad1-46b6-8cf3-ba87f7d66d3e"/>
    <ds:schemaRef ds:uri="http://schemas.microsoft.com/office/2006/metadata/properties"/>
    <ds:schemaRef ds:uri="http://purl.org/dc/dcmitype/"/>
    <ds:schemaRef ds:uri="1edca550-45ec-413d-b410-eb5899b7564f"/>
    <ds:schemaRef ds:uri="http://schemas.microsoft.com/office/infopath/2007/PartnerControls"/>
    <ds:schemaRef ds:uri="http://schemas.openxmlformats.org/package/2006/metadata/core-properties"/>
    <ds:schemaRef ds:uri="http://purl.org/dc/elements/1.1/"/>
  </ds:schemaRefs>
</ds:datastoreItem>
</file>

<file path=customXml/itemProps3.xml><?xml version="1.0" encoding="utf-8"?>
<ds:datastoreItem xmlns:ds="http://schemas.openxmlformats.org/officeDocument/2006/customXml" ds:itemID="{CB93887B-5111-4A48-AC42-9F84206A672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MEASUREMENT SHEET</vt:lpstr>
      <vt:lpstr>BOQ_CAFECCINO T1 B SHA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pc3</dc:creator>
  <cp:keywords/>
  <dc:description/>
  <cp:lastModifiedBy>Upendra Pable</cp:lastModifiedBy>
  <cp:revision/>
  <dcterms:created xsi:type="dcterms:W3CDTF">2023-06-06T04:16:56Z</dcterms:created>
  <dcterms:modified xsi:type="dcterms:W3CDTF">2024-03-28T07:53:12Z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0x010100FB77B4FCFFCAC74E936BB64A56CC1143</vt:lpwstr>
  </property>
</Properties>
</file>