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mrutika Thoti\OneDrive - Travel food Services\Mumbai\T1 FC Outlet\Chai Point\"/>
    </mc:Choice>
  </mc:AlternateContent>
  <bookViews>
    <workbookView xWindow="-120" yWindow="-120" windowWidth="20730" windowHeight="11040" tabRatio="735" activeTab="1"/>
  </bookViews>
  <sheets>
    <sheet name="Summary" sheetId="2" r:id="rId1"/>
    <sheet name="Standard BOQ" sheetId="1" r:id="rId2"/>
  </sheets>
  <definedNames>
    <definedName name="_xlnm._FilterDatabase" localSheetId="1" hidden="1">'Standard BOQ'!$A$2:$F$70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1" l="1"/>
  <c r="L33" i="1"/>
  <c r="L32" i="1"/>
  <c r="L73" i="1"/>
  <c r="L72" i="1"/>
  <c r="L71" i="1"/>
  <c r="L69" i="1"/>
  <c r="L70" i="1" s="1"/>
  <c r="L68" i="1"/>
  <c r="L65" i="1"/>
  <c r="L64" i="1"/>
  <c r="L63" i="1"/>
  <c r="L62" i="1"/>
  <c r="L59" i="1"/>
  <c r="L58" i="1"/>
  <c r="L60" i="1" s="1"/>
  <c r="L55" i="1"/>
  <c r="L54" i="1"/>
  <c r="L53" i="1"/>
  <c r="L50" i="1"/>
  <c r="L49" i="1"/>
  <c r="L48" i="1"/>
  <c r="L47" i="1"/>
  <c r="L46" i="1"/>
  <c r="L43" i="1"/>
  <c r="L42" i="1"/>
  <c r="L41" i="1"/>
  <c r="L40" i="1"/>
  <c r="L39" i="1"/>
  <c r="L38" i="1"/>
  <c r="L35" i="1"/>
  <c r="L31" i="1"/>
  <c r="L30" i="1"/>
  <c r="L25" i="1"/>
  <c r="L24" i="1"/>
  <c r="L23" i="1"/>
  <c r="L20" i="1"/>
  <c r="L19" i="1"/>
  <c r="L18" i="1"/>
  <c r="L17" i="1"/>
  <c r="L16" i="1"/>
  <c r="L15" i="1"/>
  <c r="L12" i="1"/>
  <c r="L13" i="1" s="1"/>
  <c r="L9" i="1"/>
  <c r="L10" i="1" s="1"/>
  <c r="L6" i="1"/>
  <c r="L7" i="1" s="1"/>
  <c r="L4" i="1"/>
  <c r="L5" i="1" s="1"/>
  <c r="L74" i="1" l="1"/>
  <c r="L56" i="1"/>
  <c r="L26" i="1"/>
  <c r="L21" i="1"/>
  <c r="L36" i="1"/>
  <c r="L44" i="1"/>
  <c r="L66" i="1"/>
  <c r="L51" i="1"/>
  <c r="N5" i="1"/>
  <c r="N6" i="1"/>
  <c r="O6" i="1" s="1"/>
  <c r="O7" i="1" s="1"/>
  <c r="N7" i="1"/>
  <c r="N8" i="1"/>
  <c r="N9" i="1"/>
  <c r="O9" i="1" s="1"/>
  <c r="O10" i="1" s="1"/>
  <c r="N10" i="1"/>
  <c r="N11" i="1"/>
  <c r="N12" i="1"/>
  <c r="O12" i="1" s="1"/>
  <c r="O13" i="1" s="1"/>
  <c r="N13" i="1"/>
  <c r="N14" i="1"/>
  <c r="N15" i="1"/>
  <c r="O15" i="1" s="1"/>
  <c r="N16" i="1"/>
  <c r="O16" i="1" s="1"/>
  <c r="N17" i="1"/>
  <c r="O17" i="1" s="1"/>
  <c r="N18" i="1"/>
  <c r="O18" i="1" s="1"/>
  <c r="N19" i="1"/>
  <c r="O19" i="1" s="1"/>
  <c r="N21" i="1"/>
  <c r="N22" i="1"/>
  <c r="N23" i="1"/>
  <c r="N24" i="1"/>
  <c r="O24" i="1" s="1"/>
  <c r="N25" i="1"/>
  <c r="N26" i="1"/>
  <c r="N27" i="1"/>
  <c r="N28" i="1"/>
  <c r="N29" i="1"/>
  <c r="N30" i="1"/>
  <c r="O30" i="1" s="1"/>
  <c r="N31" i="1"/>
  <c r="O31" i="1" s="1"/>
  <c r="N32" i="1"/>
  <c r="O32" i="1" s="1"/>
  <c r="N33" i="1"/>
  <c r="N34" i="1"/>
  <c r="O34" i="1" s="1"/>
  <c r="N35" i="1"/>
  <c r="O35" i="1" s="1"/>
  <c r="N36" i="1"/>
  <c r="N37" i="1"/>
  <c r="N38" i="1"/>
  <c r="O38" i="1" s="1"/>
  <c r="N39" i="1"/>
  <c r="O39" i="1" s="1"/>
  <c r="N40" i="1"/>
  <c r="O40" i="1" s="1"/>
  <c r="N41" i="1"/>
  <c r="N42" i="1"/>
  <c r="O42" i="1" s="1"/>
  <c r="N43" i="1"/>
  <c r="O43" i="1" s="1"/>
  <c r="N44" i="1"/>
  <c r="N45" i="1"/>
  <c r="N46" i="1"/>
  <c r="O46" i="1" s="1"/>
  <c r="N47" i="1"/>
  <c r="O47" i="1" s="1"/>
  <c r="N48" i="1"/>
  <c r="O48" i="1" s="1"/>
  <c r="N49" i="1"/>
  <c r="O49" i="1" s="1"/>
  <c r="N50" i="1"/>
  <c r="O50" i="1" s="1"/>
  <c r="N51" i="1"/>
  <c r="N52" i="1"/>
  <c r="N54" i="1"/>
  <c r="O54" i="1" s="1"/>
  <c r="N55" i="1"/>
  <c r="O55" i="1" s="1"/>
  <c r="N56" i="1"/>
  <c r="N57" i="1"/>
  <c r="N58" i="1"/>
  <c r="N59" i="1"/>
  <c r="O59" i="1" s="1"/>
  <c r="N60" i="1"/>
  <c r="N61" i="1"/>
  <c r="N62" i="1"/>
  <c r="O62" i="1" s="1"/>
  <c r="N63" i="1"/>
  <c r="O63" i="1" s="1"/>
  <c r="N64" i="1"/>
  <c r="O64" i="1" s="1"/>
  <c r="N65" i="1"/>
  <c r="O65" i="1" s="1"/>
  <c r="N66" i="1"/>
  <c r="N67" i="1"/>
  <c r="N68" i="1"/>
  <c r="O68" i="1" s="1"/>
  <c r="N69" i="1"/>
  <c r="O69" i="1" s="1"/>
  <c r="N70" i="1"/>
  <c r="N71" i="1"/>
  <c r="O71" i="1" s="1"/>
  <c r="N72" i="1"/>
  <c r="O72" i="1" s="1"/>
  <c r="N73" i="1"/>
  <c r="O73" i="1" s="1"/>
  <c r="N4" i="1"/>
  <c r="O4" i="1" s="1"/>
  <c r="O5" i="1" s="1"/>
  <c r="O58" i="1"/>
  <c r="O41" i="1"/>
  <c r="O33" i="1"/>
  <c r="O25" i="1"/>
  <c r="O23" i="1"/>
  <c r="I73" i="1"/>
  <c r="I72" i="1"/>
  <c r="I71" i="1"/>
  <c r="I69" i="1"/>
  <c r="I68" i="1"/>
  <c r="I70" i="1" s="1"/>
  <c r="F16" i="2" s="1"/>
  <c r="I65" i="1"/>
  <c r="I64" i="1"/>
  <c r="I63" i="1"/>
  <c r="I62" i="1"/>
  <c r="I59" i="1"/>
  <c r="I58" i="1"/>
  <c r="I60" i="1" s="1"/>
  <c r="F14" i="2" s="1"/>
  <c r="I55" i="1"/>
  <c r="I54" i="1"/>
  <c r="I53" i="1"/>
  <c r="I50" i="1"/>
  <c r="I49" i="1"/>
  <c r="I48" i="1"/>
  <c r="I47" i="1"/>
  <c r="I46" i="1"/>
  <c r="I43" i="1"/>
  <c r="I42" i="1"/>
  <c r="I41" i="1"/>
  <c r="I40" i="1"/>
  <c r="I39" i="1"/>
  <c r="I38" i="1"/>
  <c r="I35" i="1"/>
  <c r="I34" i="1"/>
  <c r="I33" i="1"/>
  <c r="I32" i="1"/>
  <c r="I31" i="1"/>
  <c r="I30" i="1"/>
  <c r="I25" i="1"/>
  <c r="I24" i="1"/>
  <c r="I23" i="1"/>
  <c r="I20" i="1"/>
  <c r="I19" i="1"/>
  <c r="I18" i="1"/>
  <c r="I17" i="1"/>
  <c r="I16" i="1"/>
  <c r="I15" i="1"/>
  <c r="I12" i="1"/>
  <c r="I13" i="1" s="1"/>
  <c r="F7" i="2" s="1"/>
  <c r="I9" i="1"/>
  <c r="I10" i="1" s="1"/>
  <c r="F6" i="2" s="1"/>
  <c r="I6" i="1"/>
  <c r="I7" i="1" s="1"/>
  <c r="F5" i="2" s="1"/>
  <c r="I4" i="1"/>
  <c r="I5" i="1" s="1"/>
  <c r="F4" i="2" s="1"/>
  <c r="G73" i="1"/>
  <c r="G72" i="1"/>
  <c r="G71" i="1"/>
  <c r="G69" i="1"/>
  <c r="G68" i="1"/>
  <c r="G65" i="1"/>
  <c r="G64" i="1"/>
  <c r="G63" i="1"/>
  <c r="G62" i="1"/>
  <c r="G59" i="1"/>
  <c r="G58" i="1"/>
  <c r="G55" i="1"/>
  <c r="G54" i="1"/>
  <c r="G53" i="1"/>
  <c r="G50" i="1"/>
  <c r="G49" i="1"/>
  <c r="G48" i="1"/>
  <c r="G47" i="1"/>
  <c r="G46" i="1"/>
  <c r="G43" i="1"/>
  <c r="G42" i="1"/>
  <c r="G41" i="1"/>
  <c r="G40" i="1"/>
  <c r="G39" i="1"/>
  <c r="G38" i="1"/>
  <c r="G35" i="1"/>
  <c r="G34" i="1"/>
  <c r="G33" i="1"/>
  <c r="G32" i="1"/>
  <c r="G31" i="1"/>
  <c r="G30" i="1"/>
  <c r="G25" i="1"/>
  <c r="G24" i="1"/>
  <c r="G23" i="1"/>
  <c r="G20" i="1"/>
  <c r="G19" i="1"/>
  <c r="G18" i="1"/>
  <c r="G17" i="1"/>
  <c r="G16" i="1"/>
  <c r="G15" i="1"/>
  <c r="G12" i="1"/>
  <c r="G13" i="1" s="1"/>
  <c r="D7" i="2" s="1"/>
  <c r="G9" i="1"/>
  <c r="G10" i="1" s="1"/>
  <c r="D6" i="2" s="1"/>
  <c r="G6" i="1"/>
  <c r="G7" i="1" s="1"/>
  <c r="D5" i="2" s="1"/>
  <c r="G4" i="1"/>
  <c r="G5" i="1" s="1"/>
  <c r="D4" i="2" s="1"/>
  <c r="E73" i="1"/>
  <c r="E72" i="1"/>
  <c r="E71" i="1"/>
  <c r="E69" i="1"/>
  <c r="E68" i="1"/>
  <c r="E63" i="1"/>
  <c r="E64" i="1"/>
  <c r="E65" i="1"/>
  <c r="E62" i="1"/>
  <c r="E59" i="1"/>
  <c r="E58" i="1"/>
  <c r="E54" i="1"/>
  <c r="E55" i="1"/>
  <c r="E47" i="1"/>
  <c r="E48" i="1"/>
  <c r="E49" i="1"/>
  <c r="E50" i="1"/>
  <c r="E46" i="1"/>
  <c r="E39" i="1"/>
  <c r="E40" i="1"/>
  <c r="E41" i="1"/>
  <c r="E42" i="1"/>
  <c r="E43" i="1"/>
  <c r="E38" i="1"/>
  <c r="E31" i="1"/>
  <c r="E32" i="1"/>
  <c r="E33" i="1"/>
  <c r="E34" i="1"/>
  <c r="E35" i="1"/>
  <c r="E30" i="1"/>
  <c r="E24" i="1"/>
  <c r="E25" i="1"/>
  <c r="E23" i="1"/>
  <c r="E16" i="1"/>
  <c r="E17" i="1"/>
  <c r="E18" i="1"/>
  <c r="E19" i="1"/>
  <c r="E15" i="1"/>
  <c r="E12" i="1"/>
  <c r="E9" i="1"/>
  <c r="E6" i="1"/>
  <c r="E4" i="1"/>
  <c r="G74" i="1" l="1"/>
  <c r="D17" i="2" s="1"/>
  <c r="O66" i="1"/>
  <c r="I21" i="1"/>
  <c r="F8" i="2" s="1"/>
  <c r="O74" i="1"/>
  <c r="O60" i="1"/>
  <c r="I44" i="1"/>
  <c r="F11" i="2" s="1"/>
  <c r="O44" i="1"/>
  <c r="O36" i="1"/>
  <c r="O26" i="1"/>
  <c r="O70" i="1"/>
  <c r="O51" i="1"/>
  <c r="I56" i="1"/>
  <c r="F13" i="2" s="1"/>
  <c r="I36" i="1"/>
  <c r="F10" i="2" s="1"/>
  <c r="I74" i="1"/>
  <c r="F17" i="2" s="1"/>
  <c r="I26" i="1"/>
  <c r="F9" i="2" s="1"/>
  <c r="I66" i="1"/>
  <c r="F15" i="2" s="1"/>
  <c r="I51" i="1"/>
  <c r="F12" i="2" s="1"/>
  <c r="G26" i="1"/>
  <c r="D9" i="2" s="1"/>
  <c r="G21" i="1"/>
  <c r="D8" i="2" s="1"/>
  <c r="G70" i="1"/>
  <c r="D16" i="2" s="1"/>
  <c r="G36" i="1"/>
  <c r="D10" i="2" s="1"/>
  <c r="G56" i="1"/>
  <c r="D13" i="2" s="1"/>
  <c r="G60" i="1"/>
  <c r="D14" i="2" s="1"/>
  <c r="G44" i="1"/>
  <c r="D11" i="2" s="1"/>
  <c r="G66" i="1"/>
  <c r="D15" i="2" s="1"/>
  <c r="G51" i="1"/>
  <c r="D12" i="2" s="1"/>
  <c r="D21" i="2" l="1"/>
  <c r="F21" i="2"/>
  <c r="N53" i="1" l="1"/>
  <c r="O53" i="1" s="1"/>
  <c r="O56" i="1" s="1"/>
  <c r="E53" i="1"/>
  <c r="E20" i="1" l="1"/>
  <c r="N20" i="1"/>
  <c r="O20" i="1" s="1"/>
  <c r="O21" i="1" s="1"/>
  <c r="E7" i="1"/>
  <c r="B5" i="2" s="1"/>
  <c r="E10" i="1"/>
  <c r="B6" i="2" s="1"/>
  <c r="E5" i="1" l="1"/>
  <c r="B4" i="2" s="1"/>
  <c r="A7" i="2" l="1"/>
  <c r="E74" i="1" l="1"/>
  <c r="B17" i="2" l="1"/>
  <c r="A14" i="2"/>
  <c r="A13" i="2"/>
  <c r="A9" i="2"/>
  <c r="A8" i="2"/>
  <c r="E26" i="1" l="1"/>
  <c r="B9" i="2" s="1"/>
  <c r="E36" i="1"/>
  <c r="B10" i="2" s="1"/>
  <c r="E21" i="1"/>
  <c r="B8" i="2" s="1"/>
  <c r="E70" i="1"/>
  <c r="E13" i="1"/>
  <c r="E44" i="1"/>
  <c r="E60" i="1"/>
  <c r="E66" i="1"/>
  <c r="E51" i="1"/>
  <c r="E56" i="1"/>
  <c r="B15" i="2" l="1"/>
  <c r="B7" i="2"/>
  <c r="B11" i="2"/>
  <c r="B14" i="2"/>
  <c r="B13" i="2"/>
  <c r="B12" i="2"/>
  <c r="B16" i="2"/>
  <c r="B21" i="2" l="1"/>
</calcChain>
</file>

<file path=xl/sharedStrings.xml><?xml version="1.0" encoding="utf-8"?>
<sst xmlns="http://schemas.openxmlformats.org/spreadsheetml/2006/main" count="149" uniqueCount="96">
  <si>
    <t>Description</t>
  </si>
  <si>
    <t>Unit</t>
  </si>
  <si>
    <t>Qty</t>
  </si>
  <si>
    <t>Rate</t>
  </si>
  <si>
    <t>Amount</t>
  </si>
  <si>
    <t>Nos</t>
  </si>
  <si>
    <t>Total</t>
  </si>
  <si>
    <t>Sqft</t>
  </si>
  <si>
    <t>Flooring &amp; Wall Tiling</t>
  </si>
  <si>
    <t>Rmt</t>
  </si>
  <si>
    <t>Rm</t>
  </si>
  <si>
    <t>Wall Treatments (Plaster, Painting &amp; Polishing)</t>
  </si>
  <si>
    <t>Partition and Paneling</t>
  </si>
  <si>
    <t>Counters</t>
  </si>
  <si>
    <t>No's</t>
  </si>
  <si>
    <t>Wiring</t>
  </si>
  <si>
    <t xml:space="preserve">No's </t>
  </si>
  <si>
    <t>No</t>
  </si>
  <si>
    <t>Switch &amp; socket</t>
  </si>
  <si>
    <t>RMT</t>
  </si>
  <si>
    <t>Electrical Panel</t>
  </si>
  <si>
    <t xml:space="preserve"> Nos</t>
  </si>
  <si>
    <t>Fixture installation</t>
  </si>
  <si>
    <t>UPS (For Sigange/Lighting)</t>
  </si>
  <si>
    <t>PVC Drain Line</t>
  </si>
  <si>
    <t>uPVC Pipe Water Inlet Line</t>
  </si>
  <si>
    <t>Job</t>
  </si>
  <si>
    <t>Sqft.</t>
  </si>
  <si>
    <t>Category</t>
  </si>
  <si>
    <t>Drain</t>
  </si>
  <si>
    <t xml:space="preserve">Light fixtures </t>
  </si>
  <si>
    <t>Plumbing Fixture and installation</t>
  </si>
  <si>
    <t>Signage</t>
  </si>
  <si>
    <t>Boardout</t>
  </si>
  <si>
    <t>Music System</t>
  </si>
  <si>
    <t>Supply / Installation / Testing / Commissioning of 3.0 kVA capacity single phase UPS with 30 minutes built-in battery backup (APC/Emerson make)</t>
  </si>
  <si>
    <t>Supply / Installation / Testing / Commissioning of complete Drainage &amp; water supply works with following specifications,</t>
  </si>
  <si>
    <t>Supply / Installation / Testing / Commissioning of all Light fixtures/ Fans/ wall shelfs/Fire extinguishers/Misc items as directed</t>
  </si>
  <si>
    <t>Rft</t>
  </si>
  <si>
    <t>Providing and Laying of 14guage Speaker wiring including wall chipping making groves, MS pipe casing clams bend etc complete. Philips Havells.</t>
  </si>
  <si>
    <t>Providing and fixing of 15 Amps 6 module 2 + 2 switch and sockets with MS box etc complete, Make Anchor Roma.</t>
  </si>
  <si>
    <t>Providing and fixing of 15 Amps 3 module 1+1 switch and sockets with MS box etc complete, Make Anchor Roma</t>
  </si>
  <si>
    <t>Providing and fixing of 5 Amps 6module 2+2 switch and sockets with MS box etc complete, Make Anchor Roma.</t>
  </si>
  <si>
    <t>Providing and fixing of 5 Amps 3 module 1+1 switch and sockets with MS box etc complete, with PVC or MS box etc complete, Make Anchor Roma.</t>
  </si>
  <si>
    <t>Supply/Installation/Testing/Commissioning of Grease trap New Green make (NGT-14) including for all necessary pvc fittings, complete in all respect</t>
  </si>
  <si>
    <t>job</t>
  </si>
  <si>
    <t>JOB</t>
  </si>
  <si>
    <t>Supply of Main Electrical pannel as per shared SLD. Refer dwg no A 119</t>
  </si>
  <si>
    <t>Providing and fixing Melamine Polish on existing wooden surfaces/plywood/ or any other surface , surface to have smooth finish,surface area shall be measured and paid for. Make- Asian</t>
  </si>
  <si>
    <r>
      <t xml:space="preserve">Providing and fixing 500 mm wide fire rated plywood partition made out of </t>
    </r>
    <r>
      <rPr>
        <sz val="10"/>
        <color rgb="FFFF0000"/>
        <rFont val="Calibri"/>
        <family val="2"/>
        <scheme val="minor"/>
      </rPr>
      <t>40x40 aluminium tube,</t>
    </r>
    <r>
      <rPr>
        <sz val="10"/>
        <color theme="1"/>
        <rFont val="Calibri"/>
        <family val="2"/>
        <scheme val="minor"/>
      </rPr>
      <t xml:space="preserve"> 1.2 mm thick with 19mm thick ply on both sides finished with black laminate on 3 sides and bottom to have acrylic and LED light, as per drawing. Refer drg no A 131</t>
    </r>
  </si>
  <si>
    <t>Providing and fixing MS Square tube for bulkhead support with black powder coat of size 40mmx 40mm x 1650mm (length)</t>
  </si>
  <si>
    <t>Providing and fixing 10mm thick toughen glass</t>
  </si>
  <si>
    <t>Providing and fixing fire rated Wooden counter 750mm &amp; 900mm deep made out of 19mm thick commercial/MR ply finished with frosty white laminate , and shutters finished with laminate as per approved color, counter to have drawer units wherever required with lock provision in all shutters/drawers, Hardware make: Hettich, elevation area to be considered for measurement, Edge to be finished with 2mm thick PVC beading / marandi wood beading finished /Polish matching to laminate. refer dwg no A 126 to A 129</t>
  </si>
  <si>
    <t>Providing and laying 1.5 sqmmx 3run (Copper wiring FRLS )Wirings including wall chipping making groves, MS pipe casing clams bend etc complete, Wirings for lights fly trap, freezer,cooler, fans, signages etc complete Make should Polycab Havells RR kabel</t>
  </si>
  <si>
    <t>Providing and laying 2.5 sqmmx 2run 1.5 Sq.mm X 1 run for earthing (Copper wiring FRLS )Wirings including wall chipping making groves, MS pipe casing clams bend etc complete, Wirings for lights fly trap, freezer,cooler, fans, signages etc complete Make should Polycab Havells RR kabel</t>
  </si>
  <si>
    <t>Providing and laying 4.0 sqmm x 2 runs and 2.5 sqmmX 1 run for Earthing (copper wires FRLS )Wirings including wall chipping making grooves, MSpipe Casing, clams bend etc complete,for power sockets like Induction pad HM HW,industrical sockets geyser etc</t>
  </si>
  <si>
    <t>Providing and laying 4.0 sqmm x 4 runs and 2.5 sqmmX 1 run for Earthing (copper wires FRLS )Wirings including wall chipping making grooves, MS pipe Casing, clams bend etc complete. Brand should Polycab Havells RR kabel</t>
  </si>
  <si>
    <t>Proving and laying CCTV wiring with Cat6, Wirings including wall chipping making groves, MS pipe casing clams bend etc complete D link</t>
  </si>
  <si>
    <t>Providing and fixing 32A 5Pin 3 Phase Plug and Socket with TPN MCB</t>
  </si>
  <si>
    <t>Providing and fixing fire rated floor mat for electrical DB room(4'x4')</t>
  </si>
  <si>
    <t xml:space="preserve">Providing and instaling glow Danger sign for Electrical DB </t>
  </si>
  <si>
    <t xml:space="preserve">Supply &amp; fixing of UPS Stand </t>
  </si>
  <si>
    <t>Supply and laying of 75mm outside diameter</t>
  </si>
  <si>
    <t>Supply and laying 50mm outside diameter</t>
  </si>
  <si>
    <t>Supply and laying of all drainage works to be done with PVC SWR grade medium duty pipes, of following diameters, including all pipe fittings, specials, traps etc., including 1:2:4 concrete bed around drain pipes on full length, complete in all respect (Astral make)</t>
  </si>
  <si>
    <t xml:space="preserve">Supply and fixing of TRACK MOUNTED LED SPOT LIGHT MADE OF ALUMINIUM DIA CAST COMPLETE upto 20watts LAMP WT LED 4000K Color Temperature, Philips/Wipro/Havells  Make                               </t>
  </si>
  <si>
    <t xml:space="preserve">Supply and fixing of TRACK IN ONE MTR </t>
  </si>
  <si>
    <t>Supply and fixing of Led strip - 22w , Philips/wipro/havells make</t>
  </si>
  <si>
    <t>Provide labours for Equipment unloading and shifting till outlet location</t>
  </si>
  <si>
    <t xml:space="preserve">Providing and fixing 6mm thick MS partition 150 height finished with  powder coated on the front counter for the POS, Coffee M/C counter (450mm height for coffee M/C). Refer dwg A 127, A128  </t>
  </si>
  <si>
    <t>All supplied and installed wirings should be Polycab Havells RR kabel make. cable numbering ferrules to be used for all the wiring.</t>
  </si>
  <si>
    <t>Providing and installing 100amp Bus Bar</t>
  </si>
  <si>
    <t xml:space="preserve">Installation / Testing / Commissioning of Electrical Panel as per SLD  </t>
  </si>
  <si>
    <t>Providing and fixing of 20 Amps industrial socket Legrand, Schneider make with 20amps DP Mcb</t>
  </si>
  <si>
    <t>Supply and fixing of TV screens-  Panasonic 32 inch - LH32AN3ND</t>
  </si>
  <si>
    <t xml:space="preserve">Supply and fixing of tv wall bracket </t>
  </si>
  <si>
    <r>
      <t xml:space="preserve">Providing &amp; Fixing of Counter top made of 20mm thk White Quartz finish </t>
    </r>
    <r>
      <rPr>
        <b/>
        <sz val="10"/>
        <color rgb="FFFF0000"/>
        <rFont val="Calibri"/>
        <family val="2"/>
        <scheme val="minor"/>
      </rPr>
      <t>(Basic Cost of 850/-per Sft) please refer counter detail drawing A126</t>
    </r>
  </si>
  <si>
    <t>Providing and fixing of Chaipoint equipment (sink) to bubble can/drain with all fitting accessories.</t>
  </si>
  <si>
    <t>Furniture</t>
  </si>
  <si>
    <t>Providing &amp; Fixing of Vinyl flooring with 25mm wide edge beading</t>
  </si>
  <si>
    <t>Sft</t>
  </si>
  <si>
    <t>Flooring</t>
  </si>
  <si>
    <t>Pikture Perfect</t>
  </si>
  <si>
    <t>VART Infracon</t>
  </si>
  <si>
    <t xml:space="preserve">Colosseum </t>
  </si>
  <si>
    <t>LL</t>
  </si>
  <si>
    <t>Water Proofing</t>
  </si>
  <si>
    <t xml:space="preserve">Unloading &amp; Shifting </t>
  </si>
  <si>
    <t>Target</t>
  </si>
  <si>
    <t xml:space="preserve">
Providing and fixing MS framing with GI pre-painted corrugated sheet (3m high) to cover construction portion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(ONLY ACTUAL SURFACE  AREA OF THE COVERING TO BE MEASURED FOR PAYMENT ONCE UPTO THE COMPLETION OF THE WORK)</t>
  </si>
  <si>
    <t>Providing and fixing rubber wood beading cladding on the existing counter.
Fix 12mm thick rubber wood sheet on the existing counter and install 19 X 19mm thich beading over the 12 mm sheet and gap between beading is 19mm. Refer dwg A 128</t>
  </si>
  <si>
    <t>Providing and fixing TV MS frame with fire rated Plywood boxing with laminate - 3.2m length 300mm height box and metal support or same with 50x50 MS frame finished in black.</t>
  </si>
  <si>
    <t>Proving and fixing Merchandise rack made of MS square tube and rubber wooden finished with Melamince polish. Refer dwg A127</t>
  </si>
  <si>
    <t>FINAL COMPARISON STATEMENT - CHAI POINT</t>
  </si>
  <si>
    <t>BASIC - TOTAL</t>
  </si>
  <si>
    <t>Colosseum Associates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</si>
</sst>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b/>
      <sz val="10"/>
      <color rgb="FFFF0000"/>
      <name val="Calibri"/>
      <family val="2"/>
      <scheme val="minor"/>
    </font>
    <font>
      <sz val="11"/>
      <color rgb="FF000000"/>
      <name val="Calibri"/>
      <family val="2"/>
      <scheme val="minor"/>
    </font>
    <font>
      <sz val="11"/>
      <color theme="1"/>
      <name val="Arial"/>
      <family val="2"/>
    </font>
    <font>
      <b/>
      <sz val="11"/>
      <name val="Calibri Light"/>
      <family val="2"/>
      <scheme val="major"/>
    </font>
    <font>
      <sz val="12"/>
      <color theme="1"/>
      <name val="Calibri"/>
      <family val="2"/>
      <scheme val="minor"/>
    </font>
    <font>
      <sz val="10"/>
      <color theme="1"/>
      <name val="Calibri"/>
      <family val="2"/>
    </font>
    <font>
      <sz val="8"/>
      <name val="Calibri"/>
      <family val="2"/>
      <scheme val="minor"/>
    </font>
    <font>
      <b/>
      <sz val="12"/>
      <color theme="1"/>
      <name val="Calibri"/>
      <family val="2"/>
      <scheme val="minor"/>
    </font>
  </fonts>
  <fills count="11">
    <fill>
      <patternFill patternType="none"/>
    </fill>
    <fill>
      <patternFill patternType="gray125"/>
    </fill>
    <fill>
      <patternFill patternType="solid">
        <fgColor rgb="FFB6D7A8"/>
        <bgColor rgb="FFB6D7A8"/>
      </patternFill>
    </fill>
    <fill>
      <patternFill patternType="solid">
        <fgColor rgb="FFFFFF00"/>
        <bgColor indexed="64"/>
      </patternFill>
    </fill>
    <fill>
      <patternFill patternType="solid">
        <fgColor theme="0"/>
        <bgColor indexed="64"/>
      </patternFill>
    </fill>
    <fill>
      <patternFill patternType="solid">
        <fgColor theme="0"/>
        <bgColor rgb="FF00FF00"/>
      </patternFill>
    </fill>
    <fill>
      <patternFill patternType="solid">
        <fgColor rgb="FFFFFFFF"/>
        <bgColor rgb="FFFFFFFF"/>
      </patternFill>
    </fill>
    <fill>
      <patternFill patternType="solid">
        <fgColor theme="9" tint="0.59999389629810485"/>
        <bgColor rgb="FFB6D7A8"/>
      </patternFill>
    </fill>
    <fill>
      <patternFill patternType="solid">
        <fgColor theme="9" tint="0.59999389629810485"/>
        <bgColor indexed="64"/>
      </patternFill>
    </fill>
    <fill>
      <patternFill patternType="solid">
        <fgColor theme="9" tint="0.39997558519241921"/>
        <bgColor rgb="FFB6D7A8"/>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9" fillId="0" borderId="0"/>
    <xf numFmtId="0" fontId="9" fillId="0" borderId="0"/>
    <xf numFmtId="43" fontId="1" fillId="0" borderId="0" applyFont="0" applyFill="0" applyBorder="0" applyAlignment="0" applyProtection="0"/>
    <xf numFmtId="43" fontId="9" fillId="0" borderId="0" applyFont="0" applyFill="0" applyBorder="0" applyAlignment="0" applyProtection="0"/>
    <xf numFmtId="0" fontId="1" fillId="0" borderId="0"/>
  </cellStyleXfs>
  <cellXfs count="86">
    <xf numFmtId="0" fontId="0" fillId="0" borderId="0" xfId="0"/>
    <xf numFmtId="0" fontId="0" fillId="0" borderId="0" xfId="0" applyAlignment="1">
      <alignment horizont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65" fontId="0" fillId="0" borderId="1" xfId="1" applyNumberFormat="1" applyFont="1" applyBorder="1" applyAlignment="1">
      <alignment horizontal="center" vertical="center"/>
    </xf>
    <xf numFmtId="0" fontId="0" fillId="0" borderId="1" xfId="0" applyBorder="1"/>
    <xf numFmtId="0" fontId="3" fillId="2" borderId="1" xfId="0" applyFont="1" applyFill="1" applyBorder="1" applyAlignment="1">
      <alignment horizontal="left" vertical="center" wrapText="1"/>
    </xf>
    <xf numFmtId="2" fontId="0" fillId="2" borderId="1" xfId="0" applyNumberForma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3" fontId="8"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2" borderId="1" xfId="0" applyFont="1" applyFill="1" applyBorder="1" applyAlignment="1">
      <alignment vertical="center" wrapText="1"/>
    </xf>
    <xf numFmtId="0" fontId="4" fillId="7" borderId="1" xfId="0" applyFont="1" applyFill="1" applyBorder="1" applyAlignment="1">
      <alignment horizontal="center" vertical="center"/>
    </xf>
    <xf numFmtId="165" fontId="0" fillId="0" borderId="1" xfId="1"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165" fontId="4" fillId="0" borderId="1" xfId="1" applyNumberFormat="1" applyFont="1" applyBorder="1" applyAlignment="1">
      <alignment vertical="center"/>
    </xf>
    <xf numFmtId="165" fontId="4" fillId="0" borderId="1" xfId="1" applyNumberFormat="1" applyFont="1" applyBorder="1" applyAlignment="1">
      <alignment vertical="center" wrapText="1"/>
    </xf>
    <xf numFmtId="165" fontId="4" fillId="2" borderId="1" xfId="1" applyNumberFormat="1" applyFont="1" applyFill="1" applyBorder="1" applyAlignment="1">
      <alignment vertical="center"/>
    </xf>
    <xf numFmtId="43" fontId="4" fillId="0" borderId="1" xfId="1" applyFont="1" applyBorder="1" applyAlignment="1">
      <alignment vertical="center" wrapText="1"/>
    </xf>
    <xf numFmtId="165" fontId="4" fillId="5" borderId="1" xfId="1" applyNumberFormat="1" applyFont="1" applyFill="1" applyBorder="1" applyAlignment="1">
      <alignment vertical="center" wrapText="1"/>
    </xf>
    <xf numFmtId="165" fontId="5" fillId="0" borderId="1" xfId="1" applyNumberFormat="1" applyFont="1" applyBorder="1" applyAlignment="1">
      <alignment vertical="center" wrapText="1"/>
    </xf>
    <xf numFmtId="165" fontId="5" fillId="4" borderId="1" xfId="1" applyNumberFormat="1" applyFont="1" applyFill="1" applyBorder="1" applyAlignment="1">
      <alignment vertical="center"/>
    </xf>
    <xf numFmtId="165" fontId="5" fillId="0" borderId="1" xfId="1" applyNumberFormat="1" applyFont="1" applyBorder="1" applyAlignment="1">
      <alignment vertical="center"/>
    </xf>
    <xf numFmtId="165" fontId="4" fillId="0" borderId="0" xfId="1" applyNumberFormat="1" applyFont="1" applyAlignment="1">
      <alignment vertical="center"/>
    </xf>
    <xf numFmtId="165" fontId="3" fillId="2" borderId="1" xfId="1" applyNumberFormat="1" applyFont="1" applyFill="1" applyBorder="1" applyAlignment="1">
      <alignment vertical="center"/>
    </xf>
    <xf numFmtId="165" fontId="4" fillId="8" borderId="1" xfId="1" applyNumberFormat="1" applyFont="1" applyFill="1" applyBorder="1" applyAlignment="1">
      <alignment vertical="center" wrapText="1"/>
    </xf>
    <xf numFmtId="0" fontId="4" fillId="2" borderId="1" xfId="0" applyFont="1" applyFill="1" applyBorder="1" applyAlignment="1">
      <alignment horizontal="center" vertical="center" wrapText="1"/>
    </xf>
    <xf numFmtId="165" fontId="4" fillId="2" borderId="1" xfId="1" applyNumberFormat="1" applyFont="1" applyFill="1" applyBorder="1" applyAlignment="1">
      <alignment vertical="center" wrapText="1"/>
    </xf>
    <xf numFmtId="165" fontId="4" fillId="0" borderId="1" xfId="1" applyNumberFormat="1" applyFont="1" applyBorder="1" applyAlignment="1">
      <alignment horizontal="center" vertical="center" wrapText="1"/>
    </xf>
    <xf numFmtId="0" fontId="12" fillId="0" borderId="1" xfId="0" applyFont="1" applyBorder="1" applyAlignment="1">
      <alignment vertical="center" wrapText="1"/>
    </xf>
    <xf numFmtId="0" fontId="4" fillId="9" borderId="1" xfId="0" applyFont="1" applyFill="1" applyBorder="1" applyAlignment="1">
      <alignment horizontal="center" vertical="center" wrapText="1"/>
    </xf>
    <xf numFmtId="165" fontId="4" fillId="10" borderId="1" xfId="1" applyNumberFormat="1" applyFont="1" applyFill="1" applyBorder="1" applyAlignment="1">
      <alignment horizontal="center" vertical="center" wrapText="1"/>
    </xf>
    <xf numFmtId="0" fontId="0" fillId="0" borderId="1" xfId="0" applyBorder="1" applyAlignment="1">
      <alignment horizontal="left" wrapText="1"/>
    </xf>
    <xf numFmtId="165" fontId="0" fillId="0" borderId="0" xfId="0" applyNumberFormat="1"/>
    <xf numFmtId="0" fontId="11" fillId="0" borderId="2" xfId="3" applyFont="1" applyBorder="1" applyAlignment="1">
      <alignment horizontal="left" wrapText="1"/>
    </xf>
    <xf numFmtId="43" fontId="11" fillId="0" borderId="2" xfId="5" applyFont="1" applyBorder="1" applyAlignment="1">
      <alignment horizontal="left" vertical="center" wrapText="1"/>
    </xf>
    <xf numFmtId="43" fontId="11" fillId="0" borderId="2" xfId="5" applyFont="1" applyBorder="1" applyAlignment="1">
      <alignment horizontal="left" wrapText="1"/>
    </xf>
    <xf numFmtId="0" fontId="11" fillId="0" borderId="2" xfId="3" applyFont="1" applyBorder="1" applyAlignment="1">
      <alignment horizontal="left" vertical="center" wrapText="1"/>
    </xf>
    <xf numFmtId="2" fontId="11" fillId="0" borderId="2" xfId="3" applyNumberFormat="1" applyFont="1" applyBorder="1" applyAlignment="1">
      <alignment horizontal="left" vertical="center" wrapText="1"/>
    </xf>
    <xf numFmtId="0" fontId="0" fillId="0" borderId="2" xfId="0" applyBorder="1" applyAlignment="1">
      <alignment horizontal="left" wrapText="1"/>
    </xf>
    <xf numFmtId="0" fontId="0" fillId="0" borderId="3" xfId="0" applyBorder="1"/>
    <xf numFmtId="0" fontId="0" fillId="0" borderId="0" xfId="0" applyAlignment="1">
      <alignment horizontal="left" wrapText="1"/>
    </xf>
    <xf numFmtId="0" fontId="10" fillId="8" borderId="2" xfId="0" applyFont="1" applyFill="1" applyBorder="1" applyAlignment="1">
      <alignment horizontal="left" vertical="center" wrapText="1"/>
    </xf>
    <xf numFmtId="0" fontId="4" fillId="2" borderId="0" xfId="0" applyFont="1" applyFill="1" applyAlignment="1">
      <alignment horizontal="center" vertical="center"/>
    </xf>
    <xf numFmtId="0" fontId="3" fillId="2" borderId="0" xfId="0" applyFont="1" applyFill="1" applyAlignment="1">
      <alignment horizontal="right" vertical="center" wrapText="1"/>
    </xf>
    <xf numFmtId="165" fontId="4" fillId="2" borderId="0" xfId="1" applyNumberFormat="1" applyFont="1" applyFill="1" applyBorder="1" applyAlignment="1">
      <alignment vertical="center"/>
    </xf>
    <xf numFmtId="0" fontId="12" fillId="6" borderId="1" xfId="0" applyFont="1" applyFill="1" applyBorder="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wrapText="1"/>
    </xf>
    <xf numFmtId="0" fontId="12" fillId="0" borderId="1" xfId="0" applyFont="1" applyBorder="1" applyAlignment="1">
      <alignment horizontal="left" vertical="center" wrapText="1"/>
    </xf>
    <xf numFmtId="165" fontId="4" fillId="0" borderId="1" xfId="1" applyNumberFormat="1" applyFont="1" applyFill="1" applyBorder="1" applyAlignment="1">
      <alignment vertical="center" wrapText="1"/>
    </xf>
    <xf numFmtId="0" fontId="5" fillId="0" borderId="1" xfId="0" applyFont="1" applyBorder="1" applyAlignment="1">
      <alignment horizontal="left" vertical="center" wrapText="1"/>
    </xf>
    <xf numFmtId="0" fontId="2" fillId="2" borderId="1" xfId="0" applyFont="1" applyFill="1" applyBorder="1" applyAlignment="1">
      <alignment horizontal="left" vertical="center" wrapText="1"/>
    </xf>
    <xf numFmtId="165" fontId="2" fillId="2" borderId="1" xfId="1" applyNumberFormat="1" applyFont="1" applyFill="1" applyBorder="1" applyAlignment="1">
      <alignment horizontal="center" vertical="center" wrapText="1"/>
    </xf>
    <xf numFmtId="165" fontId="4" fillId="2" borderId="1" xfId="1" applyNumberFormat="1" applyFont="1" applyFill="1" applyBorder="1" applyAlignment="1">
      <alignment horizontal="center" vertical="center"/>
    </xf>
    <xf numFmtId="0" fontId="3" fillId="2" borderId="1" xfId="0" applyFont="1" applyFill="1" applyBorder="1" applyAlignment="1">
      <alignment horizontal="center" vertical="center"/>
    </xf>
    <xf numFmtId="165" fontId="3" fillId="2" borderId="1" xfId="1" applyNumberFormat="1" applyFont="1" applyFill="1" applyBorder="1" applyAlignment="1">
      <alignment horizontal="center" vertical="center"/>
    </xf>
    <xf numFmtId="165" fontId="4" fillId="2" borderId="1" xfId="1" applyNumberFormat="1" applyFont="1" applyFill="1" applyBorder="1" applyAlignment="1">
      <alignment horizontal="center" vertical="center" wrapText="1"/>
    </xf>
    <xf numFmtId="165" fontId="5" fillId="0" borderId="1" xfId="1" applyNumberFormat="1" applyFont="1" applyBorder="1" applyAlignment="1">
      <alignment horizontal="center" vertical="center" wrapText="1"/>
    </xf>
    <xf numFmtId="165" fontId="3" fillId="2" borderId="1" xfId="0" applyNumberFormat="1" applyFont="1" applyFill="1" applyBorder="1" applyAlignment="1">
      <alignment horizontal="center" vertical="center" wrapText="1"/>
    </xf>
    <xf numFmtId="165" fontId="4" fillId="0" borderId="1" xfId="1" applyNumberFormat="1" applyFont="1" applyBorder="1" applyAlignment="1">
      <alignment horizontal="center" vertical="center"/>
    </xf>
    <xf numFmtId="165" fontId="4" fillId="7" borderId="1" xfId="1" applyNumberFormat="1" applyFont="1" applyFill="1" applyBorder="1" applyAlignment="1">
      <alignment horizontal="center" vertical="center"/>
    </xf>
    <xf numFmtId="165" fontId="4" fillId="0" borderId="1" xfId="1" applyNumberFormat="1" applyFont="1" applyFill="1" applyBorder="1" applyAlignment="1">
      <alignment horizontal="center" vertical="center" wrapText="1"/>
    </xf>
    <xf numFmtId="165" fontId="4" fillId="4" borderId="1" xfId="1" applyNumberFormat="1" applyFont="1" applyFill="1" applyBorder="1" applyAlignment="1">
      <alignment horizontal="center" vertical="center" wrapText="1"/>
    </xf>
    <xf numFmtId="165" fontId="4" fillId="2" borderId="0" xfId="1" applyNumberFormat="1" applyFont="1" applyFill="1" applyBorder="1" applyAlignment="1">
      <alignment horizontal="center" vertical="center"/>
    </xf>
    <xf numFmtId="165" fontId="3" fillId="2" borderId="0" xfId="1" applyNumberFormat="1" applyFont="1" applyFill="1" applyBorder="1" applyAlignment="1">
      <alignment horizontal="center" vertical="center"/>
    </xf>
    <xf numFmtId="165" fontId="5" fillId="4" borderId="1" xfId="1" applyNumberFormat="1" applyFont="1" applyFill="1" applyBorder="1" applyAlignment="1">
      <alignment horizontal="center" vertical="center"/>
    </xf>
    <xf numFmtId="165" fontId="5" fillId="0" borderId="1" xfId="1" applyNumberFormat="1" applyFont="1" applyBorder="1" applyAlignment="1">
      <alignment horizontal="center" vertical="center"/>
    </xf>
    <xf numFmtId="165" fontId="3" fillId="10" borderId="1" xfId="1" applyNumberFormat="1" applyFont="1" applyFill="1" applyBorder="1" applyAlignment="1">
      <alignment horizontal="center" vertical="center" wrapText="1"/>
    </xf>
    <xf numFmtId="165" fontId="4" fillId="0" borderId="0" xfId="1" applyNumberFormat="1" applyFont="1" applyAlignment="1">
      <alignment horizontal="center" vertical="center"/>
    </xf>
    <xf numFmtId="0" fontId="2" fillId="0" borderId="0" xfId="0" applyFont="1"/>
    <xf numFmtId="165" fontId="3" fillId="0" borderId="1" xfId="1" applyNumberFormat="1" applyFont="1" applyBorder="1" applyAlignment="1">
      <alignment horizontal="center" vertical="center" wrapText="1"/>
    </xf>
    <xf numFmtId="0" fontId="14" fillId="0" borderId="2" xfId="0" applyFont="1" applyBorder="1" applyAlignment="1">
      <alignment horizontal="center" vertical="center" wrapText="1"/>
    </xf>
    <xf numFmtId="165" fontId="2" fillId="3" borderId="1" xfId="0" applyNumberFormat="1" applyFont="1" applyFill="1" applyBorder="1" applyAlignment="1">
      <alignment horizontal="center" vertical="center"/>
    </xf>
    <xf numFmtId="164" fontId="0" fillId="0" borderId="0" xfId="0" applyNumberFormat="1"/>
    <xf numFmtId="43" fontId="0" fillId="0" borderId="0" xfId="0" applyNumberFormat="1"/>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165" fontId="3" fillId="2" borderId="2" xfId="1" applyNumberFormat="1" applyFont="1" applyFill="1" applyBorder="1" applyAlignment="1">
      <alignment horizontal="center" vertical="center"/>
    </xf>
    <xf numFmtId="165" fontId="3" fillId="2" borderId="4" xfId="1" applyNumberFormat="1" applyFont="1" applyFill="1" applyBorder="1" applyAlignment="1">
      <alignment horizontal="center" vertical="center"/>
    </xf>
  </cellXfs>
  <cellStyles count="7">
    <cellStyle name="Comma" xfId="1" builtinId="3"/>
    <cellStyle name="Comma 10" xfId="4"/>
    <cellStyle name="Comma 9 2" xfId="5"/>
    <cellStyle name="Normal" xfId="0" builtinId="0"/>
    <cellStyle name="Normal 11 2" xfId="3"/>
    <cellStyle name="Normal 2 4" xfId="2"/>
    <cellStyle name="Normal 5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4" zoomScale="90" zoomScaleNormal="90" workbookViewId="0">
      <selection activeCell="B17" sqref="B17"/>
    </sheetView>
  </sheetViews>
  <sheetFormatPr defaultRowHeight="14.5" x14ac:dyDescent="0.35"/>
  <cols>
    <col min="1" max="1" width="45.7265625" style="47" bestFit="1" customWidth="1"/>
    <col min="2" max="2" width="14.81640625" bestFit="1" customWidth="1"/>
    <col min="3" max="3" width="3.1796875" customWidth="1"/>
    <col min="4" max="4" width="14.81640625" bestFit="1" customWidth="1"/>
    <col min="5" max="5" width="3.1796875" customWidth="1"/>
    <col min="6" max="6" width="14" bestFit="1" customWidth="1"/>
    <col min="7" max="7" width="3.1796875" customWidth="1"/>
  </cols>
  <sheetData>
    <row r="1" spans="1:6" x14ac:dyDescent="0.35">
      <c r="A1" s="82" t="s">
        <v>93</v>
      </c>
      <c r="B1" s="83"/>
      <c r="C1" s="83"/>
      <c r="D1" s="83"/>
      <c r="E1" s="83"/>
      <c r="F1" s="83"/>
    </row>
    <row r="2" spans="1:6" x14ac:dyDescent="0.35">
      <c r="B2" s="46"/>
      <c r="C2" s="46"/>
      <c r="D2" s="46"/>
      <c r="E2" s="46"/>
      <c r="F2" s="46"/>
    </row>
    <row r="3" spans="1:6" ht="29" x14ac:dyDescent="0.35">
      <c r="A3" s="48" t="s">
        <v>28</v>
      </c>
      <c r="B3" s="59" t="s">
        <v>82</v>
      </c>
      <c r="C3" s="59"/>
      <c r="D3" s="59" t="s">
        <v>95</v>
      </c>
      <c r="E3" s="59"/>
      <c r="F3" s="59" t="s">
        <v>83</v>
      </c>
    </row>
    <row r="4" spans="1:6" ht="15.5" x14ac:dyDescent="0.35">
      <c r="A4" s="40" t="s">
        <v>86</v>
      </c>
      <c r="B4" s="18">
        <f>'Standard BOQ'!E5</f>
        <v>88510</v>
      </c>
      <c r="C4" s="18"/>
      <c r="D4" s="18">
        <f>'Standard BOQ'!G5</f>
        <v>80160</v>
      </c>
      <c r="E4" s="7"/>
      <c r="F4" s="18">
        <f>'Standard BOQ'!I5</f>
        <v>116900</v>
      </c>
    </row>
    <row r="5" spans="1:6" ht="15.5" x14ac:dyDescent="0.35">
      <c r="A5" s="40" t="s">
        <v>87</v>
      </c>
      <c r="B5" s="18">
        <f>'Standard BOQ'!E7</f>
        <v>35000</v>
      </c>
      <c r="C5" s="18"/>
      <c r="D5" s="18">
        <f>'Standard BOQ'!G7</f>
        <v>35000</v>
      </c>
      <c r="E5" s="7"/>
      <c r="F5" s="18">
        <f>'Standard BOQ'!I7</f>
        <v>50000</v>
      </c>
    </row>
    <row r="6" spans="1:6" ht="15.5" x14ac:dyDescent="0.35">
      <c r="A6" s="40" t="s">
        <v>8</v>
      </c>
      <c r="B6" s="18">
        <f>'Standard BOQ'!E10</f>
        <v>37500</v>
      </c>
      <c r="C6" s="18"/>
      <c r="D6" s="18">
        <f>'Standard BOQ'!G10</f>
        <v>33750</v>
      </c>
      <c r="E6" s="7"/>
      <c r="F6" s="18">
        <f>'Standard BOQ'!I10</f>
        <v>41250</v>
      </c>
    </row>
    <row r="7" spans="1:6" ht="15.5" x14ac:dyDescent="0.35">
      <c r="A7" s="41" t="str">
        <f>'Standard BOQ'!A11</f>
        <v>Wall Treatments (Plaster, Painting &amp; Polishing)</v>
      </c>
      <c r="B7" s="18">
        <f>'Standard BOQ'!E13</f>
        <v>13500</v>
      </c>
      <c r="C7" s="18"/>
      <c r="D7" s="18">
        <f>'Standard BOQ'!G13</f>
        <v>21000</v>
      </c>
      <c r="E7" s="7"/>
      <c r="F7" s="18">
        <f>'Standard BOQ'!I13</f>
        <v>22500</v>
      </c>
    </row>
    <row r="8" spans="1:6" ht="15.5" x14ac:dyDescent="0.35">
      <c r="A8" s="43" t="str">
        <f>'Standard BOQ'!A14</f>
        <v>Partition and Paneling</v>
      </c>
      <c r="B8" s="18">
        <f>'Standard BOQ'!E21</f>
        <v>82712.5</v>
      </c>
      <c r="C8" s="18"/>
      <c r="D8" s="18">
        <f>'Standard BOQ'!G21</f>
        <v>46225</v>
      </c>
      <c r="E8" s="7"/>
      <c r="F8" s="18">
        <f>'Standard BOQ'!I21</f>
        <v>49500</v>
      </c>
    </row>
    <row r="9" spans="1:6" ht="15.5" x14ac:dyDescent="0.35">
      <c r="A9" s="44" t="str">
        <f>'Standard BOQ'!A22</f>
        <v>Counters</v>
      </c>
      <c r="B9" s="18">
        <f>'Standard BOQ'!E26</f>
        <v>381250</v>
      </c>
      <c r="C9" s="18"/>
      <c r="D9" s="18">
        <f>'Standard BOQ'!G26</f>
        <v>423000</v>
      </c>
      <c r="E9" s="7"/>
      <c r="F9" s="18">
        <f>'Standard BOQ'!I26</f>
        <v>410000</v>
      </c>
    </row>
    <row r="10" spans="1:6" ht="15.5" x14ac:dyDescent="0.35">
      <c r="A10" s="42" t="s">
        <v>15</v>
      </c>
      <c r="B10" s="18">
        <f>'Standard BOQ'!E36</f>
        <v>191000</v>
      </c>
      <c r="C10" s="18"/>
      <c r="D10" s="18">
        <f>'Standard BOQ'!G36</f>
        <v>187900</v>
      </c>
      <c r="E10" s="7"/>
      <c r="F10" s="18">
        <f>'Standard BOQ'!I36</f>
        <v>368600</v>
      </c>
    </row>
    <row r="11" spans="1:6" ht="15.5" x14ac:dyDescent="0.35">
      <c r="A11" s="42" t="s">
        <v>18</v>
      </c>
      <c r="B11" s="18">
        <f>'Standard BOQ'!E44</f>
        <v>121130</v>
      </c>
      <c r="C11" s="18"/>
      <c r="D11" s="18">
        <f>'Standard BOQ'!G44</f>
        <v>54950</v>
      </c>
      <c r="E11" s="7"/>
      <c r="F11" s="18">
        <f>'Standard BOQ'!I44</f>
        <v>76150</v>
      </c>
    </row>
    <row r="12" spans="1:6" ht="15.5" x14ac:dyDescent="0.35">
      <c r="A12" s="44" t="s">
        <v>20</v>
      </c>
      <c r="B12" s="18">
        <f>'Standard BOQ'!E51</f>
        <v>59726</v>
      </c>
      <c r="C12" s="18"/>
      <c r="D12" s="18">
        <f>'Standard BOQ'!G51</f>
        <v>47200</v>
      </c>
      <c r="E12" s="7"/>
      <c r="F12" s="18">
        <f>'Standard BOQ'!I51</f>
        <v>271000</v>
      </c>
    </row>
    <row r="13" spans="1:6" ht="15.5" x14ac:dyDescent="0.35">
      <c r="A13" s="44" t="str">
        <f>'Standard BOQ'!A52</f>
        <v>Fixture installation</v>
      </c>
      <c r="B13" s="18">
        <f>'Standard BOQ'!E56</f>
        <v>132500</v>
      </c>
      <c r="C13" s="18"/>
      <c r="D13" s="18">
        <f>'Standard BOQ'!G56</f>
        <v>119750</v>
      </c>
      <c r="E13" s="7"/>
      <c r="F13" s="18">
        <f>'Standard BOQ'!I56</f>
        <v>112250</v>
      </c>
    </row>
    <row r="14" spans="1:6" ht="15.5" x14ac:dyDescent="0.35">
      <c r="A14" s="44" t="str">
        <f>'Standard BOQ'!A57</f>
        <v>UPS (For Sigange/Lighting)</v>
      </c>
      <c r="B14" s="18">
        <f>'Standard BOQ'!E60</f>
        <v>87000</v>
      </c>
      <c r="C14" s="18"/>
      <c r="D14" s="18">
        <f>'Standard BOQ'!G60</f>
        <v>59900</v>
      </c>
      <c r="E14" s="7"/>
      <c r="F14" s="18">
        <f>'Standard BOQ'!I60</f>
        <v>59900</v>
      </c>
    </row>
    <row r="15" spans="1:6" ht="15.5" x14ac:dyDescent="0.35">
      <c r="A15" s="40" t="s">
        <v>29</v>
      </c>
      <c r="B15" s="18">
        <f>'Standard BOQ'!E66</f>
        <v>0</v>
      </c>
      <c r="C15" s="18"/>
      <c r="D15" s="18">
        <f>'Standard BOQ'!G66</f>
        <v>0</v>
      </c>
      <c r="E15" s="7"/>
      <c r="F15" s="18">
        <f>'Standard BOQ'!I66</f>
        <v>0</v>
      </c>
    </row>
    <row r="16" spans="1:6" ht="15.5" x14ac:dyDescent="0.35">
      <c r="A16" s="43" t="s">
        <v>31</v>
      </c>
      <c r="B16" s="18">
        <f>'Standard BOQ'!E70</f>
        <v>54000</v>
      </c>
      <c r="C16" s="18"/>
      <c r="D16" s="18">
        <f>'Standard BOQ'!G70</f>
        <v>13000</v>
      </c>
      <c r="E16" s="7"/>
      <c r="F16" s="18">
        <f>'Standard BOQ'!I70</f>
        <v>19000</v>
      </c>
    </row>
    <row r="17" spans="1:6" ht="15.5" x14ac:dyDescent="0.35">
      <c r="A17" s="44" t="s">
        <v>30</v>
      </c>
      <c r="B17" s="18">
        <f>'Standard BOQ'!E74</f>
        <v>44300</v>
      </c>
      <c r="C17" s="18"/>
      <c r="D17" s="18">
        <f>'Standard BOQ'!G74</f>
        <v>49050</v>
      </c>
      <c r="E17" s="7"/>
      <c r="F17" s="18">
        <f>'Standard BOQ'!I74</f>
        <v>43950</v>
      </c>
    </row>
    <row r="18" spans="1:6" x14ac:dyDescent="0.35">
      <c r="A18" s="45" t="s">
        <v>34</v>
      </c>
      <c r="B18" s="8">
        <v>0</v>
      </c>
      <c r="C18" s="8"/>
      <c r="D18" s="8">
        <v>0</v>
      </c>
      <c r="E18" s="7"/>
      <c r="F18" s="8">
        <v>0</v>
      </c>
    </row>
    <row r="19" spans="1:6" x14ac:dyDescent="0.35">
      <c r="A19" s="45" t="s">
        <v>32</v>
      </c>
      <c r="B19" s="8">
        <v>0</v>
      </c>
      <c r="C19" s="8"/>
      <c r="D19" s="8">
        <v>0</v>
      </c>
      <c r="E19" s="7"/>
      <c r="F19" s="8">
        <v>0</v>
      </c>
    </row>
    <row r="20" spans="1:6" x14ac:dyDescent="0.35">
      <c r="A20" s="45" t="s">
        <v>78</v>
      </c>
      <c r="B20" s="8"/>
      <c r="C20" s="8"/>
      <c r="D20" s="7"/>
      <c r="E20" s="7"/>
      <c r="F20" s="7"/>
    </row>
    <row r="21" spans="1:6" s="19" customFormat="1" ht="15.5" x14ac:dyDescent="0.35">
      <c r="A21" s="78" t="s">
        <v>94</v>
      </c>
      <c r="B21" s="79">
        <f>SUM(B4:B20)</f>
        <v>1328128.5</v>
      </c>
      <c r="C21" s="79"/>
      <c r="D21" s="79">
        <f>SUM(D4:D20)</f>
        <v>1170885</v>
      </c>
      <c r="E21" s="79"/>
      <c r="F21" s="79">
        <f>SUM(F4:F20)</f>
        <v>1641000</v>
      </c>
    </row>
    <row r="22" spans="1:6" x14ac:dyDescent="0.35">
      <c r="F22" s="39"/>
    </row>
    <row r="23" spans="1:6" x14ac:dyDescent="0.35">
      <c r="D23" s="80"/>
    </row>
    <row r="24" spans="1:6" x14ac:dyDescent="0.35">
      <c r="D24" s="81"/>
    </row>
  </sheetData>
  <mergeCells count="1">
    <mergeCell ref="A1:F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abSelected="1" zoomScale="90" zoomScaleNormal="90" workbookViewId="0">
      <pane xSplit="1" ySplit="2" topLeftCell="B66" activePane="bottomRight" state="frozen"/>
      <selection pane="topRight" activeCell="B1" sqref="B1"/>
      <selection pane="bottomLeft" activeCell="A2" sqref="A2"/>
      <selection pane="bottomRight" activeCell="A72" sqref="A72"/>
    </sheetView>
  </sheetViews>
  <sheetFormatPr defaultColWidth="14" defaultRowHeight="14.5" x14ac:dyDescent="0.35"/>
  <cols>
    <col min="1" max="1" width="66.453125" style="20" customWidth="1"/>
    <col min="2" max="2" width="4.7265625" style="19" bestFit="1" customWidth="1"/>
    <col min="3" max="3" width="6.26953125" style="29" bestFit="1" customWidth="1"/>
    <col min="4" max="4" width="8.81640625" style="75" bestFit="1" customWidth="1"/>
    <col min="5" max="5" width="10" style="75" customWidth="1"/>
    <col min="6" max="6" width="8.26953125" style="53" bestFit="1" customWidth="1"/>
    <col min="7" max="7" width="8.26953125" style="20" bestFit="1" customWidth="1"/>
    <col min="8" max="9" width="8.26953125" bestFit="1" customWidth="1"/>
    <col min="10" max="10" width="4.1796875" customWidth="1"/>
    <col min="11" max="12" width="8.26953125" bestFit="1" customWidth="1"/>
    <col min="13" max="13" width="3.7265625" customWidth="1"/>
    <col min="14" max="14" width="8.26953125" bestFit="1" customWidth="1"/>
  </cols>
  <sheetData>
    <row r="1" spans="1:15" x14ac:dyDescent="0.35">
      <c r="D1" s="84" t="s">
        <v>82</v>
      </c>
      <c r="E1" s="85"/>
      <c r="F1" s="84" t="s">
        <v>84</v>
      </c>
      <c r="G1" s="85"/>
      <c r="H1" s="84" t="s">
        <v>83</v>
      </c>
      <c r="I1" s="85"/>
      <c r="K1" s="84" t="s">
        <v>88</v>
      </c>
      <c r="L1" s="85"/>
      <c r="N1" s="84" t="s">
        <v>85</v>
      </c>
      <c r="O1" s="85"/>
    </row>
    <row r="2" spans="1:15" s="1" customFormat="1" x14ac:dyDescent="0.35">
      <c r="A2" s="2" t="s">
        <v>0</v>
      </c>
      <c r="B2" s="61" t="s">
        <v>1</v>
      </c>
      <c r="C2" s="30" t="s">
        <v>2</v>
      </c>
      <c r="D2" s="62" t="s">
        <v>3</v>
      </c>
      <c r="E2" s="62" t="s">
        <v>4</v>
      </c>
      <c r="F2" s="62" t="s">
        <v>3</v>
      </c>
      <c r="G2" s="62" t="s">
        <v>4</v>
      </c>
      <c r="H2" s="62" t="s">
        <v>3</v>
      </c>
      <c r="I2" s="62" t="s">
        <v>4</v>
      </c>
      <c r="K2" s="62" t="s">
        <v>3</v>
      </c>
      <c r="L2" s="62" t="s">
        <v>4</v>
      </c>
      <c r="N2" s="62" t="s">
        <v>3</v>
      </c>
      <c r="O2" s="62" t="s">
        <v>4</v>
      </c>
    </row>
    <row r="3" spans="1:15" s="1" customFormat="1" x14ac:dyDescent="0.35">
      <c r="A3" s="16" t="s">
        <v>33</v>
      </c>
      <c r="B3" s="32"/>
      <c r="C3" s="33"/>
      <c r="D3" s="63"/>
      <c r="E3" s="63"/>
      <c r="F3" s="63"/>
      <c r="G3" s="63"/>
      <c r="H3" s="63"/>
      <c r="I3" s="63"/>
      <c r="K3" s="63"/>
      <c r="L3" s="63"/>
      <c r="N3" s="63"/>
      <c r="O3" s="63"/>
    </row>
    <row r="4" spans="1:15" s="1" customFormat="1" ht="137.25" customHeight="1" x14ac:dyDescent="0.35">
      <c r="A4" s="38" t="s">
        <v>89</v>
      </c>
      <c r="B4" s="14" t="s">
        <v>27</v>
      </c>
      <c r="C4" s="22">
        <v>334</v>
      </c>
      <c r="D4" s="34">
        <v>265</v>
      </c>
      <c r="E4" s="64">
        <f>D4*$C4</f>
        <v>88510</v>
      </c>
      <c r="F4" s="34">
        <v>240</v>
      </c>
      <c r="G4" s="64">
        <f>F4*$C4</f>
        <v>80160</v>
      </c>
      <c r="H4" s="34">
        <v>350</v>
      </c>
      <c r="I4" s="64">
        <f>H4*$C4</f>
        <v>116900</v>
      </c>
      <c r="K4" s="34">
        <v>200</v>
      </c>
      <c r="L4" s="64">
        <f>K4*$C4</f>
        <v>66800</v>
      </c>
      <c r="N4" s="34">
        <f t="shared" ref="N4:N35" si="0">MIN(D4,F4,H4)</f>
        <v>240</v>
      </c>
      <c r="O4" s="64">
        <f>N4*$C4</f>
        <v>80160</v>
      </c>
    </row>
    <row r="5" spans="1:15" s="1" customFormat="1" ht="14.25" customHeight="1" x14ac:dyDescent="0.35">
      <c r="A5" s="4" t="s">
        <v>6</v>
      </c>
      <c r="B5" s="4"/>
      <c r="C5" s="4"/>
      <c r="D5" s="2"/>
      <c r="E5" s="65">
        <f>E4</f>
        <v>88510</v>
      </c>
      <c r="F5" s="2"/>
      <c r="G5" s="65">
        <f>G4</f>
        <v>80160</v>
      </c>
      <c r="H5" s="2"/>
      <c r="I5" s="65">
        <f>I4</f>
        <v>116900</v>
      </c>
      <c r="K5" s="2"/>
      <c r="L5" s="65">
        <f>L4</f>
        <v>66800</v>
      </c>
      <c r="N5" s="34">
        <f t="shared" si="0"/>
        <v>0</v>
      </c>
      <c r="O5" s="65">
        <f>O4</f>
        <v>80160</v>
      </c>
    </row>
    <row r="6" spans="1:15" s="1" customFormat="1" x14ac:dyDescent="0.35">
      <c r="A6" s="38" t="s">
        <v>68</v>
      </c>
      <c r="B6" s="14" t="s">
        <v>45</v>
      </c>
      <c r="C6" s="22">
        <v>1</v>
      </c>
      <c r="D6" s="34">
        <v>35000</v>
      </c>
      <c r="E6" s="64">
        <f>D6*$C6</f>
        <v>35000</v>
      </c>
      <c r="F6" s="34">
        <v>35000</v>
      </c>
      <c r="G6" s="64">
        <f>F6*$C6</f>
        <v>35000</v>
      </c>
      <c r="H6" s="34">
        <v>50000</v>
      </c>
      <c r="I6" s="64">
        <f>H6*$C6</f>
        <v>50000</v>
      </c>
      <c r="K6" s="34">
        <v>25000</v>
      </c>
      <c r="L6" s="64">
        <f>K6*$C6</f>
        <v>25000</v>
      </c>
      <c r="N6" s="34">
        <f t="shared" si="0"/>
        <v>35000</v>
      </c>
      <c r="O6" s="64">
        <f>N6*$C6</f>
        <v>35000</v>
      </c>
    </row>
    <row r="7" spans="1:15" s="1" customFormat="1" x14ac:dyDescent="0.35">
      <c r="A7" s="4" t="s">
        <v>6</v>
      </c>
      <c r="B7" s="3"/>
      <c r="C7" s="23"/>
      <c r="D7" s="60"/>
      <c r="E7" s="62">
        <f>E6</f>
        <v>35000</v>
      </c>
      <c r="F7" s="60"/>
      <c r="G7" s="62">
        <f>G6</f>
        <v>35000</v>
      </c>
      <c r="H7" s="60"/>
      <c r="I7" s="62">
        <f>I6</f>
        <v>50000</v>
      </c>
      <c r="K7" s="60"/>
      <c r="L7" s="62">
        <f>L6</f>
        <v>25000</v>
      </c>
      <c r="N7" s="34">
        <f t="shared" si="0"/>
        <v>0</v>
      </c>
      <c r="O7" s="62">
        <f>O6</f>
        <v>35000</v>
      </c>
    </row>
    <row r="8" spans="1:15" s="1" customFormat="1" x14ac:dyDescent="0.35">
      <c r="A8" s="9" t="s">
        <v>81</v>
      </c>
      <c r="B8" s="3"/>
      <c r="C8" s="23"/>
      <c r="D8" s="60"/>
      <c r="E8" s="62"/>
      <c r="F8" s="60"/>
      <c r="G8" s="62"/>
      <c r="H8" s="60"/>
      <c r="I8" s="62"/>
      <c r="K8" s="60"/>
      <c r="L8" s="62"/>
      <c r="N8" s="34">
        <f t="shared" si="0"/>
        <v>0</v>
      </c>
      <c r="O8" s="62"/>
    </row>
    <row r="9" spans="1:15" x14ac:dyDescent="0.35">
      <c r="A9" s="5" t="s">
        <v>79</v>
      </c>
      <c r="B9" s="6" t="s">
        <v>80</v>
      </c>
      <c r="C9" s="21">
        <v>150</v>
      </c>
      <c r="D9" s="66">
        <v>250</v>
      </c>
      <c r="E9" s="64">
        <f>D9*$C9</f>
        <v>37500</v>
      </c>
      <c r="F9" s="66">
        <v>225</v>
      </c>
      <c r="G9" s="64">
        <f>F9*$C9</f>
        <v>33750</v>
      </c>
      <c r="H9" s="66">
        <v>275</v>
      </c>
      <c r="I9" s="64">
        <f>H9*$C9</f>
        <v>41250</v>
      </c>
      <c r="K9" s="66">
        <v>225</v>
      </c>
      <c r="L9" s="64">
        <f>K9*$C9</f>
        <v>33750</v>
      </c>
      <c r="N9" s="34">
        <f t="shared" si="0"/>
        <v>225</v>
      </c>
      <c r="O9" s="64">
        <f>N9*$C9</f>
        <v>33750</v>
      </c>
    </row>
    <row r="10" spans="1:15" s="1" customFormat="1" x14ac:dyDescent="0.35">
      <c r="A10" s="4" t="s">
        <v>6</v>
      </c>
      <c r="B10" s="3"/>
      <c r="C10" s="23"/>
      <c r="D10" s="60"/>
      <c r="E10" s="62">
        <f>E9</f>
        <v>37500</v>
      </c>
      <c r="F10" s="60"/>
      <c r="G10" s="62">
        <f>G9</f>
        <v>33750</v>
      </c>
      <c r="H10" s="60"/>
      <c r="I10" s="62">
        <f>I9</f>
        <v>41250</v>
      </c>
      <c r="K10" s="60"/>
      <c r="L10" s="62">
        <f>L9</f>
        <v>33750</v>
      </c>
      <c r="N10" s="34">
        <f t="shared" si="0"/>
        <v>0</v>
      </c>
      <c r="O10" s="62">
        <f>O9</f>
        <v>33750</v>
      </c>
    </row>
    <row r="11" spans="1:15" x14ac:dyDescent="0.35">
      <c r="A11" s="9" t="s">
        <v>11</v>
      </c>
      <c r="B11" s="3"/>
      <c r="C11" s="23"/>
      <c r="D11" s="60"/>
      <c r="E11" s="60"/>
      <c r="F11" s="60"/>
      <c r="G11" s="60"/>
      <c r="H11" s="60"/>
      <c r="I11" s="60"/>
      <c r="K11" s="60"/>
      <c r="L11" s="60"/>
      <c r="N11" s="34">
        <f t="shared" si="0"/>
        <v>0</v>
      </c>
      <c r="O11" s="60"/>
    </row>
    <row r="12" spans="1:15" ht="41.25" customHeight="1" x14ac:dyDescent="0.35">
      <c r="A12" s="5" t="s">
        <v>48</v>
      </c>
      <c r="B12" s="6" t="s">
        <v>7</v>
      </c>
      <c r="C12" s="22">
        <v>75</v>
      </c>
      <c r="D12" s="34">
        <v>180</v>
      </c>
      <c r="E12" s="64">
        <f>D12*$C12</f>
        <v>13500</v>
      </c>
      <c r="F12" s="34">
        <v>280</v>
      </c>
      <c r="G12" s="64">
        <f>F12*$C12</f>
        <v>21000</v>
      </c>
      <c r="H12" s="34">
        <v>300</v>
      </c>
      <c r="I12" s="64">
        <f>H12*$C12</f>
        <v>22500</v>
      </c>
      <c r="K12" s="34">
        <v>180</v>
      </c>
      <c r="L12" s="64">
        <f>K12*$C12</f>
        <v>13500</v>
      </c>
      <c r="N12" s="34">
        <f t="shared" si="0"/>
        <v>180</v>
      </c>
      <c r="O12" s="64">
        <f>N12*$C12</f>
        <v>13500</v>
      </c>
    </row>
    <row r="13" spans="1:15" x14ac:dyDescent="0.35">
      <c r="A13" s="4" t="s">
        <v>6</v>
      </c>
      <c r="B13" s="17"/>
      <c r="C13" s="31"/>
      <c r="D13" s="67"/>
      <c r="E13" s="62">
        <f>SUM(E12:E12)</f>
        <v>13500</v>
      </c>
      <c r="F13" s="67"/>
      <c r="G13" s="62">
        <f>SUM(G12:G12)</f>
        <v>21000</v>
      </c>
      <c r="H13" s="67"/>
      <c r="I13" s="62">
        <f>SUM(I12:I12)</f>
        <v>22500</v>
      </c>
      <c r="K13" s="67"/>
      <c r="L13" s="62">
        <f>SUM(L12:L12)</f>
        <v>13500</v>
      </c>
      <c r="N13" s="34">
        <f t="shared" si="0"/>
        <v>0</v>
      </c>
      <c r="O13" s="62">
        <f>SUM(O12:O12)</f>
        <v>13500</v>
      </c>
    </row>
    <row r="14" spans="1:15" x14ac:dyDescent="0.35">
      <c r="A14" s="58" t="s">
        <v>12</v>
      </c>
      <c r="B14" s="3"/>
      <c r="C14" s="31"/>
      <c r="D14" s="67"/>
      <c r="E14" s="60"/>
      <c r="F14" s="67"/>
      <c r="G14" s="60"/>
      <c r="H14" s="67"/>
      <c r="I14" s="60"/>
      <c r="K14" s="67"/>
      <c r="L14" s="60"/>
      <c r="N14" s="34">
        <f t="shared" si="0"/>
        <v>0</v>
      </c>
      <c r="O14" s="60"/>
    </row>
    <row r="15" spans="1:15" ht="54" customHeight="1" x14ac:dyDescent="0.35">
      <c r="A15" s="5" t="s">
        <v>49</v>
      </c>
      <c r="B15" s="6" t="s">
        <v>7</v>
      </c>
      <c r="C15" s="22">
        <v>0</v>
      </c>
      <c r="D15" s="34"/>
      <c r="E15" s="64">
        <f>D15*$C15</f>
        <v>0</v>
      </c>
      <c r="F15" s="34">
        <v>750</v>
      </c>
      <c r="G15" s="64">
        <f>F15*$C15</f>
        <v>0</v>
      </c>
      <c r="H15" s="34">
        <v>950</v>
      </c>
      <c r="I15" s="64">
        <f>H15*$C15</f>
        <v>0</v>
      </c>
      <c r="K15" s="34">
        <v>750</v>
      </c>
      <c r="L15" s="64">
        <f>K15*$C15</f>
        <v>0</v>
      </c>
      <c r="N15" s="34">
        <f t="shared" si="0"/>
        <v>750</v>
      </c>
      <c r="O15" s="64">
        <f>N15*$C15</f>
        <v>0</v>
      </c>
    </row>
    <row r="16" spans="1:15" ht="60.75" customHeight="1" x14ac:dyDescent="0.35">
      <c r="A16" s="52" t="s">
        <v>90</v>
      </c>
      <c r="B16" s="6" t="s">
        <v>7</v>
      </c>
      <c r="C16" s="22">
        <v>75</v>
      </c>
      <c r="D16" s="34">
        <v>750</v>
      </c>
      <c r="E16" s="64">
        <f t="shared" ref="E16:G20" si="1">D16*$C16</f>
        <v>56250</v>
      </c>
      <c r="F16" s="34">
        <v>350</v>
      </c>
      <c r="G16" s="64">
        <f t="shared" si="1"/>
        <v>26250</v>
      </c>
      <c r="H16" s="34">
        <v>350</v>
      </c>
      <c r="I16" s="64">
        <f t="shared" ref="I16" si="2">H16*$C16</f>
        <v>26250</v>
      </c>
      <c r="K16" s="34">
        <v>350</v>
      </c>
      <c r="L16" s="64">
        <f t="shared" ref="L16:L20" si="3">K16*$C16</f>
        <v>26250</v>
      </c>
      <c r="N16" s="34">
        <f t="shared" si="0"/>
        <v>350</v>
      </c>
      <c r="O16" s="64">
        <f t="shared" ref="O16:O20" si="4">N16*$C16</f>
        <v>26250</v>
      </c>
    </row>
    <row r="17" spans="1:15" ht="26" x14ac:dyDescent="0.35">
      <c r="A17" s="55" t="s">
        <v>50</v>
      </c>
      <c r="B17" s="6" t="s">
        <v>17</v>
      </c>
      <c r="C17" s="56">
        <v>0</v>
      </c>
      <c r="D17" s="68"/>
      <c r="E17" s="64">
        <f t="shared" si="1"/>
        <v>0</v>
      </c>
      <c r="F17" s="68"/>
      <c r="G17" s="64">
        <f t="shared" si="1"/>
        <v>0</v>
      </c>
      <c r="H17" s="68">
        <v>45000</v>
      </c>
      <c r="I17" s="64">
        <f t="shared" ref="I17" si="5">H17*$C17</f>
        <v>0</v>
      </c>
      <c r="K17" s="68"/>
      <c r="L17" s="64">
        <f t="shared" si="3"/>
        <v>0</v>
      </c>
      <c r="N17" s="34">
        <f t="shared" si="0"/>
        <v>45000</v>
      </c>
      <c r="O17" s="64">
        <f t="shared" si="4"/>
        <v>0</v>
      </c>
    </row>
    <row r="18" spans="1:15" ht="36" customHeight="1" x14ac:dyDescent="0.35">
      <c r="A18" s="54" t="s">
        <v>91</v>
      </c>
      <c r="B18" s="6" t="s">
        <v>38</v>
      </c>
      <c r="C18" s="25">
        <v>10.5</v>
      </c>
      <c r="D18" s="34">
        <v>1050</v>
      </c>
      <c r="E18" s="64">
        <f t="shared" si="1"/>
        <v>11025</v>
      </c>
      <c r="F18" s="34">
        <v>950</v>
      </c>
      <c r="G18" s="64">
        <f t="shared" si="1"/>
        <v>9975</v>
      </c>
      <c r="H18" s="34">
        <v>1500</v>
      </c>
      <c r="I18" s="64">
        <f t="shared" ref="I18" si="6">H18*$C18</f>
        <v>15750</v>
      </c>
      <c r="K18" s="34">
        <v>950</v>
      </c>
      <c r="L18" s="64">
        <f t="shared" si="3"/>
        <v>9975</v>
      </c>
      <c r="N18" s="34">
        <f t="shared" si="0"/>
        <v>950</v>
      </c>
      <c r="O18" s="64">
        <f t="shared" si="4"/>
        <v>9975</v>
      </c>
    </row>
    <row r="19" spans="1:15" x14ac:dyDescent="0.35">
      <c r="A19" s="5" t="s">
        <v>51</v>
      </c>
      <c r="B19" s="6" t="s">
        <v>7</v>
      </c>
      <c r="C19" s="22">
        <v>0</v>
      </c>
      <c r="D19" s="34"/>
      <c r="E19" s="64">
        <f t="shared" si="1"/>
        <v>0</v>
      </c>
      <c r="F19" s="34">
        <v>300</v>
      </c>
      <c r="G19" s="64">
        <f t="shared" si="1"/>
        <v>0</v>
      </c>
      <c r="H19" s="34">
        <v>450</v>
      </c>
      <c r="I19" s="64">
        <f t="shared" ref="I19" si="7">H19*$C19</f>
        <v>0</v>
      </c>
      <c r="K19" s="34">
        <v>300</v>
      </c>
      <c r="L19" s="64">
        <f t="shared" si="3"/>
        <v>0</v>
      </c>
      <c r="N19" s="34">
        <f t="shared" si="0"/>
        <v>300</v>
      </c>
      <c r="O19" s="64">
        <f t="shared" si="4"/>
        <v>0</v>
      </c>
    </row>
    <row r="20" spans="1:15" ht="39" customHeight="1" x14ac:dyDescent="0.35">
      <c r="A20" s="57" t="s">
        <v>69</v>
      </c>
      <c r="B20" s="6" t="s">
        <v>9</v>
      </c>
      <c r="C20" s="24">
        <v>5</v>
      </c>
      <c r="D20" s="34">
        <v>3087.5</v>
      </c>
      <c r="E20" s="64">
        <f t="shared" si="1"/>
        <v>15437.5</v>
      </c>
      <c r="F20" s="34">
        <v>2000</v>
      </c>
      <c r="G20" s="64">
        <f t="shared" si="1"/>
        <v>10000</v>
      </c>
      <c r="H20" s="34">
        <v>1500</v>
      </c>
      <c r="I20" s="64">
        <f t="shared" ref="I20" si="8">H20*$C20</f>
        <v>7500</v>
      </c>
      <c r="K20" s="34">
        <v>2000</v>
      </c>
      <c r="L20" s="64">
        <f t="shared" si="3"/>
        <v>10000</v>
      </c>
      <c r="N20" s="34">
        <f t="shared" si="0"/>
        <v>1500</v>
      </c>
      <c r="O20" s="64">
        <f t="shared" si="4"/>
        <v>7500</v>
      </c>
    </row>
    <row r="21" spans="1:15" x14ac:dyDescent="0.35">
      <c r="A21" s="4" t="s">
        <v>6</v>
      </c>
      <c r="B21" s="3"/>
      <c r="C21" s="23"/>
      <c r="D21" s="60"/>
      <c r="E21" s="62">
        <f>SUBTOTAL(9,E15:E20)</f>
        <v>82712.5</v>
      </c>
      <c r="F21" s="60"/>
      <c r="G21" s="62">
        <f>SUBTOTAL(9,G15:G20)</f>
        <v>46225</v>
      </c>
      <c r="H21" s="60"/>
      <c r="I21" s="62">
        <f>SUBTOTAL(9,I15:I20)</f>
        <v>49500</v>
      </c>
      <c r="K21" s="60"/>
      <c r="L21" s="62">
        <f>SUBTOTAL(9,L15:L20)</f>
        <v>46225</v>
      </c>
      <c r="N21" s="34">
        <f t="shared" si="0"/>
        <v>0</v>
      </c>
      <c r="O21" s="62">
        <f>SUBTOTAL(9,O15:O20)</f>
        <v>43725</v>
      </c>
    </row>
    <row r="22" spans="1:15" x14ac:dyDescent="0.35">
      <c r="A22" s="58" t="s">
        <v>13</v>
      </c>
      <c r="B22" s="3"/>
      <c r="C22" s="23"/>
      <c r="D22" s="60"/>
      <c r="E22" s="60"/>
      <c r="F22" s="60"/>
      <c r="G22" s="60"/>
      <c r="H22" s="60"/>
      <c r="I22" s="60"/>
      <c r="K22" s="60"/>
      <c r="L22" s="60"/>
      <c r="N22" s="34">
        <f t="shared" si="0"/>
        <v>0</v>
      </c>
      <c r="O22" s="60"/>
    </row>
    <row r="23" spans="1:15" ht="26" x14ac:dyDescent="0.35">
      <c r="A23" s="5" t="s">
        <v>76</v>
      </c>
      <c r="B23" s="6" t="s">
        <v>7</v>
      </c>
      <c r="C23" s="21">
        <v>75</v>
      </c>
      <c r="D23" s="34">
        <v>1950</v>
      </c>
      <c r="E23" s="64">
        <f t="shared" ref="E23:G25" si="9">D23*$C23</f>
        <v>146250</v>
      </c>
      <c r="F23" s="34">
        <v>2900</v>
      </c>
      <c r="G23" s="64">
        <f t="shared" si="9"/>
        <v>217500</v>
      </c>
      <c r="H23" s="34">
        <v>1800</v>
      </c>
      <c r="I23" s="64">
        <f t="shared" ref="I23" si="10">H23*$C23</f>
        <v>135000</v>
      </c>
      <c r="K23" s="34">
        <v>1800</v>
      </c>
      <c r="L23" s="64">
        <f t="shared" ref="L23:L25" si="11">K23*$C23</f>
        <v>135000</v>
      </c>
      <c r="N23" s="34">
        <f t="shared" si="0"/>
        <v>1800</v>
      </c>
      <c r="O23" s="64">
        <f t="shared" ref="O23:O25" si="12">N23*$C23</f>
        <v>135000</v>
      </c>
    </row>
    <row r="24" spans="1:15" ht="105.75" customHeight="1" x14ac:dyDescent="0.35">
      <c r="A24" s="5" t="s">
        <v>52</v>
      </c>
      <c r="B24" s="6" t="s">
        <v>7</v>
      </c>
      <c r="C24" s="22">
        <v>75</v>
      </c>
      <c r="D24" s="69">
        <v>2800</v>
      </c>
      <c r="E24" s="64">
        <f t="shared" si="9"/>
        <v>210000</v>
      </c>
      <c r="F24" s="69">
        <v>2500</v>
      </c>
      <c r="G24" s="64">
        <f t="shared" si="9"/>
        <v>187500</v>
      </c>
      <c r="H24" s="69">
        <v>3000</v>
      </c>
      <c r="I24" s="64">
        <f t="shared" ref="I24" si="13">H24*$C24</f>
        <v>225000</v>
      </c>
      <c r="K24" s="69">
        <v>2500</v>
      </c>
      <c r="L24" s="64">
        <f t="shared" si="11"/>
        <v>187500</v>
      </c>
      <c r="N24" s="34">
        <f t="shared" si="0"/>
        <v>2500</v>
      </c>
      <c r="O24" s="64">
        <f t="shared" si="12"/>
        <v>187500</v>
      </c>
    </row>
    <row r="25" spans="1:15" ht="26" x14ac:dyDescent="0.35">
      <c r="A25" s="5" t="s">
        <v>92</v>
      </c>
      <c r="B25" s="6" t="s">
        <v>17</v>
      </c>
      <c r="C25" s="21">
        <v>1</v>
      </c>
      <c r="D25" s="34">
        <v>25000</v>
      </c>
      <c r="E25" s="64">
        <f t="shared" si="9"/>
        <v>25000</v>
      </c>
      <c r="F25" s="34">
        <v>18000</v>
      </c>
      <c r="G25" s="64">
        <f t="shared" si="9"/>
        <v>18000</v>
      </c>
      <c r="H25" s="34">
        <v>50000</v>
      </c>
      <c r="I25" s="64">
        <f t="shared" ref="I25" si="14">H25*$C25</f>
        <v>50000</v>
      </c>
      <c r="K25" s="34">
        <v>18000</v>
      </c>
      <c r="L25" s="64">
        <f t="shared" si="11"/>
        <v>18000</v>
      </c>
      <c r="N25" s="34">
        <f t="shared" si="0"/>
        <v>18000</v>
      </c>
      <c r="O25" s="64">
        <f t="shared" si="12"/>
        <v>18000</v>
      </c>
    </row>
    <row r="26" spans="1:15" x14ac:dyDescent="0.35">
      <c r="A26" s="50" t="s">
        <v>6</v>
      </c>
      <c r="B26" s="49"/>
      <c r="C26" s="51"/>
      <c r="D26" s="70"/>
      <c r="E26" s="71">
        <f>SUM(E23:E25)</f>
        <v>381250</v>
      </c>
      <c r="F26" s="70"/>
      <c r="G26" s="71">
        <f>SUM(G23:G25)</f>
        <v>423000</v>
      </c>
      <c r="H26" s="70"/>
      <c r="I26" s="71">
        <f>SUM(I23:I25)</f>
        <v>410000</v>
      </c>
      <c r="K26" s="70"/>
      <c r="L26" s="71">
        <f>SUM(L23:L25)</f>
        <v>340500</v>
      </c>
      <c r="N26" s="34">
        <f t="shared" si="0"/>
        <v>0</v>
      </c>
      <c r="O26" s="71">
        <f>SUM(O23:O25)</f>
        <v>340500</v>
      </c>
    </row>
    <row r="27" spans="1:15" x14ac:dyDescent="0.35">
      <c r="A27" s="9"/>
      <c r="B27" s="10"/>
      <c r="C27" s="23"/>
      <c r="D27" s="60"/>
      <c r="E27" s="60"/>
      <c r="F27" s="60"/>
      <c r="G27" s="60"/>
      <c r="H27" s="60"/>
      <c r="I27" s="60"/>
      <c r="K27" s="60"/>
      <c r="L27" s="60"/>
      <c r="N27" s="34">
        <f t="shared" si="0"/>
        <v>0</v>
      </c>
      <c r="O27" s="60"/>
    </row>
    <row r="28" spans="1:15" ht="29" x14ac:dyDescent="0.35">
      <c r="A28" s="11" t="s">
        <v>70</v>
      </c>
      <c r="B28" s="12"/>
      <c r="C28" s="21"/>
      <c r="D28" s="34"/>
      <c r="E28" s="64"/>
      <c r="F28" s="34"/>
      <c r="G28" s="64"/>
      <c r="H28" s="34"/>
      <c r="I28" s="64"/>
      <c r="K28" s="34"/>
      <c r="L28" s="64"/>
      <c r="N28" s="34">
        <f t="shared" si="0"/>
        <v>0</v>
      </c>
      <c r="O28" s="64"/>
    </row>
    <row r="29" spans="1:15" x14ac:dyDescent="0.35">
      <c r="A29" s="9" t="s">
        <v>15</v>
      </c>
      <c r="B29" s="3"/>
      <c r="C29" s="23"/>
      <c r="D29" s="60"/>
      <c r="E29" s="60"/>
      <c r="F29" s="60"/>
      <c r="G29" s="60"/>
      <c r="H29" s="60"/>
      <c r="I29" s="60"/>
      <c r="K29" s="60"/>
      <c r="L29" s="60"/>
      <c r="N29" s="34">
        <f t="shared" si="0"/>
        <v>0</v>
      </c>
      <c r="O29" s="60"/>
    </row>
    <row r="30" spans="1:15" ht="58" x14ac:dyDescent="0.35">
      <c r="A30" s="11" t="s">
        <v>53</v>
      </c>
      <c r="B30" s="12" t="s">
        <v>9</v>
      </c>
      <c r="C30" s="26">
        <v>150</v>
      </c>
      <c r="D30" s="72">
        <v>185</v>
      </c>
      <c r="E30" s="64">
        <f t="shared" ref="E30:G35" si="15">D30*$C30</f>
        <v>27750</v>
      </c>
      <c r="F30" s="72">
        <v>180</v>
      </c>
      <c r="G30" s="64">
        <f t="shared" si="15"/>
        <v>27000</v>
      </c>
      <c r="H30" s="72">
        <v>385</v>
      </c>
      <c r="I30" s="64">
        <f t="shared" ref="I30" si="16">H30*$C30</f>
        <v>57750</v>
      </c>
      <c r="K30" s="72">
        <v>180</v>
      </c>
      <c r="L30" s="64">
        <f t="shared" ref="L30:L35" si="17">K30*$C30</f>
        <v>27000</v>
      </c>
      <c r="N30" s="34">
        <f t="shared" si="0"/>
        <v>180</v>
      </c>
      <c r="O30" s="64">
        <f t="shared" ref="O30:O35" si="18">N30*$C30</f>
        <v>27000</v>
      </c>
    </row>
    <row r="31" spans="1:15" ht="58" x14ac:dyDescent="0.35">
      <c r="A31" s="11" t="s">
        <v>54</v>
      </c>
      <c r="B31" s="12" t="s">
        <v>9</v>
      </c>
      <c r="C31" s="26">
        <v>250</v>
      </c>
      <c r="D31" s="73">
        <v>225</v>
      </c>
      <c r="E31" s="64">
        <f t="shared" si="15"/>
        <v>56250</v>
      </c>
      <c r="F31" s="73">
        <v>220</v>
      </c>
      <c r="G31" s="64">
        <f t="shared" si="15"/>
        <v>55000</v>
      </c>
      <c r="H31" s="73">
        <v>475</v>
      </c>
      <c r="I31" s="64">
        <f t="shared" ref="I31" si="19">H31*$C31</f>
        <v>118750</v>
      </c>
      <c r="K31" s="73">
        <v>220</v>
      </c>
      <c r="L31" s="64">
        <f t="shared" si="17"/>
        <v>55000</v>
      </c>
      <c r="N31" s="34">
        <f t="shared" si="0"/>
        <v>220</v>
      </c>
      <c r="O31" s="64">
        <f t="shared" si="18"/>
        <v>55000</v>
      </c>
    </row>
    <row r="32" spans="1:15" ht="58" x14ac:dyDescent="0.35">
      <c r="A32" s="11" t="s">
        <v>55</v>
      </c>
      <c r="B32" s="13" t="s">
        <v>9</v>
      </c>
      <c r="C32" s="26">
        <v>180</v>
      </c>
      <c r="D32" s="73">
        <v>295</v>
      </c>
      <c r="E32" s="64">
        <f t="shared" si="15"/>
        <v>53100</v>
      </c>
      <c r="F32" s="73">
        <v>290</v>
      </c>
      <c r="G32" s="64">
        <f t="shared" si="15"/>
        <v>52200</v>
      </c>
      <c r="H32" s="73">
        <v>550</v>
      </c>
      <c r="I32" s="64">
        <f t="shared" ref="I32" si="20">H32*$C32</f>
        <v>99000</v>
      </c>
      <c r="K32" s="73">
        <v>290</v>
      </c>
      <c r="L32" s="64">
        <f t="shared" si="17"/>
        <v>52200</v>
      </c>
      <c r="N32" s="34">
        <f t="shared" si="0"/>
        <v>290</v>
      </c>
      <c r="O32" s="64">
        <f t="shared" si="18"/>
        <v>52200</v>
      </c>
    </row>
    <row r="33" spans="1:15" ht="43.5" x14ac:dyDescent="0.35">
      <c r="A33" s="11" t="s">
        <v>56</v>
      </c>
      <c r="B33" s="12" t="s">
        <v>9</v>
      </c>
      <c r="C33" s="21">
        <v>40</v>
      </c>
      <c r="D33" s="34">
        <v>295</v>
      </c>
      <c r="E33" s="64">
        <f t="shared" si="15"/>
        <v>11800</v>
      </c>
      <c r="F33" s="34">
        <v>290</v>
      </c>
      <c r="G33" s="64">
        <f t="shared" si="15"/>
        <v>11600</v>
      </c>
      <c r="H33" s="34">
        <v>625</v>
      </c>
      <c r="I33" s="64">
        <f t="shared" ref="I33" si="21">H33*$C33</f>
        <v>25000</v>
      </c>
      <c r="K33" s="73">
        <v>290</v>
      </c>
      <c r="L33" s="64">
        <f t="shared" si="17"/>
        <v>11600</v>
      </c>
      <c r="N33" s="34">
        <f t="shared" si="0"/>
        <v>290</v>
      </c>
      <c r="O33" s="64">
        <f t="shared" si="18"/>
        <v>11600</v>
      </c>
    </row>
    <row r="34" spans="1:15" ht="29" x14ac:dyDescent="0.35">
      <c r="A34" s="11" t="s">
        <v>39</v>
      </c>
      <c r="B34" s="12" t="s">
        <v>9</v>
      </c>
      <c r="C34" s="21">
        <v>180</v>
      </c>
      <c r="D34" s="34">
        <v>95</v>
      </c>
      <c r="E34" s="64">
        <f t="shared" si="15"/>
        <v>17100</v>
      </c>
      <c r="F34" s="34">
        <v>95</v>
      </c>
      <c r="G34" s="64">
        <f t="shared" si="15"/>
        <v>17100</v>
      </c>
      <c r="H34" s="34">
        <v>195</v>
      </c>
      <c r="I34" s="64">
        <f t="shared" ref="I34" si="22">H34*$C34</f>
        <v>35100</v>
      </c>
      <c r="K34" s="34">
        <v>95</v>
      </c>
      <c r="L34" s="64">
        <f t="shared" si="17"/>
        <v>17100</v>
      </c>
      <c r="N34" s="34">
        <f t="shared" si="0"/>
        <v>95</v>
      </c>
      <c r="O34" s="64">
        <f t="shared" si="18"/>
        <v>17100</v>
      </c>
    </row>
    <row r="35" spans="1:15" ht="29" x14ac:dyDescent="0.35">
      <c r="A35" s="11" t="s">
        <v>57</v>
      </c>
      <c r="B35" s="12" t="s">
        <v>9</v>
      </c>
      <c r="C35" s="26">
        <v>200</v>
      </c>
      <c r="D35" s="72">
        <v>125</v>
      </c>
      <c r="E35" s="64">
        <f t="shared" si="15"/>
        <v>25000</v>
      </c>
      <c r="F35" s="72">
        <v>125</v>
      </c>
      <c r="G35" s="64">
        <f t="shared" si="15"/>
        <v>25000</v>
      </c>
      <c r="H35" s="72">
        <v>165</v>
      </c>
      <c r="I35" s="64">
        <f t="shared" ref="I35" si="23">H35*$C35</f>
        <v>33000</v>
      </c>
      <c r="K35" s="72">
        <v>125</v>
      </c>
      <c r="L35" s="64">
        <f t="shared" si="17"/>
        <v>25000</v>
      </c>
      <c r="N35" s="34">
        <f t="shared" si="0"/>
        <v>125</v>
      </c>
      <c r="O35" s="64">
        <f t="shared" si="18"/>
        <v>25000</v>
      </c>
    </row>
    <row r="36" spans="1:15" x14ac:dyDescent="0.35">
      <c r="A36" s="4" t="s">
        <v>6</v>
      </c>
      <c r="B36" s="3"/>
      <c r="C36" s="23"/>
      <c r="D36" s="60"/>
      <c r="E36" s="62">
        <f>SUBTOTAL(9,E30:E35)</f>
        <v>191000</v>
      </c>
      <c r="F36" s="60"/>
      <c r="G36" s="62">
        <f>SUBTOTAL(9,G30:G35)</f>
        <v>187900</v>
      </c>
      <c r="H36" s="60"/>
      <c r="I36" s="62">
        <f>SUBTOTAL(9,I30:I35)</f>
        <v>368600</v>
      </c>
      <c r="K36" s="60"/>
      <c r="L36" s="62">
        <f>SUBTOTAL(9,L30:L35)</f>
        <v>187900</v>
      </c>
      <c r="N36" s="34">
        <f t="shared" ref="N36:N67" si="24">MIN(D36,F36,H36)</f>
        <v>0</v>
      </c>
      <c r="O36" s="62">
        <f>SUBTOTAL(9,O30:O35)</f>
        <v>187900</v>
      </c>
    </row>
    <row r="37" spans="1:15" x14ac:dyDescent="0.35">
      <c r="A37" s="9" t="s">
        <v>18</v>
      </c>
      <c r="B37" s="3"/>
      <c r="C37" s="23"/>
      <c r="D37" s="60"/>
      <c r="E37" s="60"/>
      <c r="F37" s="60"/>
      <c r="G37" s="60"/>
      <c r="H37" s="60"/>
      <c r="I37" s="60"/>
      <c r="K37" s="60"/>
      <c r="L37" s="60"/>
      <c r="N37" s="34">
        <f t="shared" si="24"/>
        <v>0</v>
      </c>
      <c r="O37" s="60"/>
    </row>
    <row r="38" spans="1:15" ht="29" x14ac:dyDescent="0.35">
      <c r="A38" s="11" t="s">
        <v>40</v>
      </c>
      <c r="B38" s="12" t="s">
        <v>14</v>
      </c>
      <c r="C38" s="26">
        <v>12</v>
      </c>
      <c r="D38" s="72">
        <v>1400</v>
      </c>
      <c r="E38" s="64">
        <f t="shared" ref="E38:G43" si="25">D38*$C38</f>
        <v>16800</v>
      </c>
      <c r="F38" s="72">
        <v>1300</v>
      </c>
      <c r="G38" s="64">
        <f t="shared" si="25"/>
        <v>15600</v>
      </c>
      <c r="H38" s="72">
        <v>2450</v>
      </c>
      <c r="I38" s="64">
        <f t="shared" ref="I38" si="26">H38*$C38</f>
        <v>29400</v>
      </c>
      <c r="K38" s="72">
        <v>1300</v>
      </c>
      <c r="L38" s="64">
        <f t="shared" ref="L38:L43" si="27">K38*$C38</f>
        <v>15600</v>
      </c>
      <c r="N38" s="34">
        <f t="shared" si="24"/>
        <v>1300</v>
      </c>
      <c r="O38" s="64">
        <f t="shared" ref="O38:O43" si="28">N38*$C38</f>
        <v>15600</v>
      </c>
    </row>
    <row r="39" spans="1:15" ht="29" x14ac:dyDescent="0.35">
      <c r="A39" s="11" t="s">
        <v>41</v>
      </c>
      <c r="B39" s="12" t="s">
        <v>14</v>
      </c>
      <c r="C39" s="27">
        <v>6</v>
      </c>
      <c r="D39" s="72">
        <v>700</v>
      </c>
      <c r="E39" s="64">
        <f t="shared" si="25"/>
        <v>4200</v>
      </c>
      <c r="F39" s="72">
        <v>700</v>
      </c>
      <c r="G39" s="64">
        <f t="shared" si="25"/>
        <v>4200</v>
      </c>
      <c r="H39" s="72">
        <v>1800</v>
      </c>
      <c r="I39" s="64">
        <f t="shared" ref="I39" si="29">H39*$C39</f>
        <v>10800</v>
      </c>
      <c r="K39" s="72">
        <v>700</v>
      </c>
      <c r="L39" s="64">
        <f t="shared" si="27"/>
        <v>4200</v>
      </c>
      <c r="N39" s="34">
        <f t="shared" si="24"/>
        <v>700</v>
      </c>
      <c r="O39" s="64">
        <f t="shared" si="28"/>
        <v>4200</v>
      </c>
    </row>
    <row r="40" spans="1:15" ht="29" x14ac:dyDescent="0.35">
      <c r="A40" s="11" t="s">
        <v>42</v>
      </c>
      <c r="B40" s="12" t="s">
        <v>14</v>
      </c>
      <c r="C40" s="27">
        <v>5</v>
      </c>
      <c r="D40" s="72">
        <v>1120</v>
      </c>
      <c r="E40" s="64">
        <f t="shared" si="25"/>
        <v>5600</v>
      </c>
      <c r="F40" s="72">
        <v>950</v>
      </c>
      <c r="G40" s="64">
        <f t="shared" si="25"/>
        <v>4750</v>
      </c>
      <c r="H40" s="72">
        <v>950</v>
      </c>
      <c r="I40" s="64">
        <f t="shared" ref="I40" si="30">H40*$C40</f>
        <v>4750</v>
      </c>
      <c r="K40" s="72">
        <v>950</v>
      </c>
      <c r="L40" s="64">
        <f t="shared" si="27"/>
        <v>4750</v>
      </c>
      <c r="N40" s="34">
        <f t="shared" si="24"/>
        <v>950</v>
      </c>
      <c r="O40" s="64">
        <f t="shared" si="28"/>
        <v>4750</v>
      </c>
    </row>
    <row r="41" spans="1:15" ht="29" x14ac:dyDescent="0.35">
      <c r="A41" s="11" t="s">
        <v>43</v>
      </c>
      <c r="B41" s="12" t="s">
        <v>14</v>
      </c>
      <c r="C41" s="27">
        <v>4</v>
      </c>
      <c r="D41" s="72">
        <v>560</v>
      </c>
      <c r="E41" s="64">
        <f t="shared" si="25"/>
        <v>2240</v>
      </c>
      <c r="F41" s="72">
        <v>550</v>
      </c>
      <c r="G41" s="64">
        <f t="shared" si="25"/>
        <v>2200</v>
      </c>
      <c r="H41" s="72">
        <v>750</v>
      </c>
      <c r="I41" s="64">
        <f t="shared" ref="I41" si="31">H41*$C41</f>
        <v>3000</v>
      </c>
      <c r="K41" s="72">
        <v>550</v>
      </c>
      <c r="L41" s="64">
        <f t="shared" si="27"/>
        <v>2200</v>
      </c>
      <c r="N41" s="34">
        <f t="shared" si="24"/>
        <v>550</v>
      </c>
      <c r="O41" s="64">
        <f t="shared" si="28"/>
        <v>2200</v>
      </c>
    </row>
    <row r="42" spans="1:15" ht="29" x14ac:dyDescent="0.35">
      <c r="A42" s="11" t="s">
        <v>73</v>
      </c>
      <c r="B42" s="12" t="s">
        <v>14</v>
      </c>
      <c r="C42" s="26">
        <v>18</v>
      </c>
      <c r="D42" s="72">
        <v>4750</v>
      </c>
      <c r="E42" s="64">
        <f t="shared" si="25"/>
        <v>85500</v>
      </c>
      <c r="F42" s="72">
        <v>1500</v>
      </c>
      <c r="G42" s="64">
        <f t="shared" si="25"/>
        <v>27000</v>
      </c>
      <c r="H42" s="72">
        <v>1500</v>
      </c>
      <c r="I42" s="64">
        <f t="shared" ref="I42" si="32">H42*$C42</f>
        <v>27000</v>
      </c>
      <c r="K42" s="72">
        <v>1500</v>
      </c>
      <c r="L42" s="64">
        <f t="shared" si="27"/>
        <v>27000</v>
      </c>
      <c r="N42" s="34">
        <f t="shared" si="24"/>
        <v>1500</v>
      </c>
      <c r="O42" s="64">
        <f t="shared" si="28"/>
        <v>27000</v>
      </c>
    </row>
    <row r="43" spans="1:15" x14ac:dyDescent="0.35">
      <c r="A43" s="11" t="s">
        <v>58</v>
      </c>
      <c r="B43" s="12" t="s">
        <v>14</v>
      </c>
      <c r="C43" s="26">
        <v>1</v>
      </c>
      <c r="D43" s="72">
        <v>6790</v>
      </c>
      <c r="E43" s="64">
        <f t="shared" si="25"/>
        <v>6790</v>
      </c>
      <c r="F43" s="72">
        <v>1200</v>
      </c>
      <c r="G43" s="64">
        <f t="shared" si="25"/>
        <v>1200</v>
      </c>
      <c r="H43" s="72">
        <v>1200</v>
      </c>
      <c r="I43" s="64">
        <f t="shared" ref="I43" si="33">H43*$C43</f>
        <v>1200</v>
      </c>
      <c r="K43" s="72">
        <v>1200</v>
      </c>
      <c r="L43" s="64">
        <f t="shared" si="27"/>
        <v>1200</v>
      </c>
      <c r="N43" s="34">
        <f t="shared" si="24"/>
        <v>1200</v>
      </c>
      <c r="O43" s="64">
        <f t="shared" si="28"/>
        <v>1200</v>
      </c>
    </row>
    <row r="44" spans="1:15" x14ac:dyDescent="0.35">
      <c r="A44" s="4" t="s">
        <v>6</v>
      </c>
      <c r="B44" s="3"/>
      <c r="C44" s="23"/>
      <c r="D44" s="60"/>
      <c r="E44" s="62">
        <f>SUBTOTAL(9,E38:E43)</f>
        <v>121130</v>
      </c>
      <c r="F44" s="60"/>
      <c r="G44" s="62">
        <f>SUBTOTAL(9,G38:G43)</f>
        <v>54950</v>
      </c>
      <c r="H44" s="60"/>
      <c r="I44" s="62">
        <f>SUBTOTAL(9,I38:I43)</f>
        <v>76150</v>
      </c>
      <c r="K44" s="60"/>
      <c r="L44" s="62">
        <f>SUBTOTAL(9,L38:L43)</f>
        <v>54950</v>
      </c>
      <c r="N44" s="34">
        <f t="shared" si="24"/>
        <v>0</v>
      </c>
      <c r="O44" s="62">
        <f>SUBTOTAL(9,O38:O43)</f>
        <v>54950</v>
      </c>
    </row>
    <row r="45" spans="1:15" x14ac:dyDescent="0.35">
      <c r="A45" s="9" t="s">
        <v>20</v>
      </c>
      <c r="B45" s="3"/>
      <c r="C45" s="23"/>
      <c r="D45" s="60"/>
      <c r="E45" s="60"/>
      <c r="F45" s="60"/>
      <c r="G45" s="60"/>
      <c r="H45" s="60"/>
      <c r="I45" s="60"/>
      <c r="K45" s="60"/>
      <c r="L45" s="60"/>
      <c r="N45" s="34">
        <f t="shared" si="24"/>
        <v>0</v>
      </c>
      <c r="O45" s="60"/>
    </row>
    <row r="46" spans="1:15" x14ac:dyDescent="0.35">
      <c r="A46" s="11" t="s">
        <v>47</v>
      </c>
      <c r="B46" s="12" t="s">
        <v>14</v>
      </c>
      <c r="C46" s="26">
        <v>1</v>
      </c>
      <c r="D46" s="72">
        <v>29488</v>
      </c>
      <c r="E46" s="64">
        <f t="shared" ref="E46:G50" si="34">D46*$C46</f>
        <v>29488</v>
      </c>
      <c r="F46" s="72">
        <v>28000</v>
      </c>
      <c r="G46" s="64">
        <f t="shared" si="34"/>
        <v>28000</v>
      </c>
      <c r="H46" s="72">
        <v>195000</v>
      </c>
      <c r="I46" s="64">
        <f t="shared" ref="I46" si="35">H46*$C46</f>
        <v>195000</v>
      </c>
      <c r="K46" s="72">
        <v>25000</v>
      </c>
      <c r="L46" s="64">
        <f t="shared" ref="L46:L50" si="36">K46*$C46</f>
        <v>25000</v>
      </c>
      <c r="N46" s="34">
        <f t="shared" si="24"/>
        <v>28000</v>
      </c>
      <c r="O46" s="64">
        <f t="shared" ref="O46:O50" si="37">N46*$C46</f>
        <v>28000</v>
      </c>
    </row>
    <row r="47" spans="1:15" x14ac:dyDescent="0.35">
      <c r="A47" s="11" t="s">
        <v>72</v>
      </c>
      <c r="B47" s="12" t="s">
        <v>5</v>
      </c>
      <c r="C47" s="26">
        <v>1</v>
      </c>
      <c r="D47" s="72">
        <v>7500</v>
      </c>
      <c r="E47" s="64">
        <f t="shared" si="34"/>
        <v>7500</v>
      </c>
      <c r="F47" s="72">
        <v>5000</v>
      </c>
      <c r="G47" s="64">
        <f t="shared" si="34"/>
        <v>5000</v>
      </c>
      <c r="H47" s="72">
        <v>25000</v>
      </c>
      <c r="I47" s="64">
        <f t="shared" ref="I47" si="38">H47*$C47</f>
        <v>25000</v>
      </c>
      <c r="K47" s="72">
        <v>5000</v>
      </c>
      <c r="L47" s="64">
        <f t="shared" si="36"/>
        <v>5000</v>
      </c>
      <c r="N47" s="34">
        <f t="shared" si="24"/>
        <v>5000</v>
      </c>
      <c r="O47" s="64">
        <f t="shared" si="37"/>
        <v>5000</v>
      </c>
    </row>
    <row r="48" spans="1:15" x14ac:dyDescent="0.35">
      <c r="A48" s="11" t="s">
        <v>59</v>
      </c>
      <c r="B48" s="12" t="s">
        <v>5</v>
      </c>
      <c r="C48" s="26">
        <v>1</v>
      </c>
      <c r="D48" s="72">
        <v>8388</v>
      </c>
      <c r="E48" s="64">
        <f t="shared" si="34"/>
        <v>8388</v>
      </c>
      <c r="F48" s="72">
        <v>8200</v>
      </c>
      <c r="G48" s="64">
        <f t="shared" si="34"/>
        <v>8200</v>
      </c>
      <c r="H48" s="72">
        <v>45000</v>
      </c>
      <c r="I48" s="64">
        <f t="shared" ref="I48" si="39">H48*$C48</f>
        <v>45000</v>
      </c>
      <c r="K48" s="72">
        <v>8200</v>
      </c>
      <c r="L48" s="64">
        <f t="shared" si="36"/>
        <v>8200</v>
      </c>
      <c r="N48" s="34">
        <f t="shared" si="24"/>
        <v>8200</v>
      </c>
      <c r="O48" s="64">
        <f t="shared" si="37"/>
        <v>8200</v>
      </c>
    </row>
    <row r="49" spans="1:15" x14ac:dyDescent="0.35">
      <c r="A49" s="11" t="s">
        <v>71</v>
      </c>
      <c r="B49" s="12" t="s">
        <v>21</v>
      </c>
      <c r="C49" s="26">
        <v>1</v>
      </c>
      <c r="D49" s="72">
        <v>13500</v>
      </c>
      <c r="E49" s="64">
        <f t="shared" si="34"/>
        <v>13500</v>
      </c>
      <c r="F49" s="72">
        <v>2500</v>
      </c>
      <c r="G49" s="64">
        <f t="shared" si="34"/>
        <v>2500</v>
      </c>
      <c r="H49" s="72">
        <v>2500</v>
      </c>
      <c r="I49" s="64">
        <f t="shared" ref="I49" si="40">H49*$C49</f>
        <v>2500</v>
      </c>
      <c r="K49" s="72">
        <v>2500</v>
      </c>
      <c r="L49" s="64">
        <f t="shared" si="36"/>
        <v>2500</v>
      </c>
      <c r="N49" s="34">
        <f t="shared" si="24"/>
        <v>2500</v>
      </c>
      <c r="O49" s="64">
        <f t="shared" si="37"/>
        <v>2500</v>
      </c>
    </row>
    <row r="50" spans="1:15" x14ac:dyDescent="0.35">
      <c r="A50" s="11" t="s">
        <v>60</v>
      </c>
      <c r="B50" s="12" t="s">
        <v>5</v>
      </c>
      <c r="C50" s="26">
        <v>1</v>
      </c>
      <c r="D50" s="72">
        <v>850</v>
      </c>
      <c r="E50" s="64">
        <f t="shared" si="34"/>
        <v>850</v>
      </c>
      <c r="F50" s="72">
        <v>3500</v>
      </c>
      <c r="G50" s="64">
        <f t="shared" si="34"/>
        <v>3500</v>
      </c>
      <c r="H50" s="72">
        <v>3500</v>
      </c>
      <c r="I50" s="64">
        <f t="shared" ref="I50" si="41">H50*$C50</f>
        <v>3500</v>
      </c>
      <c r="K50" s="72">
        <v>3500</v>
      </c>
      <c r="L50" s="64">
        <f t="shared" si="36"/>
        <v>3500</v>
      </c>
      <c r="N50" s="34">
        <f t="shared" si="24"/>
        <v>850</v>
      </c>
      <c r="O50" s="64">
        <f t="shared" si="37"/>
        <v>850</v>
      </c>
    </row>
    <row r="51" spans="1:15" s="76" customFormat="1" x14ac:dyDescent="0.35">
      <c r="A51" s="4" t="s">
        <v>6</v>
      </c>
      <c r="B51" s="61"/>
      <c r="C51" s="30"/>
      <c r="D51" s="62"/>
      <c r="E51" s="62">
        <f>SUM(E46:E50)</f>
        <v>59726</v>
      </c>
      <c r="F51" s="62"/>
      <c r="G51" s="62">
        <f>SUM(G46:G50)</f>
        <v>47200</v>
      </c>
      <c r="H51" s="62"/>
      <c r="I51" s="62">
        <f>SUM(I46:I50)</f>
        <v>271000</v>
      </c>
      <c r="K51" s="62"/>
      <c r="L51" s="62">
        <f>SUM(L46:L50)</f>
        <v>44200</v>
      </c>
      <c r="N51" s="77">
        <f t="shared" si="24"/>
        <v>0</v>
      </c>
      <c r="O51" s="62">
        <f>SUM(O46:O50)</f>
        <v>44550</v>
      </c>
    </row>
    <row r="52" spans="1:15" x14ac:dyDescent="0.35">
      <c r="A52" s="9" t="s">
        <v>22</v>
      </c>
      <c r="B52" s="3"/>
      <c r="C52" s="23"/>
      <c r="D52" s="60"/>
      <c r="E52" s="60"/>
      <c r="F52" s="60"/>
      <c r="G52" s="60"/>
      <c r="H52" s="60"/>
      <c r="I52" s="60"/>
      <c r="K52" s="60"/>
      <c r="L52" s="60"/>
      <c r="N52" s="34">
        <f t="shared" si="24"/>
        <v>0</v>
      </c>
      <c r="O52" s="60"/>
    </row>
    <row r="53" spans="1:15" ht="29" x14ac:dyDescent="0.35">
      <c r="A53" s="11" t="s">
        <v>37</v>
      </c>
      <c r="B53" s="12" t="s">
        <v>5</v>
      </c>
      <c r="C53" s="26">
        <v>1</v>
      </c>
      <c r="D53" s="72">
        <v>20000</v>
      </c>
      <c r="E53" s="64">
        <f t="shared" ref="E53:G55" si="42">D53*$C53</f>
        <v>20000</v>
      </c>
      <c r="F53" s="72">
        <v>15000</v>
      </c>
      <c r="G53" s="64">
        <f t="shared" si="42"/>
        <v>15000</v>
      </c>
      <c r="H53" s="72">
        <v>15000</v>
      </c>
      <c r="I53" s="64">
        <f t="shared" ref="I53" si="43">H53*$C53</f>
        <v>15000</v>
      </c>
      <c r="K53" s="72">
        <v>15000</v>
      </c>
      <c r="L53" s="64">
        <f t="shared" ref="L53:L55" si="44">K53*$C53</f>
        <v>15000</v>
      </c>
      <c r="N53" s="34">
        <f t="shared" si="24"/>
        <v>15000</v>
      </c>
      <c r="O53" s="64">
        <f t="shared" ref="O53:O55" si="45">N53*$C53</f>
        <v>15000</v>
      </c>
    </row>
    <row r="54" spans="1:15" x14ac:dyDescent="0.35">
      <c r="A54" s="5" t="s">
        <v>74</v>
      </c>
      <c r="B54" s="12" t="s">
        <v>5</v>
      </c>
      <c r="C54" s="26">
        <v>5</v>
      </c>
      <c r="D54" s="73">
        <v>21500</v>
      </c>
      <c r="E54" s="64">
        <f t="shared" si="42"/>
        <v>107500</v>
      </c>
      <c r="F54" s="73">
        <v>20000</v>
      </c>
      <c r="G54" s="64">
        <f t="shared" si="42"/>
        <v>100000</v>
      </c>
      <c r="H54" s="73">
        <v>18500</v>
      </c>
      <c r="I54" s="64">
        <f t="shared" ref="I54" si="46">H54*$C54</f>
        <v>92500</v>
      </c>
      <c r="K54" s="73">
        <v>20000</v>
      </c>
      <c r="L54" s="64">
        <f t="shared" si="44"/>
        <v>100000</v>
      </c>
      <c r="N54" s="34">
        <f t="shared" si="24"/>
        <v>18500</v>
      </c>
      <c r="O54" s="64">
        <f t="shared" si="45"/>
        <v>92500</v>
      </c>
    </row>
    <row r="55" spans="1:15" x14ac:dyDescent="0.35">
      <c r="A55" s="5" t="s">
        <v>75</v>
      </c>
      <c r="B55" s="12" t="s">
        <v>5</v>
      </c>
      <c r="C55" s="26">
        <v>5</v>
      </c>
      <c r="D55" s="72">
        <v>1000</v>
      </c>
      <c r="E55" s="64">
        <f t="shared" si="42"/>
        <v>5000</v>
      </c>
      <c r="F55" s="72">
        <v>950</v>
      </c>
      <c r="G55" s="64">
        <f t="shared" si="42"/>
        <v>4750</v>
      </c>
      <c r="H55" s="72">
        <v>950</v>
      </c>
      <c r="I55" s="64">
        <f t="shared" ref="I55" si="47">H55*$C55</f>
        <v>4750</v>
      </c>
      <c r="K55" s="72">
        <v>950</v>
      </c>
      <c r="L55" s="64">
        <f t="shared" si="44"/>
        <v>4750</v>
      </c>
      <c r="N55" s="34">
        <f t="shared" si="24"/>
        <v>950</v>
      </c>
      <c r="O55" s="64">
        <f t="shared" si="45"/>
        <v>4750</v>
      </c>
    </row>
    <row r="56" spans="1:15" x14ac:dyDescent="0.35">
      <c r="A56" s="4" t="s">
        <v>6</v>
      </c>
      <c r="B56" s="3"/>
      <c r="C56" s="23"/>
      <c r="D56" s="60"/>
      <c r="E56" s="62">
        <f>SUM(E53:E55)</f>
        <v>132500</v>
      </c>
      <c r="F56" s="60"/>
      <c r="G56" s="62">
        <f>SUM(G53:G55)</f>
        <v>119750</v>
      </c>
      <c r="H56" s="60"/>
      <c r="I56" s="62">
        <f>SUM(I53:I55)</f>
        <v>112250</v>
      </c>
      <c r="K56" s="60"/>
      <c r="L56" s="62">
        <f>SUM(L53:L55)</f>
        <v>119750</v>
      </c>
      <c r="N56" s="34">
        <f t="shared" si="24"/>
        <v>0</v>
      </c>
      <c r="O56" s="62">
        <f>SUM(O53:O55)</f>
        <v>112250</v>
      </c>
    </row>
    <row r="57" spans="1:15" x14ac:dyDescent="0.35">
      <c r="A57" s="9" t="s">
        <v>23</v>
      </c>
      <c r="B57" s="3"/>
      <c r="C57" s="23"/>
      <c r="D57" s="60"/>
      <c r="E57" s="60"/>
      <c r="F57" s="60"/>
      <c r="G57" s="60"/>
      <c r="H57" s="60"/>
      <c r="I57" s="60"/>
      <c r="K57" s="60"/>
      <c r="L57" s="60"/>
      <c r="N57" s="34">
        <f t="shared" si="24"/>
        <v>0</v>
      </c>
      <c r="O57" s="60"/>
    </row>
    <row r="58" spans="1:15" ht="29" x14ac:dyDescent="0.35">
      <c r="A58" s="11" t="s">
        <v>35</v>
      </c>
      <c r="B58" s="12" t="s">
        <v>5</v>
      </c>
      <c r="C58" s="26">
        <v>1</v>
      </c>
      <c r="D58" s="72">
        <v>85000</v>
      </c>
      <c r="E58" s="64">
        <f t="shared" ref="E58:G59" si="48">D58*$C58</f>
        <v>85000</v>
      </c>
      <c r="F58" s="72">
        <v>58000</v>
      </c>
      <c r="G58" s="64">
        <f t="shared" si="48"/>
        <v>58000</v>
      </c>
      <c r="H58" s="72">
        <v>58000</v>
      </c>
      <c r="I58" s="64">
        <f t="shared" ref="I58" si="49">H58*$C58</f>
        <v>58000</v>
      </c>
      <c r="K58" s="72">
        <v>58000</v>
      </c>
      <c r="L58" s="64">
        <f t="shared" ref="L58:L59" si="50">K58*$C58</f>
        <v>58000</v>
      </c>
      <c r="N58" s="34">
        <f t="shared" si="24"/>
        <v>58000</v>
      </c>
      <c r="O58" s="64">
        <f t="shared" ref="O58:O59" si="51">N58*$C58</f>
        <v>58000</v>
      </c>
    </row>
    <row r="59" spans="1:15" x14ac:dyDescent="0.35">
      <c r="A59" s="11" t="s">
        <v>61</v>
      </c>
      <c r="B59" s="12" t="s">
        <v>16</v>
      </c>
      <c r="C59" s="26">
        <v>1</v>
      </c>
      <c r="D59" s="72">
        <v>2000</v>
      </c>
      <c r="E59" s="64">
        <f t="shared" si="48"/>
        <v>2000</v>
      </c>
      <c r="F59" s="72">
        <v>1900</v>
      </c>
      <c r="G59" s="64">
        <f t="shared" si="48"/>
        <v>1900</v>
      </c>
      <c r="H59" s="72">
        <v>1900</v>
      </c>
      <c r="I59" s="64">
        <f t="shared" ref="I59" si="52">H59*$C59</f>
        <v>1900</v>
      </c>
      <c r="K59" s="72">
        <v>1900</v>
      </c>
      <c r="L59" s="64">
        <f t="shared" si="50"/>
        <v>1900</v>
      </c>
      <c r="N59" s="34">
        <f t="shared" si="24"/>
        <v>1900</v>
      </c>
      <c r="O59" s="64">
        <f t="shared" si="51"/>
        <v>1900</v>
      </c>
    </row>
    <row r="60" spans="1:15" x14ac:dyDescent="0.35">
      <c r="A60" s="4" t="s">
        <v>6</v>
      </c>
      <c r="B60" s="3"/>
      <c r="C60" s="23"/>
      <c r="D60" s="60"/>
      <c r="E60" s="62">
        <f>SUM(E58:E59)</f>
        <v>87000</v>
      </c>
      <c r="F60" s="60"/>
      <c r="G60" s="62">
        <f>SUM(G58:G59)</f>
        <v>59900</v>
      </c>
      <c r="H60" s="60"/>
      <c r="I60" s="62">
        <f>SUM(I58:I59)</f>
        <v>59900</v>
      </c>
      <c r="K60" s="60"/>
      <c r="L60" s="62">
        <f>SUM(L58:L59)</f>
        <v>59900</v>
      </c>
      <c r="N60" s="34">
        <f t="shared" si="24"/>
        <v>0</v>
      </c>
      <c r="O60" s="62">
        <f>SUM(O58:O59)</f>
        <v>59900</v>
      </c>
    </row>
    <row r="61" spans="1:15" x14ac:dyDescent="0.35">
      <c r="A61" s="9" t="s">
        <v>24</v>
      </c>
      <c r="B61" s="10"/>
      <c r="C61" s="23"/>
      <c r="D61" s="60"/>
      <c r="E61" s="60"/>
      <c r="F61" s="60"/>
      <c r="G61" s="60"/>
      <c r="H61" s="60"/>
      <c r="I61" s="60"/>
      <c r="K61" s="60"/>
      <c r="L61" s="60"/>
      <c r="N61" s="34">
        <f t="shared" si="24"/>
        <v>0</v>
      </c>
      <c r="O61" s="60"/>
    </row>
    <row r="62" spans="1:15" ht="29" x14ac:dyDescent="0.35">
      <c r="A62" s="11" t="s">
        <v>36</v>
      </c>
      <c r="B62" s="12"/>
      <c r="C62" s="26"/>
      <c r="D62" s="73"/>
      <c r="E62" s="64">
        <f t="shared" ref="E62:G65" si="53">D62*$C62</f>
        <v>0</v>
      </c>
      <c r="F62" s="73"/>
      <c r="G62" s="64">
        <f t="shared" si="53"/>
        <v>0</v>
      </c>
      <c r="H62" s="73"/>
      <c r="I62" s="64">
        <f t="shared" ref="I62" si="54">H62*$C62</f>
        <v>0</v>
      </c>
      <c r="K62" s="73"/>
      <c r="L62" s="64">
        <f t="shared" ref="L62:L65" si="55">K62*$C62</f>
        <v>0</v>
      </c>
      <c r="N62" s="34">
        <f t="shared" si="24"/>
        <v>0</v>
      </c>
      <c r="O62" s="64">
        <f t="shared" ref="O62:O65" si="56">N62*$C62</f>
        <v>0</v>
      </c>
    </row>
    <row r="63" spans="1:15" ht="58" x14ac:dyDescent="0.35">
      <c r="A63" s="11" t="s">
        <v>64</v>
      </c>
      <c r="B63" s="12"/>
      <c r="C63" s="26"/>
      <c r="D63" s="73"/>
      <c r="E63" s="64">
        <f t="shared" si="53"/>
        <v>0</v>
      </c>
      <c r="F63" s="73"/>
      <c r="G63" s="64">
        <f t="shared" si="53"/>
        <v>0</v>
      </c>
      <c r="H63" s="73"/>
      <c r="I63" s="64">
        <f t="shared" ref="I63" si="57">H63*$C63</f>
        <v>0</v>
      </c>
      <c r="K63" s="73"/>
      <c r="L63" s="64">
        <f t="shared" si="55"/>
        <v>0</v>
      </c>
      <c r="N63" s="34">
        <f t="shared" si="24"/>
        <v>0</v>
      </c>
      <c r="O63" s="64">
        <f t="shared" si="56"/>
        <v>0</v>
      </c>
    </row>
    <row r="64" spans="1:15" x14ac:dyDescent="0.35">
      <c r="A64" s="11" t="s">
        <v>62</v>
      </c>
      <c r="B64" s="12" t="s">
        <v>10</v>
      </c>
      <c r="C64" s="26">
        <v>0</v>
      </c>
      <c r="D64" s="72"/>
      <c r="E64" s="64">
        <f t="shared" si="53"/>
        <v>0</v>
      </c>
      <c r="F64" s="72">
        <v>350</v>
      </c>
      <c r="G64" s="64">
        <f t="shared" si="53"/>
        <v>0</v>
      </c>
      <c r="H64" s="72">
        <v>350</v>
      </c>
      <c r="I64" s="64">
        <f t="shared" ref="I64" si="58">H64*$C64</f>
        <v>0</v>
      </c>
      <c r="K64" s="72">
        <v>350</v>
      </c>
      <c r="L64" s="64">
        <f t="shared" si="55"/>
        <v>0</v>
      </c>
      <c r="N64" s="34">
        <f t="shared" si="24"/>
        <v>350</v>
      </c>
      <c r="O64" s="64">
        <f t="shared" si="56"/>
        <v>0</v>
      </c>
    </row>
    <row r="65" spans="1:15" x14ac:dyDescent="0.35">
      <c r="A65" s="11" t="s">
        <v>63</v>
      </c>
      <c r="B65" s="12" t="s">
        <v>10</v>
      </c>
      <c r="C65" s="26">
        <v>0</v>
      </c>
      <c r="D65" s="66"/>
      <c r="E65" s="64">
        <f t="shared" si="53"/>
        <v>0</v>
      </c>
      <c r="F65" s="66">
        <v>300</v>
      </c>
      <c r="G65" s="64">
        <f t="shared" si="53"/>
        <v>0</v>
      </c>
      <c r="H65" s="66">
        <v>300</v>
      </c>
      <c r="I65" s="64">
        <f t="shared" ref="I65" si="59">H65*$C65</f>
        <v>0</v>
      </c>
      <c r="K65" s="66">
        <v>300</v>
      </c>
      <c r="L65" s="64">
        <f t="shared" si="55"/>
        <v>0</v>
      </c>
      <c r="N65" s="34">
        <f t="shared" si="24"/>
        <v>300</v>
      </c>
      <c r="O65" s="64">
        <f t="shared" si="56"/>
        <v>0</v>
      </c>
    </row>
    <row r="66" spans="1:15" x14ac:dyDescent="0.35">
      <c r="A66" s="4" t="s">
        <v>6</v>
      </c>
      <c r="B66" s="3"/>
      <c r="C66" s="23"/>
      <c r="D66" s="60"/>
      <c r="E66" s="62">
        <f>SUM(E62:E65)</f>
        <v>0</v>
      </c>
      <c r="F66" s="60"/>
      <c r="G66" s="62">
        <f>SUM(G62:G65)</f>
        <v>0</v>
      </c>
      <c r="H66" s="60"/>
      <c r="I66" s="62">
        <f>SUM(I62:I65)</f>
        <v>0</v>
      </c>
      <c r="K66" s="60"/>
      <c r="L66" s="62">
        <f>SUM(L62:L65)</f>
        <v>0</v>
      </c>
      <c r="N66" s="34">
        <f t="shared" si="24"/>
        <v>0</v>
      </c>
      <c r="O66" s="62">
        <f>SUM(O62:O65)</f>
        <v>0</v>
      </c>
    </row>
    <row r="67" spans="1:15" x14ac:dyDescent="0.35">
      <c r="A67" s="9" t="s">
        <v>25</v>
      </c>
      <c r="B67" s="10"/>
      <c r="C67" s="23"/>
      <c r="D67" s="60"/>
      <c r="E67" s="60"/>
      <c r="F67" s="60"/>
      <c r="G67" s="60"/>
      <c r="H67" s="60"/>
      <c r="I67" s="60"/>
      <c r="K67" s="60"/>
      <c r="L67" s="60"/>
      <c r="N67" s="34">
        <f t="shared" si="24"/>
        <v>0</v>
      </c>
      <c r="O67" s="60"/>
    </row>
    <row r="68" spans="1:15" ht="29" x14ac:dyDescent="0.35">
      <c r="A68" s="11" t="s">
        <v>44</v>
      </c>
      <c r="B68" s="12" t="s">
        <v>26</v>
      </c>
      <c r="C68" s="28">
        <v>1</v>
      </c>
      <c r="D68" s="73">
        <v>49500</v>
      </c>
      <c r="E68" s="64">
        <f t="shared" ref="E68:G73" si="60">D68*$C68</f>
        <v>49500</v>
      </c>
      <c r="F68" s="73">
        <v>8500</v>
      </c>
      <c r="G68" s="64">
        <f t="shared" si="60"/>
        <v>8500</v>
      </c>
      <c r="H68" s="73">
        <v>8500</v>
      </c>
      <c r="I68" s="64">
        <f t="shared" ref="I68" si="61">H68*$C68</f>
        <v>8500</v>
      </c>
      <c r="K68" s="73">
        <v>8500</v>
      </c>
      <c r="L68" s="64">
        <f t="shared" ref="L68:L69" si="62">K68*$C68</f>
        <v>8500</v>
      </c>
      <c r="N68" s="34">
        <f t="shared" ref="N68:N73" si="63">MIN(D68,F68,H68)</f>
        <v>8500</v>
      </c>
      <c r="O68" s="64">
        <f t="shared" ref="O68:O69" si="64">N68*$C68</f>
        <v>8500</v>
      </c>
    </row>
    <row r="69" spans="1:15" ht="29" x14ac:dyDescent="0.35">
      <c r="A69" s="11" t="s">
        <v>77</v>
      </c>
      <c r="B69" s="12" t="s">
        <v>46</v>
      </c>
      <c r="C69" s="26">
        <v>1</v>
      </c>
      <c r="D69" s="73">
        <v>4500</v>
      </c>
      <c r="E69" s="64">
        <f t="shared" si="60"/>
        <v>4500</v>
      </c>
      <c r="F69" s="73">
        <v>4500</v>
      </c>
      <c r="G69" s="64">
        <f t="shared" si="60"/>
        <v>4500</v>
      </c>
      <c r="H69" s="73">
        <v>10500</v>
      </c>
      <c r="I69" s="64">
        <f t="shared" ref="I69" si="65">H69*$C69</f>
        <v>10500</v>
      </c>
      <c r="K69" s="73">
        <v>4500</v>
      </c>
      <c r="L69" s="64">
        <f t="shared" si="62"/>
        <v>4500</v>
      </c>
      <c r="N69" s="34">
        <f t="shared" si="63"/>
        <v>4500</v>
      </c>
      <c r="O69" s="64">
        <f t="shared" si="64"/>
        <v>4500</v>
      </c>
    </row>
    <row r="70" spans="1:15" x14ac:dyDescent="0.35">
      <c r="A70" s="50" t="s">
        <v>6</v>
      </c>
      <c r="B70" s="49"/>
      <c r="C70" s="51"/>
      <c r="D70" s="70"/>
      <c r="E70" s="71">
        <f>SUM(E68:E69)</f>
        <v>54000</v>
      </c>
      <c r="F70" s="70"/>
      <c r="G70" s="71">
        <f>SUM(G68:G69)</f>
        <v>13000</v>
      </c>
      <c r="H70" s="70"/>
      <c r="I70" s="71">
        <f>SUM(I68:I69)</f>
        <v>19000</v>
      </c>
      <c r="K70" s="70"/>
      <c r="L70" s="71">
        <f>SUM(L68:L69)</f>
        <v>13000</v>
      </c>
      <c r="N70" s="34">
        <f t="shared" si="63"/>
        <v>0</v>
      </c>
      <c r="O70" s="71">
        <f>SUM(O68:O69)</f>
        <v>13000</v>
      </c>
    </row>
    <row r="71" spans="1:15" ht="43.5" x14ac:dyDescent="0.35">
      <c r="A71" s="15" t="s">
        <v>65</v>
      </c>
      <c r="B71" s="14" t="s">
        <v>14</v>
      </c>
      <c r="C71" s="34">
        <v>9</v>
      </c>
      <c r="D71" s="34">
        <v>2800</v>
      </c>
      <c r="E71" s="64">
        <f t="shared" si="60"/>
        <v>25200</v>
      </c>
      <c r="F71" s="34">
        <v>3000</v>
      </c>
      <c r="G71" s="64">
        <f t="shared" si="60"/>
        <v>27000</v>
      </c>
      <c r="H71" s="34">
        <v>1650</v>
      </c>
      <c r="I71" s="64">
        <f t="shared" ref="I71" si="66">H71*$C71</f>
        <v>14850</v>
      </c>
      <c r="K71" s="34">
        <v>2500</v>
      </c>
      <c r="L71" s="64">
        <f t="shared" ref="L71:L73" si="67">K71*$C71</f>
        <v>22500</v>
      </c>
      <c r="N71" s="34">
        <f t="shared" si="63"/>
        <v>1650</v>
      </c>
      <c r="O71" s="64">
        <f t="shared" ref="O71:O73" si="68">N71*$C71</f>
        <v>14850</v>
      </c>
    </row>
    <row r="72" spans="1:15" x14ac:dyDescent="0.35">
      <c r="A72" s="15" t="s">
        <v>66</v>
      </c>
      <c r="B72" s="14" t="s">
        <v>14</v>
      </c>
      <c r="C72" s="34">
        <v>3</v>
      </c>
      <c r="D72" s="34">
        <v>1300</v>
      </c>
      <c r="E72" s="64">
        <f t="shared" si="60"/>
        <v>3900</v>
      </c>
      <c r="F72" s="34">
        <v>950</v>
      </c>
      <c r="G72" s="64">
        <f t="shared" si="60"/>
        <v>2850</v>
      </c>
      <c r="H72" s="34">
        <v>8500</v>
      </c>
      <c r="I72" s="64">
        <f t="shared" ref="I72" si="69">H72*$C72</f>
        <v>25500</v>
      </c>
      <c r="K72" s="34">
        <v>900</v>
      </c>
      <c r="L72" s="64">
        <f t="shared" si="67"/>
        <v>2700</v>
      </c>
      <c r="N72" s="34">
        <f t="shared" si="63"/>
        <v>950</v>
      </c>
      <c r="O72" s="64">
        <f t="shared" si="68"/>
        <v>2850</v>
      </c>
    </row>
    <row r="73" spans="1:15" x14ac:dyDescent="0.35">
      <c r="A73" s="35" t="s">
        <v>67</v>
      </c>
      <c r="B73" s="14" t="s">
        <v>19</v>
      </c>
      <c r="C73" s="34">
        <v>16</v>
      </c>
      <c r="D73" s="34">
        <v>950</v>
      </c>
      <c r="E73" s="64">
        <f t="shared" si="60"/>
        <v>15200</v>
      </c>
      <c r="F73" s="34">
        <v>1200</v>
      </c>
      <c r="G73" s="64">
        <f t="shared" si="60"/>
        <v>19200</v>
      </c>
      <c r="H73" s="34">
        <v>225</v>
      </c>
      <c r="I73" s="64">
        <f t="shared" ref="I73" si="70">H73*$C73</f>
        <v>3600</v>
      </c>
      <c r="K73" s="34">
        <v>850</v>
      </c>
      <c r="L73" s="64">
        <f t="shared" si="67"/>
        <v>13600</v>
      </c>
      <c r="N73" s="34">
        <f t="shared" si="63"/>
        <v>225</v>
      </c>
      <c r="O73" s="64">
        <f t="shared" si="68"/>
        <v>3600</v>
      </c>
    </row>
    <row r="74" spans="1:15" x14ac:dyDescent="0.35">
      <c r="A74" s="4" t="s">
        <v>6</v>
      </c>
      <c r="B74" s="36"/>
      <c r="C74" s="37"/>
      <c r="D74" s="37"/>
      <c r="E74" s="74">
        <f>SUM(E71:E73)</f>
        <v>44300</v>
      </c>
      <c r="F74" s="37"/>
      <c r="G74" s="74">
        <f>SUM(G71:G73)</f>
        <v>49050</v>
      </c>
      <c r="H74" s="37"/>
      <c r="I74" s="74">
        <f>SUM(I71:I73)</f>
        <v>43950</v>
      </c>
      <c r="K74" s="37"/>
      <c r="L74" s="74">
        <f>SUM(L71:L73)</f>
        <v>38800</v>
      </c>
      <c r="N74" s="37"/>
      <c r="O74" s="74">
        <f>SUM(O71:O73)</f>
        <v>21300</v>
      </c>
    </row>
  </sheetData>
  <mergeCells count="5">
    <mergeCell ref="N1:O1"/>
    <mergeCell ref="K1:L1"/>
    <mergeCell ref="D1:E1"/>
    <mergeCell ref="F1:G1"/>
    <mergeCell ref="H1:I1"/>
  </mergeCells>
  <phoneticPr fontId="13" type="noConversion"/>
  <pageMargins left="0.7" right="0.7" top="0.75" bottom="0.75" header="0.3" footer="0.3"/>
  <pageSetup orientation="portrait" horizontalDpi="1200" verticalDpi="1200" r:id="rId1"/>
  <ignoredErrors>
    <ignoredError sqref="E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3" ma:contentTypeDescription="Create a new document." ma:contentTypeScope="" ma:versionID="0fca55e954f514de89575d81f96e667c">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065d140053857803ed4b796ac6ba8c05"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75B981F7-BF61-4714-B996-4197EA4F0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A2E12D-7DEB-4933-9D38-58A8633263F1}">
  <ds:schemaRefs>
    <ds:schemaRef ds:uri="http://schemas.microsoft.com/sharepoint/v3/contenttype/forms"/>
  </ds:schemaRefs>
</ds:datastoreItem>
</file>

<file path=customXml/itemProps3.xml><?xml version="1.0" encoding="utf-8"?>
<ds:datastoreItem xmlns:ds="http://schemas.openxmlformats.org/officeDocument/2006/customXml" ds:itemID="{510E85C2-0E1F-4D06-A995-3C65F78B1A7B}">
  <ds:schemaRefs>
    <ds:schemaRef ds:uri="http://purl.org/dc/elements/1.1/"/>
    <ds:schemaRef ds:uri="1edca550-45ec-413d-b410-eb5899b7564f"/>
    <ds:schemaRef ds:uri="http://schemas.microsoft.com/office/2006/documentManagement/types"/>
    <ds:schemaRef ds:uri="93f5a7a4-2ad1-46b6-8cf3-ba87f7d66d3e"/>
    <ds:schemaRef ds:uri="http://purl.org/dc/term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Standard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chaipoint</dc:creator>
  <cp:lastModifiedBy>Smrutika Thoti</cp:lastModifiedBy>
  <cp:lastPrinted>2024-01-04T11:29:30Z</cp:lastPrinted>
  <dcterms:created xsi:type="dcterms:W3CDTF">2022-10-26T11:01:54Z</dcterms:created>
  <dcterms:modified xsi:type="dcterms:W3CDTF">2024-01-05T13:35:15Z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