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90C22215-4EDC-4831-B0E2-2E969C143903}" xr6:coauthVersionLast="47" xr6:coauthVersionMax="47" xr10:uidLastSave="{00000000-0000-0000-0000-000000000000}"/>
  <bookViews>
    <workbookView xWindow="-110" yWindow="-110" windowWidth="19420" windowHeight="10300" tabRatio="687" activeTab="1" xr2:uid="{00000000-000D-0000-FFFF-FFFF00000000}"/>
  </bookViews>
  <sheets>
    <sheet name="Summary" sheetId="9" r:id="rId1"/>
    <sheet name="CIVIL BOQ" sheetId="10" r:id="rId2"/>
    <sheet name="M.S." sheetId="14" state="hidden" r:id="rId3"/>
  </sheets>
  <calcPr calcId="191029"/>
</workbook>
</file>

<file path=xl/calcChain.xml><?xml version="1.0" encoding="utf-8"?>
<calcChain xmlns="http://schemas.openxmlformats.org/spreadsheetml/2006/main">
  <c r="G12" i="10" l="1"/>
  <c r="G28" i="10" l="1"/>
  <c r="G27" i="10"/>
  <c r="G23" i="10"/>
  <c r="G24" i="10"/>
  <c r="G26" i="10"/>
  <c r="G25" i="10"/>
  <c r="J77" i="14" l="1"/>
  <c r="J78" i="14"/>
  <c r="J79" i="14"/>
  <c r="J80" i="14"/>
  <c r="J76" i="14"/>
  <c r="J72" i="14"/>
  <c r="J73" i="14"/>
  <c r="J74" i="14"/>
  <c r="J75" i="14"/>
  <c r="J258" i="14"/>
  <c r="J257" i="14"/>
  <c r="J256" i="14"/>
  <c r="J245" i="14"/>
  <c r="J98" i="14"/>
  <c r="J260" i="14" l="1"/>
  <c r="L260" i="14"/>
  <c r="J345" i="14"/>
  <c r="J427" i="14"/>
  <c r="J426" i="14" l="1"/>
  <c r="J425" i="14"/>
  <c r="J424" i="14"/>
  <c r="J423" i="14"/>
  <c r="J422" i="14"/>
  <c r="J421" i="14"/>
  <c r="J428" i="14" s="1"/>
  <c r="J412" i="14"/>
  <c r="J411" i="14"/>
  <c r="J410" i="14"/>
  <c r="J409" i="14"/>
  <c r="J408" i="14"/>
  <c r="J357" i="14"/>
  <c r="J341" i="14"/>
  <c r="J342" i="14"/>
  <c r="J343" i="14"/>
  <c r="J344" i="14"/>
  <c r="J299" i="14"/>
  <c r="J298" i="14"/>
  <c r="J297" i="14"/>
  <c r="J294" i="14"/>
  <c r="J295" i="14"/>
  <c r="J296" i="14"/>
  <c r="J271" i="14"/>
  <c r="J272" i="14"/>
  <c r="J273" i="14"/>
  <c r="J244" i="14"/>
  <c r="J154" i="14"/>
  <c r="J194" i="14"/>
  <c r="J180" i="14"/>
  <c r="J165" i="14"/>
  <c r="J166" i="14" s="1"/>
  <c r="L166" i="14" s="1"/>
  <c r="J150" i="14"/>
  <c r="J135" i="14"/>
  <c r="J134" i="14"/>
  <c r="J133" i="14"/>
  <c r="J132" i="14"/>
  <c r="J105" i="14"/>
  <c r="J107" i="14" s="1"/>
  <c r="L107" i="14" s="1"/>
  <c r="J137" i="14" l="1"/>
  <c r="L137" i="14" s="1"/>
  <c r="J71" i="14" l="1"/>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39" i="14"/>
  <c r="J38" i="14"/>
  <c r="J37" i="14"/>
  <c r="J35" i="14"/>
  <c r="J36" i="14"/>
  <c r="J34" i="14"/>
  <c r="J33" i="14"/>
  <c r="J32" i="14"/>
  <c r="J31" i="14"/>
  <c r="J30" i="14"/>
  <c r="J82" i="14" l="1"/>
  <c r="J407" i="14"/>
  <c r="J406" i="14"/>
  <c r="J405" i="14"/>
  <c r="J404" i="14"/>
  <c r="J403" i="14"/>
  <c r="J402" i="14"/>
  <c r="J394" i="14"/>
  <c r="J376" i="14" l="1"/>
  <c r="J375" i="14"/>
  <c r="J374" i="14"/>
  <c r="J373" i="14"/>
  <c r="J372" i="14"/>
  <c r="J371" i="14"/>
  <c r="J370" i="14"/>
  <c r="J369" i="14"/>
  <c r="N361" i="14"/>
  <c r="J334" i="14"/>
  <c r="J333" i="14"/>
  <c r="J304" i="14"/>
  <c r="J238" i="14"/>
  <c r="J237" i="14"/>
  <c r="J253" i="14"/>
  <c r="J264" i="14"/>
  <c r="J263" i="14"/>
  <c r="J262" i="14"/>
  <c r="J261" i="14"/>
  <c r="J252" i="14"/>
  <c r="J251" i="14"/>
  <c r="J250" i="14"/>
  <c r="J249" i="14"/>
  <c r="J248" i="14"/>
  <c r="J235" i="14"/>
  <c r="J236" i="14"/>
  <c r="J222" i="14"/>
  <c r="J216" i="14"/>
  <c r="J215" i="14"/>
  <c r="J214" i="14"/>
  <c r="J265" i="14" l="1"/>
  <c r="L265" i="14" s="1"/>
  <c r="J254" i="14"/>
  <c r="L254" i="14" s="1"/>
  <c r="J170" i="14"/>
  <c r="J171" i="14"/>
  <c r="J172" i="14"/>
  <c r="J173" i="14"/>
  <c r="J174" i="14"/>
  <c r="J175" i="14"/>
  <c r="J159" i="14"/>
  <c r="J160" i="14"/>
  <c r="J148" i="14"/>
  <c r="J147" i="14"/>
  <c r="J141" i="14"/>
  <c r="J128" i="14"/>
  <c r="J127" i="14"/>
  <c r="J121" i="14"/>
  <c r="J120" i="14"/>
  <c r="J97" i="14"/>
  <c r="J88" i="14"/>
  <c r="J17" i="14"/>
  <c r="J16" i="14"/>
  <c r="J15" i="14"/>
  <c r="J324" i="14"/>
  <c r="J323" i="14"/>
  <c r="J322" i="14"/>
  <c r="J321" i="14"/>
  <c r="J320" i="14"/>
  <c r="J319" i="14"/>
  <c r="J318" i="14"/>
  <c r="J332" i="14"/>
  <c r="J200" i="14"/>
  <c r="J199" i="14"/>
  <c r="J198" i="14"/>
  <c r="J401" i="14"/>
  <c r="J400" i="14"/>
  <c r="J399" i="14"/>
  <c r="J398" i="14"/>
  <c r="J397" i="14"/>
  <c r="J396" i="14"/>
  <c r="J395" i="14"/>
  <c r="J393" i="14"/>
  <c r="J392" i="14"/>
  <c r="J391" i="14"/>
  <c r="J368" i="14"/>
  <c r="J365" i="14"/>
  <c r="J366" i="14"/>
  <c r="J367" i="14"/>
  <c r="J364" i="14"/>
  <c r="J243" i="14"/>
  <c r="J419" i="14" l="1"/>
  <c r="J122" i="14"/>
  <c r="L122" i="14" s="1"/>
  <c r="J326" i="14"/>
  <c r="L326" i="14" s="1"/>
  <c r="J437" i="14"/>
  <c r="J436" i="14"/>
  <c r="J439" i="14" l="1"/>
  <c r="L439" i="14" s="1"/>
  <c r="J433" i="14" l="1"/>
  <c r="J331" i="14"/>
  <c r="J303" i="14"/>
  <c r="J269" i="14"/>
  <c r="J270" i="14"/>
  <c r="J268" i="14"/>
  <c r="J275" i="14" s="1"/>
  <c r="J242" i="14"/>
  <c r="J246" i="14" s="1"/>
  <c r="J233" i="14"/>
  <c r="J234" i="14"/>
  <c r="J232" i="14"/>
  <c r="J227" i="14"/>
  <c r="J206" i="14"/>
  <c r="J207" i="14"/>
  <c r="J208" i="14"/>
  <c r="J209" i="14"/>
  <c r="J210" i="14"/>
  <c r="J211" i="14"/>
  <c r="J212" i="14"/>
  <c r="J213" i="14"/>
  <c r="J149" i="14"/>
  <c r="J126" i="14"/>
  <c r="J89" i="14"/>
  <c r="L246" i="14" l="1"/>
  <c r="J240" i="14"/>
  <c r="L428" i="14"/>
  <c r="J284" i="14"/>
  <c r="J283" i="14"/>
  <c r="J282" i="14"/>
  <c r="J226" i="14"/>
  <c r="J125" i="14"/>
  <c r="J130" i="14" s="1"/>
  <c r="J116" i="14"/>
  <c r="J111" i="14"/>
  <c r="J109" i="14"/>
  <c r="J432" i="14"/>
  <c r="J434" i="14" s="1"/>
  <c r="L434" i="14" s="1"/>
  <c r="L419" i="14"/>
  <c r="J387" i="14"/>
  <c r="J386" i="14"/>
  <c r="J363" i="14"/>
  <c r="J362" i="14"/>
  <c r="J361" i="14"/>
  <c r="J360" i="14"/>
  <c r="J381" i="14" s="1"/>
  <c r="J356" i="14"/>
  <c r="J355" i="14"/>
  <c r="J354" i="14"/>
  <c r="J358" i="14" s="1"/>
  <c r="J349" i="14"/>
  <c r="J340" i="14"/>
  <c r="J339" i="14"/>
  <c r="J330" i="14"/>
  <c r="J329" i="14"/>
  <c r="J313" i="14"/>
  <c r="J312" i="14"/>
  <c r="J308" i="14"/>
  <c r="J307" i="14"/>
  <c r="J302" i="14"/>
  <c r="J305" i="14" s="1"/>
  <c r="J293" i="14"/>
  <c r="J289" i="14"/>
  <c r="J288" i="14"/>
  <c r="J287" i="14"/>
  <c r="J278" i="14"/>
  <c r="J225" i="14"/>
  <c r="J224" i="14"/>
  <c r="J223" i="14"/>
  <c r="J221" i="14"/>
  <c r="J220" i="14"/>
  <c r="J205" i="14"/>
  <c r="J218" i="14" s="1"/>
  <c r="J197" i="14"/>
  <c r="J196" i="14"/>
  <c r="J195" i="14"/>
  <c r="J193" i="14"/>
  <c r="J192" i="14"/>
  <c r="J185" i="14"/>
  <c r="J184" i="14"/>
  <c r="J179" i="14"/>
  <c r="J181" i="14" s="1"/>
  <c r="J169" i="14"/>
  <c r="J177" i="14" s="1"/>
  <c r="J158" i="14"/>
  <c r="J153" i="14"/>
  <c r="J146" i="14"/>
  <c r="J145" i="14"/>
  <c r="J144" i="14"/>
  <c r="J143" i="14"/>
  <c r="J142" i="14"/>
  <c r="J140" i="14"/>
  <c r="J117" i="14"/>
  <c r="J110" i="14"/>
  <c r="J101" i="14"/>
  <c r="J103" i="14" s="1"/>
  <c r="L103" i="14" s="1"/>
  <c r="J96" i="14"/>
  <c r="J99" i="14" s="1"/>
  <c r="J92" i="14"/>
  <c r="J91" i="14"/>
  <c r="J90" i="14"/>
  <c r="J29" i="14"/>
  <c r="J28" i="14"/>
  <c r="J27" i="14"/>
  <c r="J26" i="14"/>
  <c r="J25" i="14"/>
  <c r="J24" i="14"/>
  <c r="J23" i="14"/>
  <c r="J22" i="14"/>
  <c r="J21" i="14"/>
  <c r="J20" i="14"/>
  <c r="J19" i="14"/>
  <c r="J18" i="14"/>
  <c r="J14" i="14"/>
  <c r="J13" i="14"/>
  <c r="J12" i="14"/>
  <c r="J7" i="14"/>
  <c r="L7" i="14" s="1"/>
  <c r="J347" i="14" l="1"/>
  <c r="J156" i="14"/>
  <c r="L156" i="14" s="1"/>
  <c r="J300" i="14"/>
  <c r="L300" i="14" s="1"/>
  <c r="L381" i="14"/>
  <c r="J337" i="14"/>
  <c r="L337" i="14" s="1"/>
  <c r="J42" i="14"/>
  <c r="J202" i="14"/>
  <c r="L181" i="14"/>
  <c r="J188" i="14"/>
  <c r="L188" i="14" s="1"/>
  <c r="L347" i="14"/>
  <c r="L275" i="14"/>
  <c r="L305" i="14"/>
  <c r="J229" i="14"/>
  <c r="L229" i="14" s="1"/>
  <c r="L177" i="14"/>
  <c r="J151" i="14"/>
  <c r="L151" i="14" s="1"/>
  <c r="L99" i="14"/>
  <c r="L130" i="14"/>
  <c r="J118" i="14"/>
  <c r="L118" i="14" s="1"/>
  <c r="L240" i="14"/>
  <c r="J310" i="14"/>
  <c r="L310" i="14" s="1"/>
  <c r="J285" i="14"/>
  <c r="L285" i="14" s="1"/>
  <c r="J113" i="14"/>
  <c r="L113" i="14" s="1"/>
  <c r="J280" i="14"/>
  <c r="L280" i="14" s="1"/>
  <c r="J290" i="14"/>
  <c r="L290" i="14" s="1"/>
  <c r="L218" i="14"/>
  <c r="J389" i="14"/>
  <c r="L389" i="14" s="1"/>
  <c r="J163" i="14"/>
  <c r="L163" i="14" s="1"/>
  <c r="J316" i="14"/>
  <c r="L316" i="14" s="1"/>
  <c r="J351" i="14"/>
  <c r="L351" i="14" s="1"/>
  <c r="L358" i="14"/>
  <c r="J94" i="14"/>
  <c r="L94" i="14" s="1"/>
  <c r="L42" i="14" l="1"/>
  <c r="L202" i="14"/>
  <c r="L82" i="14" l="1"/>
  <c r="G42" i="10"/>
  <c r="G41" i="10"/>
  <c r="G40" i="10"/>
  <c r="G39" i="10"/>
  <c r="G38" i="10"/>
  <c r="G37" i="10"/>
  <c r="G36" i="10"/>
  <c r="G35" i="10"/>
  <c r="G34" i="10"/>
  <c r="G33" i="10"/>
  <c r="G32" i="10"/>
  <c r="G31" i="10"/>
  <c r="G30" i="10"/>
  <c r="G29" i="10"/>
  <c r="G22" i="10"/>
  <c r="G21" i="10"/>
  <c r="A21" i="10"/>
  <c r="G20" i="10"/>
  <c r="G19" i="10"/>
  <c r="G18" i="10"/>
  <c r="G17" i="10"/>
  <c r="G16" i="10"/>
  <c r="G15" i="10"/>
  <c r="G14" i="10"/>
  <c r="G13" i="10"/>
  <c r="G11" i="10"/>
  <c r="G10" i="10"/>
  <c r="G9" i="10"/>
  <c r="G8" i="10"/>
  <c r="G7" i="10"/>
  <c r="G6" i="10"/>
  <c r="G5" i="10"/>
  <c r="G43" i="10" l="1"/>
  <c r="C6" i="9" s="1"/>
  <c r="C7" i="9" l="1"/>
  <c r="C9" i="9" s="1"/>
  <c r="C8" i="9" l="1"/>
  <c r="C10" i="9" s="1"/>
  <c r="C13" i="9" s="1"/>
</calcChain>
</file>

<file path=xl/sharedStrings.xml><?xml version="1.0" encoding="utf-8"?>
<sst xmlns="http://schemas.openxmlformats.org/spreadsheetml/2006/main" count="513" uniqueCount="224">
  <si>
    <t>CIVIL INTERIOR BOQ</t>
  </si>
  <si>
    <t>SR. NO.</t>
  </si>
  <si>
    <t>UNIT</t>
  </si>
  <si>
    <t>REMARKS</t>
  </si>
  <si>
    <t>ANTI TERMITE TREATMENT</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</si>
  <si>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</si>
  <si>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</si>
  <si>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</si>
  <si>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SKIRTING WORKS</t>
  </si>
  <si>
    <t>Rft</t>
  </si>
  <si>
    <t>CIVIL WORKS</t>
  </si>
  <si>
    <t xml:space="preserve">4.5" THK. BRICK WALL </t>
  </si>
  <si>
    <t xml:space="preserve">100MM THK SIPOREX WALL </t>
  </si>
  <si>
    <t>P/C light wt. Block masonry of 100mm thk with CM 1:4 in proper line, level &amp; plumb (Siporex or Aerocon block of size 600 x 200 x 100 mm) At every 1 tm ht. interval stiffener should be provided. Rate to include the cost of stiffener &amp; lintel.</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</si>
  <si>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</si>
  <si>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</si>
  <si>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BRICK BAT COBA &amp; WATERPROOFING WORKS</t>
  </si>
  <si>
    <t xml:space="preserve">SIPOREX BAT COBA- upto 100MM            </t>
  </si>
  <si>
    <t xml:space="preserve">P/L  light wt. Solid Block  (siporex or Aerocon) bat coba to conceal drainage &amp; plumbing lines for Grease trap of average thk of 100 mm with CM 1:4 top layer should be finished properly to receive flooring layer on it [ DISH WASH AREA] </t>
  </si>
  <si>
    <t xml:space="preserve">SIPOREX BAT COBA- upto 300MM               </t>
  </si>
  <si>
    <t xml:space="preserve">P/L  light wt. Solid Block  (siporex or Aerocon) bat coba to conceal drainage &amp; plumbing lines for Grease trap of average thk of 300 mm with CM 1:4 top layer should be finished properly to receive flooring layer on it [ DISH WASH AREA] </t>
  </si>
  <si>
    <t xml:space="preserve">BRICK BAT COBA- upto 150MM                 </t>
  </si>
  <si>
    <t xml:space="preserve">BRICK BAT COBA- upto 200MM                 </t>
  </si>
  <si>
    <t xml:space="preserve">BRICK BAT COBA- upto  300MM                </t>
  </si>
  <si>
    <t>WATER PROOFING-TAPE CRETE</t>
  </si>
  <si>
    <t>WATER PROOFING- MEMBRANE</t>
  </si>
  <si>
    <t>PCC WORKS</t>
  </si>
  <si>
    <t xml:space="preserve">50mm PCC </t>
  </si>
  <si>
    <t>Providing &amp; Laying PCC 1:3:6 of average thk 50mm of M 10 grade of concrete ( 1 cement :3 coarse sand:6graded stone aggregate 10 mm nominal size) BOH AREA</t>
  </si>
  <si>
    <t>IPS</t>
  </si>
  <si>
    <t>Nos</t>
  </si>
  <si>
    <t xml:space="preserve">GRANITE FLOORING / STAIRCASE </t>
  </si>
  <si>
    <t>FLOORING WORKS</t>
  </si>
  <si>
    <t>VITRIFIED FLOORING</t>
  </si>
  <si>
    <t>a</t>
  </si>
  <si>
    <t>b</t>
  </si>
  <si>
    <t>d</t>
  </si>
  <si>
    <t>VITRIFIED TILE BOXES HANDED OVER TO OPERATIONS</t>
  </si>
  <si>
    <t>Box</t>
  </si>
  <si>
    <t>KOTA STONE FLOORING</t>
  </si>
  <si>
    <t>KOTA STONE HANDED OVER TO OPERATIONS</t>
  </si>
  <si>
    <t>DADO WORKS</t>
  </si>
  <si>
    <t>DADO TILES (8'-0" HT)</t>
  </si>
  <si>
    <t>WALL TILE BOXES HANDED OVER TO OPERATIONS</t>
  </si>
  <si>
    <t>Handing over sealed boxes of wall tiles to maintenance /  operations team on completion of the project at time of handover- to be preserved/used by maintenance /  operations team for any future repair work at same outlet</t>
  </si>
  <si>
    <t>KOTA SKIRTING</t>
  </si>
  <si>
    <t>TILE SKIRTING</t>
  </si>
  <si>
    <t xml:space="preserve">P/F upto 100 mm high tile skirting of any tile </t>
  </si>
  <si>
    <t>12MM PLYWOOD PANELING / BOXING</t>
  </si>
  <si>
    <t>P/F 12mm plywood plain paneling without frame or laminate</t>
  </si>
  <si>
    <t>P/F 12mm plywood plain paneling with frame, with laminate</t>
  </si>
  <si>
    <t>12MM BISON BOARD PANELING / BOXING</t>
  </si>
  <si>
    <t>P/F 12mm Bison panel paneling without frame on existing surface</t>
  </si>
  <si>
    <t>P/F 12mm Bison panel paneling with aluminium frame of upto 2" x 1.5" pipe sections</t>
  </si>
  <si>
    <t>ACP (ALUMINIUM COMPOSITE SHEET) CLADDING</t>
  </si>
  <si>
    <t>FULL / LOW HEIGHT PARTITION</t>
  </si>
  <si>
    <t>P/F 12mm plywood on both sides of frame mentioned above with laminate</t>
  </si>
  <si>
    <t xml:space="preserve">P/F 12mm MDF on both sides of frame mentioned above </t>
  </si>
  <si>
    <t>P/F 12mm gypsum boards on both sides of frame mentioned above</t>
  </si>
  <si>
    <t>TOUGHENED GLASS PARTITION MOUNTED IN FLOOR &amp; CEILING</t>
  </si>
  <si>
    <t xml:space="preserve">OVERHEAD CABINETS / STORAGE CABINETS </t>
  </si>
  <si>
    <t>SERVICE COUNTER / TAKE AWAY</t>
  </si>
  <si>
    <t>TRAP DOOR OPENABLE</t>
  </si>
  <si>
    <t>WOODEN BAND - 3" x 1"-1.5"</t>
  </si>
  <si>
    <t>SAL WOOD DOOR FRAME</t>
  </si>
  <si>
    <t>SS EDGE PROFILE</t>
  </si>
  <si>
    <t>GYPSUM CEILING</t>
  </si>
  <si>
    <t>POP PUNNING</t>
  </si>
  <si>
    <t>PVC FLOORING PROTECTOR</t>
  </si>
  <si>
    <t>LUSTER PAINT</t>
  </si>
  <si>
    <t>MELAMINE POLISH</t>
  </si>
  <si>
    <t xml:space="preserve">TEMPORARY  FLEX   </t>
  </si>
  <si>
    <t>3M FROSTED FILM</t>
  </si>
  <si>
    <t>TOTAL OF CIVIL</t>
  </si>
  <si>
    <t>Unit</t>
  </si>
  <si>
    <t>B</t>
  </si>
  <si>
    <t>GRAND TOTAL</t>
  </si>
  <si>
    <t>Standard BOQ Template - SFIPL</t>
  </si>
  <si>
    <t>ANNEXTURE A</t>
  </si>
  <si>
    <t>SUMMARY SHEET</t>
  </si>
  <si>
    <t>Sr. No.</t>
  </si>
  <si>
    <t>Particulars</t>
  </si>
  <si>
    <t>Amount (in Rs)</t>
  </si>
  <si>
    <t>Civil &amp; Interiors</t>
  </si>
  <si>
    <t xml:space="preserve">TOTAL </t>
  </si>
  <si>
    <t>SGST @ 9%</t>
  </si>
  <si>
    <t>CGST @ 9%</t>
  </si>
  <si>
    <t>Area</t>
  </si>
  <si>
    <t>Cost/sf</t>
  </si>
  <si>
    <t xml:space="preserve">BRICK BAT COBA- upto 100MM                 </t>
  </si>
  <si>
    <t>4.09a</t>
  </si>
  <si>
    <t>4.09b</t>
  </si>
  <si>
    <t>GRANITE PARTITION DOUBLE THICKNESS</t>
  </si>
  <si>
    <t>GRANITE THRESHOLD IN FLOORING AND JAMB LINING</t>
  </si>
  <si>
    <t>GRANITE DOOR FRAMING</t>
  </si>
  <si>
    <t>GRANITE SKIRTING</t>
  </si>
  <si>
    <t>GRANITE HANDWASH COUNTER</t>
  </si>
  <si>
    <r>
      <t xml:space="preserve">Handing over sealed boxes of vitrified tiles to maintenance /  operations team on completion of the project at time of handover- to be preserved/used by maintenance /  operations team for any future repair work at same outlet- </t>
    </r>
    <r>
      <rPr>
        <b/>
        <sz val="12"/>
        <rFont val="Calibri"/>
        <family val="2"/>
        <charset val="1"/>
      </rPr>
      <t>maximum two boxes WILL BE PAID ADDITIONAL BASIS ON SUPPORTING</t>
    </r>
  </si>
  <si>
    <r>
      <t xml:space="preserve">P/L </t>
    </r>
    <r>
      <rPr>
        <b/>
        <sz val="12"/>
        <rFont val="Calibri"/>
        <family val="2"/>
        <charset val="1"/>
      </rPr>
      <t>Kota stone flooring</t>
    </r>
    <r>
      <rPr>
        <sz val="12"/>
        <rFont val="Calibri"/>
        <family val="2"/>
        <charset val="1"/>
      </rPr>
      <t xml:space="preserve"> of size </t>
    </r>
    <r>
      <rPr>
        <b/>
        <sz val="12"/>
        <rFont val="Calibri"/>
        <family val="2"/>
        <charset val="1"/>
      </rPr>
      <t>22" x 22"</t>
    </r>
    <r>
      <rPr>
        <sz val="12"/>
        <rFont val="Calibri"/>
        <family val="2"/>
        <charset val="1"/>
      </rPr>
      <t xml:space="preserve"> (25 mm thk) with 40 mm avg thk of cement sand bedding of CM 1:6 &amp; neat cement slurry &amp; paste/with polish KOTA / PRE-POLISH KOTA</t>
    </r>
  </si>
  <si>
    <r>
      <t xml:space="preserve">Handing over kota stone slabs of 22" x 22" to maintenance /  operations team on completion of the project at time of handover- to be preserved/used by maintenance /  operations team for any future repair work at same outlet- </t>
    </r>
    <r>
      <rPr>
        <b/>
        <sz val="12"/>
        <rFont val="Calibri"/>
        <family val="2"/>
        <charset val="1"/>
      </rPr>
      <t>maximum two nos WILL BE PAID ADDITIONAL BASIS ON SUPPORTING</t>
    </r>
  </si>
  <si>
    <r>
      <t>P/F upto 100 mm high</t>
    </r>
    <r>
      <rPr>
        <b/>
        <sz val="12"/>
        <rFont val="Calibri"/>
        <family val="2"/>
        <charset val="1"/>
      </rPr>
      <t xml:space="preserve"> </t>
    </r>
    <r>
      <rPr>
        <sz val="12"/>
        <rFont val="Calibri"/>
        <family val="2"/>
        <charset val="1"/>
      </rPr>
      <t>kota</t>
    </r>
    <r>
      <rPr>
        <b/>
        <sz val="12"/>
        <rFont val="Calibri"/>
        <family val="2"/>
        <charset val="1"/>
      </rPr>
      <t xml:space="preserve"> </t>
    </r>
    <r>
      <rPr>
        <sz val="12"/>
        <rFont val="Calibri"/>
        <family val="2"/>
        <charset val="1"/>
      </rPr>
      <t>tile/STONE skirting</t>
    </r>
  </si>
  <si>
    <t>10.03A</t>
  </si>
  <si>
    <t>DADO TILES (8'-0” HT) FOR PIZZA HUT</t>
  </si>
  <si>
    <r>
      <t xml:space="preserve">P/L vitrified tile of  first quality, colour, design and shade , pattern  as shown in drawing or as directed by the PIC. The tiles should be laid over a properly prepared bed of cement mortar in line and level. All  joints to be cleaned &amp; 1mm HAIR LINE wide REQUIRED grout to be there between the tiles, to the required line level at all heights and leads, as per detailed designs and drawings, including all labour, material, curing, cleaning. </t>
    </r>
    <r>
      <rPr>
        <b/>
        <sz val="12"/>
        <rFont val="Calibri"/>
        <family val="2"/>
      </rPr>
      <t>NO ACCEPTANCE FOR ANY RATE VARIATION ON BASIC RATE.</t>
    </r>
  </si>
  <si>
    <t>12MM SHERA BOARD PANELING / BOXING</t>
  </si>
  <si>
    <t>P/F 12MM Shera board paneling with aluminium frame of upto 2" x 1.5" pipe sections</t>
  </si>
  <si>
    <t>DISPENSING COUNTER (PIZZA HUT)</t>
  </si>
  <si>
    <t>CREW TABLE</t>
  </si>
  <si>
    <t>H</t>
  </si>
  <si>
    <r>
      <t>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600mm from raw floor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t>
    </r>
    <r>
      <rPr>
        <b/>
        <sz val="12"/>
        <rFont val="Calibri"/>
        <family val="2"/>
        <charset val="1"/>
      </rPr>
      <t xml:space="preserve"> Measurement to be done of floor area, wall area not to be paid, if ht. is &lt; 600 mm, difference of 600mm will be paid.</t>
    </r>
  </si>
  <si>
    <t>RATE</t>
  </si>
  <si>
    <t>AMOUNT</t>
  </si>
  <si>
    <t>SHORT DESCRIPTIONS</t>
  </si>
  <si>
    <t>FULL DESCRIPTIONS</t>
  </si>
  <si>
    <t>PO QTY</t>
  </si>
  <si>
    <t>SQFT</t>
  </si>
  <si>
    <t xml:space="preserve">Particulars </t>
  </si>
  <si>
    <t>Location</t>
  </si>
  <si>
    <t>No</t>
  </si>
  <si>
    <t>L</t>
  </si>
  <si>
    <t>Qty</t>
  </si>
  <si>
    <t>Buffer</t>
  </si>
  <si>
    <t>Floor</t>
  </si>
  <si>
    <t>Anti - termite treatment</t>
  </si>
  <si>
    <t>GF</t>
  </si>
  <si>
    <t xml:space="preserve">GROUND FLOOR </t>
  </si>
  <si>
    <t>FULL HT. WALL</t>
  </si>
  <si>
    <t>manager desk</t>
  </si>
  <si>
    <t>Crew table</t>
  </si>
  <si>
    <t xml:space="preserve">locker </t>
  </si>
  <si>
    <t>RFT</t>
  </si>
  <si>
    <t>COUNTER FRONT</t>
  </si>
  <si>
    <t>GF FOH</t>
  </si>
  <si>
    <t>ABOVE COUNTER</t>
  </si>
  <si>
    <t>SERVICE DOOR</t>
  </si>
  <si>
    <t>CHANGING ROOM</t>
  </si>
  <si>
    <t>GLAZING BELOW</t>
  </si>
  <si>
    <t>FOH TO MOH</t>
  </si>
  <si>
    <t>CHILLER</t>
  </si>
  <si>
    <t>LT PANEL</t>
  </si>
  <si>
    <t>POS</t>
  </si>
  <si>
    <t>CHEMICAL MAINTANCE</t>
  </si>
  <si>
    <t>GF BOH AREA</t>
  </si>
  <si>
    <t>WASHROOM AREA</t>
  </si>
  <si>
    <t>TOTAL USABLE AREA</t>
  </si>
  <si>
    <t>MANAGER TABLE</t>
  </si>
  <si>
    <t>9.01 a</t>
  </si>
  <si>
    <t>MOH WALL</t>
  </si>
  <si>
    <t>MOH &amp; BOH AREA GF</t>
  </si>
  <si>
    <t>FOH GR FOOR</t>
  </si>
  <si>
    <t>FRONT FAÇADE</t>
  </si>
  <si>
    <t>LHS FAÇADE</t>
  </si>
  <si>
    <t>ABOVE DISPACH</t>
  </si>
  <si>
    <t>ABOVE WASHROOM WALL</t>
  </si>
  <si>
    <t>CHEMICAL STOARAGE</t>
  </si>
  <si>
    <t>GROUND FLOOR</t>
  </si>
  <si>
    <t>CHANGING ROOM DOOR</t>
  </si>
  <si>
    <t>BELOW DISPATCH</t>
  </si>
  <si>
    <t xml:space="preserve">FOH WALL </t>
  </si>
  <si>
    <t>COUNTER LOW HT. WALL</t>
  </si>
  <si>
    <t>FOH TO MOH ENTRY</t>
  </si>
  <si>
    <t>BOH</t>
  </si>
  <si>
    <t>MANAGER &amp; CREW</t>
  </si>
  <si>
    <t>MOH AREA</t>
  </si>
  <si>
    <t>ALL CEILING</t>
  </si>
  <si>
    <t>DRY STORE ROOM</t>
  </si>
  <si>
    <t>FOH WALL</t>
  </si>
  <si>
    <t>CEILING</t>
  </si>
  <si>
    <t>FOR FAÇADE</t>
  </si>
  <si>
    <t>CEMENT BRICK</t>
  </si>
  <si>
    <t>WASHROOM</t>
  </si>
  <si>
    <t>FREEZER</t>
  </si>
  <si>
    <t>WAHROOM FLOOR</t>
  </si>
  <si>
    <t>WASHROOM WALL</t>
  </si>
  <si>
    <t>BOH  &amp; MOH</t>
  </si>
  <si>
    <t>ABOVE GLAZING</t>
  </si>
  <si>
    <t>8'-6" HT. WALL</t>
  </si>
  <si>
    <t>RED BRICK</t>
  </si>
  <si>
    <t>BOH AREA</t>
  </si>
  <si>
    <t>CORDON OFF AREA</t>
  </si>
  <si>
    <t>ENTRANCE FLORING</t>
  </si>
  <si>
    <t>MOH</t>
  </si>
  <si>
    <t xml:space="preserve">CORDON OFF </t>
  </si>
  <si>
    <t>DRY STORE WALL</t>
  </si>
  <si>
    <t>GLAZING (FAÇADE SIDE)</t>
  </si>
  <si>
    <t>ABOVE FOH TO BOH ENTRY</t>
  </si>
  <si>
    <t>COLUMNS</t>
  </si>
  <si>
    <t>GLAZING</t>
  </si>
  <si>
    <t>DRY STORE</t>
  </si>
  <si>
    <t>CORDON OFF DOOR</t>
  </si>
  <si>
    <t>FOH TO BOH</t>
  </si>
  <si>
    <t>CORDON OFF WALL</t>
  </si>
  <si>
    <t xml:space="preserve">EXISTING 
BUILDING SHAFT 
</t>
  </si>
  <si>
    <t>FOR EXHUAST FRESH AIR UNIT</t>
  </si>
  <si>
    <t>external wall</t>
  </si>
  <si>
    <r>
      <t>TOTAL AREA</t>
    </r>
    <r>
      <rPr>
        <b/>
        <sz val="12"/>
        <color rgb="FFFF0000"/>
        <rFont val="Calibri"/>
        <family val="2"/>
      </rPr>
      <t xml:space="preserve"> </t>
    </r>
  </si>
  <si>
    <t xml:space="preserve">TOTAL AREA </t>
  </si>
  <si>
    <t xml:space="preserve">BOH AREA                                                                            </t>
  </si>
  <si>
    <r>
      <t xml:space="preserve">FOH AREA                                                              </t>
    </r>
    <r>
      <rPr>
        <b/>
        <sz val="12"/>
        <color rgb="FFFF0000"/>
        <rFont val="Calibri"/>
        <family val="2"/>
      </rPr>
      <t/>
    </r>
  </si>
  <si>
    <r>
      <t xml:space="preserve">BOH AREA &amp; DISHWASH </t>
    </r>
    <r>
      <rPr>
        <b/>
        <sz val="12"/>
        <color rgb="FFFF0000"/>
        <rFont val="Calibri"/>
        <family val="2"/>
      </rPr>
      <t xml:space="preserve">WALL UPTO 5' </t>
    </r>
  </si>
  <si>
    <t>BELOW COUNTER, MANAGER TABLE &amp; CHEMICAL MAINTAINANCE STORAGE</t>
  </si>
  <si>
    <t xml:space="preserve">ALL INTERNAL WALLS &amp; PERIPHERAL WALLS                                  </t>
  </si>
  <si>
    <t>DELPHI GREY FROM KAJARIA (2'X 2')  WITH 3MM SPACER FILLED WITH BLACK GROUTING @ FOH AREA</t>
  </si>
  <si>
    <t xml:space="preserve">Kajaria Delphi grey 600 x 600 </t>
  </si>
  <si>
    <t>BOH AREA 12" RAISED</t>
  </si>
  <si>
    <t xml:space="preserve">CERAMIC MOROCCAN TILE CODE17642 (300X300MM, MATT)@ FOH AREA
</t>
  </si>
  <si>
    <r>
      <t xml:space="preserve">P/L ceramic tile of  first quality, colour, design and shade , pattern  as shown in drawing or as directed by the PIC. The tiles should be laid over a properly prepared bed of cement mortar in line and level. All  joints to be cleaned &amp; 1mm HAIR LINE wide REQUIRED grout to be there between the tiles, to the required line level at all heights and leads, as per detailed designs and drawings, including all labour, material, curing, cleaning. </t>
    </r>
    <r>
      <rPr>
        <b/>
        <sz val="12"/>
        <rFont val="Calibri"/>
        <family val="2"/>
      </rPr>
      <t>NO ACCEPTANCE FOR ANY RATE VARIATION ON BASIC RATE.</t>
    </r>
  </si>
  <si>
    <r>
      <t xml:space="preserve">Handing over sealed boxes of ceramic tiles to maintenance /  operations team on completion of the project at time of handover- to be preserved/used by maintenance /  operations team for any future repair work at same outlet- </t>
    </r>
    <r>
      <rPr>
        <b/>
        <sz val="12"/>
        <rFont val="Calibri"/>
        <family val="2"/>
        <charset val="1"/>
      </rPr>
      <t>maximum two boxes WILL BE PAID ADDITIONAL BASIS ON SUPPORTING</t>
    </r>
  </si>
  <si>
    <r>
      <t>P/L MATT BRICK PATTERN TILES (TATA MATT DENIM- 300mm X 100mm)</t>
    </r>
    <r>
      <rPr>
        <b/>
        <sz val="12"/>
        <rFont val="Calibri"/>
        <family val="2"/>
        <charset val="1"/>
      </rPr>
      <t xml:space="preserve"> </t>
    </r>
    <r>
      <rPr>
        <sz val="12"/>
        <rFont val="Calibri"/>
        <family val="2"/>
        <charset val="1"/>
      </rPr>
      <t xml:space="preserve">Dado TILE with neat cement paste with avg thk of 6mm in proper line, level &amp; plumb. Make &amp; color will be approved by architect. </t>
    </r>
    <r>
      <rPr>
        <b/>
        <sz val="12"/>
        <rFont val="Calibri"/>
        <family val="2"/>
        <charset val="1"/>
      </rPr>
      <t>Base Rate of tile is Rs. 80/- sq.ft. NO ACCEPTANCE FOR ANY RATE VARIATION ON BASIC RATE.</t>
    </r>
  </si>
  <si>
    <r>
      <t xml:space="preserve">P/L MATT FINISH WHITE TILE (MAKE - KAJARIA - BLANCO NIEVE - 2'- W X 1'-H) on 40 mm thk of cement sand bedding with CM 1:4 (fixing to be done with cement slurry &amp; paste) for toilet area. </t>
    </r>
    <r>
      <rPr>
        <b/>
        <sz val="12"/>
        <rFont val="Calibri"/>
        <family val="2"/>
        <charset val="1"/>
      </rPr>
      <t>Base Rate of tile is Rs. 60/- sq.ft. NO ACCEPTANCE FOR ANY RATE VARIATION ON BASIC RATE.</t>
    </r>
  </si>
  <si>
    <r>
      <t xml:space="preserve">MATT BRICK PATTERN TILES (TATA MATT DENIM- 300mm X 100mm) - </t>
    </r>
    <r>
      <rPr>
        <b/>
        <sz val="12"/>
        <rFont val="Calibri"/>
        <family val="2"/>
        <charset val="1"/>
      </rPr>
      <t>maximum one box  WILL BE PAID ADDITIONAL BASIS ON SUPPORTING</t>
    </r>
  </si>
  <si>
    <t>Date :27-10-2023</t>
  </si>
  <si>
    <t xml:space="preserve">SIPOREX BAT COBA- upto 150MM            </t>
  </si>
  <si>
    <t>BELOW LT PANEL</t>
  </si>
  <si>
    <t>WOODEN FLOORING</t>
  </si>
  <si>
    <t>L-847 EXOTIC BEACHWOOD WOODEN FLOORING FROM ROYALE TOUCHE</t>
  </si>
  <si>
    <t>WOODEN FLOORING BOXES HANDED OVER TO OPERATIONS</t>
  </si>
  <si>
    <r>
      <t xml:space="preserve">BOH AREA                                                         </t>
    </r>
    <r>
      <rPr>
        <b/>
        <sz val="11"/>
        <color rgb="FFFF0000"/>
        <rFont val="Century Gothic"/>
        <family val="2"/>
      </rPr>
      <t>MATT FINISH WHITE TILE (MAKE - KAJARIA - BLANCO NIEVE - 2'- W X 1'-H)
UPTO TO 8'</t>
    </r>
  </si>
  <si>
    <r>
      <t xml:space="preserve">MATT FINISH WHITE TILE (MAKE - KAJARIA - BLANCO NIEVE - 2'- W X 1'-H)- </t>
    </r>
    <r>
      <rPr>
        <b/>
        <sz val="12"/>
        <rFont val="Calibri"/>
        <family val="2"/>
        <charset val="1"/>
      </rPr>
      <t>maximum two boxes  WILL BE PAID ADDITIONAL BASIS ON SUPPORTING</t>
    </r>
  </si>
  <si>
    <t>Location : PH-LEVELF 027-HYDERABAD</t>
  </si>
  <si>
    <t>L-847 EXOTIC BEACHWOOD WOODEN FLOORING FROM ROYALE TOUCHE @ FOH AREA</t>
  </si>
  <si>
    <r>
      <t xml:space="preserve">MOH AREA                                                               MATT BRICK PATTERN TILES (TATA MATT DENIM- 300mm X 100mm) 9'-8" HT FROM FFL
</t>
    </r>
    <r>
      <rPr>
        <b/>
        <sz val="12"/>
        <color theme="3"/>
        <rFont val="Calibri"/>
        <family val="2"/>
      </rPr>
      <t xml:space="preserve">
 </t>
    </r>
  </si>
  <si>
    <t xml:space="preserve">ALL INTERNAL WALLS &amp; PERIPHERAL WALLS -UPTO 10'-0" HT. FROM RAW                              </t>
  </si>
  <si>
    <t>BOH AREA FLOOR + PRIPHERAL WALLS UPTO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</si>
</sst>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 #,##0.00_);_(* \(#,##0.00\);_(* &quot;-&quot;??_);_(@_)"/>
    <numFmt numFmtId="165" formatCode="_(* #,##0.00_);_(* \(#,##0.00\);_(* \-??_);_(@_)"/>
    <numFmt numFmtId="166" formatCode="#,##0.0"/>
    <numFmt numFmtId="167" formatCode="_ * #,##0.0_ ;_ * \-#,##0.0_ ;_ * &quot;-&quot;??_ ;_ @_ "/>
    <numFmt numFmtId="168" formatCode="_ * #,##0_ ;_ * \-#,##0_ ;_ * &quot;-&quot;??_ ;_ @_ "/>
    <numFmt numFmtId="169" formatCode="#,##0.00&quot; &quot;;&quot; -&quot;#,##0.00&quot; &quot;;&quot; -&quot;#&quot; &quot;;@&quot; &quot;"/>
    <numFmt numFmtId="170" formatCode="#,##0.00&quot; &quot;;&quot; (&quot;#,##0.00&quot;)&quot;;&quot; -&quot;#&quot; &quot;;@&quot; &quot;"/>
    <numFmt numFmtId="171" formatCode="_-* #,##0.00_-;\-* #,##0.00_-;_-* &quot;-&quot;??_-;_-@_-"/>
  </numFmts>
  <fonts count="29">
    <font>
      <sz val="11"/>
      <color theme="1"/>
      <name val="Calibri"/>
      <family val="2"/>
      <scheme val="minor"/>
    </font>
    <font>
      <sz val="11"/>
      <color theme="1"/>
      <name val="Calibri"/>
      <family val="2"/>
      <scheme val="minor"/>
    </font>
    <font>
      <sz val="10"/>
      <name val="Arial"/>
      <family val="2"/>
      <charset val="1"/>
    </font>
    <font>
      <b/>
      <u/>
      <sz val="12"/>
      <name val="Calibri"/>
      <family val="2"/>
      <charset val="1"/>
    </font>
    <font>
      <sz val="12"/>
      <name val="Calibri"/>
      <family val="2"/>
      <charset val="1"/>
    </font>
    <font>
      <b/>
      <sz val="12"/>
      <name val="Calibri"/>
      <family val="2"/>
      <charset val="1"/>
    </font>
    <font>
      <u/>
      <sz val="12"/>
      <name val="Calibri"/>
      <family val="2"/>
      <charset val="1"/>
    </font>
    <font>
      <b/>
      <sz val="12"/>
      <name val="Calibri"/>
      <family val="2"/>
    </font>
    <font>
      <b/>
      <sz val="14"/>
      <name val="Calibri"/>
      <family val="2"/>
      <charset val="1"/>
    </font>
    <font>
      <sz val="10"/>
      <name val="Arial"/>
      <family val="2"/>
    </font>
    <font>
      <b/>
      <sz val="12"/>
      <color indexed="8"/>
      <name val="Calibri"/>
      <family val="2"/>
      <charset val="1"/>
    </font>
    <font>
      <sz val="10"/>
      <name val="Arial"/>
      <family val="2"/>
    </font>
    <font>
      <sz val="11"/>
      <color indexed="8"/>
      <name val="Calibri"/>
      <family val="2"/>
      <charset val="1"/>
    </font>
    <font>
      <b/>
      <sz val="10"/>
      <name val="Arial"/>
      <family val="2"/>
      <charset val="1"/>
    </font>
    <font>
      <sz val="10"/>
      <name val="Mangal"/>
      <family val="2"/>
    </font>
    <font>
      <sz val="11"/>
      <color rgb="FF000000"/>
      <name val="Arial"/>
      <family val="2"/>
    </font>
    <font>
      <sz val="10"/>
      <color rgb="FF000000"/>
      <name val="Arial"/>
      <charset val="134"/>
    </font>
    <font>
      <b/>
      <sz val="12"/>
      <color rgb="FFFF0000"/>
      <name val="Calibri"/>
      <family val="2"/>
    </font>
    <font>
      <sz val="10"/>
      <color indexed="8"/>
      <name val="Arial1"/>
    </font>
    <font>
      <sz val="11"/>
      <color indexed="8"/>
      <name val="Arial"/>
      <family val="2"/>
    </font>
    <font>
      <b/>
      <sz val="11"/>
      <name val="Book Antiqua"/>
      <family val="1"/>
    </font>
    <font>
      <sz val="11"/>
      <color theme="1"/>
      <name val="Book Antiqua"/>
      <family val="1"/>
    </font>
    <font>
      <sz val="11"/>
      <name val="Book Antiqua"/>
      <family val="1"/>
    </font>
    <font>
      <b/>
      <sz val="11"/>
      <color indexed="12"/>
      <name val="Book Antiqua"/>
      <family val="1"/>
    </font>
    <font>
      <b/>
      <sz val="11"/>
      <color theme="4"/>
      <name val="Book Antiqua"/>
      <family val="1"/>
    </font>
    <font>
      <b/>
      <sz val="14"/>
      <name val="Calibri"/>
      <family val="2"/>
    </font>
    <font>
      <b/>
      <sz val="12"/>
      <color theme="3"/>
      <name val="Calibri"/>
      <family val="2"/>
    </font>
    <font>
      <b/>
      <sz val="11"/>
      <name val="Century Gothic"/>
      <family val="2"/>
    </font>
    <font>
      <b/>
      <sz val="11"/>
      <color rgb="FFFF0000"/>
      <name val="Century Gothic"/>
      <family val="2"/>
    </font>
  </fonts>
  <fills count="14">
    <fill>
      <patternFill patternType="none"/>
    </fill>
    <fill>
      <patternFill patternType="gray125"/>
    </fill>
    <fill>
      <patternFill patternType="solid">
        <fgColor rgb="FFFFFF00"/>
        <bgColor indexed="54"/>
      </patternFill>
    </fill>
    <fill>
      <patternFill patternType="solid">
        <fgColor indexed="54"/>
        <bgColor indexed="55"/>
      </patternFill>
    </fill>
    <fill>
      <patternFill patternType="solid">
        <fgColor indexed="15"/>
        <bgColor indexed="44"/>
      </patternFill>
    </fill>
    <fill>
      <patternFill patternType="solid">
        <fgColor indexed="9"/>
        <bgColor indexed="26"/>
      </patternFill>
    </fill>
    <fill>
      <patternFill patternType="solid">
        <fgColor theme="0"/>
        <bgColor indexed="64"/>
      </patternFill>
    </fill>
    <fill>
      <patternFill patternType="solid">
        <fgColor rgb="FFFFFF00"/>
        <bgColor indexed="55"/>
      </patternFill>
    </fill>
    <fill>
      <patternFill patternType="solid">
        <fgColor indexed="40"/>
        <bgColor indexed="49"/>
      </patternFill>
    </fill>
    <fill>
      <patternFill patternType="solid">
        <fgColor theme="0" tint="-0.249977111117893"/>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rgb="FF00FFFF"/>
        <bgColor indexed="44"/>
      </patternFill>
    </fill>
    <fill>
      <patternFill patternType="solid">
        <fgColor rgb="FF00FFFF"/>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2">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167" fontId="9" fillId="0" borderId="0" applyFill="0" applyBorder="0" applyAlignment="0" applyProtection="0"/>
    <xf numFmtId="0" fontId="11" fillId="0" borderId="0"/>
    <xf numFmtId="0" fontId="11" fillId="0" borderId="0"/>
    <xf numFmtId="0" fontId="11" fillId="0" borderId="0"/>
    <xf numFmtId="0" fontId="2" fillId="0" borderId="0"/>
    <xf numFmtId="0" fontId="12" fillId="0" borderId="0"/>
    <xf numFmtId="0" fontId="12" fillId="0" borderId="0"/>
    <xf numFmtId="0" fontId="9" fillId="0" borderId="0"/>
    <xf numFmtId="164" fontId="14" fillId="0" borderId="0" applyFill="0" applyBorder="0" applyAlignment="0" applyProtection="0"/>
    <xf numFmtId="0" fontId="9" fillId="0" borderId="0"/>
    <xf numFmtId="165" fontId="9" fillId="0" borderId="0" applyFill="0" applyBorder="0" applyAlignment="0" applyProtection="0"/>
    <xf numFmtId="0" fontId="9" fillId="0" borderId="0"/>
    <xf numFmtId="0" fontId="9" fillId="0" borderId="0"/>
    <xf numFmtId="0" fontId="9" fillId="0" borderId="0"/>
    <xf numFmtId="0" fontId="2" fillId="0" borderId="0"/>
    <xf numFmtId="169" fontId="15" fillId="0" borderId="0" applyFont="0" applyBorder="0" applyProtection="0"/>
    <xf numFmtId="170" fontId="16" fillId="0" borderId="0" applyBorder="0" applyProtection="0"/>
    <xf numFmtId="0" fontId="9" fillId="0" borderId="0"/>
    <xf numFmtId="0" fontId="9" fillId="0" borderId="0"/>
    <xf numFmtId="0" fontId="9" fillId="0" borderId="0"/>
    <xf numFmtId="0" fontId="18" fillId="0" borderId="0">
      <protection locked="0"/>
    </xf>
    <xf numFmtId="0" fontId="19" fillId="0" borderId="0"/>
  </cellStyleXfs>
  <cellXfs count="162">
    <xf numFmtId="0" fontId="0" fillId="0" borderId="0" xfId="0"/>
    <xf numFmtId="0" fontId="4" fillId="0" borderId="0" xfId="3" applyFont="1" applyAlignment="1">
      <alignment vertical="center"/>
    </xf>
    <xf numFmtId="0" fontId="5" fillId="0" borderId="1" xfId="2" applyFont="1" applyBorder="1" applyAlignment="1">
      <alignment horizontal="left" vertical="center"/>
    </xf>
    <xf numFmtId="0" fontId="4" fillId="0" borderId="0" xfId="3" applyFont="1" applyAlignment="1" applyProtection="1">
      <alignment vertical="center"/>
      <protection locked="0"/>
    </xf>
    <xf numFmtId="0" fontId="4" fillId="0" borderId="1" xfId="2" applyFont="1" applyBorder="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lignment vertical="center" wrapText="1"/>
    </xf>
    <xf numFmtId="0" fontId="4" fillId="5" borderId="0" xfId="3" applyFont="1" applyFill="1" applyAlignment="1" applyProtection="1">
      <alignment vertical="center" wrapText="1"/>
      <protection locked="0"/>
    </xf>
    <xf numFmtId="0" fontId="4" fillId="5" borderId="0" xfId="3" applyFont="1" applyFill="1" applyAlignment="1">
      <alignment vertical="center" wrapText="1"/>
    </xf>
    <xf numFmtId="0" fontId="5" fillId="0" borderId="0" xfId="3" applyFont="1" applyAlignment="1">
      <alignment horizontal="center" vertical="center" wrapText="1"/>
    </xf>
    <xf numFmtId="0" fontId="5" fillId="0" borderId="0" xfId="3" applyFont="1" applyAlignment="1">
      <alignment vertical="center" wrapText="1"/>
    </xf>
    <xf numFmtId="0" fontId="4" fillId="0" borderId="0" xfId="3" applyFont="1" applyAlignment="1">
      <alignment horizontal="left" vertical="center" wrapText="1"/>
    </xf>
    <xf numFmtId="0" fontId="4" fillId="0" borderId="0" xfId="3" applyFont="1" applyAlignment="1">
      <alignment horizontal="center" vertical="center" wrapText="1"/>
    </xf>
    <xf numFmtId="166" fontId="5" fillId="0" borderId="1" xfId="2" applyNumberFormat="1" applyFont="1" applyBorder="1" applyAlignment="1">
      <alignment horizontal="left" vertical="center" wrapText="1"/>
    </xf>
    <xf numFmtId="0" fontId="4" fillId="0" borderId="1" xfId="2" applyFont="1" applyBorder="1" applyAlignment="1">
      <alignment horizontal="left" vertical="center"/>
    </xf>
    <xf numFmtId="165" fontId="4" fillId="0" borderId="1" xfId="1" applyNumberFormat="1" applyFont="1" applyBorder="1" applyAlignment="1">
      <alignment horizontal="left" vertical="center" wrapText="1"/>
    </xf>
    <xf numFmtId="0" fontId="5" fillId="8" borderId="1" xfId="2" applyFont="1" applyFill="1" applyBorder="1" applyAlignment="1">
      <alignment horizontal="left" vertical="center"/>
    </xf>
    <xf numFmtId="165" fontId="5" fillId="8" borderId="1" xfId="1" applyNumberFormat="1" applyFont="1" applyFill="1" applyBorder="1" applyAlignment="1">
      <alignment horizontal="left" vertical="center"/>
    </xf>
    <xf numFmtId="0" fontId="4" fillId="0" borderId="1" xfId="0" applyFont="1" applyBorder="1" applyAlignment="1">
      <alignment horizontal="left"/>
    </xf>
    <xf numFmtId="43" fontId="5" fillId="0" borderId="0" xfId="1" applyFont="1" applyAlignment="1">
      <alignment horizontal="right" vertical="center" wrapText="1"/>
    </xf>
    <xf numFmtId="168" fontId="5" fillId="0" borderId="0" xfId="1" applyNumberFormat="1" applyFont="1" applyAlignment="1">
      <alignment horizontal="center" vertical="center" wrapText="1"/>
    </xf>
    <xf numFmtId="168" fontId="4" fillId="0" borderId="0" xfId="1" applyNumberFormat="1" applyFont="1" applyAlignment="1">
      <alignment horizontal="center" vertical="center" wrapText="1"/>
    </xf>
    <xf numFmtId="0" fontId="4" fillId="2" borderId="1" xfId="0" applyFont="1" applyFill="1" applyBorder="1" applyAlignment="1">
      <alignment horizontal="left"/>
    </xf>
    <xf numFmtId="0" fontId="5" fillId="2" borderId="1" xfId="0" applyFont="1" applyFill="1" applyBorder="1" applyAlignment="1">
      <alignment horizontal="left"/>
    </xf>
    <xf numFmtId="165" fontId="5" fillId="2" borderId="1" xfId="1" applyNumberFormat="1" applyFont="1" applyFill="1" applyBorder="1" applyAlignment="1">
      <alignment horizontal="left"/>
    </xf>
    <xf numFmtId="165" fontId="4" fillId="0" borderId="1" xfId="1" applyNumberFormat="1" applyFont="1" applyFill="1" applyBorder="1" applyAlignment="1">
      <alignment horizontal="left"/>
    </xf>
    <xf numFmtId="0" fontId="13" fillId="0" borderId="1" xfId="0" applyFont="1" applyBorder="1"/>
    <xf numFmtId="1" fontId="13" fillId="0" borderId="1" xfId="0" applyNumberFormat="1" applyFont="1" applyBorder="1"/>
    <xf numFmtId="0" fontId="5" fillId="0" borderId="3" xfId="2" applyFont="1" applyBorder="1" applyAlignment="1">
      <alignment horizontal="left" vertical="center"/>
    </xf>
    <xf numFmtId="0" fontId="3" fillId="0" borderId="3" xfId="2" applyFont="1" applyBorder="1" applyAlignment="1">
      <alignment horizontal="center" vertical="center"/>
    </xf>
    <xf numFmtId="168" fontId="6" fillId="0" borderId="3" xfId="1" applyNumberFormat="1" applyFont="1" applyBorder="1" applyAlignment="1">
      <alignment horizontal="center" vertical="center"/>
    </xf>
    <xf numFmtId="168" fontId="3" fillId="0" borderId="3" xfId="1" applyNumberFormat="1" applyFont="1" applyBorder="1" applyAlignment="1">
      <alignment horizontal="center" vertical="center"/>
    </xf>
    <xf numFmtId="0" fontId="5" fillId="7" borderId="3" xfId="2" applyFont="1" applyFill="1" applyBorder="1" applyAlignment="1">
      <alignment horizontal="center" vertical="center"/>
    </xf>
    <xf numFmtId="0" fontId="5" fillId="7" borderId="3" xfId="2" applyFont="1" applyFill="1" applyBorder="1" applyAlignment="1">
      <alignment horizontal="left" vertical="center" wrapText="1"/>
    </xf>
    <xf numFmtId="168" fontId="5" fillId="7" borderId="3" xfId="1" applyNumberFormat="1" applyFont="1" applyFill="1" applyBorder="1" applyAlignment="1">
      <alignment horizontal="center" vertical="center"/>
    </xf>
    <xf numFmtId="43" fontId="5" fillId="7" borderId="3" xfId="1" applyFont="1" applyFill="1" applyBorder="1" applyAlignment="1">
      <alignment horizontal="right" vertical="center"/>
    </xf>
    <xf numFmtId="0" fontId="5" fillId="7" borderId="3" xfId="2" applyFont="1" applyFill="1" applyBorder="1" applyAlignment="1" applyProtection="1">
      <alignment horizontal="center" vertical="center"/>
      <protection locked="0"/>
    </xf>
    <xf numFmtId="0" fontId="5" fillId="4" borderId="3" xfId="2" applyFont="1" applyFill="1" applyBorder="1" applyAlignment="1">
      <alignment horizontal="center" vertical="center" wrapText="1"/>
    </xf>
    <xf numFmtId="0" fontId="5" fillId="4" borderId="3" xfId="2" applyFont="1" applyFill="1" applyBorder="1" applyAlignment="1">
      <alignment vertical="center" wrapText="1"/>
    </xf>
    <xf numFmtId="0" fontId="5" fillId="4" borderId="3" xfId="2" applyFont="1" applyFill="1" applyBorder="1" applyAlignment="1">
      <alignment horizontal="left" vertical="center" wrapText="1"/>
    </xf>
    <xf numFmtId="0" fontId="4" fillId="4" borderId="3" xfId="3" applyFont="1" applyFill="1" applyBorder="1" applyAlignment="1">
      <alignment horizontal="center" vertical="center" wrapText="1"/>
    </xf>
    <xf numFmtId="168" fontId="4" fillId="4" borderId="3" xfId="1" applyNumberFormat="1" applyFont="1" applyFill="1" applyBorder="1" applyAlignment="1">
      <alignment horizontal="center" vertical="center" wrapText="1"/>
    </xf>
    <xf numFmtId="43" fontId="4" fillId="4" borderId="3" xfId="1" applyFont="1" applyFill="1" applyBorder="1" applyAlignment="1">
      <alignment horizontal="right" vertical="center" wrapText="1"/>
    </xf>
    <xf numFmtId="0" fontId="4" fillId="4" borderId="3" xfId="2" applyFont="1" applyFill="1" applyBorder="1" applyAlignment="1" applyProtection="1">
      <alignment horizontal="center" vertical="center" wrapText="1"/>
      <protection locked="0"/>
    </xf>
    <xf numFmtId="0" fontId="4" fillId="0" borderId="3" xfId="2" applyFont="1" applyBorder="1" applyAlignment="1">
      <alignment horizontal="center" vertical="center" wrapText="1"/>
    </xf>
    <xf numFmtId="0" fontId="5" fillId="0" borderId="3" xfId="2" applyFont="1" applyBorder="1" applyAlignment="1">
      <alignment vertical="center" wrapText="1"/>
    </xf>
    <xf numFmtId="0" fontId="4" fillId="0" borderId="3" xfId="2" applyFont="1" applyBorder="1" applyAlignment="1">
      <alignment horizontal="left" vertical="center" wrapText="1"/>
    </xf>
    <xf numFmtId="0" fontId="4" fillId="0" borderId="3" xfId="2" applyFont="1" applyBorder="1" applyAlignment="1">
      <alignment horizontal="center" vertical="center"/>
    </xf>
    <xf numFmtId="168" fontId="4" fillId="0" borderId="3" xfId="1" applyNumberFormat="1" applyFont="1" applyBorder="1" applyAlignment="1">
      <alignment horizontal="center" vertical="center" wrapText="1"/>
    </xf>
    <xf numFmtId="43" fontId="4" fillId="0" borderId="3" xfId="1" applyFont="1" applyBorder="1" applyAlignment="1">
      <alignment horizontal="right" vertical="center" wrapText="1"/>
    </xf>
    <xf numFmtId="0" fontId="4" fillId="0" borderId="3" xfId="2" applyFont="1" applyBorder="1" applyAlignment="1" applyProtection="1">
      <alignment horizontal="center" vertical="center" wrapText="1"/>
      <protection locked="0"/>
    </xf>
    <xf numFmtId="0" fontId="5" fillId="0" borderId="3" xfId="2" applyFont="1" applyBorder="1" applyAlignment="1">
      <alignment horizontal="center" vertical="center" wrapText="1"/>
    </xf>
    <xf numFmtId="168" fontId="4" fillId="0" borderId="3" xfId="1" applyNumberFormat="1" applyFont="1" applyFill="1" applyBorder="1" applyAlignment="1">
      <alignment horizontal="center" vertical="center" wrapText="1"/>
    </xf>
    <xf numFmtId="0" fontId="5" fillId="0" borderId="3" xfId="2" applyFont="1" applyBorder="1" applyAlignment="1">
      <alignment horizontal="left" vertical="center" wrapText="1"/>
    </xf>
    <xf numFmtId="0" fontId="4" fillId="0" borderId="3" xfId="3" applyFont="1" applyBorder="1" applyAlignment="1">
      <alignment horizontal="center" vertical="center" wrapText="1"/>
    </xf>
    <xf numFmtId="0" fontId="4" fillId="4" borderId="3" xfId="2" applyFont="1" applyFill="1" applyBorder="1" applyAlignment="1">
      <alignment horizontal="center" vertical="center" wrapText="1"/>
    </xf>
    <xf numFmtId="0" fontId="5" fillId="0" borderId="3" xfId="4" applyFont="1" applyBorder="1" applyAlignment="1">
      <alignment vertical="center" wrapText="1"/>
    </xf>
    <xf numFmtId="0" fontId="4" fillId="0" borderId="3" xfId="4" applyFont="1" applyBorder="1" applyAlignment="1">
      <alignment horizontal="left" vertical="center" wrapText="1"/>
    </xf>
    <xf numFmtId="0" fontId="4" fillId="5" borderId="3" xfId="2" applyFont="1" applyFill="1" applyBorder="1" applyAlignment="1">
      <alignment horizontal="center" vertical="center" wrapText="1"/>
    </xf>
    <xf numFmtId="0" fontId="5" fillId="5" borderId="3" xfId="4" applyFont="1" applyFill="1" applyBorder="1" applyAlignment="1">
      <alignment vertical="center" wrapText="1"/>
    </xf>
    <xf numFmtId="0" fontId="4" fillId="5" borderId="3" xfId="4" applyFont="1" applyFill="1" applyBorder="1" applyAlignment="1">
      <alignment horizontal="left" vertical="center" wrapText="1"/>
    </xf>
    <xf numFmtId="0" fontId="4" fillId="5" borderId="3" xfId="2" applyFont="1" applyFill="1" applyBorder="1" applyAlignment="1">
      <alignment horizontal="center" vertical="center"/>
    </xf>
    <xf numFmtId="168" fontId="4" fillId="5" borderId="3" xfId="1" applyNumberFormat="1" applyFont="1" applyFill="1" applyBorder="1" applyAlignment="1">
      <alignment horizontal="center" vertical="center" wrapText="1"/>
    </xf>
    <xf numFmtId="0" fontId="7" fillId="5" borderId="3" xfId="2" applyFont="1" applyFill="1" applyBorder="1" applyAlignment="1" applyProtection="1">
      <alignment horizontal="center" vertical="center" wrapText="1"/>
      <protection locked="0"/>
    </xf>
    <xf numFmtId="0" fontId="5" fillId="0" borderId="3" xfId="3" applyFont="1" applyBorder="1" applyAlignment="1">
      <alignment horizontal="center" vertical="center" wrapText="1"/>
    </xf>
    <xf numFmtId="0" fontId="7" fillId="0" borderId="3" xfId="2" applyFont="1" applyBorder="1" applyAlignment="1" applyProtection="1">
      <alignment horizontal="center" vertical="center" wrapText="1"/>
      <protection locked="0"/>
    </xf>
    <xf numFmtId="0" fontId="5" fillId="0" borderId="3" xfId="3" applyFont="1" applyBorder="1" applyAlignment="1" applyProtection="1">
      <alignment horizontal="center" vertical="center" wrapText="1"/>
      <protection locked="0"/>
    </xf>
    <xf numFmtId="0" fontId="5" fillId="0" borderId="3" xfId="2" applyFont="1" applyBorder="1" applyAlignment="1" applyProtection="1">
      <alignment horizontal="center" vertical="center" wrapText="1"/>
      <protection locked="0"/>
    </xf>
    <xf numFmtId="43" fontId="4" fillId="0" borderId="3" xfId="1" applyFont="1" applyFill="1" applyBorder="1" applyAlignment="1">
      <alignment horizontal="right" vertical="center" wrapText="1"/>
    </xf>
    <xf numFmtId="0" fontId="5" fillId="5" borderId="3" xfId="2" applyFont="1" applyFill="1" applyBorder="1" applyAlignment="1">
      <alignment vertical="center" wrapText="1"/>
    </xf>
    <xf numFmtId="0" fontId="4" fillId="5" borderId="3" xfId="2" applyFont="1" applyFill="1" applyBorder="1" applyAlignment="1">
      <alignment horizontal="left" vertical="center" wrapText="1"/>
    </xf>
    <xf numFmtId="0" fontId="4" fillId="0" borderId="3" xfId="5" applyFont="1" applyBorder="1" applyAlignment="1">
      <alignment horizontal="center" vertical="center" wrapText="1"/>
    </xf>
    <xf numFmtId="2" fontId="4" fillId="0" borderId="3" xfId="2" applyNumberFormat="1" applyFont="1" applyBorder="1" applyAlignment="1">
      <alignment horizontal="center" vertical="center" wrapText="1"/>
    </xf>
    <xf numFmtId="0" fontId="4" fillId="4" borderId="3" xfId="2" applyFont="1" applyFill="1" applyBorder="1" applyAlignment="1">
      <alignment vertical="center" wrapText="1"/>
    </xf>
    <xf numFmtId="0" fontId="8" fillId="2" borderId="3" xfId="3" applyFont="1" applyFill="1" applyBorder="1" applyAlignment="1">
      <alignment vertical="center" wrapText="1"/>
    </xf>
    <xf numFmtId="168" fontId="8" fillId="2" borderId="3" xfId="1" applyNumberFormat="1" applyFont="1" applyFill="1" applyBorder="1" applyAlignment="1">
      <alignment vertical="center" wrapText="1"/>
    </xf>
    <xf numFmtId="43" fontId="8" fillId="2" borderId="3" xfId="1" applyFont="1" applyFill="1" applyBorder="1" applyAlignment="1">
      <alignment horizontal="right" vertical="center" wrapText="1"/>
    </xf>
    <xf numFmtId="0" fontId="8" fillId="2" borderId="3" xfId="3" applyFont="1" applyFill="1" applyBorder="1" applyAlignment="1" applyProtection="1">
      <alignment horizontal="center" vertical="center" wrapText="1"/>
      <protection locked="0"/>
    </xf>
    <xf numFmtId="0" fontId="20" fillId="9" borderId="3" xfId="0" applyFont="1" applyFill="1" applyBorder="1" applyAlignment="1">
      <alignment horizontal="center"/>
    </xf>
    <xf numFmtId="0" fontId="21" fillId="0" borderId="3" xfId="0" applyFont="1" applyBorder="1" applyAlignment="1">
      <alignment horizontal="center" vertical="center"/>
    </xf>
    <xf numFmtId="0" fontId="21" fillId="0" borderId="3" xfId="0" applyFont="1" applyBorder="1" applyAlignment="1">
      <alignment vertical="center"/>
    </xf>
    <xf numFmtId="0" fontId="21" fillId="0" borderId="3" xfId="0" applyFont="1" applyBorder="1"/>
    <xf numFmtId="0" fontId="21" fillId="0" borderId="3" xfId="0" applyFont="1" applyBorder="1" applyAlignment="1">
      <alignment horizontal="center"/>
    </xf>
    <xf numFmtId="2" fontId="21" fillId="10" borderId="3" xfId="0" applyNumberFormat="1" applyFont="1" applyFill="1" applyBorder="1" applyAlignment="1">
      <alignment vertical="center"/>
    </xf>
    <xf numFmtId="0" fontId="20" fillId="11" borderId="3" xfId="0" applyFont="1" applyFill="1" applyBorder="1" applyAlignment="1">
      <alignment horizontal="justify" vertical="center"/>
    </xf>
    <xf numFmtId="0" fontId="22" fillId="0" borderId="3" xfId="0" applyFont="1" applyBorder="1" applyAlignment="1">
      <alignment horizontal="center"/>
    </xf>
    <xf numFmtId="0" fontId="22" fillId="0" borderId="3" xfId="0" applyFont="1" applyBorder="1"/>
    <xf numFmtId="171" fontId="22" fillId="0" borderId="3" xfId="18" applyNumberFormat="1" applyFont="1" applyFill="1" applyBorder="1" applyAlignment="1"/>
    <xf numFmtId="164" fontId="22" fillId="0" borderId="3" xfId="0" applyNumberFormat="1" applyFont="1" applyBorder="1"/>
    <xf numFmtId="10" fontId="23" fillId="0" borderId="3" xfId="0" applyNumberFormat="1" applyFont="1" applyBorder="1"/>
    <xf numFmtId="164" fontId="20" fillId="0" borderId="3" xfId="0" applyNumberFormat="1" applyFont="1" applyBorder="1"/>
    <xf numFmtId="2" fontId="21" fillId="0" borderId="3" xfId="0" applyNumberFormat="1" applyFont="1" applyBorder="1" applyAlignment="1">
      <alignment horizontal="center" vertical="center" wrapText="1"/>
    </xf>
    <xf numFmtId="0" fontId="20" fillId="0" borderId="3" xfId="0" applyFont="1" applyBorder="1" applyAlignment="1">
      <alignment horizontal="left" vertical="center" wrapText="1"/>
    </xf>
    <xf numFmtId="171" fontId="22" fillId="0" borderId="3" xfId="18" applyNumberFormat="1" applyFont="1" applyFill="1" applyBorder="1" applyAlignment="1">
      <alignment horizontal="right"/>
    </xf>
    <xf numFmtId="4" fontId="22" fillId="0" borderId="3" xfId="0" applyNumberFormat="1" applyFont="1" applyBorder="1" applyAlignment="1">
      <alignment horizontal="right"/>
    </xf>
    <xf numFmtId="0" fontId="22" fillId="0" borderId="3" xfId="0" applyFont="1" applyBorder="1" applyAlignment="1">
      <alignment horizontal="center" vertical="center"/>
    </xf>
    <xf numFmtId="0" fontId="20" fillId="0" borderId="3" xfId="0" applyFont="1" applyBorder="1" applyAlignment="1">
      <alignment vertical="center"/>
    </xf>
    <xf numFmtId="2" fontId="22" fillId="0" borderId="3" xfId="0" applyNumberFormat="1" applyFont="1" applyBorder="1"/>
    <xf numFmtId="4" fontId="22" fillId="0" borderId="3" xfId="0" applyNumberFormat="1" applyFont="1" applyBorder="1" applyAlignment="1">
      <alignment horizontal="center"/>
    </xf>
    <xf numFmtId="164" fontId="20" fillId="0" borderId="3" xfId="0" applyNumberFormat="1" applyFont="1" applyBorder="1" applyAlignment="1">
      <alignment horizontal="center"/>
    </xf>
    <xf numFmtId="10" fontId="23" fillId="0" borderId="3" xfId="0" applyNumberFormat="1" applyFont="1" applyBorder="1" applyAlignment="1">
      <alignment horizontal="center"/>
    </xf>
    <xf numFmtId="2" fontId="21" fillId="10" borderId="3" xfId="0" applyNumberFormat="1" applyFont="1" applyFill="1" applyBorder="1" applyAlignment="1">
      <alignment horizontal="center" vertical="center"/>
    </xf>
    <xf numFmtId="0" fontId="22" fillId="0" borderId="3" xfId="0" applyFont="1" applyBorder="1" applyAlignment="1">
      <alignment horizontal="center" wrapText="1"/>
    </xf>
    <xf numFmtId="2" fontId="22"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20" fillId="11" borderId="3" xfId="0" applyFont="1" applyFill="1" applyBorder="1" applyAlignment="1">
      <alignment horizontal="left" vertical="center" wrapText="1"/>
    </xf>
    <xf numFmtId="2" fontId="21" fillId="0" borderId="3" xfId="0" applyNumberFormat="1" applyFont="1" applyBorder="1" applyAlignment="1">
      <alignment horizontal="center" vertical="center"/>
    </xf>
    <xf numFmtId="2" fontId="21" fillId="0" borderId="3" xfId="0" applyNumberFormat="1" applyFont="1" applyBorder="1" applyAlignment="1">
      <alignment vertical="center"/>
    </xf>
    <xf numFmtId="0" fontId="22" fillId="6" borderId="3" xfId="0" applyFont="1" applyFill="1" applyBorder="1"/>
    <xf numFmtId="164" fontId="22" fillId="0" borderId="3" xfId="0" applyNumberFormat="1" applyFont="1" applyBorder="1" applyAlignment="1">
      <alignment horizontal="right"/>
    </xf>
    <xf numFmtId="2" fontId="22" fillId="0" borderId="3" xfId="0" applyNumberFormat="1" applyFont="1" applyBorder="1" applyAlignment="1">
      <alignment horizontal="center"/>
    </xf>
    <xf numFmtId="0" fontId="22" fillId="6" borderId="3" xfId="0" applyFont="1" applyFill="1" applyBorder="1" applyAlignment="1">
      <alignment horizontal="center"/>
    </xf>
    <xf numFmtId="0" fontId="22" fillId="6" borderId="3" xfId="0" applyFont="1" applyFill="1" applyBorder="1" applyAlignment="1">
      <alignment horizontal="left"/>
    </xf>
    <xf numFmtId="0" fontId="21" fillId="6" borderId="3" xfId="0" applyFont="1" applyFill="1" applyBorder="1"/>
    <xf numFmtId="2" fontId="22" fillId="10" borderId="3" xfId="0" applyNumberFormat="1" applyFont="1" applyFill="1" applyBorder="1" applyAlignment="1">
      <alignment horizontal="center" vertical="center"/>
    </xf>
    <xf numFmtId="0" fontId="22" fillId="6" borderId="3" xfId="0" applyFont="1" applyFill="1" applyBorder="1" applyAlignment="1">
      <alignment wrapText="1"/>
    </xf>
    <xf numFmtId="164" fontId="22" fillId="0" borderId="3" xfId="0" applyNumberFormat="1" applyFont="1" applyBorder="1" applyAlignment="1">
      <alignment horizontal="center"/>
    </xf>
    <xf numFmtId="0" fontId="20" fillId="6" borderId="3" xfId="0" applyFont="1" applyFill="1" applyBorder="1" applyAlignment="1">
      <alignment horizontal="right" wrapText="1"/>
    </xf>
    <xf numFmtId="0" fontId="20" fillId="6" borderId="3" xfId="0" applyFont="1" applyFill="1" applyBorder="1" applyAlignment="1">
      <alignment horizontal="right"/>
    </xf>
    <xf numFmtId="171" fontId="21" fillId="0" borderId="3" xfId="18" applyNumberFormat="1" applyFont="1" applyFill="1" applyBorder="1" applyAlignment="1">
      <alignment horizontal="right"/>
    </xf>
    <xf numFmtId="171" fontId="22" fillId="0" borderId="3" xfId="18" applyNumberFormat="1" applyFont="1" applyFill="1" applyBorder="1" applyAlignment="1">
      <alignment horizontal="center"/>
    </xf>
    <xf numFmtId="0" fontId="21" fillId="0" borderId="3" xfId="0" applyFont="1" applyBorder="1" applyAlignment="1">
      <alignment horizontal="center" vertical="center" wrapText="1"/>
    </xf>
    <xf numFmtId="0" fontId="20" fillId="0" borderId="3" xfId="0" applyFont="1" applyBorder="1" applyAlignment="1">
      <alignment horizontal="left" vertical="center"/>
    </xf>
    <xf numFmtId="171" fontId="24" fillId="0" borderId="3" xfId="18" applyNumberFormat="1" applyFont="1" applyFill="1" applyBorder="1" applyAlignment="1">
      <alignment horizontal="right"/>
    </xf>
    <xf numFmtId="0" fontId="20" fillId="11" borderId="3" xfId="0" applyFont="1" applyFill="1" applyBorder="1" applyAlignment="1">
      <alignment vertical="center"/>
    </xf>
    <xf numFmtId="0" fontId="21" fillId="0" borderId="3" xfId="0" applyFont="1" applyBorder="1" applyAlignment="1">
      <alignment horizontal="justify"/>
    </xf>
    <xf numFmtId="0" fontId="21" fillId="6" borderId="3" xfId="0" applyFont="1" applyFill="1" applyBorder="1" applyAlignment="1">
      <alignment horizontal="justify"/>
    </xf>
    <xf numFmtId="0" fontId="20" fillId="11" borderId="3" xfId="0" applyFont="1" applyFill="1" applyBorder="1" applyAlignment="1">
      <alignment vertical="center" wrapText="1"/>
    </xf>
    <xf numFmtId="0" fontId="22" fillId="0" borderId="3" xfId="0" applyFont="1" applyBorder="1" applyAlignment="1">
      <alignment horizontal="left"/>
    </xf>
    <xf numFmtId="0" fontId="22" fillId="0" borderId="3" xfId="0" applyFont="1" applyBorder="1" applyAlignment="1">
      <alignment horizontal="left" wrapText="1"/>
    </xf>
    <xf numFmtId="2" fontId="21" fillId="6" borderId="3" xfId="0" applyNumberFormat="1" applyFont="1" applyFill="1" applyBorder="1" applyAlignment="1">
      <alignment horizontal="center" vertical="center"/>
    </xf>
    <xf numFmtId="0" fontId="20" fillId="6" borderId="3" xfId="0" applyFont="1" applyFill="1" applyBorder="1" applyAlignment="1">
      <alignment vertical="center"/>
    </xf>
    <xf numFmtId="2" fontId="22" fillId="0" borderId="6" xfId="0" applyNumberFormat="1" applyFont="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horizontal="center" vertical="center" wrapText="1"/>
    </xf>
    <xf numFmtId="164" fontId="21" fillId="0" borderId="3" xfId="0" applyNumberFormat="1" applyFont="1" applyBorder="1" applyAlignment="1">
      <alignment horizontal="right"/>
    </xf>
    <xf numFmtId="0" fontId="21" fillId="0" borderId="0" xfId="0" applyFont="1"/>
    <xf numFmtId="0" fontId="21" fillId="0" borderId="0" xfId="0" applyFont="1" applyAlignment="1">
      <alignment horizontal="center" vertical="center"/>
    </xf>
    <xf numFmtId="0" fontId="22" fillId="0" borderId="3" xfId="0" applyFont="1" applyBorder="1" applyAlignment="1">
      <alignment horizontal="justify"/>
    </xf>
    <xf numFmtId="0" fontId="10" fillId="2" borderId="2" xfId="0" applyFont="1" applyFill="1" applyBorder="1" applyAlignment="1" applyProtection="1">
      <alignment horizontal="left" vertical="center"/>
      <protection locked="0"/>
    </xf>
    <xf numFmtId="171" fontId="22" fillId="0" borderId="7" xfId="18" applyNumberFormat="1" applyFont="1" applyFill="1" applyBorder="1" applyAlignment="1"/>
    <xf numFmtId="0" fontId="25" fillId="0" borderId="0" xfId="3" applyFont="1" applyAlignment="1" applyProtection="1">
      <alignment vertical="center" wrapText="1"/>
      <protection locked="0"/>
    </xf>
    <xf numFmtId="0" fontId="7" fillId="0" borderId="3" xfId="2" applyFont="1" applyBorder="1" applyAlignment="1" applyProtection="1">
      <alignment horizontal="center" wrapText="1"/>
      <protection locked="0"/>
    </xf>
    <xf numFmtId="168" fontId="4" fillId="0" borderId="3" xfId="1" applyNumberFormat="1" applyFont="1" applyBorder="1" applyAlignment="1">
      <alignment vertical="center" wrapText="1"/>
    </xf>
    <xf numFmtId="0" fontId="27" fillId="0" borderId="3" xfId="2" applyFont="1" applyBorder="1" applyAlignment="1" applyProtection="1">
      <alignment horizontal="center" vertical="center" wrapText="1"/>
      <protection locked="0"/>
    </xf>
    <xf numFmtId="0" fontId="5" fillId="12" borderId="3" xfId="2" applyFont="1" applyFill="1" applyBorder="1" applyAlignment="1">
      <alignment horizontal="left" vertical="center" wrapText="1"/>
    </xf>
    <xf numFmtId="0" fontId="4" fillId="12" borderId="3" xfId="2" applyFont="1" applyFill="1" applyBorder="1" applyAlignment="1">
      <alignment horizontal="center" vertical="center" wrapText="1"/>
    </xf>
    <xf numFmtId="168" fontId="4" fillId="12" borderId="3" xfId="1" applyNumberFormat="1" applyFont="1" applyFill="1" applyBorder="1" applyAlignment="1">
      <alignment horizontal="center" vertical="center" wrapText="1"/>
    </xf>
    <xf numFmtId="43" fontId="4" fillId="13" borderId="3" xfId="1" applyFont="1" applyFill="1" applyBorder="1" applyAlignment="1">
      <alignment horizontal="right" vertical="center" wrapText="1"/>
    </xf>
    <xf numFmtId="0" fontId="4" fillId="12" borderId="3" xfId="2"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3" fillId="3" borderId="1" xfId="0" applyFont="1" applyFill="1" applyBorder="1" applyAlignment="1">
      <alignment horizontal="center" vertical="center"/>
    </xf>
    <xf numFmtId="0" fontId="3" fillId="8" borderId="1" xfId="0" applyFont="1" applyFill="1" applyBorder="1" applyAlignment="1">
      <alignment horizontal="center" vertical="center"/>
    </xf>
    <xf numFmtId="0" fontId="8" fillId="2" borderId="3" xfId="3" applyFont="1" applyFill="1" applyBorder="1" applyAlignment="1">
      <alignment horizontal="center" vertical="center" wrapText="1"/>
    </xf>
    <xf numFmtId="0" fontId="3" fillId="2" borderId="3" xfId="2" applyFont="1" applyFill="1" applyBorder="1" applyAlignment="1">
      <alignment horizontal="center" vertical="center" wrapText="1"/>
    </xf>
    <xf numFmtId="0" fontId="10" fillId="2" borderId="2" xfId="0" applyFont="1" applyFill="1" applyBorder="1" applyAlignment="1" applyProtection="1">
      <alignment horizontal="left" vertical="center" wrapText="1"/>
      <protection locked="0"/>
    </xf>
    <xf numFmtId="0" fontId="3" fillId="0" borderId="3" xfId="2" applyFont="1" applyBorder="1" applyAlignment="1">
      <alignment horizontal="left" vertical="center"/>
    </xf>
    <xf numFmtId="0" fontId="20" fillId="9" borderId="3" xfId="0" applyFont="1" applyFill="1" applyBorder="1" applyAlignment="1">
      <alignment horizontal="center"/>
    </xf>
    <xf numFmtId="0" fontId="22" fillId="10" borderId="6"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0" fillId="9" borderId="3" xfId="0" applyFont="1" applyFill="1" applyBorder="1" applyAlignment="1">
      <alignment horizontal="center" vertical="center"/>
    </xf>
  </cellXfs>
  <cellStyles count="32">
    <cellStyle name="0,0_x000a__x000a_NA_x000a__x000a_ 3" xfId="19" xr:uid="{00000000-0005-0000-0000-000000000000}"/>
    <cellStyle name="Accent3 - 60% 2" xfId="8" xr:uid="{00000000-0005-0000-0000-000001000000}"/>
    <cellStyle name="Accent3 - 60% 2 2" xfId="30" xr:uid="{00000000-0005-0000-0000-000002000000}"/>
    <cellStyle name="Accent3 4 2" xfId="17" xr:uid="{00000000-0005-0000-0000-000003000000}"/>
    <cellStyle name="Comma" xfId="1" builtinId="3"/>
    <cellStyle name="Comma 10" xfId="20" xr:uid="{00000000-0005-0000-0000-000005000000}"/>
    <cellStyle name="Comma 2" xfId="10" xr:uid="{00000000-0005-0000-0000-000006000000}"/>
    <cellStyle name="Comma 3" xfId="18" xr:uid="{00000000-0005-0000-0000-000007000000}"/>
    <cellStyle name="Excel Built-in Comma" xfId="25" xr:uid="{00000000-0005-0000-0000-000008000000}"/>
    <cellStyle name="Excel_BuiltIn_Comma" xfId="26" xr:uid="{00000000-0005-0000-0000-000009000000}"/>
    <cellStyle name="Normal" xfId="0" builtinId="0"/>
    <cellStyle name="Normal 10" xfId="2" xr:uid="{00000000-0005-0000-0000-00000B000000}"/>
    <cellStyle name="Normal 10 2" xfId="7" xr:uid="{00000000-0005-0000-0000-00000C000000}"/>
    <cellStyle name="Normal 10 2 3" xfId="24" xr:uid="{00000000-0005-0000-0000-00000D000000}"/>
    <cellStyle name="Normal 2" xfId="21" xr:uid="{00000000-0005-0000-0000-00000E000000}"/>
    <cellStyle name="Normal 2 2" xfId="14" xr:uid="{00000000-0005-0000-0000-00000F000000}"/>
    <cellStyle name="Normal 2_2nd RA Bill For Civil Interior Work 090110" xfId="9" xr:uid="{00000000-0005-0000-0000-000010000000}"/>
    <cellStyle name="Normal 22" xfId="15" xr:uid="{00000000-0005-0000-0000-000011000000}"/>
    <cellStyle name="Normal 3" xfId="6" xr:uid="{00000000-0005-0000-0000-000012000000}"/>
    <cellStyle name="Normal 36" xfId="16" xr:uid="{00000000-0005-0000-0000-000013000000}"/>
    <cellStyle name="Normal 38" xfId="11" xr:uid="{00000000-0005-0000-0000-000014000000}"/>
    <cellStyle name="Normal 38 2" xfId="27" xr:uid="{00000000-0005-0000-0000-000015000000}"/>
    <cellStyle name="Normal 39" xfId="12" xr:uid="{00000000-0005-0000-0000-000016000000}"/>
    <cellStyle name="Normal 39 2" xfId="28" xr:uid="{00000000-0005-0000-0000-000017000000}"/>
    <cellStyle name="Normal 40" xfId="13" xr:uid="{00000000-0005-0000-0000-000018000000}"/>
    <cellStyle name="Normal 40 2" xfId="29" xr:uid="{00000000-0005-0000-0000-000019000000}"/>
    <cellStyle name="Normal 8" xfId="31" xr:uid="{00000000-0005-0000-0000-00001A000000}"/>
    <cellStyle name="Normal_costing sheet" xfId="3" xr:uid="{00000000-0005-0000-0000-00001B000000}"/>
    <cellStyle name="Normal_KFC-TOTAL MALL-BANGLORE-BOQ-060309" xfId="4" xr:uid="{00000000-0005-0000-0000-00001C000000}"/>
    <cellStyle name="Style 1" xfId="5" xr:uid="{00000000-0005-0000-0000-00001D000000}"/>
    <cellStyle name="쉼표 [0]_ML_Maintenance_Quo_060628" xfId="23" xr:uid="{00000000-0005-0000-0000-00001E000000}"/>
    <cellStyle name="표준_0N-HANDLING " xfId="22" xr:uid="{00000000-0005-0000-0000-00001F000000}"/>
  </cellStyles>
  <dxfs count="16">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
      <font>
        <condense val="0"/>
        <extend val="0"/>
        <color indexed="10"/>
      </font>
      <fill>
        <patternFill>
          <bgColor indexed="9"/>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showZeros="0" workbookViewId="0">
      <selection activeCell="C12" sqref="C12"/>
    </sheetView>
  </sheetViews>
  <sheetFormatPr defaultRowHeight="14.5"/>
  <cols>
    <col min="2" max="2" width="55.453125" customWidth="1"/>
    <col min="3" max="3" width="28.7265625" customWidth="1"/>
  </cols>
  <sheetData>
    <row r="1" spans="1:3" ht="16" thickBot="1">
      <c r="A1" s="150" t="s">
        <v>77</v>
      </c>
      <c r="B1" s="150"/>
      <c r="C1" s="150"/>
    </row>
    <row r="2" spans="1:3" ht="15.5">
      <c r="A2" s="151" t="s">
        <v>219</v>
      </c>
      <c r="B2" s="151"/>
      <c r="C2" s="139" t="s">
        <v>211</v>
      </c>
    </row>
    <row r="3" spans="1:3" ht="15.5">
      <c r="A3" s="152" t="s">
        <v>78</v>
      </c>
      <c r="B3" s="152"/>
      <c r="C3" s="152"/>
    </row>
    <row r="4" spans="1:3" ht="15.5">
      <c r="A4" s="153" t="s">
        <v>79</v>
      </c>
      <c r="B4" s="153"/>
      <c r="C4" s="153"/>
    </row>
    <row r="5" spans="1:3" ht="15.5">
      <c r="A5" s="2" t="s">
        <v>80</v>
      </c>
      <c r="B5" s="2" t="s">
        <v>81</v>
      </c>
      <c r="C5" s="13" t="s">
        <v>82</v>
      </c>
    </row>
    <row r="6" spans="1:3" ht="15.5">
      <c r="A6" s="4">
        <v>1</v>
      </c>
      <c r="B6" s="14" t="s">
        <v>83</v>
      </c>
      <c r="C6" s="15">
        <f>'CIVIL BOQ'!G43</f>
        <v>0</v>
      </c>
    </row>
    <row r="7" spans="1:3" ht="15.5">
      <c r="A7" s="16"/>
      <c r="B7" s="16" t="s">
        <v>84</v>
      </c>
      <c r="C7" s="17">
        <f>SUM(C6:C6)</f>
        <v>0</v>
      </c>
    </row>
    <row r="8" spans="1:3" ht="15.5">
      <c r="A8" s="18"/>
      <c r="B8" s="18" t="s">
        <v>85</v>
      </c>
      <c r="C8" s="25">
        <f>(C7)*0.09</f>
        <v>0</v>
      </c>
    </row>
    <row r="9" spans="1:3" ht="15.5">
      <c r="A9" s="18"/>
      <c r="B9" s="18" t="s">
        <v>86</v>
      </c>
      <c r="C9" s="25">
        <f>(C7)*0.09</f>
        <v>0</v>
      </c>
    </row>
    <row r="10" spans="1:3" ht="15.5">
      <c r="A10" s="22"/>
      <c r="B10" s="23" t="s">
        <v>76</v>
      </c>
      <c r="C10" s="24">
        <f>SUM(C7:C9)</f>
        <v>0</v>
      </c>
    </row>
    <row r="12" spans="1:3">
      <c r="A12" s="26"/>
      <c r="B12" s="26" t="s">
        <v>87</v>
      </c>
      <c r="C12" s="26">
        <v>1438</v>
      </c>
    </row>
    <row r="13" spans="1:3">
      <c r="A13" s="26"/>
      <c r="B13" s="26" t="s">
        <v>88</v>
      </c>
      <c r="C13" s="27">
        <f>C10/C12</f>
        <v>0</v>
      </c>
    </row>
  </sheetData>
  <mergeCells count="4">
    <mergeCell ref="A1:C1"/>
    <mergeCell ref="A2:B2"/>
    <mergeCell ref="A3:C3"/>
    <mergeCell ref="A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H59"/>
  <sheetViews>
    <sheetView showZeros="0" tabSelected="1" zoomScale="70" zoomScaleNormal="70" workbookViewId="0">
      <pane xSplit="1" ySplit="3" topLeftCell="B4" activePane="bottomRight" state="frozen"/>
      <selection activeCell="E4" sqref="E4:E178"/>
      <selection pane="topRight" activeCell="E4" sqref="E4:E178"/>
      <selection pane="bottomLeft" activeCell="E4" sqref="E4:E178"/>
      <selection pane="bottomRight" activeCell="I14" sqref="I14"/>
    </sheetView>
  </sheetViews>
  <sheetFormatPr defaultColWidth="9.26953125" defaultRowHeight="15.5"/>
  <cols>
    <col min="1" max="1" width="8.26953125" style="9" bestFit="1" customWidth="1"/>
    <col min="2" max="2" width="32.81640625" style="10" customWidth="1"/>
    <col min="3" max="3" width="90.1796875" style="11" bestFit="1" customWidth="1"/>
    <col min="4" max="4" width="9.54296875" style="12" bestFit="1" customWidth="1"/>
    <col min="5" max="5" width="13.54296875" style="21" customWidth="1"/>
    <col min="6" max="6" width="11.26953125" style="20" bestFit="1" customWidth="1"/>
    <col min="7" max="7" width="22.81640625" style="19" customWidth="1"/>
    <col min="8" max="8" width="37.7265625" style="9" customWidth="1"/>
    <col min="9" max="9" width="29.1796875" style="6" customWidth="1"/>
    <col min="10" max="10" width="7.81640625" style="6" customWidth="1"/>
    <col min="11" max="11" width="8.453125" style="6" customWidth="1"/>
    <col min="12" max="12" width="8.54296875" style="6" customWidth="1"/>
    <col min="13" max="13" width="8" style="6" customWidth="1"/>
    <col min="14" max="14" width="8.7265625" style="6" customWidth="1"/>
    <col min="15" max="15" width="6.26953125" style="6" customWidth="1"/>
    <col min="16" max="16384" width="9.26953125" style="6"/>
  </cols>
  <sheetData>
    <row r="1" spans="1:86" s="1" customFormat="1">
      <c r="A1" s="155" t="s">
        <v>0</v>
      </c>
      <c r="B1" s="155"/>
      <c r="C1" s="155"/>
      <c r="D1" s="155"/>
      <c r="E1" s="155"/>
      <c r="F1" s="155"/>
      <c r="G1" s="155"/>
      <c r="H1" s="155"/>
    </row>
    <row r="2" spans="1:86" s="1" customFormat="1" ht="15.75" customHeight="1">
      <c r="A2" s="28"/>
      <c r="B2" s="156" t="s">
        <v>219</v>
      </c>
      <c r="C2" s="156"/>
      <c r="D2" s="29"/>
      <c r="E2" s="30"/>
      <c r="F2" s="31"/>
      <c r="G2" s="157" t="s">
        <v>211</v>
      </c>
      <c r="H2" s="157"/>
    </row>
    <row r="3" spans="1:86" s="1" customFormat="1">
      <c r="A3" s="32" t="s">
        <v>1</v>
      </c>
      <c r="B3" s="33" t="s">
        <v>112</v>
      </c>
      <c r="C3" s="33" t="s">
        <v>113</v>
      </c>
      <c r="D3" s="32" t="s">
        <v>2</v>
      </c>
      <c r="E3" s="34" t="s">
        <v>114</v>
      </c>
      <c r="F3" s="34" t="s">
        <v>110</v>
      </c>
      <c r="G3" s="35" t="s">
        <v>111</v>
      </c>
      <c r="H3" s="36" t="s">
        <v>3</v>
      </c>
      <c r="I3" s="3"/>
      <c r="J3" s="3"/>
      <c r="K3" s="3"/>
    </row>
    <row r="4" spans="1:86" s="1" customFormat="1">
      <c r="A4" s="37">
        <v>1</v>
      </c>
      <c r="B4" s="38"/>
      <c r="C4" s="39" t="s">
        <v>4</v>
      </c>
      <c r="D4" s="40"/>
      <c r="E4" s="41"/>
      <c r="F4" s="41"/>
      <c r="G4" s="42"/>
      <c r="H4" s="43"/>
      <c r="I4" s="3"/>
      <c r="J4" s="3"/>
      <c r="K4" s="3"/>
    </row>
    <row r="5" spans="1:86" s="1" customFormat="1" ht="62">
      <c r="A5" s="44">
        <v>1</v>
      </c>
      <c r="B5" s="45" t="s">
        <v>5</v>
      </c>
      <c r="C5" s="46" t="s">
        <v>6</v>
      </c>
      <c r="D5" s="47" t="s">
        <v>7</v>
      </c>
      <c r="E5" s="48">
        <v>1510</v>
      </c>
      <c r="F5" s="48"/>
      <c r="G5" s="49">
        <f t="shared" ref="G5:G26" si="0">F5*E5</f>
        <v>0</v>
      </c>
      <c r="H5" s="63" t="s">
        <v>195</v>
      </c>
      <c r="I5" s="3"/>
      <c r="J5" s="3"/>
      <c r="K5" s="3"/>
    </row>
    <row r="6" spans="1:86" s="1" customFormat="1">
      <c r="A6" s="44"/>
      <c r="B6" s="45"/>
      <c r="C6" s="46"/>
      <c r="D6" s="47"/>
      <c r="E6" s="48"/>
      <c r="F6" s="48"/>
      <c r="G6" s="49">
        <f t="shared" si="0"/>
        <v>0</v>
      </c>
      <c r="H6" s="50"/>
      <c r="I6" s="3"/>
      <c r="J6" s="3"/>
      <c r="K6" s="3"/>
    </row>
    <row r="7" spans="1:86">
      <c r="A7" s="37">
        <v>2</v>
      </c>
      <c r="B7" s="38"/>
      <c r="C7" s="39" t="s">
        <v>10</v>
      </c>
      <c r="D7" s="55"/>
      <c r="E7" s="41"/>
      <c r="F7" s="41"/>
      <c r="G7" s="42">
        <f t="shared" si="0"/>
        <v>0</v>
      </c>
      <c r="H7" s="43"/>
      <c r="I7" s="5"/>
      <c r="J7" s="5"/>
      <c r="K7" s="5"/>
    </row>
    <row r="8" spans="1:86" s="8" customFormat="1" ht="46.5">
      <c r="A8" s="58">
        <v>2.0099999999999998</v>
      </c>
      <c r="B8" s="59" t="s">
        <v>12</v>
      </c>
      <c r="C8" s="60" t="s">
        <v>13</v>
      </c>
      <c r="D8" s="61" t="s">
        <v>7</v>
      </c>
      <c r="E8" s="62">
        <v>1250</v>
      </c>
      <c r="F8" s="48"/>
      <c r="G8" s="49">
        <f t="shared" si="0"/>
        <v>0</v>
      </c>
      <c r="H8" s="63" t="s">
        <v>222</v>
      </c>
      <c r="I8" s="141"/>
      <c r="J8" s="5"/>
      <c r="K8" s="5"/>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row>
    <row r="9" spans="1:86" s="8" customFormat="1" ht="155">
      <c r="A9" s="58">
        <v>2.02</v>
      </c>
      <c r="B9" s="59" t="s">
        <v>14</v>
      </c>
      <c r="C9" s="60" t="s">
        <v>15</v>
      </c>
      <c r="D9" s="61" t="s">
        <v>7</v>
      </c>
      <c r="E9" s="62">
        <v>2800</v>
      </c>
      <c r="F9" s="48"/>
      <c r="G9" s="49">
        <f t="shared" si="0"/>
        <v>0</v>
      </c>
      <c r="H9" s="63" t="s">
        <v>201</v>
      </c>
      <c r="I9" s="5"/>
      <c r="J9" s="5"/>
      <c r="K9" s="5"/>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row>
    <row r="10" spans="1:86">
      <c r="A10" s="37">
        <v>3</v>
      </c>
      <c r="B10" s="38"/>
      <c r="C10" s="145" t="s">
        <v>16</v>
      </c>
      <c r="D10" s="146"/>
      <c r="E10" s="147"/>
      <c r="F10" s="147"/>
      <c r="G10" s="148">
        <f t="shared" si="0"/>
        <v>0</v>
      </c>
      <c r="H10" s="149"/>
      <c r="I10" s="5"/>
      <c r="J10" s="5"/>
      <c r="K10" s="5"/>
    </row>
    <row r="11" spans="1:86" ht="46.5">
      <c r="A11" s="44">
        <v>3.01</v>
      </c>
      <c r="B11" s="56" t="s">
        <v>17</v>
      </c>
      <c r="C11" s="57" t="s">
        <v>18</v>
      </c>
      <c r="D11" s="47" t="s">
        <v>7</v>
      </c>
      <c r="E11" s="48">
        <v>20</v>
      </c>
      <c r="F11" s="48"/>
      <c r="G11" s="49">
        <f t="shared" si="0"/>
        <v>0</v>
      </c>
      <c r="H11" s="64" t="s">
        <v>200</v>
      </c>
      <c r="I11" s="141"/>
      <c r="J11" s="5"/>
      <c r="K11" s="5"/>
    </row>
    <row r="12" spans="1:86" ht="46.5">
      <c r="A12" s="44">
        <v>3.02</v>
      </c>
      <c r="B12" s="56" t="s">
        <v>212</v>
      </c>
      <c r="C12" s="57" t="s">
        <v>18</v>
      </c>
      <c r="D12" s="47" t="s">
        <v>7</v>
      </c>
      <c r="E12" s="48">
        <v>8</v>
      </c>
      <c r="F12" s="48"/>
      <c r="G12" s="49">
        <f t="shared" ref="G12" si="1">F12*E12</f>
        <v>0</v>
      </c>
      <c r="H12" s="64" t="s">
        <v>213</v>
      </c>
      <c r="I12" s="141"/>
      <c r="J12" s="5"/>
      <c r="K12" s="5"/>
    </row>
    <row r="13" spans="1:86" ht="46.5">
      <c r="A13" s="44">
        <v>3.03</v>
      </c>
      <c r="B13" s="56" t="s">
        <v>19</v>
      </c>
      <c r="C13" s="57" t="s">
        <v>20</v>
      </c>
      <c r="D13" s="47" t="s">
        <v>7</v>
      </c>
      <c r="E13" s="62">
        <v>430</v>
      </c>
      <c r="F13" s="48"/>
      <c r="G13" s="49">
        <f t="shared" si="0"/>
        <v>0</v>
      </c>
      <c r="H13" s="64" t="s">
        <v>204</v>
      </c>
      <c r="I13" s="5"/>
      <c r="J13" s="5"/>
      <c r="K13" s="5"/>
    </row>
    <row r="14" spans="1:86" ht="155">
      <c r="A14" s="44">
        <v>3.04</v>
      </c>
      <c r="B14" s="56" t="s">
        <v>25</v>
      </c>
      <c r="C14" s="57" t="s">
        <v>109</v>
      </c>
      <c r="D14" s="47" t="s">
        <v>7</v>
      </c>
      <c r="E14" s="62">
        <v>880</v>
      </c>
      <c r="F14" s="48"/>
      <c r="G14" s="49">
        <f>F14*E14</f>
        <v>0</v>
      </c>
      <c r="H14" s="64" t="s">
        <v>223</v>
      </c>
      <c r="I14" s="5"/>
      <c r="J14" s="5"/>
      <c r="K14" s="5"/>
    </row>
    <row r="15" spans="1:86">
      <c r="A15" s="44"/>
      <c r="B15" s="45"/>
      <c r="C15" s="46"/>
      <c r="D15" s="54"/>
      <c r="E15" s="48"/>
      <c r="F15" s="48"/>
      <c r="G15" s="49">
        <f t="shared" si="0"/>
        <v>0</v>
      </c>
      <c r="H15" s="50"/>
      <c r="I15" s="5"/>
      <c r="J15" s="5"/>
      <c r="K15" s="5"/>
    </row>
    <row r="16" spans="1:86">
      <c r="A16" s="51"/>
      <c r="B16" s="45"/>
      <c r="C16" s="53"/>
      <c r="D16" s="54"/>
      <c r="E16" s="48"/>
      <c r="F16" s="48"/>
      <c r="G16" s="49">
        <f t="shared" si="0"/>
        <v>0</v>
      </c>
      <c r="H16" s="50"/>
      <c r="I16" s="5"/>
      <c r="J16" s="5"/>
      <c r="K16" s="5"/>
    </row>
    <row r="17" spans="1:16">
      <c r="A17" s="37">
        <v>4</v>
      </c>
      <c r="B17" s="38"/>
      <c r="C17" s="39" t="s">
        <v>26</v>
      </c>
      <c r="D17" s="55"/>
      <c r="E17" s="41"/>
      <c r="F17" s="41"/>
      <c r="G17" s="148">
        <f t="shared" si="0"/>
        <v>0</v>
      </c>
      <c r="H17" s="43"/>
      <c r="I17" s="5"/>
      <c r="J17" s="5"/>
      <c r="K17" s="5"/>
    </row>
    <row r="18" spans="1:16" ht="31">
      <c r="A18" s="44">
        <v>4.01</v>
      </c>
      <c r="B18" s="56" t="s">
        <v>27</v>
      </c>
      <c r="C18" s="57" t="s">
        <v>28</v>
      </c>
      <c r="D18" s="47" t="s">
        <v>7</v>
      </c>
      <c r="E18" s="48">
        <v>1510</v>
      </c>
      <c r="F18" s="48"/>
      <c r="G18" s="49">
        <f t="shared" si="0"/>
        <v>0</v>
      </c>
      <c r="H18" s="66" t="s">
        <v>196</v>
      </c>
      <c r="I18" s="5"/>
      <c r="J18" s="5"/>
      <c r="K18" s="5"/>
    </row>
    <row r="19" spans="1:16">
      <c r="A19" s="51"/>
      <c r="B19" s="45"/>
      <c r="C19" s="53"/>
      <c r="D19" s="54"/>
      <c r="E19" s="48"/>
      <c r="F19" s="48"/>
      <c r="G19" s="49">
        <f t="shared" si="0"/>
        <v>0</v>
      </c>
      <c r="H19" s="50"/>
      <c r="I19" s="5"/>
      <c r="J19" s="5"/>
      <c r="K19" s="5"/>
    </row>
    <row r="20" spans="1:16">
      <c r="A20" s="37">
        <v>5</v>
      </c>
      <c r="B20" s="38"/>
      <c r="C20" s="39" t="s">
        <v>32</v>
      </c>
      <c r="D20" s="55"/>
      <c r="E20" s="41"/>
      <c r="F20" s="41"/>
      <c r="G20" s="148">
        <f t="shared" si="0"/>
        <v>0</v>
      </c>
      <c r="H20" s="43"/>
      <c r="I20" s="5"/>
      <c r="J20" s="5"/>
      <c r="K20" s="5"/>
    </row>
    <row r="21" spans="1:16" ht="93">
      <c r="A21" s="44">
        <f>A20+0.01</f>
        <v>5.01</v>
      </c>
      <c r="B21" s="45" t="s">
        <v>33</v>
      </c>
      <c r="C21" s="46" t="s">
        <v>103</v>
      </c>
      <c r="D21" s="71"/>
      <c r="E21" s="48"/>
      <c r="F21" s="48"/>
      <c r="G21" s="49">
        <f t="shared" si="0"/>
        <v>0</v>
      </c>
      <c r="H21" s="50"/>
      <c r="I21" s="5"/>
      <c r="J21" s="5"/>
      <c r="K21" s="5"/>
    </row>
    <row r="22" spans="1:16" ht="46.5">
      <c r="A22" s="44" t="s">
        <v>34</v>
      </c>
      <c r="B22" s="45"/>
      <c r="C22" s="46" t="s">
        <v>203</v>
      </c>
      <c r="D22" s="47" t="s">
        <v>7</v>
      </c>
      <c r="E22" s="48">
        <v>450</v>
      </c>
      <c r="F22" s="48"/>
      <c r="G22" s="49">
        <f t="shared" si="0"/>
        <v>0</v>
      </c>
      <c r="H22" s="67" t="s">
        <v>202</v>
      </c>
      <c r="I22" s="5"/>
      <c r="J22" s="5"/>
      <c r="K22" s="5"/>
    </row>
    <row r="23" spans="1:16" ht="93">
      <c r="A23" s="44">
        <v>5.0199999999999996</v>
      </c>
      <c r="B23" s="45" t="s">
        <v>214</v>
      </c>
      <c r="C23" s="46" t="s">
        <v>206</v>
      </c>
      <c r="D23" s="71"/>
      <c r="E23" s="48"/>
      <c r="F23" s="48"/>
      <c r="G23" s="49">
        <f t="shared" ref="G23" si="2">F23*E23</f>
        <v>0</v>
      </c>
      <c r="H23" s="50"/>
      <c r="I23" s="5"/>
      <c r="J23" s="5"/>
      <c r="K23" s="5"/>
    </row>
    <row r="24" spans="1:16" ht="46.5">
      <c r="A24" s="44" t="s">
        <v>34</v>
      </c>
      <c r="B24" s="45"/>
      <c r="C24" s="46" t="s">
        <v>215</v>
      </c>
      <c r="D24" s="47" t="s">
        <v>7</v>
      </c>
      <c r="E24" s="48">
        <v>350</v>
      </c>
      <c r="F24" s="48"/>
      <c r="G24" s="49">
        <f t="shared" ref="G24" si="3">F24*E24</f>
        <v>0</v>
      </c>
      <c r="H24" s="67" t="s">
        <v>220</v>
      </c>
      <c r="I24" s="5"/>
      <c r="J24" s="5"/>
      <c r="K24" s="5"/>
    </row>
    <row r="25" spans="1:16" ht="62">
      <c r="A25" s="44">
        <v>5.03</v>
      </c>
      <c r="B25" s="45" t="s">
        <v>37</v>
      </c>
      <c r="C25" s="46" t="s">
        <v>97</v>
      </c>
      <c r="D25" s="47"/>
      <c r="E25" s="48"/>
      <c r="F25" s="48"/>
      <c r="G25" s="49">
        <f t="shared" si="0"/>
        <v>0</v>
      </c>
      <c r="H25" s="50"/>
      <c r="I25" s="5"/>
      <c r="J25" s="5"/>
      <c r="K25" s="5"/>
    </row>
    <row r="26" spans="1:16">
      <c r="A26" s="44" t="s">
        <v>34</v>
      </c>
      <c r="B26" s="45"/>
      <c r="C26" s="46" t="s">
        <v>203</v>
      </c>
      <c r="D26" s="47" t="s">
        <v>38</v>
      </c>
      <c r="E26" s="48">
        <v>2</v>
      </c>
      <c r="F26" s="48"/>
      <c r="G26" s="49">
        <f t="shared" si="0"/>
        <v>0</v>
      </c>
      <c r="H26" s="50"/>
      <c r="I26" s="5"/>
      <c r="J26" s="5"/>
      <c r="K26" s="5"/>
    </row>
    <row r="27" spans="1:16" ht="62">
      <c r="A27" s="44">
        <v>5.04</v>
      </c>
      <c r="B27" s="45" t="s">
        <v>216</v>
      </c>
      <c r="C27" s="46" t="s">
        <v>207</v>
      </c>
      <c r="D27" s="47"/>
      <c r="E27" s="48"/>
      <c r="F27" s="48"/>
      <c r="G27" s="49">
        <f t="shared" ref="G27:G28" si="4">F27*E27</f>
        <v>0</v>
      </c>
      <c r="H27" s="50"/>
      <c r="I27" s="5"/>
      <c r="J27" s="5"/>
      <c r="K27" s="5"/>
    </row>
    <row r="28" spans="1:16" ht="31">
      <c r="A28" s="44" t="s">
        <v>34</v>
      </c>
      <c r="B28" s="45"/>
      <c r="C28" s="46" t="s">
        <v>205</v>
      </c>
      <c r="D28" s="47" t="s">
        <v>38</v>
      </c>
      <c r="E28" s="48">
        <v>2</v>
      </c>
      <c r="F28" s="48"/>
      <c r="G28" s="49">
        <f t="shared" si="4"/>
        <v>0</v>
      </c>
      <c r="H28" s="50"/>
      <c r="I28" s="5"/>
      <c r="J28" s="5"/>
      <c r="K28" s="5"/>
    </row>
    <row r="29" spans="1:16" ht="31">
      <c r="A29" s="44">
        <v>5.05</v>
      </c>
      <c r="B29" s="45" t="s">
        <v>39</v>
      </c>
      <c r="C29" s="46" t="s">
        <v>98</v>
      </c>
      <c r="D29" s="47" t="s">
        <v>7</v>
      </c>
      <c r="E29" s="48">
        <v>720</v>
      </c>
      <c r="F29" s="48"/>
      <c r="G29" s="49">
        <f t="shared" ref="G29:G42" si="5">F29*E29</f>
        <v>0</v>
      </c>
      <c r="H29" s="65" t="s">
        <v>199</v>
      </c>
      <c r="I29" s="5"/>
      <c r="J29" s="5"/>
      <c r="K29" s="5"/>
    </row>
    <row r="30" spans="1:16" ht="62">
      <c r="A30" s="44">
        <v>5.0599999999999996</v>
      </c>
      <c r="B30" s="45" t="s">
        <v>40</v>
      </c>
      <c r="C30" s="46" t="s">
        <v>99</v>
      </c>
      <c r="D30" s="47" t="s">
        <v>30</v>
      </c>
      <c r="E30" s="143">
        <v>2</v>
      </c>
      <c r="F30" s="48"/>
      <c r="G30" s="49">
        <f t="shared" si="5"/>
        <v>0</v>
      </c>
      <c r="H30" s="50"/>
      <c r="I30" s="5"/>
      <c r="J30" s="5"/>
      <c r="K30" s="7"/>
      <c r="L30" s="8"/>
      <c r="M30" s="8"/>
      <c r="N30" s="8"/>
      <c r="O30" s="8"/>
      <c r="P30" s="8"/>
    </row>
    <row r="31" spans="1:16">
      <c r="A31" s="44"/>
      <c r="B31" s="45"/>
      <c r="C31" s="46"/>
      <c r="D31" s="44"/>
      <c r="E31" s="48"/>
      <c r="F31" s="48"/>
      <c r="G31" s="49">
        <f t="shared" si="5"/>
        <v>0</v>
      </c>
      <c r="H31" s="50"/>
      <c r="I31" s="5"/>
      <c r="J31" s="5"/>
      <c r="K31" s="5"/>
    </row>
    <row r="32" spans="1:16">
      <c r="A32" s="37">
        <v>6</v>
      </c>
      <c r="B32" s="38"/>
      <c r="C32" s="39" t="s">
        <v>41</v>
      </c>
      <c r="D32" s="55"/>
      <c r="E32" s="41"/>
      <c r="F32" s="41"/>
      <c r="G32" s="148">
        <f t="shared" si="5"/>
        <v>0</v>
      </c>
      <c r="H32" s="43"/>
      <c r="I32" s="5"/>
      <c r="J32" s="5"/>
      <c r="K32" s="5"/>
    </row>
    <row r="33" spans="1:14" ht="93">
      <c r="A33" s="44">
        <v>6.01</v>
      </c>
      <c r="B33" s="45" t="s">
        <v>102</v>
      </c>
      <c r="C33" s="46" t="s">
        <v>208</v>
      </c>
      <c r="D33" s="47" t="s">
        <v>7</v>
      </c>
      <c r="E33" s="48">
        <v>250</v>
      </c>
      <c r="F33" s="48"/>
      <c r="G33" s="49">
        <f t="shared" si="5"/>
        <v>0</v>
      </c>
      <c r="H33" s="142" t="s">
        <v>221</v>
      </c>
      <c r="I33" s="5"/>
      <c r="J33" s="5"/>
      <c r="K33" s="5"/>
    </row>
    <row r="34" spans="1:14" ht="70">
      <c r="A34" s="44">
        <v>6.02</v>
      </c>
      <c r="B34" s="45" t="s">
        <v>42</v>
      </c>
      <c r="C34" s="46" t="s">
        <v>209</v>
      </c>
      <c r="D34" s="47" t="s">
        <v>7</v>
      </c>
      <c r="E34" s="52">
        <v>950</v>
      </c>
      <c r="F34" s="52"/>
      <c r="G34" s="68">
        <f t="shared" si="5"/>
        <v>0</v>
      </c>
      <c r="H34" s="144" t="s">
        <v>217</v>
      </c>
      <c r="I34" s="5"/>
      <c r="J34" s="5"/>
      <c r="K34" s="5"/>
    </row>
    <row r="35" spans="1:14" ht="46.5">
      <c r="A35" s="44">
        <v>6.03</v>
      </c>
      <c r="B35" s="45" t="s">
        <v>43</v>
      </c>
      <c r="C35" s="46" t="s">
        <v>44</v>
      </c>
      <c r="D35" s="47"/>
      <c r="E35" s="48"/>
      <c r="F35" s="48"/>
      <c r="G35" s="49">
        <f t="shared" si="5"/>
        <v>0</v>
      </c>
      <c r="H35" s="50"/>
      <c r="I35" s="5"/>
      <c r="J35" s="5"/>
      <c r="K35" s="7"/>
      <c r="L35" s="8"/>
      <c r="M35" s="8"/>
      <c r="N35" s="8"/>
    </row>
    <row r="36" spans="1:14" ht="31">
      <c r="A36" s="44" t="s">
        <v>34</v>
      </c>
      <c r="B36" s="45"/>
      <c r="C36" s="46" t="s">
        <v>210</v>
      </c>
      <c r="D36" s="47" t="s">
        <v>38</v>
      </c>
      <c r="E36" s="48">
        <v>2</v>
      </c>
      <c r="F36" s="48"/>
      <c r="G36" s="49">
        <f t="shared" si="5"/>
        <v>0</v>
      </c>
      <c r="H36" s="50"/>
      <c r="I36" s="5"/>
      <c r="J36" s="5"/>
      <c r="K36" s="7"/>
      <c r="L36" s="8"/>
      <c r="M36" s="8"/>
      <c r="N36" s="8"/>
    </row>
    <row r="37" spans="1:14" ht="31">
      <c r="A37" s="44" t="s">
        <v>35</v>
      </c>
      <c r="B37" s="45"/>
      <c r="C37" s="46" t="s">
        <v>218</v>
      </c>
      <c r="D37" s="47" t="s">
        <v>38</v>
      </c>
      <c r="E37" s="48">
        <v>2</v>
      </c>
      <c r="F37" s="48"/>
      <c r="G37" s="49">
        <f t="shared" si="5"/>
        <v>0</v>
      </c>
      <c r="H37" s="50"/>
      <c r="I37" s="5"/>
      <c r="J37" s="5"/>
      <c r="K37" s="7"/>
      <c r="L37" s="8"/>
      <c r="M37" s="8"/>
      <c r="N37" s="8"/>
    </row>
    <row r="38" spans="1:14">
      <c r="A38" s="44"/>
      <c r="B38" s="45"/>
      <c r="C38" s="46"/>
      <c r="D38" s="44"/>
      <c r="E38" s="48"/>
      <c r="F38" s="48"/>
      <c r="G38" s="49">
        <f t="shared" si="5"/>
        <v>0</v>
      </c>
      <c r="H38" s="50"/>
      <c r="I38" s="5"/>
      <c r="J38" s="5"/>
      <c r="K38" s="5"/>
    </row>
    <row r="39" spans="1:14">
      <c r="A39" s="37">
        <v>7</v>
      </c>
      <c r="B39" s="73"/>
      <c r="C39" s="39" t="s">
        <v>8</v>
      </c>
      <c r="D39" s="55"/>
      <c r="E39" s="41"/>
      <c r="F39" s="41"/>
      <c r="G39" s="148">
        <f t="shared" si="5"/>
        <v>0</v>
      </c>
      <c r="H39" s="43"/>
      <c r="I39" s="5"/>
      <c r="J39" s="5"/>
      <c r="K39" s="5"/>
    </row>
    <row r="40" spans="1:14">
      <c r="A40" s="44">
        <v>7.01</v>
      </c>
      <c r="B40" s="45" t="s">
        <v>45</v>
      </c>
      <c r="C40" s="46" t="s">
        <v>100</v>
      </c>
      <c r="D40" s="44" t="s">
        <v>9</v>
      </c>
      <c r="E40" s="48">
        <v>200</v>
      </c>
      <c r="F40" s="48"/>
      <c r="G40" s="49">
        <f t="shared" si="5"/>
        <v>0</v>
      </c>
      <c r="H40" s="66" t="s">
        <v>197</v>
      </c>
      <c r="I40" s="5"/>
      <c r="J40" s="5"/>
      <c r="K40" s="5"/>
    </row>
    <row r="41" spans="1:14">
      <c r="A41" s="44">
        <v>7.02</v>
      </c>
      <c r="B41" s="45" t="s">
        <v>46</v>
      </c>
      <c r="C41" s="46" t="s">
        <v>47</v>
      </c>
      <c r="D41" s="44" t="s">
        <v>9</v>
      </c>
      <c r="E41" s="48">
        <v>100</v>
      </c>
      <c r="F41" s="48"/>
      <c r="G41" s="49">
        <f t="shared" si="5"/>
        <v>0</v>
      </c>
      <c r="H41" s="66" t="s">
        <v>198</v>
      </c>
      <c r="I41" s="5"/>
      <c r="J41" s="5"/>
      <c r="K41" s="5"/>
    </row>
    <row r="42" spans="1:14">
      <c r="A42" s="51"/>
      <c r="B42" s="45"/>
      <c r="C42" s="53"/>
      <c r="D42" s="44"/>
      <c r="E42" s="48"/>
      <c r="F42" s="48"/>
      <c r="G42" s="49">
        <f t="shared" si="5"/>
        <v>0</v>
      </c>
      <c r="H42" s="50"/>
      <c r="I42" s="5"/>
      <c r="J42" s="5"/>
      <c r="K42" s="5"/>
    </row>
    <row r="43" spans="1:14" ht="18.5">
      <c r="A43" s="154" t="s">
        <v>73</v>
      </c>
      <c r="B43" s="154"/>
      <c r="C43" s="154"/>
      <c r="D43" s="74"/>
      <c r="E43" s="75"/>
      <c r="F43" s="75"/>
      <c r="G43" s="76">
        <f>SUM(G4:G42)</f>
        <v>0</v>
      </c>
      <c r="H43" s="77"/>
      <c r="I43" s="5"/>
      <c r="J43" s="5"/>
      <c r="K43" s="5"/>
    </row>
    <row r="44" spans="1:14">
      <c r="E44" s="20"/>
    </row>
    <row r="45" spans="1:14">
      <c r="E45" s="20"/>
    </row>
    <row r="46" spans="1:14">
      <c r="E46" s="20"/>
    </row>
    <row r="47" spans="1:14">
      <c r="E47" s="20"/>
    </row>
    <row r="48" spans="1:14">
      <c r="E48" s="20"/>
    </row>
    <row r="49" spans="5:5">
      <c r="E49" s="20"/>
    </row>
    <row r="50" spans="5:5">
      <c r="E50" s="20"/>
    </row>
    <row r="51" spans="5:5">
      <c r="E51" s="20"/>
    </row>
    <row r="52" spans="5:5">
      <c r="E52" s="20"/>
    </row>
    <row r="53" spans="5:5">
      <c r="E53" s="20"/>
    </row>
    <row r="54" spans="5:5">
      <c r="E54" s="20"/>
    </row>
    <row r="55" spans="5:5">
      <c r="E55" s="20"/>
    </row>
    <row r="56" spans="5:5">
      <c r="E56" s="20"/>
    </row>
    <row r="57" spans="5:5">
      <c r="E57" s="20"/>
    </row>
    <row r="58" spans="5:5">
      <c r="E58" s="20"/>
    </row>
    <row r="59" spans="5:5">
      <c r="E59" s="20"/>
    </row>
  </sheetData>
  <mergeCells count="4">
    <mergeCell ref="A43:C43"/>
    <mergeCell ref="A1:H1"/>
    <mergeCell ref="B2:C2"/>
    <mergeCell ref="G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37"/>
  <sheetViews>
    <sheetView topLeftCell="A19" zoomScale="85" zoomScaleNormal="85" workbookViewId="0">
      <selection activeCell="P78" sqref="P78"/>
    </sheetView>
  </sheetViews>
  <sheetFormatPr defaultRowHeight="14.5"/>
  <cols>
    <col min="2" max="2" width="35.26953125" customWidth="1"/>
    <col min="3" max="3" width="33.1796875" customWidth="1"/>
    <col min="4" max="4" width="38.54296875" customWidth="1"/>
    <col min="7" max="7" width="12.7265625" customWidth="1"/>
    <col min="10" max="10" width="18.26953125" customWidth="1"/>
    <col min="12" max="12" width="12.1796875" customWidth="1"/>
  </cols>
  <sheetData>
    <row r="1" spans="1:12">
      <c r="A1" s="161" t="s">
        <v>80</v>
      </c>
      <c r="B1" s="161" t="s">
        <v>116</v>
      </c>
      <c r="C1" s="158" t="s">
        <v>117</v>
      </c>
      <c r="D1" s="158"/>
      <c r="E1" s="158" t="s">
        <v>74</v>
      </c>
      <c r="F1" s="158" t="s">
        <v>118</v>
      </c>
      <c r="G1" s="158" t="s">
        <v>119</v>
      </c>
      <c r="H1" s="158" t="s">
        <v>75</v>
      </c>
      <c r="I1" s="158" t="s">
        <v>108</v>
      </c>
      <c r="J1" s="158" t="s">
        <v>120</v>
      </c>
      <c r="K1" s="158" t="s">
        <v>121</v>
      </c>
      <c r="L1" s="158" t="s">
        <v>120</v>
      </c>
    </row>
    <row r="2" spans="1:12">
      <c r="A2" s="161"/>
      <c r="B2" s="161"/>
      <c r="C2" s="78" t="s">
        <v>122</v>
      </c>
      <c r="D2" s="78" t="s">
        <v>87</v>
      </c>
      <c r="E2" s="158"/>
      <c r="F2" s="158"/>
      <c r="G2" s="158"/>
      <c r="H2" s="158"/>
      <c r="I2" s="158"/>
      <c r="J2" s="158"/>
      <c r="K2" s="158"/>
      <c r="L2" s="158"/>
    </row>
    <row r="3" spans="1:12">
      <c r="A3" s="79"/>
      <c r="B3" s="80"/>
      <c r="C3" s="81"/>
      <c r="D3" s="81"/>
      <c r="E3" s="81"/>
      <c r="F3" s="81"/>
      <c r="G3" s="81"/>
      <c r="H3" s="81"/>
      <c r="I3" s="82"/>
      <c r="J3" s="82"/>
      <c r="K3" s="81"/>
      <c r="L3" s="81"/>
    </row>
    <row r="4" spans="1:12">
      <c r="A4" s="83">
        <v>1.02</v>
      </c>
      <c r="B4" s="84" t="s">
        <v>123</v>
      </c>
      <c r="C4" s="85"/>
      <c r="D4" s="86"/>
      <c r="E4" s="85"/>
      <c r="F4" s="87"/>
      <c r="G4" s="87"/>
      <c r="H4" s="87"/>
      <c r="I4" s="87"/>
      <c r="J4" s="88"/>
      <c r="K4" s="89"/>
      <c r="L4" s="90"/>
    </row>
    <row r="5" spans="1:12">
      <c r="A5" s="91"/>
      <c r="B5" s="92"/>
      <c r="C5" s="85"/>
      <c r="D5" s="86" t="s">
        <v>124</v>
      </c>
      <c r="E5" s="85" t="s">
        <v>115</v>
      </c>
      <c r="F5" s="93">
        <v>1</v>
      </c>
      <c r="G5" s="93">
        <v>1100</v>
      </c>
      <c r="H5" s="93">
        <v>1</v>
      </c>
      <c r="I5" s="94">
        <v>1</v>
      </c>
      <c r="J5" s="88">
        <v>1868</v>
      </c>
      <c r="K5" s="89"/>
      <c r="L5" s="90"/>
    </row>
    <row r="6" spans="1:12">
      <c r="A6" s="91"/>
      <c r="B6" s="92"/>
      <c r="C6" s="85"/>
      <c r="D6" s="86"/>
      <c r="E6" s="85"/>
      <c r="F6" s="93"/>
      <c r="G6" s="93"/>
      <c r="H6" s="87"/>
      <c r="I6" s="87"/>
      <c r="J6" s="88"/>
      <c r="K6" s="89"/>
      <c r="L6" s="90"/>
    </row>
    <row r="7" spans="1:12">
      <c r="A7" s="95"/>
      <c r="B7" s="96"/>
      <c r="C7" s="85"/>
      <c r="D7" s="86"/>
      <c r="E7" s="85"/>
      <c r="F7" s="93"/>
      <c r="G7" s="97"/>
      <c r="H7" s="86"/>
      <c r="I7" s="98"/>
      <c r="J7" s="99">
        <f>SUM(J5:J6)</f>
        <v>1868</v>
      </c>
      <c r="K7" s="100">
        <v>0.25</v>
      </c>
      <c r="L7" s="99">
        <f>J7+J7*K7</f>
        <v>2335</v>
      </c>
    </row>
    <row r="8" spans="1:12">
      <c r="A8" s="79"/>
      <c r="B8" s="80"/>
      <c r="C8" s="85"/>
      <c r="D8" s="86"/>
      <c r="E8" s="85"/>
      <c r="F8" s="87"/>
      <c r="G8" s="87"/>
      <c r="H8" s="87"/>
      <c r="I8" s="87"/>
      <c r="J8" s="99"/>
      <c r="K8" s="100"/>
      <c r="L8" s="99"/>
    </row>
    <row r="9" spans="1:12">
      <c r="A9" s="79"/>
      <c r="B9" s="80"/>
      <c r="C9" s="85"/>
      <c r="D9" s="86"/>
      <c r="E9" s="85"/>
      <c r="F9" s="87"/>
      <c r="G9" s="87"/>
      <c r="H9" s="87"/>
      <c r="I9" s="87"/>
      <c r="J9" s="88"/>
      <c r="K9" s="87"/>
      <c r="L9" s="87"/>
    </row>
    <row r="10" spans="1:12">
      <c r="A10" s="101"/>
      <c r="B10" s="84"/>
      <c r="C10" s="102"/>
      <c r="D10" s="86"/>
      <c r="E10" s="85"/>
      <c r="F10" s="87"/>
      <c r="G10" s="87"/>
      <c r="H10" s="87"/>
      <c r="I10" s="87"/>
      <c r="J10" s="88"/>
      <c r="K10" s="89"/>
      <c r="L10" s="99"/>
    </row>
    <row r="11" spans="1:12">
      <c r="A11" s="79"/>
      <c r="B11" s="80"/>
      <c r="C11" s="85"/>
      <c r="D11" s="86"/>
      <c r="E11" s="85"/>
      <c r="F11" s="87"/>
      <c r="G11" s="87"/>
      <c r="H11" s="87"/>
      <c r="I11" s="87"/>
      <c r="J11" s="88"/>
      <c r="K11" s="87"/>
      <c r="L11" s="87"/>
    </row>
    <row r="12" spans="1:12">
      <c r="A12" s="101">
        <v>3.03</v>
      </c>
      <c r="B12" s="84" t="s">
        <v>11</v>
      </c>
      <c r="C12" s="102" t="s">
        <v>126</v>
      </c>
      <c r="D12" s="86" t="s">
        <v>158</v>
      </c>
      <c r="E12" s="85" t="s">
        <v>115</v>
      </c>
      <c r="F12" s="87">
        <v>1</v>
      </c>
      <c r="G12" s="87">
        <v>8</v>
      </c>
      <c r="H12" s="87">
        <v>1</v>
      </c>
      <c r="I12" s="87">
        <v>12</v>
      </c>
      <c r="J12" s="88">
        <f t="shared" ref="J12:J39" si="0">I12*H12*G12*F12</f>
        <v>96</v>
      </c>
      <c r="K12" s="89"/>
      <c r="L12" s="99"/>
    </row>
    <row r="13" spans="1:12">
      <c r="A13" s="101"/>
      <c r="B13" s="84" t="s">
        <v>169</v>
      </c>
      <c r="C13" s="102"/>
      <c r="D13" s="86"/>
      <c r="E13" s="85" t="s">
        <v>115</v>
      </c>
      <c r="F13" s="87">
        <v>-1</v>
      </c>
      <c r="G13" s="87">
        <v>2.75</v>
      </c>
      <c r="H13" s="87">
        <v>1</v>
      </c>
      <c r="I13" s="87">
        <v>7</v>
      </c>
      <c r="J13" s="88">
        <f t="shared" si="0"/>
        <v>-19.25</v>
      </c>
      <c r="K13" s="89"/>
      <c r="L13" s="99"/>
    </row>
    <row r="14" spans="1:12">
      <c r="A14" s="101"/>
      <c r="B14" s="84"/>
      <c r="C14" s="102"/>
      <c r="D14" s="86"/>
      <c r="E14" s="85" t="s">
        <v>115</v>
      </c>
      <c r="F14" s="87">
        <v>1</v>
      </c>
      <c r="G14" s="87">
        <v>20.082999999999998</v>
      </c>
      <c r="H14" s="87">
        <v>1</v>
      </c>
      <c r="I14" s="87">
        <v>12</v>
      </c>
      <c r="J14" s="88">
        <f t="shared" si="0"/>
        <v>240.99599999999998</v>
      </c>
      <c r="K14" s="89"/>
      <c r="L14" s="99"/>
    </row>
    <row r="15" spans="1:12">
      <c r="A15" s="101"/>
      <c r="B15" s="84"/>
      <c r="C15" s="102"/>
      <c r="D15" s="86"/>
      <c r="E15" s="85" t="s">
        <v>115</v>
      </c>
      <c r="F15" s="87">
        <v>3</v>
      </c>
      <c r="G15" s="87">
        <v>1.5</v>
      </c>
      <c r="H15" s="87">
        <v>1</v>
      </c>
      <c r="I15" s="87">
        <v>12</v>
      </c>
      <c r="J15" s="88">
        <f t="shared" si="0"/>
        <v>54</v>
      </c>
      <c r="K15" s="89"/>
      <c r="L15" s="99"/>
    </row>
    <row r="16" spans="1:12">
      <c r="A16" s="101"/>
      <c r="B16" s="84"/>
      <c r="C16" s="102"/>
      <c r="D16" s="86"/>
      <c r="E16" s="85" t="s">
        <v>115</v>
      </c>
      <c r="F16" s="87">
        <v>1</v>
      </c>
      <c r="G16" s="87">
        <v>4.58</v>
      </c>
      <c r="H16" s="87">
        <v>1</v>
      </c>
      <c r="I16" s="87">
        <v>12</v>
      </c>
      <c r="J16" s="88">
        <f t="shared" si="0"/>
        <v>54.96</v>
      </c>
      <c r="K16" s="89"/>
      <c r="L16" s="99"/>
    </row>
    <row r="17" spans="1:12">
      <c r="A17" s="101"/>
      <c r="B17" s="84"/>
      <c r="C17" s="102"/>
      <c r="D17" s="86"/>
      <c r="E17" s="85" t="s">
        <v>115</v>
      </c>
      <c r="F17" s="87">
        <v>1</v>
      </c>
      <c r="G17" s="87">
        <v>3</v>
      </c>
      <c r="H17" s="87">
        <v>1</v>
      </c>
      <c r="I17" s="87">
        <v>12</v>
      </c>
      <c r="J17" s="88">
        <f t="shared" si="0"/>
        <v>36</v>
      </c>
      <c r="K17" s="89"/>
      <c r="L17" s="99"/>
    </row>
    <row r="18" spans="1:12">
      <c r="A18" s="101"/>
      <c r="B18" s="84"/>
      <c r="C18" s="102"/>
      <c r="D18" s="86"/>
      <c r="E18" s="85" t="s">
        <v>115</v>
      </c>
      <c r="F18" s="87">
        <v>1</v>
      </c>
      <c r="G18" s="87">
        <v>12.083</v>
      </c>
      <c r="H18" s="87">
        <v>1</v>
      </c>
      <c r="I18" s="87">
        <v>12</v>
      </c>
      <c r="J18" s="88">
        <f t="shared" si="0"/>
        <v>144.99600000000001</v>
      </c>
      <c r="K18" s="89"/>
      <c r="L18" s="99"/>
    </row>
    <row r="19" spans="1:12">
      <c r="A19" s="101"/>
      <c r="B19" s="84"/>
      <c r="C19" s="102"/>
      <c r="D19" s="86"/>
      <c r="E19" s="85" t="s">
        <v>115</v>
      </c>
      <c r="F19" s="87">
        <v>-1</v>
      </c>
      <c r="G19" s="87">
        <v>3</v>
      </c>
      <c r="H19" s="87">
        <v>1</v>
      </c>
      <c r="I19" s="87">
        <v>7</v>
      </c>
      <c r="J19" s="88">
        <f t="shared" si="0"/>
        <v>-21</v>
      </c>
      <c r="K19" s="89"/>
      <c r="L19" s="99"/>
    </row>
    <row r="20" spans="1:12">
      <c r="A20" s="101"/>
      <c r="B20" s="84"/>
      <c r="C20" s="102"/>
      <c r="D20" s="86"/>
      <c r="E20" s="85" t="s">
        <v>115</v>
      </c>
      <c r="F20" s="87">
        <v>1</v>
      </c>
      <c r="G20" s="87">
        <v>14.5</v>
      </c>
      <c r="H20" s="87">
        <v>1</v>
      </c>
      <c r="I20" s="87">
        <v>12</v>
      </c>
      <c r="J20" s="88">
        <f t="shared" si="0"/>
        <v>174</v>
      </c>
      <c r="K20" s="89"/>
      <c r="L20" s="99"/>
    </row>
    <row r="21" spans="1:12">
      <c r="A21" s="101"/>
      <c r="B21" s="84"/>
      <c r="C21" s="102"/>
      <c r="D21" s="86"/>
      <c r="E21" s="85" t="s">
        <v>115</v>
      </c>
      <c r="F21" s="87">
        <v>1</v>
      </c>
      <c r="G21" s="87">
        <v>1.75</v>
      </c>
      <c r="H21" s="87">
        <v>1</v>
      </c>
      <c r="I21" s="87">
        <v>12</v>
      </c>
      <c r="J21" s="88">
        <f>I21*H21*G21*F21</f>
        <v>21</v>
      </c>
      <c r="K21" s="89"/>
      <c r="L21" s="99"/>
    </row>
    <row r="22" spans="1:12">
      <c r="A22" s="101"/>
      <c r="B22" s="84"/>
      <c r="C22" s="102"/>
      <c r="D22" s="86"/>
      <c r="E22" s="85" t="s">
        <v>115</v>
      </c>
      <c r="F22" s="87">
        <v>1</v>
      </c>
      <c r="G22" s="87">
        <v>6.33</v>
      </c>
      <c r="H22" s="87">
        <v>1</v>
      </c>
      <c r="I22" s="87">
        <v>12</v>
      </c>
      <c r="J22" s="88">
        <f>I22*H22*G22*F22</f>
        <v>75.960000000000008</v>
      </c>
      <c r="K22" s="89"/>
      <c r="L22" s="99"/>
    </row>
    <row r="23" spans="1:12">
      <c r="A23" s="101"/>
      <c r="B23" s="84"/>
      <c r="C23" s="102"/>
      <c r="D23" s="86"/>
      <c r="E23" s="85" t="s">
        <v>115</v>
      </c>
      <c r="F23" s="87">
        <v>1</v>
      </c>
      <c r="G23" s="87">
        <v>9.5</v>
      </c>
      <c r="H23" s="87">
        <v>1</v>
      </c>
      <c r="I23" s="87">
        <v>12</v>
      </c>
      <c r="J23" s="88">
        <f>I23*H23*G23*F23</f>
        <v>114</v>
      </c>
      <c r="K23" s="89"/>
      <c r="L23" s="99"/>
    </row>
    <row r="24" spans="1:12">
      <c r="A24" s="101"/>
      <c r="B24" s="84"/>
      <c r="C24" s="102"/>
      <c r="D24" s="86"/>
      <c r="E24" s="85" t="s">
        <v>115</v>
      </c>
      <c r="F24" s="87">
        <v>-1</v>
      </c>
      <c r="G24" s="87">
        <v>2.75</v>
      </c>
      <c r="H24" s="87">
        <v>1</v>
      </c>
      <c r="I24" s="87">
        <v>7</v>
      </c>
      <c r="J24" s="88">
        <f>I24*H24*G24*F24</f>
        <v>-19.25</v>
      </c>
      <c r="K24" s="89"/>
      <c r="L24" s="99"/>
    </row>
    <row r="25" spans="1:12">
      <c r="A25" s="101"/>
      <c r="B25" s="84"/>
      <c r="C25" s="102"/>
      <c r="D25" s="86" t="s">
        <v>176</v>
      </c>
      <c r="E25" s="85" t="s">
        <v>115</v>
      </c>
      <c r="F25" s="87">
        <v>1</v>
      </c>
      <c r="G25" s="87">
        <v>9</v>
      </c>
      <c r="H25" s="87">
        <v>1</v>
      </c>
      <c r="I25" s="87">
        <v>9.5</v>
      </c>
      <c r="J25" s="88">
        <f t="shared" si="0"/>
        <v>85.5</v>
      </c>
      <c r="K25" s="89"/>
      <c r="L25" s="99"/>
    </row>
    <row r="26" spans="1:12">
      <c r="A26" s="101"/>
      <c r="B26" s="84"/>
      <c r="C26" s="102"/>
      <c r="D26" s="86"/>
      <c r="E26" s="85" t="s">
        <v>115</v>
      </c>
      <c r="F26" s="87">
        <v>1</v>
      </c>
      <c r="G26" s="87">
        <v>5.0830000000000002</v>
      </c>
      <c r="H26" s="87">
        <v>1</v>
      </c>
      <c r="I26" s="87">
        <v>9.5</v>
      </c>
      <c r="J26" s="88">
        <f t="shared" si="0"/>
        <v>48.288499999999999</v>
      </c>
      <c r="K26" s="89"/>
      <c r="L26" s="99"/>
    </row>
    <row r="27" spans="1:12">
      <c r="A27" s="101"/>
      <c r="B27" s="84"/>
      <c r="C27" s="102"/>
      <c r="D27" s="86"/>
      <c r="E27" s="85" t="s">
        <v>115</v>
      </c>
      <c r="F27" s="87">
        <v>-1</v>
      </c>
      <c r="G27" s="87">
        <v>2.75</v>
      </c>
      <c r="H27" s="87">
        <v>1</v>
      </c>
      <c r="I27" s="87">
        <v>7</v>
      </c>
      <c r="J27" s="88">
        <f>I27*H27*G27*F27</f>
        <v>-19.25</v>
      </c>
      <c r="K27" s="89"/>
      <c r="L27" s="99"/>
    </row>
    <row r="28" spans="1:12">
      <c r="A28" s="101"/>
      <c r="B28" s="84"/>
      <c r="C28" s="102"/>
      <c r="D28" s="86"/>
      <c r="E28" s="85" t="s">
        <v>115</v>
      </c>
      <c r="F28" s="87">
        <v>1</v>
      </c>
      <c r="G28" s="87">
        <v>4.33</v>
      </c>
      <c r="H28" s="87">
        <v>1</v>
      </c>
      <c r="I28" s="87">
        <v>9.5</v>
      </c>
      <c r="J28" s="88">
        <f t="shared" ref="J28" si="1">I28*H28*G28*F28</f>
        <v>41.134999999999998</v>
      </c>
      <c r="K28" s="89"/>
      <c r="L28" s="99"/>
    </row>
    <row r="29" spans="1:12">
      <c r="A29" s="101"/>
      <c r="B29" s="84"/>
      <c r="C29" s="102"/>
      <c r="D29" s="86"/>
      <c r="E29" s="85" t="s">
        <v>115</v>
      </c>
      <c r="F29" s="87">
        <v>-1</v>
      </c>
      <c r="G29" s="87">
        <v>2</v>
      </c>
      <c r="H29" s="87">
        <v>1</v>
      </c>
      <c r="I29" s="87">
        <v>7</v>
      </c>
      <c r="J29" s="88">
        <f t="shared" si="0"/>
        <v>-14</v>
      </c>
      <c r="K29" s="89"/>
      <c r="L29" s="99"/>
    </row>
    <row r="30" spans="1:12">
      <c r="A30" s="101"/>
      <c r="B30" s="84"/>
      <c r="C30" s="102"/>
      <c r="D30" s="86"/>
      <c r="E30" s="85" t="s">
        <v>115</v>
      </c>
      <c r="F30" s="87">
        <v>1</v>
      </c>
      <c r="G30" s="87">
        <v>3.5</v>
      </c>
      <c r="H30" s="87">
        <v>1</v>
      </c>
      <c r="I30" s="87">
        <v>9.5</v>
      </c>
      <c r="J30" s="88">
        <f t="shared" si="0"/>
        <v>33.25</v>
      </c>
      <c r="K30" s="89"/>
      <c r="L30" s="99"/>
    </row>
    <row r="31" spans="1:12">
      <c r="A31" s="101"/>
      <c r="B31" s="84"/>
      <c r="C31" s="102"/>
      <c r="D31" s="86"/>
      <c r="E31" s="85" t="s">
        <v>115</v>
      </c>
      <c r="F31" s="87">
        <v>1</v>
      </c>
      <c r="G31" s="87">
        <v>10</v>
      </c>
      <c r="H31" s="87">
        <v>1</v>
      </c>
      <c r="I31" s="87">
        <v>9.5</v>
      </c>
      <c r="J31" s="88">
        <f t="shared" si="0"/>
        <v>95</v>
      </c>
      <c r="K31" s="89"/>
      <c r="L31" s="99"/>
    </row>
    <row r="32" spans="1:12">
      <c r="A32" s="101"/>
      <c r="B32" s="84"/>
      <c r="C32" s="102"/>
      <c r="D32" s="86"/>
      <c r="E32" s="85" t="s">
        <v>115</v>
      </c>
      <c r="F32" s="87">
        <v>1</v>
      </c>
      <c r="G32" s="87">
        <v>14.33</v>
      </c>
      <c r="H32" s="87">
        <v>1</v>
      </c>
      <c r="I32" s="87">
        <v>9.5</v>
      </c>
      <c r="J32" s="88">
        <f t="shared" si="0"/>
        <v>136.13499999999999</v>
      </c>
      <c r="K32" s="89"/>
      <c r="L32" s="99"/>
    </row>
    <row r="33" spans="1:12">
      <c r="A33" s="101"/>
      <c r="B33" s="84"/>
      <c r="C33" s="102"/>
      <c r="D33" s="86"/>
      <c r="E33" s="85" t="s">
        <v>115</v>
      </c>
      <c r="F33" s="87">
        <v>1</v>
      </c>
      <c r="G33" s="87">
        <v>2.83</v>
      </c>
      <c r="H33" s="87">
        <v>1</v>
      </c>
      <c r="I33" s="87">
        <v>9.5</v>
      </c>
      <c r="J33" s="88">
        <f t="shared" si="0"/>
        <v>26.885000000000002</v>
      </c>
      <c r="K33" s="89"/>
      <c r="L33" s="99"/>
    </row>
    <row r="34" spans="1:12">
      <c r="A34" s="101"/>
      <c r="B34" s="84"/>
      <c r="C34" s="102"/>
      <c r="D34" s="86"/>
      <c r="E34" s="85" t="s">
        <v>115</v>
      </c>
      <c r="F34" s="87">
        <v>1</v>
      </c>
      <c r="G34" s="87">
        <v>5.83</v>
      </c>
      <c r="H34" s="87">
        <v>1</v>
      </c>
      <c r="I34" s="87">
        <v>9.5</v>
      </c>
      <c r="J34" s="88">
        <f t="shared" si="0"/>
        <v>55.384999999999998</v>
      </c>
      <c r="K34" s="89"/>
      <c r="L34" s="99"/>
    </row>
    <row r="35" spans="1:12">
      <c r="A35" s="101"/>
      <c r="B35" s="84"/>
      <c r="C35" s="102"/>
      <c r="D35" s="86"/>
      <c r="E35" s="85" t="s">
        <v>115</v>
      </c>
      <c r="F35" s="87">
        <v>-1</v>
      </c>
      <c r="G35" s="87">
        <v>3</v>
      </c>
      <c r="H35" s="87">
        <v>1</v>
      </c>
      <c r="I35" s="87">
        <v>7</v>
      </c>
      <c r="J35" s="88">
        <f t="shared" si="0"/>
        <v>-21</v>
      </c>
      <c r="K35" s="89"/>
      <c r="L35" s="99"/>
    </row>
    <row r="36" spans="1:12">
      <c r="A36" s="101"/>
      <c r="B36" s="84"/>
      <c r="C36" s="102"/>
      <c r="D36" s="86"/>
      <c r="E36" s="85" t="s">
        <v>115</v>
      </c>
      <c r="F36" s="87">
        <v>1</v>
      </c>
      <c r="G36" s="87">
        <v>7</v>
      </c>
      <c r="H36" s="87">
        <v>1</v>
      </c>
      <c r="I36" s="87">
        <v>9.5</v>
      </c>
      <c r="J36" s="88">
        <f t="shared" si="0"/>
        <v>66.5</v>
      </c>
      <c r="K36" s="89"/>
      <c r="L36" s="99"/>
    </row>
    <row r="37" spans="1:12">
      <c r="A37" s="101"/>
      <c r="B37" s="84"/>
      <c r="C37" s="102"/>
      <c r="D37" s="86" t="s">
        <v>173</v>
      </c>
      <c r="E37" s="85" t="s">
        <v>115</v>
      </c>
      <c r="F37" s="87">
        <v>1</v>
      </c>
      <c r="G37" s="87">
        <v>4.33</v>
      </c>
      <c r="H37" s="87">
        <v>1</v>
      </c>
      <c r="I37" s="87">
        <v>9.5</v>
      </c>
      <c r="J37" s="88">
        <f t="shared" si="0"/>
        <v>41.134999999999998</v>
      </c>
      <c r="K37" s="89"/>
      <c r="L37" s="99"/>
    </row>
    <row r="38" spans="1:12">
      <c r="A38" s="101"/>
      <c r="B38" s="84"/>
      <c r="C38" s="102"/>
      <c r="D38" s="86"/>
      <c r="E38" s="85" t="s">
        <v>115</v>
      </c>
      <c r="F38" s="87">
        <v>-1</v>
      </c>
      <c r="G38" s="87">
        <v>2.25</v>
      </c>
      <c r="H38" s="87">
        <v>1</v>
      </c>
      <c r="I38" s="87">
        <v>7</v>
      </c>
      <c r="J38" s="88">
        <f t="shared" si="0"/>
        <v>-15.75</v>
      </c>
      <c r="K38" s="89"/>
      <c r="L38" s="99"/>
    </row>
    <row r="39" spans="1:12">
      <c r="A39" s="101"/>
      <c r="B39" s="84"/>
      <c r="C39" s="102"/>
      <c r="D39" s="86" t="s">
        <v>159</v>
      </c>
      <c r="E39" s="85" t="s">
        <v>115</v>
      </c>
      <c r="F39" s="87">
        <v>1</v>
      </c>
      <c r="G39" s="87">
        <v>12.83</v>
      </c>
      <c r="H39" s="87">
        <v>1</v>
      </c>
      <c r="I39" s="87">
        <v>3.33</v>
      </c>
      <c r="J39" s="88">
        <f t="shared" si="0"/>
        <v>42.7239</v>
      </c>
      <c r="K39" s="89"/>
      <c r="L39" s="99"/>
    </row>
    <row r="40" spans="1:12">
      <c r="A40" s="101"/>
      <c r="B40" s="84"/>
      <c r="C40" s="102"/>
      <c r="D40" s="86"/>
      <c r="E40" s="85"/>
      <c r="F40" s="87"/>
      <c r="G40" s="87"/>
      <c r="H40" s="87"/>
      <c r="I40" s="87"/>
      <c r="J40" s="88"/>
      <c r="K40" s="89"/>
      <c r="L40" s="99"/>
    </row>
    <row r="41" spans="1:12">
      <c r="A41" s="101"/>
      <c r="B41" s="84"/>
      <c r="C41" s="102"/>
      <c r="D41" s="86"/>
      <c r="E41" s="85"/>
      <c r="F41" s="87"/>
      <c r="G41" s="87"/>
      <c r="H41" s="87"/>
      <c r="I41" s="87"/>
      <c r="J41" s="88"/>
      <c r="K41" s="89"/>
      <c r="L41" s="99"/>
    </row>
    <row r="42" spans="1:12">
      <c r="A42" s="79"/>
      <c r="B42" s="80"/>
      <c r="C42" s="85"/>
      <c r="D42" s="86"/>
      <c r="E42" s="85"/>
      <c r="F42" s="87"/>
      <c r="G42" s="87"/>
      <c r="H42" s="87"/>
      <c r="I42" s="87"/>
      <c r="J42" s="99">
        <f>SUM(J10:J41)</f>
        <v>1554.3493999999998</v>
      </c>
      <c r="K42" s="100">
        <v>0.05</v>
      </c>
      <c r="L42" s="99">
        <f>J42+J42*K42</f>
        <v>1632.0668699999999</v>
      </c>
    </row>
    <row r="43" spans="1:12">
      <c r="A43" s="79"/>
      <c r="B43" s="80"/>
      <c r="C43" s="85"/>
      <c r="D43" s="86"/>
      <c r="E43" s="85"/>
      <c r="F43" s="87"/>
      <c r="G43" s="87"/>
      <c r="H43" s="87"/>
      <c r="I43" s="87"/>
      <c r="J43" s="88"/>
      <c r="K43" s="89"/>
      <c r="L43" s="99"/>
    </row>
    <row r="44" spans="1:12" ht="15.5">
      <c r="A44" s="79">
        <v>3.07</v>
      </c>
      <c r="B44" s="59" t="s">
        <v>14</v>
      </c>
      <c r="C44" s="102" t="s">
        <v>126</v>
      </c>
      <c r="D44" s="86" t="s">
        <v>158</v>
      </c>
      <c r="E44" s="85" t="s">
        <v>115</v>
      </c>
      <c r="F44" s="87">
        <v>2</v>
      </c>
      <c r="G44" s="87">
        <v>8</v>
      </c>
      <c r="H44" s="87">
        <v>1</v>
      </c>
      <c r="I44" s="87">
        <v>12</v>
      </c>
      <c r="J44" s="88">
        <f t="shared" ref="J44:J52" si="2">I44*H44*G44*F44</f>
        <v>192</v>
      </c>
      <c r="K44" s="89"/>
      <c r="L44" s="99"/>
    </row>
    <row r="45" spans="1:12">
      <c r="A45" s="79"/>
      <c r="B45" s="80"/>
      <c r="C45" s="102"/>
      <c r="D45" s="86"/>
      <c r="E45" s="85" t="s">
        <v>115</v>
      </c>
      <c r="F45" s="87">
        <v>-2</v>
      </c>
      <c r="G45" s="87">
        <v>2.75</v>
      </c>
      <c r="H45" s="87">
        <v>1</v>
      </c>
      <c r="I45" s="87">
        <v>7</v>
      </c>
      <c r="J45" s="88">
        <f t="shared" si="2"/>
        <v>-38.5</v>
      </c>
      <c r="K45" s="89"/>
      <c r="L45" s="99"/>
    </row>
    <row r="46" spans="1:12">
      <c r="A46" s="79"/>
      <c r="B46" s="79"/>
      <c r="C46" s="102"/>
      <c r="D46" s="86"/>
      <c r="E46" s="85" t="s">
        <v>115</v>
      </c>
      <c r="F46" s="87">
        <v>2</v>
      </c>
      <c r="G46" s="87">
        <v>20.082999999999998</v>
      </c>
      <c r="H46" s="87">
        <v>1</v>
      </c>
      <c r="I46" s="87">
        <v>12</v>
      </c>
      <c r="J46" s="88">
        <f t="shared" si="2"/>
        <v>481.99199999999996</v>
      </c>
      <c r="K46" s="89"/>
      <c r="L46" s="99"/>
    </row>
    <row r="47" spans="1:12">
      <c r="A47" s="79"/>
      <c r="B47" s="79"/>
      <c r="C47" s="102"/>
      <c r="D47" s="86"/>
      <c r="E47" s="85" t="s">
        <v>115</v>
      </c>
      <c r="F47" s="87">
        <v>6</v>
      </c>
      <c r="G47" s="87">
        <v>1.5</v>
      </c>
      <c r="H47" s="87">
        <v>1</v>
      </c>
      <c r="I47" s="87">
        <v>12</v>
      </c>
      <c r="J47" s="88">
        <f t="shared" si="2"/>
        <v>108</v>
      </c>
      <c r="K47" s="89"/>
      <c r="L47" s="99"/>
    </row>
    <row r="48" spans="1:12">
      <c r="A48" s="79"/>
      <c r="B48" s="79"/>
      <c r="C48" s="102"/>
      <c r="D48" s="86"/>
      <c r="E48" s="85" t="s">
        <v>115</v>
      </c>
      <c r="F48" s="87">
        <v>2</v>
      </c>
      <c r="G48" s="87">
        <v>4.58</v>
      </c>
      <c r="H48" s="87">
        <v>1</v>
      </c>
      <c r="I48" s="87">
        <v>12</v>
      </c>
      <c r="J48" s="88">
        <f t="shared" si="2"/>
        <v>109.92</v>
      </c>
      <c r="K48" s="89"/>
      <c r="L48" s="99"/>
    </row>
    <row r="49" spans="1:12">
      <c r="A49" s="79"/>
      <c r="B49" s="79"/>
      <c r="C49" s="102"/>
      <c r="D49" s="86"/>
      <c r="E49" s="85" t="s">
        <v>115</v>
      </c>
      <c r="F49" s="87">
        <v>2</v>
      </c>
      <c r="G49" s="87">
        <v>3</v>
      </c>
      <c r="H49" s="87">
        <v>1</v>
      </c>
      <c r="I49" s="87">
        <v>12</v>
      </c>
      <c r="J49" s="88">
        <f t="shared" si="2"/>
        <v>72</v>
      </c>
      <c r="K49" s="89"/>
      <c r="L49" s="99"/>
    </row>
    <row r="50" spans="1:12">
      <c r="A50" s="79"/>
      <c r="B50" s="79"/>
      <c r="C50" s="102"/>
      <c r="D50" s="86"/>
      <c r="E50" s="85" t="s">
        <v>115</v>
      </c>
      <c r="F50" s="87">
        <v>2</v>
      </c>
      <c r="G50" s="87">
        <v>12.083</v>
      </c>
      <c r="H50" s="87">
        <v>1</v>
      </c>
      <c r="I50" s="87">
        <v>12</v>
      </c>
      <c r="J50" s="88">
        <f t="shared" si="2"/>
        <v>289.99200000000002</v>
      </c>
      <c r="K50" s="89"/>
      <c r="L50" s="99"/>
    </row>
    <row r="51" spans="1:12">
      <c r="A51" s="79"/>
      <c r="B51" s="80"/>
      <c r="C51" s="102"/>
      <c r="D51" s="86"/>
      <c r="E51" s="85" t="s">
        <v>115</v>
      </c>
      <c r="F51" s="87">
        <v>-2</v>
      </c>
      <c r="G51" s="87">
        <v>3</v>
      </c>
      <c r="H51" s="87">
        <v>1</v>
      </c>
      <c r="I51" s="87">
        <v>7</v>
      </c>
      <c r="J51" s="88">
        <f t="shared" si="2"/>
        <v>-42</v>
      </c>
      <c r="K51" s="89"/>
      <c r="L51" s="99"/>
    </row>
    <row r="52" spans="1:12">
      <c r="A52" s="79"/>
      <c r="B52" s="80"/>
      <c r="C52" s="102"/>
      <c r="D52" s="86"/>
      <c r="E52" s="85" t="s">
        <v>115</v>
      </c>
      <c r="F52" s="87">
        <v>2</v>
      </c>
      <c r="G52" s="87">
        <v>14.5</v>
      </c>
      <c r="H52" s="87">
        <v>1</v>
      </c>
      <c r="I52" s="87">
        <v>12</v>
      </c>
      <c r="J52" s="88">
        <f t="shared" si="2"/>
        <v>348</v>
      </c>
      <c r="K52" s="89"/>
      <c r="L52" s="99"/>
    </row>
    <row r="53" spans="1:12">
      <c r="A53" s="79"/>
      <c r="B53" s="80"/>
      <c r="C53" s="102"/>
      <c r="D53" s="86"/>
      <c r="E53" s="85" t="s">
        <v>115</v>
      </c>
      <c r="F53" s="87">
        <v>2</v>
      </c>
      <c r="G53" s="87">
        <v>1.75</v>
      </c>
      <c r="H53" s="87">
        <v>1</v>
      </c>
      <c r="I53" s="87">
        <v>12</v>
      </c>
      <c r="J53" s="88">
        <f>I53*H53*G53*F53</f>
        <v>42</v>
      </c>
      <c r="K53" s="89"/>
      <c r="L53" s="99"/>
    </row>
    <row r="54" spans="1:12">
      <c r="A54" s="79"/>
      <c r="B54" s="80"/>
      <c r="C54" s="102"/>
      <c r="D54" s="86"/>
      <c r="E54" s="85" t="s">
        <v>115</v>
      </c>
      <c r="F54" s="87">
        <v>2</v>
      </c>
      <c r="G54" s="87">
        <v>6.33</v>
      </c>
      <c r="H54" s="87">
        <v>1</v>
      </c>
      <c r="I54" s="87">
        <v>12</v>
      </c>
      <c r="J54" s="88">
        <f>I54*H54*G54*F54</f>
        <v>151.92000000000002</v>
      </c>
      <c r="K54" s="89"/>
      <c r="L54" s="99"/>
    </row>
    <row r="55" spans="1:12">
      <c r="A55" s="79"/>
      <c r="B55" s="80"/>
      <c r="C55" s="102"/>
      <c r="D55" s="86"/>
      <c r="E55" s="85" t="s">
        <v>115</v>
      </c>
      <c r="F55" s="87">
        <v>2</v>
      </c>
      <c r="G55" s="87">
        <v>9.5</v>
      </c>
      <c r="H55" s="87">
        <v>1</v>
      </c>
      <c r="I55" s="87">
        <v>12</v>
      </c>
      <c r="J55" s="88">
        <f>I55*H55*G55*F55</f>
        <v>228</v>
      </c>
      <c r="K55" s="89"/>
      <c r="L55" s="99"/>
    </row>
    <row r="56" spans="1:12">
      <c r="A56" s="79"/>
      <c r="B56" s="80"/>
      <c r="C56" s="102"/>
      <c r="D56" s="86"/>
      <c r="E56" s="85" t="s">
        <v>115</v>
      </c>
      <c r="F56" s="87">
        <v>-2</v>
      </c>
      <c r="G56" s="87">
        <v>2.75</v>
      </c>
      <c r="H56" s="87">
        <v>1</v>
      </c>
      <c r="I56" s="87">
        <v>7</v>
      </c>
      <c r="J56" s="88">
        <f>I56*H56*G56*F56</f>
        <v>-38.5</v>
      </c>
      <c r="K56" s="89"/>
      <c r="L56" s="99"/>
    </row>
    <row r="57" spans="1:12">
      <c r="A57" s="79"/>
      <c r="B57" s="80"/>
      <c r="C57" s="102"/>
      <c r="D57" s="86" t="s">
        <v>176</v>
      </c>
      <c r="E57" s="85" t="s">
        <v>115</v>
      </c>
      <c r="F57" s="87">
        <v>2</v>
      </c>
      <c r="G57" s="87">
        <v>9</v>
      </c>
      <c r="H57" s="87">
        <v>1</v>
      </c>
      <c r="I57" s="87">
        <v>9.5</v>
      </c>
      <c r="J57" s="88">
        <f t="shared" ref="J57:J58" si="3">I57*H57*G57*F57</f>
        <v>171</v>
      </c>
      <c r="K57" s="89"/>
      <c r="L57" s="99"/>
    </row>
    <row r="58" spans="1:12">
      <c r="A58" s="79"/>
      <c r="B58" s="80"/>
      <c r="C58" s="102"/>
      <c r="D58" s="86"/>
      <c r="E58" s="85" t="s">
        <v>115</v>
      </c>
      <c r="F58" s="87">
        <v>2</v>
      </c>
      <c r="G58" s="87">
        <v>5.0830000000000002</v>
      </c>
      <c r="H58" s="87">
        <v>1</v>
      </c>
      <c r="I58" s="87">
        <v>9.5</v>
      </c>
      <c r="J58" s="88">
        <f t="shared" si="3"/>
        <v>96.576999999999998</v>
      </c>
      <c r="K58" s="89"/>
      <c r="L58" s="99"/>
    </row>
    <row r="59" spans="1:12">
      <c r="A59" s="79"/>
      <c r="B59" s="80"/>
      <c r="C59" s="102"/>
      <c r="D59" s="86"/>
      <c r="E59" s="85" t="s">
        <v>115</v>
      </c>
      <c r="F59" s="87">
        <v>-2</v>
      </c>
      <c r="G59" s="87">
        <v>2.75</v>
      </c>
      <c r="H59" s="87">
        <v>1</v>
      </c>
      <c r="I59" s="87">
        <v>7</v>
      </c>
      <c r="J59" s="88">
        <f>I59*H59*G59*F59</f>
        <v>-38.5</v>
      </c>
      <c r="K59" s="89"/>
      <c r="L59" s="99"/>
    </row>
    <row r="60" spans="1:12">
      <c r="A60" s="103"/>
      <c r="B60" s="96"/>
      <c r="C60" s="102"/>
      <c r="D60" s="86"/>
      <c r="E60" s="85" t="s">
        <v>115</v>
      </c>
      <c r="F60" s="87">
        <v>2</v>
      </c>
      <c r="G60" s="87">
        <v>4.33</v>
      </c>
      <c r="H60" s="87">
        <v>1</v>
      </c>
      <c r="I60" s="87">
        <v>9.5</v>
      </c>
      <c r="J60" s="88">
        <f t="shared" ref="J60:J80" si="4">I60*H60*G60*F60</f>
        <v>82.27</v>
      </c>
      <c r="K60" s="89"/>
      <c r="L60" s="99"/>
    </row>
    <row r="61" spans="1:12">
      <c r="A61" s="79"/>
      <c r="B61" s="92"/>
      <c r="C61" s="102"/>
      <c r="D61" s="86"/>
      <c r="E61" s="85" t="s">
        <v>115</v>
      </c>
      <c r="F61" s="87">
        <v>-2</v>
      </c>
      <c r="G61" s="87">
        <v>2</v>
      </c>
      <c r="H61" s="87">
        <v>1</v>
      </c>
      <c r="I61" s="87">
        <v>7</v>
      </c>
      <c r="J61" s="88">
        <f t="shared" si="4"/>
        <v>-28</v>
      </c>
      <c r="K61" s="89"/>
      <c r="L61" s="99"/>
    </row>
    <row r="62" spans="1:12">
      <c r="A62" s="79"/>
      <c r="B62" s="92"/>
      <c r="C62" s="102"/>
      <c r="D62" s="86"/>
      <c r="E62" s="85" t="s">
        <v>115</v>
      </c>
      <c r="F62" s="87">
        <v>2</v>
      </c>
      <c r="G62" s="87">
        <v>3.5</v>
      </c>
      <c r="H62" s="87">
        <v>1</v>
      </c>
      <c r="I62" s="87">
        <v>9.5</v>
      </c>
      <c r="J62" s="88">
        <f t="shared" si="4"/>
        <v>66.5</v>
      </c>
      <c r="K62" s="89"/>
      <c r="L62" s="99"/>
    </row>
    <row r="63" spans="1:12">
      <c r="A63" s="79"/>
      <c r="B63" s="92"/>
      <c r="C63" s="102"/>
      <c r="D63" s="86"/>
      <c r="E63" s="85" t="s">
        <v>115</v>
      </c>
      <c r="F63" s="87">
        <v>2</v>
      </c>
      <c r="G63" s="87">
        <v>10</v>
      </c>
      <c r="H63" s="87">
        <v>1</v>
      </c>
      <c r="I63" s="87">
        <v>9.5</v>
      </c>
      <c r="J63" s="88">
        <f t="shared" si="4"/>
        <v>190</v>
      </c>
      <c r="K63" s="89"/>
      <c r="L63" s="99"/>
    </row>
    <row r="64" spans="1:12">
      <c r="A64" s="79"/>
      <c r="B64" s="92"/>
      <c r="C64" s="102"/>
      <c r="D64" s="86"/>
      <c r="E64" s="85" t="s">
        <v>115</v>
      </c>
      <c r="F64" s="87">
        <v>2</v>
      </c>
      <c r="G64" s="87">
        <v>14.33</v>
      </c>
      <c r="H64" s="87">
        <v>1</v>
      </c>
      <c r="I64" s="87">
        <v>9.5</v>
      </c>
      <c r="J64" s="88">
        <f t="shared" si="4"/>
        <v>272.27</v>
      </c>
      <c r="K64" s="89"/>
      <c r="L64" s="99"/>
    </row>
    <row r="65" spans="1:12">
      <c r="A65" s="79"/>
      <c r="B65" s="92"/>
      <c r="C65" s="102"/>
      <c r="D65" s="86"/>
      <c r="E65" s="85" t="s">
        <v>115</v>
      </c>
      <c r="F65" s="87">
        <v>2</v>
      </c>
      <c r="G65" s="87">
        <v>2.83</v>
      </c>
      <c r="H65" s="87">
        <v>1</v>
      </c>
      <c r="I65" s="87">
        <v>9.5</v>
      </c>
      <c r="J65" s="88">
        <f t="shared" si="4"/>
        <v>53.77</v>
      </c>
      <c r="K65" s="89"/>
      <c r="L65" s="99"/>
    </row>
    <row r="66" spans="1:12">
      <c r="A66" s="79"/>
      <c r="B66" s="92"/>
      <c r="C66" s="102"/>
      <c r="D66" s="86"/>
      <c r="E66" s="85" t="s">
        <v>115</v>
      </c>
      <c r="F66" s="87">
        <v>2</v>
      </c>
      <c r="G66" s="87">
        <v>5.83</v>
      </c>
      <c r="H66" s="87">
        <v>1</v>
      </c>
      <c r="I66" s="87">
        <v>9.5</v>
      </c>
      <c r="J66" s="88">
        <f t="shared" si="4"/>
        <v>110.77</v>
      </c>
      <c r="K66" s="89"/>
      <c r="L66" s="99"/>
    </row>
    <row r="67" spans="1:12">
      <c r="A67" s="79"/>
      <c r="B67" s="92"/>
      <c r="C67" s="102"/>
      <c r="D67" s="86"/>
      <c r="E67" s="85" t="s">
        <v>115</v>
      </c>
      <c r="F67" s="87">
        <v>-2</v>
      </c>
      <c r="G67" s="87">
        <v>3</v>
      </c>
      <c r="H67" s="87">
        <v>1</v>
      </c>
      <c r="I67" s="87">
        <v>7</v>
      </c>
      <c r="J67" s="88">
        <f t="shared" si="4"/>
        <v>-42</v>
      </c>
      <c r="K67" s="89"/>
      <c r="L67" s="99"/>
    </row>
    <row r="68" spans="1:12">
      <c r="A68" s="79"/>
      <c r="B68" s="92"/>
      <c r="C68" s="102"/>
      <c r="D68" s="86"/>
      <c r="E68" s="85" t="s">
        <v>115</v>
      </c>
      <c r="F68" s="87">
        <v>2</v>
      </c>
      <c r="G68" s="87">
        <v>7</v>
      </c>
      <c r="H68" s="87">
        <v>1</v>
      </c>
      <c r="I68" s="87">
        <v>9.5</v>
      </c>
      <c r="J68" s="88">
        <f t="shared" si="4"/>
        <v>133</v>
      </c>
      <c r="K68" s="89"/>
      <c r="L68" s="99"/>
    </row>
    <row r="69" spans="1:12">
      <c r="A69" s="79"/>
      <c r="B69" s="92"/>
      <c r="C69" s="102"/>
      <c r="D69" s="86" t="s">
        <v>173</v>
      </c>
      <c r="E69" s="85" t="s">
        <v>115</v>
      </c>
      <c r="F69" s="87">
        <v>2</v>
      </c>
      <c r="G69" s="87">
        <v>4.33</v>
      </c>
      <c r="H69" s="87">
        <v>1</v>
      </c>
      <c r="I69" s="87">
        <v>9.5</v>
      </c>
      <c r="J69" s="88">
        <f t="shared" si="4"/>
        <v>82.27</v>
      </c>
      <c r="K69" s="89"/>
      <c r="L69" s="99"/>
    </row>
    <row r="70" spans="1:12">
      <c r="A70" s="79"/>
      <c r="B70" s="92"/>
      <c r="C70" s="102"/>
      <c r="D70" s="86"/>
      <c r="E70" s="85" t="s">
        <v>115</v>
      </c>
      <c r="F70" s="87">
        <v>-2</v>
      </c>
      <c r="G70" s="87">
        <v>2.25</v>
      </c>
      <c r="H70" s="87">
        <v>1</v>
      </c>
      <c r="I70" s="87">
        <v>7</v>
      </c>
      <c r="J70" s="88">
        <f t="shared" si="4"/>
        <v>-31.5</v>
      </c>
      <c r="K70" s="89"/>
      <c r="L70" s="99"/>
    </row>
    <row r="71" spans="1:12">
      <c r="A71" s="79"/>
      <c r="B71" s="92"/>
      <c r="C71" s="102"/>
      <c r="D71" s="86" t="s">
        <v>159</v>
      </c>
      <c r="E71" s="85" t="s">
        <v>115</v>
      </c>
      <c r="F71" s="87">
        <v>2</v>
      </c>
      <c r="G71" s="87">
        <v>12.83</v>
      </c>
      <c r="H71" s="87">
        <v>1</v>
      </c>
      <c r="I71" s="87">
        <v>3.33</v>
      </c>
      <c r="J71" s="88">
        <f t="shared" si="4"/>
        <v>85.447800000000001</v>
      </c>
      <c r="K71" s="89"/>
      <c r="L71" s="99"/>
    </row>
    <row r="72" spans="1:12">
      <c r="A72" s="79"/>
      <c r="B72" s="92"/>
      <c r="C72" s="102"/>
      <c r="D72" s="86" t="s">
        <v>194</v>
      </c>
      <c r="E72" s="85" t="s">
        <v>115</v>
      </c>
      <c r="F72" s="87">
        <v>1</v>
      </c>
      <c r="G72" s="87">
        <v>167</v>
      </c>
      <c r="H72" s="87">
        <v>1</v>
      </c>
      <c r="I72" s="87">
        <v>12</v>
      </c>
      <c r="J72" s="88">
        <f t="shared" si="4"/>
        <v>2004</v>
      </c>
      <c r="K72" s="89"/>
      <c r="L72" s="99"/>
    </row>
    <row r="73" spans="1:12">
      <c r="A73" s="79"/>
      <c r="B73" s="92"/>
      <c r="C73" s="102"/>
      <c r="D73" s="86"/>
      <c r="E73" s="85" t="s">
        <v>115</v>
      </c>
      <c r="F73" s="87">
        <v>1</v>
      </c>
      <c r="G73" s="87">
        <v>6.5</v>
      </c>
      <c r="H73" s="87">
        <v>1</v>
      </c>
      <c r="I73" s="87">
        <v>12</v>
      </c>
      <c r="J73" s="88">
        <f t="shared" si="4"/>
        <v>78</v>
      </c>
      <c r="K73" s="89"/>
      <c r="L73" s="99"/>
    </row>
    <row r="74" spans="1:12">
      <c r="A74" s="79"/>
      <c r="B74" s="92"/>
      <c r="C74" s="102"/>
      <c r="D74" s="86"/>
      <c r="E74" s="85" t="s">
        <v>115</v>
      </c>
      <c r="F74" s="87">
        <v>1</v>
      </c>
      <c r="G74" s="87">
        <v>6.33</v>
      </c>
      <c r="H74" s="87">
        <v>1</v>
      </c>
      <c r="I74" s="87">
        <v>12</v>
      </c>
      <c r="J74" s="88">
        <f t="shared" si="4"/>
        <v>75.960000000000008</v>
      </c>
      <c r="K74" s="89"/>
      <c r="L74" s="99"/>
    </row>
    <row r="75" spans="1:12">
      <c r="A75" s="79"/>
      <c r="B75" s="92"/>
      <c r="C75" s="102"/>
      <c r="D75" s="86"/>
      <c r="E75" s="85" t="s">
        <v>115</v>
      </c>
      <c r="F75" s="87">
        <v>1</v>
      </c>
      <c r="G75" s="87">
        <v>11.5</v>
      </c>
      <c r="H75" s="87">
        <v>1</v>
      </c>
      <c r="I75" s="87">
        <v>12</v>
      </c>
      <c r="J75" s="88">
        <f t="shared" si="4"/>
        <v>138</v>
      </c>
      <c r="K75" s="89"/>
      <c r="L75" s="99"/>
    </row>
    <row r="76" spans="1:12">
      <c r="A76" s="79"/>
      <c r="B76" s="92"/>
      <c r="C76" s="102"/>
      <c r="D76" s="86"/>
      <c r="E76" s="85"/>
      <c r="F76" s="87">
        <v>1</v>
      </c>
      <c r="G76" s="87">
        <v>6.5</v>
      </c>
      <c r="H76" s="87">
        <v>1</v>
      </c>
      <c r="I76" s="87">
        <v>3.5</v>
      </c>
      <c r="J76" s="88">
        <f t="shared" si="4"/>
        <v>22.75</v>
      </c>
      <c r="K76" s="89"/>
      <c r="L76" s="99"/>
    </row>
    <row r="77" spans="1:12">
      <c r="A77" s="79"/>
      <c r="B77" s="92"/>
      <c r="C77" s="102"/>
      <c r="D77" s="86"/>
      <c r="E77" s="85"/>
      <c r="F77" s="87">
        <v>1</v>
      </c>
      <c r="G77" s="87">
        <v>3.83</v>
      </c>
      <c r="H77" s="87">
        <v>1</v>
      </c>
      <c r="I77" s="87">
        <v>3.5</v>
      </c>
      <c r="J77" s="88">
        <f t="shared" si="4"/>
        <v>13.405000000000001</v>
      </c>
      <c r="K77" s="89"/>
      <c r="L77" s="99"/>
    </row>
    <row r="78" spans="1:12">
      <c r="A78" s="79"/>
      <c r="B78" s="92"/>
      <c r="C78" s="102"/>
      <c r="D78" s="86"/>
      <c r="E78" s="85"/>
      <c r="F78" s="87">
        <v>1</v>
      </c>
      <c r="G78" s="87">
        <v>6.5</v>
      </c>
      <c r="H78" s="87">
        <v>1</v>
      </c>
      <c r="I78" s="87">
        <v>3.5</v>
      </c>
      <c r="J78" s="88">
        <f t="shared" si="4"/>
        <v>22.75</v>
      </c>
      <c r="K78" s="89"/>
      <c r="L78" s="99"/>
    </row>
    <row r="79" spans="1:12">
      <c r="A79" s="79"/>
      <c r="B79" s="92"/>
      <c r="C79" s="102"/>
      <c r="D79" s="86"/>
      <c r="E79" s="85"/>
      <c r="F79" s="87">
        <v>2</v>
      </c>
      <c r="G79" s="87">
        <v>6.25</v>
      </c>
      <c r="H79" s="87">
        <v>1</v>
      </c>
      <c r="I79" s="87">
        <v>3.5</v>
      </c>
      <c r="J79" s="88">
        <f t="shared" si="4"/>
        <v>43.75</v>
      </c>
      <c r="K79" s="89"/>
      <c r="L79" s="99"/>
    </row>
    <row r="80" spans="1:12">
      <c r="A80" s="79"/>
      <c r="B80" s="92"/>
      <c r="C80" s="102"/>
      <c r="D80" s="86"/>
      <c r="E80" s="85"/>
      <c r="F80" s="87">
        <v>1</v>
      </c>
      <c r="G80" s="87">
        <v>6.42</v>
      </c>
      <c r="H80" s="87">
        <v>1</v>
      </c>
      <c r="I80" s="87">
        <v>3.5</v>
      </c>
      <c r="J80" s="88">
        <f t="shared" si="4"/>
        <v>22.47</v>
      </c>
      <c r="K80" s="89"/>
      <c r="L80" s="99"/>
    </row>
    <row r="81" spans="1:12">
      <c r="A81" s="79"/>
      <c r="B81" s="92"/>
      <c r="C81" s="102"/>
      <c r="D81" s="86"/>
      <c r="E81" s="85"/>
      <c r="F81" s="87"/>
      <c r="G81" s="87"/>
      <c r="H81" s="87"/>
      <c r="I81" s="87"/>
      <c r="J81" s="88"/>
      <c r="K81" s="89"/>
      <c r="L81" s="99"/>
    </row>
    <row r="82" spans="1:12">
      <c r="A82" s="79"/>
      <c r="B82" s="92"/>
      <c r="C82" s="85"/>
      <c r="D82" s="86"/>
      <c r="E82" s="85"/>
      <c r="F82" s="87"/>
      <c r="G82" s="87"/>
      <c r="H82" s="87"/>
      <c r="I82" s="87"/>
      <c r="J82" s="99">
        <f>SUM(J44:J80)</f>
        <v>5529.7838000000002</v>
      </c>
      <c r="K82" s="100">
        <v>0.05</v>
      </c>
      <c r="L82" s="99">
        <f>J82+J82*K82</f>
        <v>5806.2729900000004</v>
      </c>
    </row>
    <row r="83" spans="1:12">
      <c r="A83" s="79"/>
      <c r="B83" s="92"/>
      <c r="C83" s="102"/>
      <c r="D83" s="86"/>
      <c r="E83" s="85"/>
      <c r="F83" s="87"/>
      <c r="G83" s="87"/>
      <c r="H83" s="87"/>
      <c r="I83" s="87"/>
      <c r="J83" s="88"/>
      <c r="K83" s="89"/>
      <c r="L83" s="99"/>
    </row>
    <row r="84" spans="1:12">
      <c r="A84" s="79"/>
      <c r="B84" s="92"/>
      <c r="C84" s="102"/>
      <c r="D84" s="86"/>
      <c r="E84" s="85"/>
      <c r="F84" s="87"/>
      <c r="G84" s="87"/>
      <c r="H84" s="87"/>
      <c r="I84" s="87"/>
      <c r="J84" s="88"/>
      <c r="K84" s="89"/>
      <c r="L84" s="99"/>
    </row>
    <row r="85" spans="1:12">
      <c r="A85" s="79"/>
      <c r="B85" s="80"/>
      <c r="C85" s="102"/>
      <c r="D85" s="86"/>
      <c r="E85" s="85"/>
      <c r="F85" s="87"/>
      <c r="G85" s="87"/>
      <c r="H85" s="87"/>
      <c r="I85" s="87"/>
      <c r="J85" s="88"/>
      <c r="K85" s="89"/>
      <c r="L85" s="99"/>
    </row>
    <row r="86" spans="1:12">
      <c r="A86" s="79"/>
      <c r="B86" s="80"/>
      <c r="C86" s="102"/>
      <c r="D86" s="86"/>
      <c r="E86" s="85"/>
      <c r="F86" s="87"/>
      <c r="G86" s="87"/>
      <c r="H86" s="87"/>
      <c r="I86" s="87"/>
      <c r="J86" s="99"/>
      <c r="K86" s="100"/>
      <c r="L86" s="99"/>
    </row>
    <row r="87" spans="1:12">
      <c r="A87" s="107"/>
      <c r="B87" s="96"/>
      <c r="C87" s="85"/>
      <c r="D87" s="108"/>
      <c r="E87" s="85"/>
      <c r="F87" s="109"/>
      <c r="G87" s="109"/>
      <c r="H87" s="109"/>
      <c r="I87" s="110"/>
      <c r="J87" s="99"/>
      <c r="K87" s="89"/>
      <c r="L87" s="90"/>
    </row>
    <row r="88" spans="1:12" ht="15.5">
      <c r="A88" s="44" t="s">
        <v>90</v>
      </c>
      <c r="B88" s="56" t="s">
        <v>89</v>
      </c>
      <c r="C88" s="111"/>
      <c r="D88" s="112" t="s">
        <v>140</v>
      </c>
      <c r="E88" s="85" t="s">
        <v>115</v>
      </c>
      <c r="F88" s="87">
        <v>1</v>
      </c>
      <c r="G88" s="87">
        <v>11.04</v>
      </c>
      <c r="H88" s="87">
        <v>1</v>
      </c>
      <c r="I88" s="87">
        <v>1</v>
      </c>
      <c r="J88" s="88">
        <f t="shared" ref="J88" si="5">I88*H88*G88*F88</f>
        <v>11.04</v>
      </c>
      <c r="K88" s="89"/>
      <c r="L88" s="90"/>
    </row>
    <row r="89" spans="1:12">
      <c r="A89" s="107"/>
      <c r="B89" s="84" t="s">
        <v>177</v>
      </c>
      <c r="C89" s="111"/>
      <c r="D89" s="112" t="s">
        <v>141</v>
      </c>
      <c r="E89" s="85" t="s">
        <v>115</v>
      </c>
      <c r="F89" s="87">
        <v>1</v>
      </c>
      <c r="G89" s="87">
        <v>2.2400000000000002</v>
      </c>
      <c r="H89" s="87">
        <v>1</v>
      </c>
      <c r="I89" s="87">
        <v>1</v>
      </c>
      <c r="J89" s="88">
        <f t="shared" ref="J89:J92" si="6">I89*H89*G89*F89</f>
        <v>2.2400000000000002</v>
      </c>
      <c r="K89" s="89"/>
      <c r="L89" s="90"/>
    </row>
    <row r="90" spans="1:12">
      <c r="A90" s="82"/>
      <c r="B90" s="81"/>
      <c r="C90" s="111"/>
      <c r="D90" s="113" t="s">
        <v>127</v>
      </c>
      <c r="E90" s="85" t="s">
        <v>115</v>
      </c>
      <c r="F90" s="87">
        <v>1</v>
      </c>
      <c r="G90" s="87">
        <v>8.16</v>
      </c>
      <c r="H90" s="87">
        <v>1</v>
      </c>
      <c r="I90" s="87">
        <v>1</v>
      </c>
      <c r="J90" s="88">
        <f t="shared" si="6"/>
        <v>8.16</v>
      </c>
      <c r="K90" s="81"/>
      <c r="L90" s="81"/>
    </row>
    <row r="91" spans="1:12">
      <c r="A91" s="114"/>
      <c r="B91" s="105"/>
      <c r="C91" s="113"/>
      <c r="D91" s="108" t="s">
        <v>128</v>
      </c>
      <c r="E91" s="85" t="s">
        <v>115</v>
      </c>
      <c r="F91" s="87">
        <v>1</v>
      </c>
      <c r="G91" s="87">
        <v>3.45</v>
      </c>
      <c r="H91" s="87">
        <v>1</v>
      </c>
      <c r="I91" s="87">
        <v>1</v>
      </c>
      <c r="J91" s="88">
        <f t="shared" si="6"/>
        <v>3.45</v>
      </c>
      <c r="K91" s="89"/>
      <c r="L91" s="81"/>
    </row>
    <row r="92" spans="1:12">
      <c r="A92" s="103"/>
      <c r="B92" s="96"/>
      <c r="C92" s="111"/>
      <c r="D92" s="108" t="s">
        <v>129</v>
      </c>
      <c r="E92" s="85" t="s">
        <v>115</v>
      </c>
      <c r="F92" s="87">
        <v>1</v>
      </c>
      <c r="G92" s="87">
        <v>2</v>
      </c>
      <c r="H92" s="87">
        <v>1</v>
      </c>
      <c r="I92" s="87">
        <v>1</v>
      </c>
      <c r="J92" s="88">
        <f t="shared" si="6"/>
        <v>2</v>
      </c>
      <c r="K92" s="89"/>
      <c r="L92" s="81"/>
    </row>
    <row r="93" spans="1:12">
      <c r="A93" s="103"/>
      <c r="B93" s="96"/>
      <c r="C93" s="111"/>
      <c r="D93" s="108"/>
      <c r="E93" s="85"/>
      <c r="F93" s="87"/>
      <c r="G93" s="87"/>
      <c r="H93" s="87"/>
      <c r="I93" s="87"/>
      <c r="J93" s="88"/>
      <c r="K93" s="89"/>
      <c r="L93" s="81"/>
    </row>
    <row r="94" spans="1:12">
      <c r="A94" s="103"/>
      <c r="B94" s="96"/>
      <c r="C94" s="111"/>
      <c r="D94" s="108"/>
      <c r="E94" s="85"/>
      <c r="F94" s="93"/>
      <c r="G94" s="93"/>
      <c r="H94" s="93"/>
      <c r="I94" s="93"/>
      <c r="J94" s="99">
        <f>SUM(J88:J92)</f>
        <v>26.889999999999997</v>
      </c>
      <c r="K94" s="100">
        <v>0.05</v>
      </c>
      <c r="L94" s="99">
        <f>J94+J94*K94</f>
        <v>28.234499999999997</v>
      </c>
    </row>
    <row r="95" spans="1:12">
      <c r="A95" s="103"/>
      <c r="B95" s="96"/>
      <c r="C95" s="111"/>
      <c r="D95" s="108"/>
      <c r="E95" s="85"/>
      <c r="F95" s="93"/>
      <c r="G95" s="93"/>
      <c r="H95" s="93"/>
      <c r="I95" s="93"/>
      <c r="J95" s="99"/>
      <c r="K95" s="100"/>
      <c r="L95" s="99"/>
    </row>
    <row r="96" spans="1:12" ht="15.5">
      <c r="A96" s="44" t="s">
        <v>91</v>
      </c>
      <c r="B96" s="56" t="s">
        <v>21</v>
      </c>
      <c r="C96" s="111"/>
      <c r="D96" s="115" t="s">
        <v>139</v>
      </c>
      <c r="E96" s="85" t="s">
        <v>115</v>
      </c>
      <c r="F96" s="87">
        <v>1</v>
      </c>
      <c r="G96" s="87">
        <v>7.5</v>
      </c>
      <c r="H96" s="87">
        <v>1</v>
      </c>
      <c r="I96" s="87">
        <v>1</v>
      </c>
      <c r="J96" s="88">
        <f>I96*H96*G96*F96</f>
        <v>7.5</v>
      </c>
      <c r="K96" s="100"/>
      <c r="L96" s="99"/>
    </row>
    <row r="97" spans="1:12">
      <c r="A97" s="103"/>
      <c r="B97" s="84" t="s">
        <v>177</v>
      </c>
      <c r="C97" s="111"/>
      <c r="D97" s="108" t="s">
        <v>193</v>
      </c>
      <c r="E97" s="85"/>
      <c r="F97" s="87">
        <v>1</v>
      </c>
      <c r="G97" s="87">
        <v>25</v>
      </c>
      <c r="H97" s="87">
        <v>1</v>
      </c>
      <c r="I97" s="87">
        <v>1</v>
      </c>
      <c r="J97" s="88">
        <f>I97*H97*G97*F97</f>
        <v>25</v>
      </c>
      <c r="K97" s="100"/>
      <c r="L97" s="99"/>
    </row>
    <row r="98" spans="1:12">
      <c r="A98" s="103"/>
      <c r="B98" s="84"/>
      <c r="C98" s="111"/>
      <c r="D98" s="108"/>
      <c r="E98" s="85"/>
      <c r="F98" s="87">
        <v>1</v>
      </c>
      <c r="G98" s="87">
        <v>45</v>
      </c>
      <c r="H98" s="87">
        <v>1</v>
      </c>
      <c r="I98" s="87">
        <v>1</v>
      </c>
      <c r="J98" s="88">
        <f>I98*H98*G98*F98</f>
        <v>45</v>
      </c>
      <c r="K98" s="100"/>
      <c r="L98" s="99"/>
    </row>
    <row r="99" spans="1:12">
      <c r="A99" s="103"/>
      <c r="B99" s="96"/>
      <c r="C99" s="111"/>
      <c r="D99" s="108"/>
      <c r="E99" s="85"/>
      <c r="F99" s="93"/>
      <c r="G99" s="93"/>
      <c r="H99" s="93"/>
      <c r="I99" s="93"/>
      <c r="J99" s="99">
        <f>SUM(J96:J98)</f>
        <v>77.5</v>
      </c>
      <c r="K99" s="100">
        <v>0.05</v>
      </c>
      <c r="L99" s="99">
        <f>J99+J99*K99</f>
        <v>81.375</v>
      </c>
    </row>
    <row r="100" spans="1:12">
      <c r="A100" s="103"/>
      <c r="B100" s="96"/>
      <c r="C100" s="111"/>
      <c r="D100" s="108"/>
      <c r="E100" s="85"/>
      <c r="F100" s="93"/>
      <c r="G100" s="93"/>
      <c r="H100" s="93"/>
      <c r="I100" s="93"/>
      <c r="J100" s="99"/>
      <c r="K100" s="100"/>
      <c r="L100" s="99"/>
    </row>
    <row r="101" spans="1:12" ht="15.5">
      <c r="A101" s="44">
        <v>4.0999999999999996</v>
      </c>
      <c r="B101" s="56" t="s">
        <v>22</v>
      </c>
      <c r="C101" s="111"/>
      <c r="D101" s="115" t="s">
        <v>179</v>
      </c>
      <c r="E101" s="85" t="s">
        <v>115</v>
      </c>
      <c r="F101" s="87">
        <v>1</v>
      </c>
      <c r="G101" s="87">
        <v>128.9</v>
      </c>
      <c r="H101" s="87">
        <v>1</v>
      </c>
      <c r="I101" s="87">
        <v>1</v>
      </c>
      <c r="J101" s="88">
        <f>I101*H101*G101*F101</f>
        <v>128.9</v>
      </c>
      <c r="K101" s="100"/>
      <c r="L101" s="99"/>
    </row>
    <row r="102" spans="1:12">
      <c r="A102" s="103"/>
      <c r="B102" s="96"/>
      <c r="C102" s="111"/>
      <c r="D102" s="108"/>
      <c r="E102" s="85"/>
      <c r="F102" s="87"/>
      <c r="G102" s="87"/>
      <c r="H102" s="87"/>
      <c r="I102" s="87"/>
      <c r="J102" s="88"/>
      <c r="K102" s="100"/>
      <c r="L102" s="99"/>
    </row>
    <row r="103" spans="1:12">
      <c r="A103" s="103"/>
      <c r="B103" s="96"/>
      <c r="C103" s="111"/>
      <c r="D103" s="108"/>
      <c r="E103" s="85"/>
      <c r="F103" s="93"/>
      <c r="G103" s="93"/>
      <c r="H103" s="93"/>
      <c r="I103" s="93"/>
      <c r="J103" s="99">
        <f>SUM(J101)</f>
        <v>128.9</v>
      </c>
      <c r="K103" s="100">
        <v>0.05</v>
      </c>
      <c r="L103" s="99">
        <f>J103+J103*K103</f>
        <v>135.345</v>
      </c>
    </row>
    <row r="104" spans="1:12">
      <c r="A104" s="103"/>
      <c r="B104" s="96"/>
      <c r="C104" s="111"/>
      <c r="D104" s="108"/>
      <c r="E104" s="85"/>
      <c r="F104" s="93"/>
      <c r="G104" s="93"/>
      <c r="H104" s="93"/>
      <c r="I104" s="93"/>
      <c r="J104" s="99"/>
      <c r="K104" s="100"/>
      <c r="L104" s="99"/>
    </row>
    <row r="105" spans="1:12" ht="15.5">
      <c r="A105" s="44">
        <v>4.12</v>
      </c>
      <c r="B105" s="56" t="s">
        <v>23</v>
      </c>
      <c r="C105" s="111"/>
      <c r="D105" s="115" t="s">
        <v>178</v>
      </c>
      <c r="E105" s="85" t="s">
        <v>115</v>
      </c>
      <c r="F105" s="87">
        <v>1</v>
      </c>
      <c r="G105" s="87">
        <v>539</v>
      </c>
      <c r="H105" s="87">
        <v>1</v>
      </c>
      <c r="I105" s="87">
        <v>1</v>
      </c>
      <c r="J105" s="88">
        <f>I105*H105*G105*F105</f>
        <v>539</v>
      </c>
      <c r="K105" s="100"/>
      <c r="L105" s="99"/>
    </row>
    <row r="106" spans="1:12">
      <c r="A106" s="103"/>
      <c r="B106" s="96"/>
      <c r="C106" s="111"/>
      <c r="D106" s="108"/>
      <c r="E106" s="85"/>
      <c r="F106" s="87"/>
      <c r="G106" s="87"/>
      <c r="H106" s="87"/>
      <c r="I106" s="87"/>
      <c r="J106" s="88"/>
      <c r="K106" s="100"/>
      <c r="L106" s="99"/>
    </row>
    <row r="107" spans="1:12">
      <c r="A107" s="103"/>
      <c r="B107" s="96"/>
      <c r="C107" s="111"/>
      <c r="D107" s="108"/>
      <c r="E107" s="85"/>
      <c r="F107" s="93"/>
      <c r="G107" s="93"/>
      <c r="H107" s="93"/>
      <c r="I107" s="93"/>
      <c r="J107" s="99">
        <f>SUM(J105)</f>
        <v>539</v>
      </c>
      <c r="K107" s="100">
        <v>0.05</v>
      </c>
      <c r="L107" s="99">
        <f>J107+J107*K107</f>
        <v>565.95000000000005</v>
      </c>
    </row>
    <row r="108" spans="1:12">
      <c r="A108" s="82"/>
      <c r="B108" s="81"/>
      <c r="C108" s="111"/>
      <c r="D108" s="112"/>
      <c r="E108" s="85"/>
      <c r="F108" s="87"/>
      <c r="G108" s="87"/>
      <c r="H108" s="87"/>
      <c r="I108" s="87"/>
      <c r="J108" s="99"/>
      <c r="K108" s="100"/>
      <c r="L108" s="99"/>
    </row>
    <row r="109" spans="1:12" ht="15.5">
      <c r="A109" s="44">
        <v>4.1399999999999997</v>
      </c>
      <c r="B109" s="56" t="s">
        <v>24</v>
      </c>
      <c r="C109" s="111"/>
      <c r="D109" s="115" t="s">
        <v>142</v>
      </c>
      <c r="E109" s="85" t="s">
        <v>115</v>
      </c>
      <c r="F109" s="87">
        <v>1</v>
      </c>
      <c r="G109" s="87">
        <v>735</v>
      </c>
      <c r="H109" s="87">
        <v>1</v>
      </c>
      <c r="I109" s="87">
        <v>1</v>
      </c>
      <c r="J109" s="88">
        <f t="shared" ref="J109" si="7">I109*H109*G109*F109</f>
        <v>735</v>
      </c>
      <c r="K109" s="89"/>
      <c r="L109" s="90"/>
    </row>
    <row r="110" spans="1:12">
      <c r="A110" s="103"/>
      <c r="B110" s="80"/>
      <c r="C110" s="111"/>
      <c r="D110" s="115" t="s">
        <v>179</v>
      </c>
      <c r="E110" s="85" t="s">
        <v>115</v>
      </c>
      <c r="F110" s="87">
        <v>1</v>
      </c>
      <c r="G110" s="87">
        <v>128.9</v>
      </c>
      <c r="H110" s="87">
        <v>1</v>
      </c>
      <c r="I110" s="87">
        <v>1</v>
      </c>
      <c r="J110" s="88">
        <f>I110*H110*G110*F110</f>
        <v>128.9</v>
      </c>
      <c r="K110" s="89"/>
      <c r="L110" s="90"/>
    </row>
    <row r="111" spans="1:12">
      <c r="A111" s="103"/>
      <c r="B111" s="80"/>
      <c r="C111" s="111"/>
      <c r="D111" s="115" t="s">
        <v>143</v>
      </c>
      <c r="E111" s="85" t="s">
        <v>115</v>
      </c>
      <c r="F111" s="87">
        <v>1</v>
      </c>
      <c r="G111" s="87">
        <v>40</v>
      </c>
      <c r="H111" s="87">
        <v>1</v>
      </c>
      <c r="I111" s="87">
        <v>1</v>
      </c>
      <c r="J111" s="88">
        <f t="shared" ref="J111" si="8">I111*H111*G111*F111</f>
        <v>40</v>
      </c>
      <c r="K111" s="89"/>
      <c r="L111" s="90"/>
    </row>
    <row r="112" spans="1:12">
      <c r="A112" s="103"/>
      <c r="B112" s="92"/>
      <c r="C112" s="111"/>
      <c r="D112" s="112"/>
      <c r="E112" s="85"/>
      <c r="F112" s="87"/>
      <c r="G112" s="87"/>
      <c r="H112" s="87"/>
      <c r="I112" s="87"/>
      <c r="J112" s="88"/>
      <c r="K112" s="89"/>
      <c r="L112" s="90"/>
    </row>
    <row r="113" spans="1:12">
      <c r="A113" s="103"/>
      <c r="B113" s="80"/>
      <c r="C113" s="111"/>
      <c r="D113" s="112"/>
      <c r="E113" s="85"/>
      <c r="F113" s="87"/>
      <c r="G113" s="87"/>
      <c r="H113" s="87"/>
      <c r="I113" s="87"/>
      <c r="J113" s="99">
        <f>SUM(J109:J112)</f>
        <v>903.9</v>
      </c>
      <c r="K113" s="100">
        <v>0.05</v>
      </c>
      <c r="L113" s="99">
        <f>J113+J113*K113</f>
        <v>949.09500000000003</v>
      </c>
    </row>
    <row r="114" spans="1:12">
      <c r="A114" s="103"/>
      <c r="B114" s="80"/>
      <c r="C114" s="111"/>
      <c r="D114" s="112"/>
      <c r="E114" s="85"/>
      <c r="F114" s="87"/>
      <c r="G114" s="87"/>
      <c r="H114" s="87"/>
      <c r="I114" s="87"/>
      <c r="J114" s="99"/>
      <c r="K114" s="100"/>
      <c r="L114" s="99"/>
    </row>
    <row r="115" spans="1:12">
      <c r="A115" s="103"/>
      <c r="B115" s="80"/>
      <c r="C115" s="111"/>
      <c r="D115" s="112"/>
      <c r="E115" s="85"/>
      <c r="F115" s="87"/>
      <c r="G115" s="87"/>
      <c r="H115" s="87"/>
      <c r="I115" s="87"/>
      <c r="J115" s="88"/>
      <c r="K115" s="89"/>
      <c r="L115" s="90"/>
    </row>
    <row r="116" spans="1:12" ht="15.5">
      <c r="A116" s="44">
        <v>5.01</v>
      </c>
      <c r="B116" s="56" t="s">
        <v>27</v>
      </c>
      <c r="C116" s="111"/>
      <c r="D116" s="117" t="s">
        <v>144</v>
      </c>
      <c r="E116" s="85" t="s">
        <v>115</v>
      </c>
      <c r="F116" s="87">
        <v>1</v>
      </c>
      <c r="G116" s="93">
        <v>1868</v>
      </c>
      <c r="H116" s="87">
        <v>1</v>
      </c>
      <c r="I116" s="87">
        <v>1</v>
      </c>
      <c r="J116" s="88">
        <f t="shared" ref="J116" si="9">I116*H116*G116*F116</f>
        <v>1868</v>
      </c>
      <c r="K116" s="89"/>
      <c r="L116" s="90"/>
    </row>
    <row r="117" spans="1:12">
      <c r="A117" s="103"/>
      <c r="B117" s="80"/>
      <c r="C117" s="111"/>
      <c r="D117" s="108"/>
      <c r="E117" s="85" t="s">
        <v>115</v>
      </c>
      <c r="F117" s="87">
        <v>1</v>
      </c>
      <c r="G117" s="93"/>
      <c r="H117" s="87">
        <v>1</v>
      </c>
      <c r="I117" s="87"/>
      <c r="J117" s="88">
        <f>I117*H117*G117*F117</f>
        <v>0</v>
      </c>
      <c r="K117" s="89"/>
      <c r="L117" s="90"/>
    </row>
    <row r="118" spans="1:12">
      <c r="A118" s="103"/>
      <c r="B118" s="80"/>
      <c r="C118" s="111"/>
      <c r="D118" s="118"/>
      <c r="E118" s="85"/>
      <c r="F118" s="119"/>
      <c r="G118" s="120"/>
      <c r="H118" s="120"/>
      <c r="I118" s="120"/>
      <c r="J118" s="99">
        <f>SUM(J116:J117)</f>
        <v>1868</v>
      </c>
      <c r="K118" s="100">
        <v>0.05</v>
      </c>
      <c r="L118" s="99">
        <f>J118+J118*K118</f>
        <v>1961.4</v>
      </c>
    </row>
    <row r="119" spans="1:12">
      <c r="A119" s="103"/>
      <c r="B119" s="80"/>
      <c r="C119" s="111"/>
      <c r="D119" s="118"/>
      <c r="E119" s="85"/>
      <c r="F119" s="119"/>
      <c r="G119" s="120"/>
      <c r="H119" s="120"/>
      <c r="I119" s="120"/>
      <c r="J119" s="99"/>
      <c r="K119" s="100"/>
      <c r="L119" s="99"/>
    </row>
    <row r="120" spans="1:12" ht="15.5">
      <c r="A120" s="44">
        <v>5.04</v>
      </c>
      <c r="B120" s="56" t="s">
        <v>29</v>
      </c>
      <c r="C120" s="111"/>
      <c r="D120" s="117" t="s">
        <v>138</v>
      </c>
      <c r="E120" s="85" t="s">
        <v>115</v>
      </c>
      <c r="F120" s="87">
        <v>1</v>
      </c>
      <c r="G120" s="93">
        <v>50</v>
      </c>
      <c r="H120" s="87">
        <v>1</v>
      </c>
      <c r="I120" s="87">
        <v>1</v>
      </c>
      <c r="J120" s="88">
        <f t="shared" ref="J120" si="10">I120*H120*G120*F120</f>
        <v>50</v>
      </c>
      <c r="K120" s="89"/>
      <c r="L120" s="90"/>
    </row>
    <row r="121" spans="1:12">
      <c r="A121" s="103"/>
      <c r="B121" s="80"/>
      <c r="C121" s="111"/>
      <c r="D121" s="117" t="s">
        <v>171</v>
      </c>
      <c r="E121" s="85" t="s">
        <v>115</v>
      </c>
      <c r="F121" s="87">
        <v>1</v>
      </c>
      <c r="G121" s="93">
        <v>45</v>
      </c>
      <c r="H121" s="87">
        <v>1</v>
      </c>
      <c r="I121" s="87">
        <v>1</v>
      </c>
      <c r="J121" s="88">
        <f>I121*H121*G121*F121</f>
        <v>45</v>
      </c>
      <c r="K121" s="89"/>
      <c r="L121" s="90"/>
    </row>
    <row r="122" spans="1:12">
      <c r="A122" s="103"/>
      <c r="B122" s="80"/>
      <c r="C122" s="111"/>
      <c r="D122" s="118"/>
      <c r="E122" s="85"/>
      <c r="F122" s="119"/>
      <c r="G122" s="120"/>
      <c r="H122" s="120"/>
      <c r="I122" s="120"/>
      <c r="J122" s="99">
        <f>SUM(J120:J121)</f>
        <v>95</v>
      </c>
      <c r="K122" s="100">
        <v>0.05</v>
      </c>
      <c r="L122" s="99">
        <f>J122+J122*K122</f>
        <v>99.75</v>
      </c>
    </row>
    <row r="123" spans="1:12">
      <c r="A123" s="103"/>
      <c r="B123" s="80"/>
      <c r="C123" s="111"/>
      <c r="D123" s="118"/>
      <c r="E123" s="85"/>
      <c r="F123" s="119"/>
      <c r="G123" s="120"/>
      <c r="H123" s="120"/>
      <c r="I123" s="120"/>
      <c r="J123" s="99"/>
      <c r="K123" s="100"/>
      <c r="L123" s="99"/>
    </row>
    <row r="124" spans="1:12">
      <c r="A124" s="103"/>
      <c r="B124" s="92"/>
      <c r="C124" s="118"/>
      <c r="D124" s="118"/>
      <c r="E124" s="85"/>
      <c r="F124" s="87"/>
      <c r="G124" s="93"/>
      <c r="H124" s="87"/>
      <c r="I124" s="87"/>
      <c r="J124" s="88"/>
      <c r="K124" s="89"/>
      <c r="L124" s="90"/>
    </row>
    <row r="125" spans="1:12" ht="31">
      <c r="A125" s="58">
        <v>8.01</v>
      </c>
      <c r="B125" s="69" t="s">
        <v>92</v>
      </c>
      <c r="C125" s="111"/>
      <c r="D125" s="118" t="s">
        <v>145</v>
      </c>
      <c r="E125" s="85" t="s">
        <v>115</v>
      </c>
      <c r="F125" s="87">
        <v>2</v>
      </c>
      <c r="G125" s="93">
        <v>2.33</v>
      </c>
      <c r="H125" s="87">
        <v>1</v>
      </c>
      <c r="I125" s="87">
        <v>1.83</v>
      </c>
      <c r="J125" s="88">
        <f t="shared" ref="J125:J126" si="11">I125*H125*G125*F125</f>
        <v>8.5278000000000009</v>
      </c>
      <c r="K125" s="89"/>
      <c r="L125" s="90"/>
    </row>
    <row r="126" spans="1:12" ht="15.5">
      <c r="A126" s="58"/>
      <c r="B126" s="69"/>
      <c r="C126" s="111"/>
      <c r="D126" s="118"/>
      <c r="E126" s="85" t="s">
        <v>115</v>
      </c>
      <c r="F126" s="87">
        <v>1</v>
      </c>
      <c r="G126" s="93">
        <v>4.33</v>
      </c>
      <c r="H126" s="87">
        <v>1</v>
      </c>
      <c r="I126" s="87">
        <v>1.83</v>
      </c>
      <c r="J126" s="88">
        <f t="shared" si="11"/>
        <v>7.9239000000000006</v>
      </c>
      <c r="K126" s="89"/>
      <c r="L126" s="90"/>
    </row>
    <row r="127" spans="1:12" ht="15.5">
      <c r="A127" s="58"/>
      <c r="B127" s="69"/>
      <c r="C127" s="111"/>
      <c r="D127" s="118" t="s">
        <v>107</v>
      </c>
      <c r="E127" s="85" t="s">
        <v>115</v>
      </c>
      <c r="F127" s="87">
        <v>2</v>
      </c>
      <c r="G127" s="93">
        <v>2.33</v>
      </c>
      <c r="H127" s="87">
        <v>1</v>
      </c>
      <c r="I127" s="87">
        <v>1.83</v>
      </c>
      <c r="J127" s="88">
        <f t="shared" ref="J127:J128" si="12">I127*H127*G127*F127</f>
        <v>8.5278000000000009</v>
      </c>
      <c r="K127" s="89"/>
      <c r="L127" s="90"/>
    </row>
    <row r="128" spans="1:12">
      <c r="E128" s="85" t="s">
        <v>115</v>
      </c>
      <c r="F128" s="87">
        <v>1</v>
      </c>
      <c r="G128" s="93">
        <v>3.42</v>
      </c>
      <c r="H128" s="87">
        <v>1</v>
      </c>
      <c r="I128" s="87">
        <v>1.5</v>
      </c>
      <c r="J128" s="88">
        <f t="shared" si="12"/>
        <v>5.13</v>
      </c>
    </row>
    <row r="129" spans="1:12">
      <c r="A129" s="103"/>
      <c r="B129" s="92"/>
      <c r="C129" s="111"/>
      <c r="D129" s="118"/>
      <c r="E129" s="85"/>
      <c r="F129" s="87"/>
      <c r="G129" s="93"/>
      <c r="H129" s="87"/>
      <c r="I129" s="87"/>
      <c r="J129" s="88"/>
      <c r="K129" s="100"/>
      <c r="L129" s="99"/>
    </row>
    <row r="130" spans="1:12">
      <c r="A130" s="103"/>
      <c r="B130" s="92"/>
      <c r="C130" s="111"/>
      <c r="D130" s="118"/>
      <c r="E130" s="85"/>
      <c r="F130" s="87"/>
      <c r="G130" s="93"/>
      <c r="H130" s="87"/>
      <c r="I130" s="87"/>
      <c r="J130" s="99">
        <f>SUM(J125:J128)</f>
        <v>30.109500000000001</v>
      </c>
      <c r="K130" s="100">
        <v>0.05</v>
      </c>
      <c r="L130" s="99">
        <f>J130+J130*K130</f>
        <v>31.614975000000001</v>
      </c>
    </row>
    <row r="131" spans="1:12">
      <c r="A131" s="103"/>
      <c r="B131" s="92"/>
      <c r="C131" s="111"/>
      <c r="D131" s="118"/>
      <c r="E131" s="85"/>
      <c r="F131" s="87"/>
      <c r="G131" s="93"/>
      <c r="H131" s="87"/>
      <c r="I131" s="87"/>
      <c r="J131" s="99"/>
      <c r="K131" s="100"/>
      <c r="L131" s="99"/>
    </row>
    <row r="132" spans="1:12" ht="15.5">
      <c r="A132" s="44">
        <v>8.0299999999999994</v>
      </c>
      <c r="B132" s="45" t="s">
        <v>31</v>
      </c>
      <c r="C132" s="111"/>
      <c r="D132" s="118" t="s">
        <v>180</v>
      </c>
      <c r="E132" s="85" t="s">
        <v>115</v>
      </c>
      <c r="F132" s="87">
        <v>1</v>
      </c>
      <c r="G132" s="93">
        <v>60.83</v>
      </c>
      <c r="H132" s="87">
        <v>1</v>
      </c>
      <c r="I132" s="87">
        <v>3.75</v>
      </c>
      <c r="J132" s="88">
        <f t="shared" ref="J132:J135" si="13">I132*H132*G132*F132</f>
        <v>228.11249999999998</v>
      </c>
      <c r="K132" s="89"/>
      <c r="L132" s="90"/>
    </row>
    <row r="133" spans="1:12" ht="15.5">
      <c r="A133" s="58"/>
      <c r="B133" s="69"/>
      <c r="C133" s="111"/>
      <c r="D133" s="118"/>
      <c r="E133" s="85" t="s">
        <v>115</v>
      </c>
      <c r="F133" s="87">
        <v>1</v>
      </c>
      <c r="G133" s="93">
        <v>6.58</v>
      </c>
      <c r="H133" s="87">
        <v>1</v>
      </c>
      <c r="I133" s="87">
        <v>0.5</v>
      </c>
      <c r="J133" s="88">
        <f t="shared" si="13"/>
        <v>3.29</v>
      </c>
      <c r="K133" s="89"/>
      <c r="L133" s="90"/>
    </row>
    <row r="134" spans="1:12" ht="15.5">
      <c r="A134" s="58"/>
      <c r="B134" s="69"/>
      <c r="C134" s="111"/>
      <c r="D134" s="118"/>
      <c r="E134" s="85" t="s">
        <v>115</v>
      </c>
      <c r="F134" s="87">
        <v>2</v>
      </c>
      <c r="G134" s="93">
        <v>9.16</v>
      </c>
      <c r="H134" s="87">
        <v>1</v>
      </c>
      <c r="I134" s="87">
        <v>0.5</v>
      </c>
      <c r="J134" s="88">
        <f t="shared" si="13"/>
        <v>9.16</v>
      </c>
      <c r="K134" s="89"/>
      <c r="L134" s="90"/>
    </row>
    <row r="135" spans="1:12">
      <c r="E135" s="85" t="s">
        <v>115</v>
      </c>
      <c r="F135" s="87">
        <v>1</v>
      </c>
      <c r="G135" s="93"/>
      <c r="H135" s="87">
        <v>1</v>
      </c>
      <c r="I135" s="87"/>
      <c r="J135" s="88">
        <f t="shared" si="13"/>
        <v>0</v>
      </c>
    </row>
    <row r="136" spans="1:12">
      <c r="A136" s="103"/>
      <c r="B136" s="92"/>
      <c r="C136" s="111"/>
      <c r="D136" s="118"/>
      <c r="E136" s="85"/>
      <c r="F136" s="87"/>
      <c r="G136" s="93"/>
      <c r="H136" s="87"/>
      <c r="I136" s="87"/>
      <c r="J136" s="88"/>
      <c r="K136" s="100"/>
      <c r="L136" s="99"/>
    </row>
    <row r="137" spans="1:12">
      <c r="A137" s="103"/>
      <c r="B137" s="92"/>
      <c r="C137" s="111"/>
      <c r="D137" s="118"/>
      <c r="E137" s="85"/>
      <c r="F137" s="87"/>
      <c r="G137" s="93"/>
      <c r="H137" s="87"/>
      <c r="I137" s="87"/>
      <c r="J137" s="99">
        <f>SUM(J132:J135)</f>
        <v>240.56249999999997</v>
      </c>
      <c r="K137" s="100">
        <v>0.05</v>
      </c>
      <c r="L137" s="99">
        <f>J137+J137*K137</f>
        <v>252.59062499999996</v>
      </c>
    </row>
    <row r="138" spans="1:12">
      <c r="A138" s="103"/>
      <c r="B138" s="92"/>
      <c r="C138" s="111"/>
      <c r="D138" s="118"/>
      <c r="E138" s="85"/>
      <c r="F138" s="87"/>
      <c r="G138" s="93"/>
      <c r="H138" s="87"/>
      <c r="I138" s="87"/>
      <c r="J138" s="88"/>
      <c r="K138" s="89"/>
      <c r="L138" s="90"/>
    </row>
    <row r="139" spans="1:12">
      <c r="A139" s="103"/>
      <c r="B139" s="92"/>
      <c r="C139" s="111"/>
      <c r="D139" s="118"/>
      <c r="E139" s="85"/>
      <c r="F139" s="87"/>
      <c r="G139" s="93"/>
      <c r="H139" s="87"/>
      <c r="I139" s="87"/>
      <c r="J139" s="88"/>
      <c r="K139" s="89"/>
      <c r="L139" s="90"/>
    </row>
    <row r="140" spans="1:12" ht="31">
      <c r="A140" s="44">
        <v>8.0399999999999991</v>
      </c>
      <c r="B140" s="45" t="s">
        <v>93</v>
      </c>
      <c r="C140" s="111"/>
      <c r="D140" s="118" t="s">
        <v>136</v>
      </c>
      <c r="E140" s="85" t="s">
        <v>130</v>
      </c>
      <c r="F140" s="87">
        <v>5</v>
      </c>
      <c r="G140" s="87">
        <v>6.42</v>
      </c>
      <c r="H140" s="87">
        <v>1</v>
      </c>
      <c r="I140" s="87">
        <v>1</v>
      </c>
      <c r="J140" s="88">
        <f t="shared" ref="J140:J150" si="14">I140*H140*G140*F140</f>
        <v>32.1</v>
      </c>
      <c r="K140" s="89"/>
      <c r="L140" s="90"/>
    </row>
    <row r="141" spans="1:12" ht="15.5">
      <c r="A141" s="44"/>
      <c r="B141" s="45"/>
      <c r="C141" s="111"/>
      <c r="D141" s="118"/>
      <c r="E141" s="85" t="s">
        <v>130</v>
      </c>
      <c r="F141" s="87">
        <v>1</v>
      </c>
      <c r="G141" s="87">
        <v>3.83</v>
      </c>
      <c r="H141" s="87">
        <v>1</v>
      </c>
      <c r="I141" s="87">
        <v>1</v>
      </c>
      <c r="J141" s="88">
        <f t="shared" si="14"/>
        <v>3.83</v>
      </c>
      <c r="K141" s="89"/>
      <c r="L141" s="90"/>
    </row>
    <row r="142" spans="1:12">
      <c r="A142" s="103"/>
      <c r="B142" s="92"/>
      <c r="C142" s="111"/>
      <c r="D142" s="118" t="s">
        <v>137</v>
      </c>
      <c r="E142" s="85" t="s">
        <v>130</v>
      </c>
      <c r="F142" s="87">
        <v>4</v>
      </c>
      <c r="G142" s="87">
        <v>2.83</v>
      </c>
      <c r="H142" s="87">
        <v>1</v>
      </c>
      <c r="I142" s="87">
        <v>1</v>
      </c>
      <c r="J142" s="88">
        <f t="shared" si="14"/>
        <v>11.32</v>
      </c>
      <c r="K142" s="89"/>
      <c r="L142" s="90"/>
    </row>
    <row r="143" spans="1:12">
      <c r="A143" s="103"/>
      <c r="B143" s="92"/>
      <c r="C143" s="111"/>
      <c r="D143" s="118" t="s">
        <v>170</v>
      </c>
      <c r="E143" s="85" t="s">
        <v>130</v>
      </c>
      <c r="F143" s="87">
        <v>1</v>
      </c>
      <c r="G143" s="87">
        <v>2.75</v>
      </c>
      <c r="H143" s="87">
        <v>1</v>
      </c>
      <c r="I143" s="87">
        <v>1</v>
      </c>
      <c r="J143" s="88">
        <f t="shared" si="14"/>
        <v>2.75</v>
      </c>
      <c r="K143" s="89"/>
      <c r="L143" s="90"/>
    </row>
    <row r="144" spans="1:12">
      <c r="A144" s="103"/>
      <c r="B144" s="92"/>
      <c r="C144" s="111"/>
      <c r="D144" s="118"/>
      <c r="E144" s="85" t="s">
        <v>130</v>
      </c>
      <c r="F144" s="87">
        <v>1</v>
      </c>
      <c r="G144" s="87">
        <v>2.25</v>
      </c>
      <c r="H144" s="87">
        <v>1</v>
      </c>
      <c r="I144" s="87">
        <v>1</v>
      </c>
      <c r="J144" s="88">
        <f t="shared" si="14"/>
        <v>2.25</v>
      </c>
      <c r="K144" s="89"/>
      <c r="L144" s="90"/>
    </row>
    <row r="145" spans="1:12">
      <c r="A145" s="103"/>
      <c r="B145" s="92"/>
      <c r="C145" s="111"/>
      <c r="D145" s="118" t="s">
        <v>181</v>
      </c>
      <c r="E145" s="85" t="s">
        <v>130</v>
      </c>
      <c r="F145" s="87">
        <v>4</v>
      </c>
      <c r="G145" s="87">
        <v>2.75</v>
      </c>
      <c r="H145" s="87">
        <v>1</v>
      </c>
      <c r="I145" s="87">
        <v>1</v>
      </c>
      <c r="J145" s="88">
        <f t="shared" si="14"/>
        <v>11</v>
      </c>
      <c r="K145" s="89"/>
      <c r="L145" s="90"/>
    </row>
    <row r="146" spans="1:12">
      <c r="A146" s="103"/>
      <c r="B146" s="92"/>
      <c r="C146" s="111"/>
      <c r="D146" s="118"/>
      <c r="E146" s="85" t="s">
        <v>130</v>
      </c>
      <c r="F146" s="87">
        <v>2</v>
      </c>
      <c r="G146" s="87">
        <v>2.66</v>
      </c>
      <c r="H146" s="87">
        <v>1</v>
      </c>
      <c r="I146" s="87">
        <v>1</v>
      </c>
      <c r="J146" s="88">
        <f t="shared" si="14"/>
        <v>5.32</v>
      </c>
      <c r="K146" s="89"/>
      <c r="L146" s="90"/>
    </row>
    <row r="147" spans="1:12">
      <c r="A147" s="103"/>
      <c r="B147" s="92"/>
      <c r="C147" s="111"/>
      <c r="D147" s="118"/>
      <c r="E147" s="85" t="s">
        <v>130</v>
      </c>
      <c r="F147" s="87">
        <v>2</v>
      </c>
      <c r="G147" s="87">
        <v>3.83</v>
      </c>
      <c r="H147" s="87">
        <v>1</v>
      </c>
      <c r="I147" s="87">
        <v>1</v>
      </c>
      <c r="J147" s="88">
        <f t="shared" si="14"/>
        <v>7.66</v>
      </c>
      <c r="K147" s="89"/>
      <c r="L147" s="90"/>
    </row>
    <row r="148" spans="1:12">
      <c r="A148" s="103"/>
      <c r="B148" s="92"/>
      <c r="C148" s="111"/>
      <c r="D148" s="118"/>
      <c r="E148" s="85" t="s">
        <v>130</v>
      </c>
      <c r="F148" s="87">
        <v>2</v>
      </c>
      <c r="G148" s="87">
        <v>1.1599999999999999</v>
      </c>
      <c r="H148" s="87">
        <v>1</v>
      </c>
      <c r="I148" s="87">
        <v>1</v>
      </c>
      <c r="J148" s="88">
        <f t="shared" si="14"/>
        <v>2.3199999999999998</v>
      </c>
      <c r="K148" s="89"/>
      <c r="L148" s="90"/>
    </row>
    <row r="149" spans="1:12">
      <c r="A149" s="103"/>
      <c r="B149" s="92"/>
      <c r="C149" s="111"/>
      <c r="D149" s="118" t="s">
        <v>134</v>
      </c>
      <c r="E149" s="85" t="s">
        <v>130</v>
      </c>
      <c r="F149" s="87">
        <v>4</v>
      </c>
      <c r="G149" s="87">
        <v>3</v>
      </c>
      <c r="H149" s="87">
        <v>1</v>
      </c>
      <c r="I149" s="87">
        <v>1</v>
      </c>
      <c r="J149" s="88">
        <f t="shared" si="14"/>
        <v>12</v>
      </c>
      <c r="K149" s="89"/>
      <c r="L149" s="90"/>
    </row>
    <row r="150" spans="1:12">
      <c r="A150" s="121"/>
      <c r="B150" s="122"/>
      <c r="C150" s="113"/>
      <c r="D150" s="118" t="s">
        <v>182</v>
      </c>
      <c r="E150" s="85" t="s">
        <v>130</v>
      </c>
      <c r="F150" s="87">
        <v>2</v>
      </c>
      <c r="G150" s="87">
        <v>3.33</v>
      </c>
      <c r="H150" s="87">
        <v>1</v>
      </c>
      <c r="I150" s="87">
        <v>1</v>
      </c>
      <c r="J150" s="88">
        <f t="shared" si="14"/>
        <v>6.66</v>
      </c>
      <c r="K150" s="120"/>
      <c r="L150" s="90"/>
    </row>
    <row r="151" spans="1:12">
      <c r="A151" s="121"/>
      <c r="B151" s="122"/>
      <c r="C151" s="113"/>
      <c r="D151" s="113"/>
      <c r="E151" s="85"/>
      <c r="F151" s="87"/>
      <c r="G151" s="87"/>
      <c r="H151" s="87"/>
      <c r="I151" s="87"/>
      <c r="J151" s="99">
        <f>SUM(J140:J150)</f>
        <v>97.20999999999998</v>
      </c>
      <c r="K151" s="89">
        <v>0.05</v>
      </c>
      <c r="L151" s="90">
        <f>J151+J151*K151</f>
        <v>102.07049999999998</v>
      </c>
    </row>
    <row r="152" spans="1:12">
      <c r="A152" s="121"/>
      <c r="B152" s="122"/>
      <c r="C152" s="113"/>
      <c r="D152" s="118"/>
      <c r="E152" s="85"/>
      <c r="F152" s="87"/>
      <c r="G152" s="87"/>
      <c r="H152" s="87"/>
      <c r="I152" s="87"/>
      <c r="J152" s="99"/>
      <c r="K152" s="89"/>
      <c r="L152" s="90"/>
    </row>
    <row r="153" spans="1:12" ht="15.5">
      <c r="A153" s="44">
        <v>8.06</v>
      </c>
      <c r="B153" s="45" t="s">
        <v>95</v>
      </c>
      <c r="C153" s="113"/>
      <c r="D153" s="118" t="s">
        <v>131</v>
      </c>
      <c r="E153" s="85" t="s">
        <v>130</v>
      </c>
      <c r="F153" s="87">
        <v>1</v>
      </c>
      <c r="G153" s="87">
        <v>16.16</v>
      </c>
      <c r="H153" s="87">
        <v>1</v>
      </c>
      <c r="I153" s="87">
        <v>1</v>
      </c>
      <c r="J153" s="88">
        <f t="shared" ref="J153:J154" si="15">I153*H153*G153*F153</f>
        <v>16.16</v>
      </c>
      <c r="K153" s="89"/>
      <c r="L153" s="90"/>
    </row>
    <row r="154" spans="1:12" ht="15.5">
      <c r="A154" s="44"/>
      <c r="B154" s="45"/>
      <c r="C154" s="113"/>
      <c r="D154" s="118" t="s">
        <v>184</v>
      </c>
      <c r="E154" s="85"/>
      <c r="F154" s="87">
        <v>1</v>
      </c>
      <c r="G154" s="87">
        <v>60.83</v>
      </c>
      <c r="H154" s="87">
        <v>1</v>
      </c>
      <c r="I154" s="87">
        <v>1</v>
      </c>
      <c r="J154" s="88">
        <f t="shared" si="15"/>
        <v>60.83</v>
      </c>
      <c r="K154" s="89"/>
      <c r="L154" s="90"/>
    </row>
    <row r="155" spans="1:12" ht="15.5">
      <c r="A155" s="44"/>
      <c r="B155" s="45"/>
      <c r="C155" s="113"/>
      <c r="D155" s="118"/>
      <c r="E155" s="85"/>
      <c r="F155" s="87"/>
      <c r="G155" s="87"/>
      <c r="H155" s="87"/>
      <c r="I155" s="87"/>
      <c r="J155" s="88"/>
      <c r="K155" s="89"/>
      <c r="L155" s="90"/>
    </row>
    <row r="156" spans="1:12">
      <c r="A156" s="103"/>
      <c r="B156" s="96"/>
      <c r="C156" s="111"/>
      <c r="D156" s="118"/>
      <c r="E156" s="85"/>
      <c r="F156" s="123"/>
      <c r="G156" s="116"/>
      <c r="H156" s="93"/>
      <c r="I156" s="120"/>
      <c r="J156" s="99">
        <f>SUM(J153:J154)</f>
        <v>76.989999999999995</v>
      </c>
      <c r="K156" s="89">
        <v>0.05</v>
      </c>
      <c r="L156" s="90">
        <f>J156+J156*K156</f>
        <v>80.839500000000001</v>
      </c>
    </row>
    <row r="157" spans="1:12">
      <c r="A157" s="103"/>
      <c r="B157" s="96"/>
      <c r="C157" s="111"/>
      <c r="D157" s="118"/>
      <c r="E157" s="85"/>
      <c r="F157" s="123"/>
      <c r="G157" s="116"/>
      <c r="H157" s="93"/>
      <c r="I157" s="120"/>
      <c r="J157" s="99"/>
      <c r="K157" s="89"/>
      <c r="L157" s="90"/>
    </row>
    <row r="158" spans="1:12" ht="15.5">
      <c r="A158" s="44">
        <v>8.07</v>
      </c>
      <c r="B158" s="45" t="s">
        <v>94</v>
      </c>
      <c r="C158" s="111"/>
      <c r="D158" s="118" t="s">
        <v>160</v>
      </c>
      <c r="E158" s="85" t="s">
        <v>130</v>
      </c>
      <c r="F158" s="87">
        <v>1</v>
      </c>
      <c r="G158" s="87">
        <v>2.75</v>
      </c>
      <c r="H158" s="87">
        <v>1</v>
      </c>
      <c r="I158" s="87">
        <v>1</v>
      </c>
      <c r="J158" s="88">
        <f>I158*H158*G158*F158</f>
        <v>2.75</v>
      </c>
      <c r="K158" s="89"/>
      <c r="L158" s="90"/>
    </row>
    <row r="159" spans="1:12" ht="15.5">
      <c r="A159" s="44"/>
      <c r="B159" s="45"/>
      <c r="C159" s="111"/>
      <c r="D159" s="118"/>
      <c r="E159" s="85" t="s">
        <v>130</v>
      </c>
      <c r="F159" s="87">
        <v>1</v>
      </c>
      <c r="G159" s="87">
        <v>2.25</v>
      </c>
      <c r="H159" s="87">
        <v>1</v>
      </c>
      <c r="I159" s="87">
        <v>1</v>
      </c>
      <c r="J159" s="88">
        <f t="shared" ref="J159:J160" si="16">I159*H159*G159*F159</f>
        <v>2.25</v>
      </c>
      <c r="K159" s="89"/>
      <c r="L159" s="90"/>
    </row>
    <row r="160" spans="1:12">
      <c r="A160" s="103"/>
      <c r="B160" s="96"/>
      <c r="C160" s="111"/>
      <c r="D160" s="118"/>
      <c r="E160" s="85" t="s">
        <v>130</v>
      </c>
      <c r="F160" s="87">
        <v>6</v>
      </c>
      <c r="G160" s="87">
        <v>7</v>
      </c>
      <c r="H160" s="87">
        <v>1</v>
      </c>
      <c r="I160" s="87">
        <v>1</v>
      </c>
      <c r="J160" s="88">
        <f t="shared" si="16"/>
        <v>42</v>
      </c>
      <c r="K160" s="89"/>
      <c r="L160" s="90"/>
    </row>
    <row r="161" spans="1:12">
      <c r="A161" s="103"/>
      <c r="B161" s="96"/>
      <c r="C161" s="111"/>
      <c r="D161" s="118"/>
      <c r="E161" s="85"/>
      <c r="F161" s="87"/>
      <c r="G161" s="87"/>
      <c r="H161" s="87"/>
      <c r="I161" s="87"/>
      <c r="J161" s="88"/>
      <c r="K161" s="89"/>
      <c r="L161" s="90"/>
    </row>
    <row r="162" spans="1:12">
      <c r="A162" s="103"/>
      <c r="B162" s="96"/>
      <c r="C162" s="111"/>
      <c r="D162" s="118"/>
      <c r="E162" s="85"/>
      <c r="F162" s="87"/>
      <c r="G162" s="87"/>
      <c r="H162" s="87"/>
      <c r="I162" s="87"/>
      <c r="J162" s="88"/>
      <c r="K162" s="89"/>
      <c r="L162" s="90"/>
    </row>
    <row r="163" spans="1:12">
      <c r="A163" s="103"/>
      <c r="B163" s="96"/>
      <c r="C163" s="111"/>
      <c r="D163" s="118"/>
      <c r="E163" s="85"/>
      <c r="F163" s="123"/>
      <c r="G163" s="116"/>
      <c r="H163" s="93"/>
      <c r="I163" s="120"/>
      <c r="J163" s="99">
        <f>SUM(J158:J160)</f>
        <v>47</v>
      </c>
      <c r="K163" s="89">
        <v>0.05</v>
      </c>
      <c r="L163" s="90">
        <f>J163+J163*K163</f>
        <v>49.35</v>
      </c>
    </row>
    <row r="164" spans="1:12">
      <c r="A164" s="103"/>
      <c r="B164" s="96"/>
      <c r="C164" s="111"/>
      <c r="D164" s="118"/>
      <c r="E164" s="85"/>
      <c r="F164" s="123"/>
      <c r="G164" s="116"/>
      <c r="H164" s="93"/>
      <c r="I164" s="120"/>
      <c r="J164" s="99"/>
      <c r="K164" s="89"/>
      <c r="L164" s="90"/>
    </row>
    <row r="165" spans="1:12" ht="15.5">
      <c r="A165" s="44">
        <v>8.08</v>
      </c>
      <c r="B165" s="45" t="s">
        <v>96</v>
      </c>
      <c r="C165" s="113"/>
      <c r="D165" s="118" t="s">
        <v>131</v>
      </c>
      <c r="E165" s="85" t="s">
        <v>130</v>
      </c>
      <c r="F165" s="87">
        <v>1</v>
      </c>
      <c r="G165" s="87">
        <v>16.16</v>
      </c>
      <c r="H165" s="87">
        <v>1</v>
      </c>
      <c r="I165" s="87">
        <v>1</v>
      </c>
      <c r="J165" s="88">
        <f t="shared" ref="J165" si="17">I165*H165*G165*F165</f>
        <v>16.16</v>
      </c>
      <c r="K165" s="89"/>
      <c r="L165" s="90"/>
    </row>
    <row r="166" spans="1:12">
      <c r="A166" s="103"/>
      <c r="B166" s="96"/>
      <c r="C166" s="111"/>
      <c r="D166" s="118"/>
      <c r="E166" s="85"/>
      <c r="F166" s="123"/>
      <c r="G166" s="116"/>
      <c r="H166" s="93"/>
      <c r="I166" s="120"/>
      <c r="J166" s="99">
        <f>SUM(J165:J165)</f>
        <v>16.16</v>
      </c>
      <c r="K166" s="89">
        <v>0.05</v>
      </c>
      <c r="L166" s="90">
        <f>J166+J166*K166</f>
        <v>16.968</v>
      </c>
    </row>
    <row r="167" spans="1:12">
      <c r="A167" s="103"/>
      <c r="B167" s="96"/>
      <c r="C167" s="111"/>
      <c r="D167" s="118"/>
      <c r="E167" s="85"/>
      <c r="F167" s="123"/>
      <c r="G167" s="116"/>
      <c r="H167" s="93"/>
      <c r="I167" s="120"/>
      <c r="J167" s="99"/>
      <c r="K167" s="89"/>
      <c r="L167" s="90"/>
    </row>
    <row r="168" spans="1:12">
      <c r="A168" s="103"/>
      <c r="B168" s="96"/>
      <c r="C168" s="111"/>
      <c r="D168" s="118"/>
      <c r="E168" s="85"/>
      <c r="F168" s="123"/>
      <c r="G168" s="116"/>
      <c r="H168" s="93"/>
      <c r="I168" s="120"/>
      <c r="J168" s="99"/>
      <c r="K168" s="89"/>
      <c r="L168" s="90"/>
    </row>
    <row r="169" spans="1:12" ht="15.5">
      <c r="A169" s="44" t="s">
        <v>146</v>
      </c>
      <c r="B169" s="45" t="s">
        <v>33</v>
      </c>
      <c r="C169" s="111"/>
      <c r="D169" s="118" t="s">
        <v>132</v>
      </c>
      <c r="E169" s="85" t="s">
        <v>115</v>
      </c>
      <c r="F169" s="87">
        <v>1</v>
      </c>
      <c r="G169" s="87">
        <v>687.5</v>
      </c>
      <c r="H169" s="87">
        <v>1</v>
      </c>
      <c r="I169" s="87">
        <v>1</v>
      </c>
      <c r="J169" s="88">
        <f>I169*H169*G169*F169</f>
        <v>687.5</v>
      </c>
      <c r="K169" s="89"/>
      <c r="L169" s="90"/>
    </row>
    <row r="170" spans="1:12">
      <c r="A170" s="103"/>
      <c r="B170" s="96"/>
      <c r="C170" s="111"/>
      <c r="D170" s="118" t="s">
        <v>172</v>
      </c>
      <c r="E170" s="85" t="s">
        <v>115</v>
      </c>
      <c r="F170" s="87">
        <v>1</v>
      </c>
      <c r="G170" s="87">
        <v>40</v>
      </c>
      <c r="H170" s="87">
        <v>1</v>
      </c>
      <c r="I170" s="87">
        <v>1</v>
      </c>
      <c r="J170" s="88">
        <f t="shared" ref="J170:J175" si="18">I170*H170*G170*F170</f>
        <v>40</v>
      </c>
      <c r="K170" s="89"/>
      <c r="L170" s="90"/>
    </row>
    <row r="171" spans="1:12">
      <c r="A171" s="103"/>
      <c r="B171" s="96"/>
      <c r="C171" s="111"/>
      <c r="D171" s="118" t="s">
        <v>173</v>
      </c>
      <c r="E171" s="85" t="s">
        <v>115</v>
      </c>
      <c r="F171" s="87">
        <v>1</v>
      </c>
      <c r="G171" s="87">
        <v>16</v>
      </c>
      <c r="H171" s="87">
        <v>1</v>
      </c>
      <c r="I171" s="87">
        <v>8</v>
      </c>
      <c r="J171" s="88">
        <f t="shared" si="18"/>
        <v>128</v>
      </c>
      <c r="K171" s="89"/>
      <c r="L171" s="90"/>
    </row>
    <row r="172" spans="1:12">
      <c r="A172" s="103"/>
      <c r="B172" s="96"/>
      <c r="C172" s="111"/>
      <c r="D172" s="118"/>
      <c r="E172" s="85"/>
      <c r="F172" s="87">
        <v>1</v>
      </c>
      <c r="G172" s="87">
        <v>16.5</v>
      </c>
      <c r="H172" s="87">
        <v>1</v>
      </c>
      <c r="I172" s="87">
        <v>8</v>
      </c>
      <c r="J172" s="88">
        <f t="shared" si="18"/>
        <v>132</v>
      </c>
      <c r="K172" s="89"/>
      <c r="L172" s="90"/>
    </row>
    <row r="173" spans="1:12">
      <c r="A173" s="103"/>
      <c r="B173" s="96"/>
      <c r="C173" s="111"/>
      <c r="D173" s="118"/>
      <c r="E173" s="85"/>
      <c r="F173" s="87"/>
      <c r="G173" s="87"/>
      <c r="H173" s="87"/>
      <c r="I173" s="87"/>
      <c r="J173" s="88">
        <f t="shared" si="18"/>
        <v>0</v>
      </c>
      <c r="K173" s="89"/>
      <c r="L173" s="90"/>
    </row>
    <row r="174" spans="1:12">
      <c r="A174" s="103"/>
      <c r="B174" s="96"/>
      <c r="C174" s="111"/>
      <c r="D174" s="118"/>
      <c r="E174" s="85"/>
      <c r="F174" s="87"/>
      <c r="G174" s="87"/>
      <c r="H174" s="87"/>
      <c r="I174" s="87"/>
      <c r="J174" s="88">
        <f t="shared" si="18"/>
        <v>0</v>
      </c>
      <c r="K174" s="89"/>
      <c r="L174" s="90"/>
    </row>
    <row r="175" spans="1:12">
      <c r="A175" s="103"/>
      <c r="B175" s="96"/>
      <c r="C175" s="111"/>
      <c r="D175" s="118"/>
      <c r="E175" s="85"/>
      <c r="F175" s="87"/>
      <c r="G175" s="87"/>
      <c r="H175" s="87"/>
      <c r="I175" s="87"/>
      <c r="J175" s="88">
        <f t="shared" si="18"/>
        <v>0</v>
      </c>
      <c r="K175" s="89"/>
      <c r="L175" s="90"/>
    </row>
    <row r="176" spans="1:12">
      <c r="A176" s="103"/>
      <c r="B176" s="96"/>
      <c r="C176" s="111"/>
      <c r="D176" s="118"/>
      <c r="E176" s="85"/>
      <c r="F176" s="87"/>
      <c r="G176" s="87"/>
      <c r="H176" s="87"/>
      <c r="I176" s="87"/>
      <c r="J176" s="88"/>
      <c r="K176" s="89"/>
      <c r="L176" s="90"/>
    </row>
    <row r="177" spans="1:12">
      <c r="A177" s="103"/>
      <c r="B177" s="96"/>
      <c r="C177" s="111"/>
      <c r="D177" s="118"/>
      <c r="E177" s="85"/>
      <c r="F177" s="123"/>
      <c r="G177" s="116"/>
      <c r="H177" s="93"/>
      <c r="I177" s="120"/>
      <c r="J177" s="99">
        <f>SUM(J169:J175)</f>
        <v>987.5</v>
      </c>
      <c r="K177" s="89">
        <v>0.1</v>
      </c>
      <c r="L177" s="90">
        <f>J177+J177*K177</f>
        <v>1086.25</v>
      </c>
    </row>
    <row r="178" spans="1:12">
      <c r="A178" s="103"/>
      <c r="B178" s="96"/>
      <c r="C178" s="111"/>
      <c r="D178" s="118"/>
      <c r="E178" s="85"/>
      <c r="F178" s="123"/>
      <c r="G178" s="116"/>
      <c r="H178" s="93"/>
      <c r="I178" s="120"/>
      <c r="J178" s="99"/>
      <c r="K178" s="89"/>
      <c r="L178" s="90"/>
    </row>
    <row r="179" spans="1:12" ht="15.5">
      <c r="A179" s="44">
        <v>9.0399999999999991</v>
      </c>
      <c r="B179" s="45" t="s">
        <v>39</v>
      </c>
      <c r="C179" s="111"/>
      <c r="D179" s="118" t="s">
        <v>174</v>
      </c>
      <c r="E179" s="85" t="s">
        <v>115</v>
      </c>
      <c r="F179" s="87">
        <v>1</v>
      </c>
      <c r="G179" s="87">
        <v>735</v>
      </c>
      <c r="H179" s="87">
        <v>1</v>
      </c>
      <c r="I179" s="87">
        <v>1</v>
      </c>
      <c r="J179" s="88">
        <f t="shared" ref="J179:J180" si="19">I179*H179*G179*F179</f>
        <v>735</v>
      </c>
      <c r="K179" s="89"/>
      <c r="L179" s="90"/>
    </row>
    <row r="180" spans="1:12">
      <c r="A180" s="103"/>
      <c r="B180" s="96"/>
      <c r="C180" s="111"/>
      <c r="D180" s="118" t="s">
        <v>183</v>
      </c>
      <c r="E180" s="85" t="s">
        <v>115</v>
      </c>
      <c r="F180" s="87">
        <v>1</v>
      </c>
      <c r="G180" s="87">
        <v>25</v>
      </c>
      <c r="H180" s="87">
        <v>1</v>
      </c>
      <c r="I180" s="87">
        <v>5</v>
      </c>
      <c r="J180" s="88">
        <f t="shared" si="19"/>
        <v>125</v>
      </c>
      <c r="K180" s="89"/>
      <c r="L180" s="90"/>
    </row>
    <row r="181" spans="1:12">
      <c r="A181" s="103"/>
      <c r="B181" s="96"/>
      <c r="C181" s="111"/>
      <c r="D181" s="118"/>
      <c r="E181" s="85"/>
      <c r="F181" s="123"/>
      <c r="G181" s="116"/>
      <c r="H181" s="93"/>
      <c r="I181" s="120"/>
      <c r="J181" s="99">
        <f>SUM(J179:J180)</f>
        <v>860</v>
      </c>
      <c r="K181" s="89">
        <v>0.05</v>
      </c>
      <c r="L181" s="90">
        <f>J181+J181*K181</f>
        <v>903</v>
      </c>
    </row>
    <row r="182" spans="1:12">
      <c r="A182" s="103"/>
      <c r="B182" s="96"/>
      <c r="C182" s="111"/>
      <c r="D182" s="118"/>
      <c r="E182" s="85"/>
      <c r="F182" s="123"/>
      <c r="G182" s="116"/>
      <c r="H182" s="93"/>
      <c r="I182" s="120"/>
      <c r="J182" s="99"/>
      <c r="K182" s="89"/>
      <c r="L182" s="90"/>
    </row>
    <row r="183" spans="1:12">
      <c r="A183" s="103"/>
      <c r="B183" s="96"/>
      <c r="C183" s="111"/>
      <c r="D183" s="118"/>
      <c r="E183" s="85"/>
      <c r="F183" s="123"/>
      <c r="G183" s="116"/>
      <c r="H183" s="93"/>
      <c r="I183" s="120"/>
      <c r="J183" s="99"/>
      <c r="K183" s="89"/>
      <c r="L183" s="90"/>
    </row>
    <row r="184" spans="1:12" ht="15.5">
      <c r="A184" s="44">
        <v>10.01</v>
      </c>
      <c r="B184" s="45" t="s">
        <v>102</v>
      </c>
      <c r="C184" s="111" t="s">
        <v>125</v>
      </c>
      <c r="D184" s="118" t="s">
        <v>147</v>
      </c>
      <c r="E184" s="85" t="s">
        <v>115</v>
      </c>
      <c r="F184" s="87">
        <v>1</v>
      </c>
      <c r="G184" s="87">
        <v>29</v>
      </c>
      <c r="H184" s="87">
        <v>1</v>
      </c>
      <c r="I184" s="87">
        <v>9.5</v>
      </c>
      <c r="J184" s="88">
        <f t="shared" ref="J184:J200" si="20">I184*H184*G184*F184</f>
        <v>275.5</v>
      </c>
      <c r="K184" s="89"/>
      <c r="L184" s="90"/>
    </row>
    <row r="185" spans="1:12">
      <c r="A185" s="106"/>
      <c r="B185" s="96"/>
      <c r="C185" s="111"/>
      <c r="D185" s="118"/>
      <c r="E185" s="85" t="s">
        <v>115</v>
      </c>
      <c r="F185" s="87">
        <v>1</v>
      </c>
      <c r="G185" s="87">
        <v>2.5</v>
      </c>
      <c r="H185" s="87">
        <v>1</v>
      </c>
      <c r="I185" s="87">
        <v>9.5</v>
      </c>
      <c r="J185" s="88">
        <f t="shared" si="20"/>
        <v>23.75</v>
      </c>
      <c r="K185" s="89"/>
      <c r="L185" s="90"/>
    </row>
    <row r="186" spans="1:12">
      <c r="A186" s="106"/>
      <c r="B186" s="96"/>
      <c r="C186" s="111"/>
      <c r="D186" s="118"/>
      <c r="E186" s="85"/>
      <c r="F186" s="87"/>
      <c r="G186" s="87"/>
      <c r="H186" s="87"/>
      <c r="I186" s="87"/>
      <c r="J186" s="88"/>
      <c r="K186" s="89"/>
      <c r="L186" s="90"/>
    </row>
    <row r="187" spans="1:12">
      <c r="A187" s="106"/>
      <c r="B187" s="96"/>
      <c r="C187" s="111"/>
      <c r="D187" s="118"/>
      <c r="E187" s="85"/>
      <c r="F187" s="87"/>
      <c r="G187" s="87"/>
      <c r="H187" s="87"/>
      <c r="I187" s="87"/>
      <c r="J187" s="88"/>
      <c r="K187" s="89"/>
      <c r="L187" s="90"/>
    </row>
    <row r="188" spans="1:12">
      <c r="A188" s="106"/>
      <c r="B188" s="96"/>
      <c r="C188" s="111"/>
      <c r="D188" s="118"/>
      <c r="E188" s="85"/>
      <c r="F188" s="87"/>
      <c r="G188" s="87"/>
      <c r="H188" s="87"/>
      <c r="I188" s="87"/>
      <c r="J188" s="99">
        <f>SUM(J184:J186)</f>
        <v>299.25</v>
      </c>
      <c r="K188" s="89">
        <v>0.05</v>
      </c>
      <c r="L188" s="90">
        <f>J188+J188*K188</f>
        <v>314.21249999999998</v>
      </c>
    </row>
    <row r="189" spans="1:12">
      <c r="A189" s="106"/>
      <c r="B189" s="96"/>
      <c r="C189" s="111"/>
      <c r="D189" s="118"/>
      <c r="E189" s="85"/>
      <c r="F189" s="87"/>
      <c r="G189" s="87"/>
      <c r="H189" s="87"/>
      <c r="I189" s="87"/>
      <c r="J189" s="88"/>
      <c r="K189" s="89"/>
      <c r="L189" s="90"/>
    </row>
    <row r="190" spans="1:12">
      <c r="A190" s="106"/>
      <c r="B190" s="96"/>
      <c r="C190" s="111"/>
      <c r="D190" s="118"/>
      <c r="E190" s="85"/>
      <c r="F190" s="87"/>
      <c r="G190" s="87"/>
      <c r="H190" s="87"/>
      <c r="I190" s="87"/>
      <c r="J190" s="88"/>
      <c r="K190" s="89"/>
      <c r="L190" s="90"/>
    </row>
    <row r="191" spans="1:12">
      <c r="A191" s="106"/>
      <c r="B191" s="96"/>
      <c r="C191" s="111"/>
      <c r="D191" s="118"/>
      <c r="E191" s="85"/>
      <c r="F191" s="87"/>
      <c r="G191" s="87"/>
      <c r="H191" s="87"/>
      <c r="I191" s="87"/>
      <c r="J191" s="88"/>
      <c r="K191" s="89"/>
      <c r="L191" s="90"/>
    </row>
    <row r="192" spans="1:12" ht="15.5">
      <c r="A192" s="44" t="s">
        <v>101</v>
      </c>
      <c r="B192" s="45" t="s">
        <v>42</v>
      </c>
      <c r="C192" s="111"/>
      <c r="D192" s="118" t="s">
        <v>163</v>
      </c>
      <c r="E192" s="85" t="s">
        <v>115</v>
      </c>
      <c r="F192" s="87">
        <v>1</v>
      </c>
      <c r="G192" s="87">
        <v>4.66</v>
      </c>
      <c r="H192" s="87">
        <v>1</v>
      </c>
      <c r="I192" s="87">
        <v>9.6</v>
      </c>
      <c r="J192" s="88">
        <f t="shared" si="20"/>
        <v>44.735999999999997</v>
      </c>
      <c r="K192" s="89"/>
      <c r="L192" s="90"/>
    </row>
    <row r="193" spans="1:12">
      <c r="A193" s="106"/>
      <c r="B193" s="96"/>
      <c r="C193" s="111"/>
      <c r="D193" s="118"/>
      <c r="E193" s="85" t="s">
        <v>115</v>
      </c>
      <c r="F193" s="87">
        <v>1</v>
      </c>
      <c r="G193" s="87">
        <v>13</v>
      </c>
      <c r="H193" s="87">
        <v>1</v>
      </c>
      <c r="I193" s="87">
        <v>3.33</v>
      </c>
      <c r="J193" s="88">
        <f>I193*H193*G193*F193</f>
        <v>43.29</v>
      </c>
      <c r="K193" s="89"/>
      <c r="L193" s="90"/>
    </row>
    <row r="194" spans="1:12">
      <c r="A194" s="106"/>
      <c r="B194" s="96"/>
      <c r="C194" s="111"/>
      <c r="D194" s="118"/>
      <c r="E194" s="85" t="s">
        <v>115</v>
      </c>
      <c r="F194" s="87">
        <v>1</v>
      </c>
      <c r="G194" s="87">
        <v>4.58</v>
      </c>
      <c r="H194" s="87">
        <v>1</v>
      </c>
      <c r="I194" s="87">
        <v>5</v>
      </c>
      <c r="J194" s="88">
        <f>I194*H194*G194*F194</f>
        <v>22.9</v>
      </c>
      <c r="K194" s="89"/>
      <c r="L194" s="90"/>
    </row>
    <row r="195" spans="1:12">
      <c r="A195" s="106"/>
      <c r="B195" s="96"/>
      <c r="C195" s="111"/>
      <c r="D195" s="118"/>
      <c r="E195" s="85" t="s">
        <v>115</v>
      </c>
      <c r="F195" s="87">
        <v>1</v>
      </c>
      <c r="G195" s="87">
        <v>12.66</v>
      </c>
      <c r="H195" s="87">
        <v>1</v>
      </c>
      <c r="I195" s="87">
        <v>5</v>
      </c>
      <c r="J195" s="88">
        <f t="shared" si="20"/>
        <v>63.3</v>
      </c>
      <c r="K195" s="89"/>
      <c r="L195" s="90"/>
    </row>
    <row r="196" spans="1:12">
      <c r="A196" s="106"/>
      <c r="B196" s="96"/>
      <c r="C196" s="111"/>
      <c r="D196" s="108"/>
      <c r="E196" s="85" t="s">
        <v>115</v>
      </c>
      <c r="F196" s="87">
        <v>1</v>
      </c>
      <c r="G196" s="87">
        <v>8</v>
      </c>
      <c r="H196" s="87">
        <v>1</v>
      </c>
      <c r="I196" s="87">
        <v>5</v>
      </c>
      <c r="J196" s="88">
        <f t="shared" si="20"/>
        <v>40</v>
      </c>
      <c r="K196" s="89"/>
      <c r="L196" s="90"/>
    </row>
    <row r="197" spans="1:12">
      <c r="A197" s="106"/>
      <c r="B197" s="96"/>
      <c r="C197" s="111"/>
      <c r="D197" s="108"/>
      <c r="E197" s="85" t="s">
        <v>115</v>
      </c>
      <c r="F197" s="87">
        <v>1</v>
      </c>
      <c r="G197" s="87">
        <v>27.5</v>
      </c>
      <c r="H197" s="87">
        <v>1</v>
      </c>
      <c r="I197" s="87">
        <v>5</v>
      </c>
      <c r="J197" s="88">
        <f t="shared" si="20"/>
        <v>137.5</v>
      </c>
      <c r="K197" s="89"/>
      <c r="L197" s="90"/>
    </row>
    <row r="198" spans="1:12">
      <c r="A198" s="106"/>
      <c r="B198" s="96"/>
      <c r="C198" s="111"/>
      <c r="D198" s="118"/>
      <c r="E198" s="85" t="s">
        <v>115</v>
      </c>
      <c r="F198" s="87">
        <v>1</v>
      </c>
      <c r="G198" s="87">
        <v>76</v>
      </c>
      <c r="H198" s="87">
        <v>1</v>
      </c>
      <c r="I198" s="87">
        <v>5</v>
      </c>
      <c r="J198" s="88">
        <f t="shared" si="20"/>
        <v>380</v>
      </c>
      <c r="K198" s="89"/>
      <c r="L198" s="90"/>
    </row>
    <row r="199" spans="1:12">
      <c r="A199" s="106"/>
      <c r="B199" s="96"/>
      <c r="C199" s="111"/>
      <c r="D199" s="108"/>
      <c r="E199" s="85" t="s">
        <v>115</v>
      </c>
      <c r="F199" s="87">
        <v>1</v>
      </c>
      <c r="G199" s="87"/>
      <c r="H199" s="87">
        <v>1</v>
      </c>
      <c r="I199" s="87"/>
      <c r="J199" s="88">
        <f t="shared" si="20"/>
        <v>0</v>
      </c>
      <c r="K199" s="89"/>
      <c r="L199" s="90"/>
    </row>
    <row r="200" spans="1:12">
      <c r="A200" s="103"/>
      <c r="B200" s="96"/>
      <c r="C200" s="111"/>
      <c r="D200" s="118"/>
      <c r="E200" s="85" t="s">
        <v>115</v>
      </c>
      <c r="F200" s="87">
        <v>1</v>
      </c>
      <c r="G200" s="87"/>
      <c r="H200" s="87">
        <v>1</v>
      </c>
      <c r="I200" s="87"/>
      <c r="J200" s="88">
        <f t="shared" si="20"/>
        <v>0</v>
      </c>
      <c r="K200" s="120"/>
      <c r="L200" s="88"/>
    </row>
    <row r="201" spans="1:12">
      <c r="A201" s="103"/>
      <c r="B201" s="96"/>
      <c r="C201" s="111"/>
      <c r="D201" s="118"/>
      <c r="E201" s="85"/>
      <c r="F201" s="87"/>
      <c r="G201" s="87"/>
      <c r="H201" s="87"/>
      <c r="I201" s="87"/>
      <c r="J201" s="88"/>
      <c r="K201" s="120"/>
      <c r="L201" s="88"/>
    </row>
    <row r="202" spans="1:12">
      <c r="A202" s="103"/>
      <c r="B202" s="96"/>
      <c r="C202" s="111"/>
      <c r="D202" s="118"/>
      <c r="E202" s="85"/>
      <c r="F202" s="123"/>
      <c r="G202" s="116"/>
      <c r="H202" s="93"/>
      <c r="I202" s="120"/>
      <c r="J202" s="99">
        <f>SUM(J192:J200)</f>
        <v>731.726</v>
      </c>
      <c r="K202" s="89">
        <v>0.05</v>
      </c>
      <c r="L202" s="90">
        <f>J202+J202*K202</f>
        <v>768.31230000000005</v>
      </c>
    </row>
    <row r="203" spans="1:12">
      <c r="A203" s="103"/>
      <c r="B203" s="96"/>
      <c r="C203" s="111"/>
      <c r="D203" s="118"/>
      <c r="E203" s="85"/>
      <c r="F203" s="123"/>
      <c r="G203" s="116"/>
      <c r="H203" s="93"/>
      <c r="I203" s="120"/>
      <c r="J203" s="99"/>
      <c r="K203" s="89"/>
      <c r="L203" s="90"/>
    </row>
    <row r="204" spans="1:12">
      <c r="A204" s="103"/>
      <c r="B204" s="96"/>
      <c r="C204" s="111"/>
      <c r="D204" s="118"/>
      <c r="E204" s="85"/>
      <c r="F204" s="123"/>
      <c r="G204" s="116"/>
      <c r="H204" s="93"/>
      <c r="I204" s="120"/>
      <c r="J204" s="99"/>
      <c r="K204" s="89"/>
      <c r="L204" s="90"/>
    </row>
    <row r="205" spans="1:12" ht="15.5">
      <c r="A205" s="44">
        <v>11.01</v>
      </c>
      <c r="B205" s="45" t="s">
        <v>45</v>
      </c>
      <c r="C205" s="111"/>
      <c r="D205" s="118" t="s">
        <v>148</v>
      </c>
      <c r="E205" s="85" t="s">
        <v>130</v>
      </c>
      <c r="F205" s="87">
        <v>1</v>
      </c>
      <c r="G205" s="87">
        <v>4.75</v>
      </c>
      <c r="H205" s="87">
        <v>1</v>
      </c>
      <c r="I205" s="87">
        <v>1</v>
      </c>
      <c r="J205" s="88">
        <f t="shared" ref="J205:J216" si="21">I205*H205*G205*F205</f>
        <v>4.75</v>
      </c>
      <c r="K205" s="89"/>
      <c r="L205" s="90"/>
    </row>
    <row r="206" spans="1:12">
      <c r="A206" s="106"/>
      <c r="B206" s="80"/>
      <c r="C206" s="111"/>
      <c r="D206" s="118"/>
      <c r="E206" s="85" t="s">
        <v>130</v>
      </c>
      <c r="F206" s="87">
        <v>1</v>
      </c>
      <c r="G206" s="87">
        <v>29</v>
      </c>
      <c r="H206" s="87">
        <v>1</v>
      </c>
      <c r="I206" s="87">
        <v>1</v>
      </c>
      <c r="J206" s="88">
        <f t="shared" si="21"/>
        <v>29</v>
      </c>
      <c r="K206" s="89"/>
      <c r="L206" s="90"/>
    </row>
    <row r="207" spans="1:12">
      <c r="A207" s="103"/>
      <c r="B207" s="96"/>
      <c r="C207" s="111"/>
      <c r="D207" s="118"/>
      <c r="E207" s="85" t="s">
        <v>130</v>
      </c>
      <c r="F207" s="120">
        <v>1</v>
      </c>
      <c r="G207" s="87">
        <v>2.5</v>
      </c>
      <c r="H207" s="120">
        <v>1</v>
      </c>
      <c r="I207" s="87">
        <v>1</v>
      </c>
      <c r="J207" s="88">
        <f t="shared" si="21"/>
        <v>2.5</v>
      </c>
      <c r="K207" s="89"/>
      <c r="L207" s="90"/>
    </row>
    <row r="208" spans="1:12">
      <c r="A208" s="103"/>
      <c r="B208" s="96"/>
      <c r="C208" s="111"/>
      <c r="D208" s="118"/>
      <c r="E208" s="85" t="s">
        <v>130</v>
      </c>
      <c r="F208" s="120">
        <v>1</v>
      </c>
      <c r="G208" s="87">
        <v>4.58</v>
      </c>
      <c r="H208" s="120">
        <v>1</v>
      </c>
      <c r="I208" s="87">
        <v>1</v>
      </c>
      <c r="J208" s="88">
        <f t="shared" si="21"/>
        <v>4.58</v>
      </c>
      <c r="K208" s="89"/>
      <c r="L208" s="90"/>
    </row>
    <row r="209" spans="1:12">
      <c r="A209" s="103"/>
      <c r="B209" s="96"/>
      <c r="C209" s="111"/>
      <c r="D209" s="118"/>
      <c r="E209" s="85" t="s">
        <v>130</v>
      </c>
      <c r="F209" s="120">
        <v>1</v>
      </c>
      <c r="G209" s="87">
        <v>12.66</v>
      </c>
      <c r="H209" s="120">
        <v>1</v>
      </c>
      <c r="I209" s="87">
        <v>1</v>
      </c>
      <c r="J209" s="88">
        <f t="shared" si="21"/>
        <v>12.66</v>
      </c>
      <c r="K209" s="89"/>
      <c r="L209" s="90"/>
    </row>
    <row r="210" spans="1:12">
      <c r="A210" s="103"/>
      <c r="B210" s="96"/>
      <c r="C210" s="111"/>
      <c r="D210" s="118"/>
      <c r="E210" s="85" t="s">
        <v>130</v>
      </c>
      <c r="F210" s="120">
        <v>1</v>
      </c>
      <c r="G210" s="87">
        <v>8</v>
      </c>
      <c r="H210" s="120">
        <v>1</v>
      </c>
      <c r="I210" s="87">
        <v>1</v>
      </c>
      <c r="J210" s="88">
        <f t="shared" si="21"/>
        <v>8</v>
      </c>
      <c r="K210" s="89"/>
      <c r="L210" s="90"/>
    </row>
    <row r="211" spans="1:12">
      <c r="A211" s="103"/>
      <c r="B211" s="96"/>
      <c r="C211" s="111"/>
      <c r="D211" s="118"/>
      <c r="E211" s="85" t="s">
        <v>130</v>
      </c>
      <c r="F211" s="120">
        <v>1</v>
      </c>
      <c r="G211" s="87">
        <v>25</v>
      </c>
      <c r="H211" s="120">
        <v>1</v>
      </c>
      <c r="I211" s="87">
        <v>1</v>
      </c>
      <c r="J211" s="88">
        <f t="shared" si="21"/>
        <v>25</v>
      </c>
      <c r="K211" s="89"/>
      <c r="L211" s="90"/>
    </row>
    <row r="212" spans="1:12">
      <c r="A212" s="103"/>
      <c r="B212" s="96"/>
      <c r="C212" s="111"/>
      <c r="D212" s="118"/>
      <c r="E212" s="85" t="s">
        <v>130</v>
      </c>
      <c r="F212" s="120">
        <v>1</v>
      </c>
      <c r="G212" s="87">
        <v>27.5</v>
      </c>
      <c r="H212" s="120">
        <v>1</v>
      </c>
      <c r="I212" s="87">
        <v>1</v>
      </c>
      <c r="J212" s="88">
        <f t="shared" si="21"/>
        <v>27.5</v>
      </c>
      <c r="K212" s="89"/>
      <c r="L212" s="90"/>
    </row>
    <row r="213" spans="1:12">
      <c r="A213" s="103"/>
      <c r="B213" s="96"/>
      <c r="C213" s="111"/>
      <c r="D213" s="118"/>
      <c r="E213" s="85" t="s">
        <v>130</v>
      </c>
      <c r="F213" s="120">
        <v>1</v>
      </c>
      <c r="G213" s="87">
        <v>76</v>
      </c>
      <c r="H213" s="120">
        <v>1</v>
      </c>
      <c r="I213" s="87">
        <v>1</v>
      </c>
      <c r="J213" s="88">
        <f t="shared" si="21"/>
        <v>76</v>
      </c>
      <c r="K213" s="89"/>
      <c r="L213" s="90"/>
    </row>
    <row r="214" spans="1:12">
      <c r="A214" s="103"/>
      <c r="B214" s="96"/>
      <c r="C214" s="111"/>
      <c r="D214" s="126"/>
      <c r="E214" s="85" t="s">
        <v>130</v>
      </c>
      <c r="F214" s="120">
        <v>1</v>
      </c>
      <c r="G214" s="87">
        <v>30</v>
      </c>
      <c r="H214" s="120">
        <v>1</v>
      </c>
      <c r="I214" s="87">
        <v>1</v>
      </c>
      <c r="J214" s="88">
        <f t="shared" si="21"/>
        <v>30</v>
      </c>
      <c r="K214" s="89"/>
      <c r="L214" s="90"/>
    </row>
    <row r="215" spans="1:12">
      <c r="A215" s="103"/>
      <c r="B215" s="96"/>
      <c r="C215" s="111"/>
      <c r="D215" s="126"/>
      <c r="E215" s="85" t="s">
        <v>130</v>
      </c>
      <c r="F215" s="120">
        <v>1</v>
      </c>
      <c r="G215" s="87"/>
      <c r="H215" s="120">
        <v>1</v>
      </c>
      <c r="I215" s="87">
        <v>1</v>
      </c>
      <c r="J215" s="88">
        <f t="shared" si="21"/>
        <v>0</v>
      </c>
      <c r="K215" s="89"/>
      <c r="L215" s="90"/>
    </row>
    <row r="216" spans="1:12">
      <c r="A216" s="103"/>
      <c r="B216" s="96"/>
      <c r="C216" s="111"/>
      <c r="D216" s="126"/>
      <c r="E216" s="85" t="s">
        <v>130</v>
      </c>
      <c r="F216" s="120">
        <v>1</v>
      </c>
      <c r="G216" s="87"/>
      <c r="H216" s="120">
        <v>1</v>
      </c>
      <c r="I216" s="87">
        <v>1</v>
      </c>
      <c r="J216" s="88">
        <f t="shared" si="21"/>
        <v>0</v>
      </c>
      <c r="K216" s="89"/>
      <c r="L216" s="90"/>
    </row>
    <row r="217" spans="1:12">
      <c r="A217" s="103"/>
      <c r="B217" s="96"/>
      <c r="C217" s="111"/>
      <c r="D217" s="126"/>
      <c r="E217" s="85"/>
      <c r="F217" s="120"/>
      <c r="G217" s="87"/>
      <c r="H217" s="120"/>
      <c r="I217" s="87"/>
      <c r="J217" s="88"/>
      <c r="K217" s="89"/>
      <c r="L217" s="90"/>
    </row>
    <row r="218" spans="1:12">
      <c r="A218" s="103"/>
      <c r="B218" s="96"/>
      <c r="C218" s="111"/>
      <c r="D218" s="118"/>
      <c r="E218" s="85"/>
      <c r="F218" s="120"/>
      <c r="G218" s="87"/>
      <c r="H218" s="120"/>
      <c r="I218" s="120"/>
      <c r="J218" s="99">
        <f>SUM(J205:J216)</f>
        <v>219.99</v>
      </c>
      <c r="K218" s="89">
        <v>0.05</v>
      </c>
      <c r="L218" s="90">
        <f>J218+J218*K218</f>
        <v>230.98950000000002</v>
      </c>
    </row>
    <row r="219" spans="1:12">
      <c r="A219" s="103"/>
      <c r="B219" s="96"/>
      <c r="C219" s="111"/>
      <c r="D219" s="118"/>
      <c r="E219" s="85"/>
      <c r="F219" s="123"/>
      <c r="G219" s="116"/>
      <c r="H219" s="93"/>
      <c r="I219" s="120"/>
      <c r="J219" s="99"/>
      <c r="K219" s="89"/>
      <c r="L219" s="90"/>
    </row>
    <row r="220" spans="1:12" ht="15.5">
      <c r="A220" s="44">
        <v>11.02</v>
      </c>
      <c r="B220" s="45" t="s">
        <v>46</v>
      </c>
      <c r="C220" s="111"/>
      <c r="D220" s="118" t="s">
        <v>149</v>
      </c>
      <c r="E220" s="85" t="s">
        <v>130</v>
      </c>
      <c r="F220" s="87">
        <v>1</v>
      </c>
      <c r="G220" s="87">
        <v>12</v>
      </c>
      <c r="H220" s="87">
        <v>1</v>
      </c>
      <c r="I220" s="87">
        <v>1</v>
      </c>
      <c r="J220" s="88">
        <f t="shared" ref="J220:J227" si="22">I220*H220*G220*F220</f>
        <v>12</v>
      </c>
      <c r="K220" s="89"/>
      <c r="L220" s="90"/>
    </row>
    <row r="221" spans="1:12">
      <c r="A221" s="103"/>
      <c r="B221" s="127"/>
      <c r="C221" s="111"/>
      <c r="D221" s="118"/>
      <c r="E221" s="85" t="s">
        <v>130</v>
      </c>
      <c r="F221" s="87">
        <v>1</v>
      </c>
      <c r="G221" s="87">
        <v>3.16</v>
      </c>
      <c r="H221" s="87">
        <v>1</v>
      </c>
      <c r="I221" s="140">
        <v>1</v>
      </c>
      <c r="J221" s="88">
        <f>I222*H221*G221*F221</f>
        <v>3.16</v>
      </c>
      <c r="K221" s="89"/>
      <c r="L221" s="90"/>
    </row>
    <row r="222" spans="1:12">
      <c r="A222" s="103"/>
      <c r="B222" s="96"/>
      <c r="C222" s="111"/>
      <c r="D222" s="118"/>
      <c r="E222" s="85" t="s">
        <v>130</v>
      </c>
      <c r="F222" s="87">
        <v>1</v>
      </c>
      <c r="G222" s="87">
        <v>5.75</v>
      </c>
      <c r="H222" s="87">
        <v>1</v>
      </c>
      <c r="I222" s="87">
        <v>1</v>
      </c>
      <c r="J222" s="88">
        <f t="shared" si="22"/>
        <v>5.75</v>
      </c>
      <c r="K222" s="89"/>
      <c r="L222" s="90"/>
    </row>
    <row r="223" spans="1:12">
      <c r="A223" s="103"/>
      <c r="B223" s="96"/>
      <c r="C223" s="111"/>
      <c r="D223" s="118"/>
      <c r="E223" s="85" t="s">
        <v>130</v>
      </c>
      <c r="F223" s="87">
        <v>1</v>
      </c>
      <c r="G223" s="87">
        <v>3.16</v>
      </c>
      <c r="H223" s="87">
        <v>1</v>
      </c>
      <c r="I223" s="87">
        <v>1</v>
      </c>
      <c r="J223" s="88">
        <f t="shared" si="22"/>
        <v>3.16</v>
      </c>
      <c r="K223" s="89"/>
      <c r="L223" s="90"/>
    </row>
    <row r="224" spans="1:12">
      <c r="A224" s="103"/>
      <c r="B224" s="96"/>
      <c r="C224" s="111"/>
      <c r="D224" s="118"/>
      <c r="E224" s="85" t="s">
        <v>130</v>
      </c>
      <c r="F224" s="87">
        <v>1</v>
      </c>
      <c r="G224" s="87">
        <v>7</v>
      </c>
      <c r="H224" s="87">
        <v>1</v>
      </c>
      <c r="I224" s="87">
        <v>1</v>
      </c>
      <c r="J224" s="88">
        <f t="shared" si="22"/>
        <v>7</v>
      </c>
      <c r="K224" s="89"/>
      <c r="L224" s="90"/>
    </row>
    <row r="225" spans="1:12">
      <c r="A225" s="103"/>
      <c r="B225" s="96"/>
      <c r="C225" s="111"/>
      <c r="D225" s="118"/>
      <c r="E225" s="85" t="s">
        <v>130</v>
      </c>
      <c r="F225" s="87">
        <v>1</v>
      </c>
      <c r="G225" s="87">
        <v>6.75</v>
      </c>
      <c r="H225" s="87">
        <v>1</v>
      </c>
      <c r="I225" s="87">
        <v>1</v>
      </c>
      <c r="J225" s="88">
        <f t="shared" si="22"/>
        <v>6.75</v>
      </c>
      <c r="K225" s="89"/>
      <c r="L225" s="90"/>
    </row>
    <row r="226" spans="1:12">
      <c r="A226" s="103"/>
      <c r="B226" s="96"/>
      <c r="C226" s="111"/>
      <c r="D226" s="118"/>
      <c r="E226" s="85" t="s">
        <v>130</v>
      </c>
      <c r="F226" s="87">
        <v>1</v>
      </c>
      <c r="G226" s="87">
        <v>18</v>
      </c>
      <c r="H226" s="87">
        <v>1</v>
      </c>
      <c r="I226" s="87">
        <v>1</v>
      </c>
      <c r="J226" s="88">
        <f t="shared" si="22"/>
        <v>18</v>
      </c>
      <c r="K226" s="89"/>
      <c r="L226" s="90"/>
    </row>
    <row r="227" spans="1:12">
      <c r="A227" s="103"/>
      <c r="B227" s="96"/>
      <c r="C227" s="111"/>
      <c r="D227" s="118"/>
      <c r="E227" s="85" t="s">
        <v>130</v>
      </c>
      <c r="F227" s="87">
        <v>1</v>
      </c>
      <c r="G227" s="87">
        <v>5.5</v>
      </c>
      <c r="H227" s="87">
        <v>1</v>
      </c>
      <c r="I227" s="87">
        <v>1</v>
      </c>
      <c r="J227" s="88">
        <f t="shared" si="22"/>
        <v>5.5</v>
      </c>
      <c r="K227" s="89"/>
      <c r="L227" s="90"/>
    </row>
    <row r="228" spans="1:12" ht="15.75" customHeight="1">
      <c r="A228" s="103"/>
      <c r="B228" s="96"/>
      <c r="C228" s="111"/>
      <c r="D228" s="118"/>
      <c r="E228" s="85"/>
      <c r="F228" s="87"/>
      <c r="G228" s="87"/>
      <c r="H228" s="87"/>
      <c r="I228" s="87"/>
      <c r="J228" s="88"/>
      <c r="K228" s="89"/>
      <c r="L228" s="90"/>
    </row>
    <row r="229" spans="1:12" ht="15.75" customHeight="1">
      <c r="A229" s="103"/>
      <c r="B229" s="96"/>
      <c r="C229" s="111"/>
      <c r="D229" s="118"/>
      <c r="E229" s="85"/>
      <c r="F229" s="93"/>
      <c r="G229" s="87"/>
      <c r="H229" s="93"/>
      <c r="I229" s="120"/>
      <c r="J229" s="99">
        <f>SUM(J220:J228)</f>
        <v>61.32</v>
      </c>
      <c r="K229" s="89">
        <v>0.1</v>
      </c>
      <c r="L229" s="90">
        <f>J229+J229*K229</f>
        <v>67.451999999999998</v>
      </c>
    </row>
    <row r="230" spans="1:12" ht="15.75" customHeight="1">
      <c r="A230" s="82"/>
      <c r="B230" s="81"/>
      <c r="C230" s="111"/>
      <c r="D230" s="113"/>
      <c r="E230" s="81"/>
      <c r="F230" s="81"/>
      <c r="G230" s="81"/>
      <c r="H230" s="81"/>
      <c r="I230" s="81"/>
      <c r="J230" s="81"/>
      <c r="K230" s="81"/>
      <c r="L230" s="81"/>
    </row>
    <row r="231" spans="1:12" ht="15.75" customHeight="1">
      <c r="A231" s="58">
        <v>12.02</v>
      </c>
      <c r="B231" s="69" t="s">
        <v>48</v>
      </c>
      <c r="C231" s="113"/>
      <c r="D231" s="112"/>
      <c r="E231" s="85"/>
      <c r="F231" s="87"/>
      <c r="G231" s="87"/>
      <c r="H231" s="87"/>
      <c r="I231" s="87"/>
      <c r="J231" s="88"/>
      <c r="K231" s="89"/>
      <c r="L231" s="81"/>
    </row>
    <row r="232" spans="1:12" ht="31">
      <c r="A232" s="101" t="s">
        <v>34</v>
      </c>
      <c r="B232" s="127"/>
      <c r="C232" s="46" t="s">
        <v>49</v>
      </c>
      <c r="D232" s="118" t="s">
        <v>133</v>
      </c>
      <c r="E232" s="85" t="s">
        <v>115</v>
      </c>
      <c r="F232" s="87">
        <v>2</v>
      </c>
      <c r="G232" s="87">
        <v>12.83</v>
      </c>
      <c r="H232" s="87">
        <v>1</v>
      </c>
      <c r="I232" s="87">
        <v>3.5</v>
      </c>
      <c r="J232" s="88">
        <f t="shared" ref="J232:J238" si="23">I232*H232*G232*F232</f>
        <v>89.81</v>
      </c>
      <c r="K232" s="89"/>
      <c r="L232" s="81"/>
    </row>
    <row r="233" spans="1:12">
      <c r="A233" s="101"/>
      <c r="B233" s="127"/>
      <c r="C233" s="113"/>
      <c r="D233" s="118" t="s">
        <v>185</v>
      </c>
      <c r="E233" s="85" t="s">
        <v>115</v>
      </c>
      <c r="F233" s="87">
        <v>2</v>
      </c>
      <c r="G233" s="87">
        <v>2.83</v>
      </c>
      <c r="H233" s="87">
        <v>1</v>
      </c>
      <c r="I233" s="87">
        <v>4.75</v>
      </c>
      <c r="J233" s="88">
        <f t="shared" si="23"/>
        <v>26.885000000000002</v>
      </c>
      <c r="K233" s="89"/>
      <c r="L233" s="81"/>
    </row>
    <row r="234" spans="1:12">
      <c r="A234" s="79"/>
      <c r="B234" s="80"/>
      <c r="C234" s="111"/>
      <c r="D234" s="118" t="s">
        <v>175</v>
      </c>
      <c r="E234" s="85" t="s">
        <v>115</v>
      </c>
      <c r="F234" s="87">
        <v>3</v>
      </c>
      <c r="G234" s="87">
        <v>3.5</v>
      </c>
      <c r="H234" s="87">
        <v>1</v>
      </c>
      <c r="I234" s="87">
        <v>1</v>
      </c>
      <c r="J234" s="88">
        <f t="shared" si="23"/>
        <v>10.5</v>
      </c>
      <c r="K234" s="81"/>
      <c r="L234" s="81"/>
    </row>
    <row r="235" spans="1:12">
      <c r="D235" s="118"/>
      <c r="F235" s="140">
        <v>1</v>
      </c>
      <c r="G235" s="140">
        <v>2</v>
      </c>
      <c r="H235" s="140">
        <v>1</v>
      </c>
      <c r="I235" s="140">
        <v>1</v>
      </c>
      <c r="J235" s="88">
        <f t="shared" si="23"/>
        <v>2</v>
      </c>
    </row>
    <row r="236" spans="1:12">
      <c r="A236" s="79"/>
      <c r="B236" s="80"/>
      <c r="C236" s="111"/>
      <c r="D236" s="118"/>
      <c r="E236" s="85"/>
      <c r="F236" s="87">
        <v>1</v>
      </c>
      <c r="G236" s="87"/>
      <c r="H236" s="87">
        <v>1</v>
      </c>
      <c r="I236" s="87"/>
      <c r="J236" s="88">
        <f t="shared" si="23"/>
        <v>0</v>
      </c>
      <c r="K236" s="81"/>
      <c r="L236" s="81"/>
    </row>
    <row r="237" spans="1:12">
      <c r="A237" s="79"/>
      <c r="B237" s="80"/>
      <c r="C237" s="111"/>
      <c r="D237" s="118"/>
      <c r="E237" s="85"/>
      <c r="F237" s="87">
        <v>1</v>
      </c>
      <c r="G237" s="87"/>
      <c r="H237" s="87">
        <v>1</v>
      </c>
      <c r="I237" s="87"/>
      <c r="J237" s="88">
        <f t="shared" si="23"/>
        <v>0</v>
      </c>
      <c r="K237" s="81"/>
      <c r="L237" s="81"/>
    </row>
    <row r="238" spans="1:12">
      <c r="A238" s="79"/>
      <c r="B238" s="80"/>
      <c r="C238" s="111"/>
      <c r="D238" s="118"/>
      <c r="E238" s="85"/>
      <c r="F238" s="87">
        <v>1</v>
      </c>
      <c r="G238" s="87"/>
      <c r="H238" s="87">
        <v>1</v>
      </c>
      <c r="I238" s="87"/>
      <c r="J238" s="88">
        <f t="shared" si="23"/>
        <v>0</v>
      </c>
      <c r="K238" s="81"/>
      <c r="L238" s="81"/>
    </row>
    <row r="239" spans="1:12">
      <c r="A239" s="79"/>
      <c r="B239" s="80"/>
      <c r="C239" s="111"/>
      <c r="D239" s="118"/>
      <c r="E239" s="85"/>
      <c r="F239" s="87"/>
      <c r="G239" s="87"/>
      <c r="H239" s="87"/>
      <c r="I239" s="87"/>
      <c r="J239" s="88"/>
      <c r="K239" s="81"/>
      <c r="L239" s="81"/>
    </row>
    <row r="240" spans="1:12">
      <c r="A240" s="79"/>
      <c r="B240" s="80"/>
      <c r="C240" s="111"/>
      <c r="D240" s="112"/>
      <c r="E240" s="85"/>
      <c r="F240" s="93"/>
      <c r="G240" s="116"/>
      <c r="H240" s="93"/>
      <c r="I240" s="120"/>
      <c r="J240" s="99">
        <f>SUM(J232:J238)</f>
        <v>129.19499999999999</v>
      </c>
      <c r="K240" s="89">
        <v>0.05</v>
      </c>
      <c r="L240" s="90">
        <f>J240+J240*K240</f>
        <v>135.65474999999998</v>
      </c>
    </row>
    <row r="241" spans="1:12">
      <c r="A241" s="79"/>
      <c r="B241" s="80"/>
      <c r="C241" s="111"/>
      <c r="D241" s="112"/>
      <c r="E241" s="85"/>
      <c r="F241" s="93"/>
      <c r="G241" s="116"/>
      <c r="H241" s="93"/>
      <c r="I241" s="120"/>
      <c r="J241" s="99"/>
      <c r="K241" s="89"/>
      <c r="L241" s="90"/>
    </row>
    <row r="242" spans="1:12" ht="31">
      <c r="A242" s="79" t="s">
        <v>36</v>
      </c>
      <c r="B242" s="80"/>
      <c r="C242" s="70" t="s">
        <v>50</v>
      </c>
      <c r="D242" s="112" t="s">
        <v>158</v>
      </c>
      <c r="E242" s="85"/>
      <c r="F242" s="93">
        <v>1</v>
      </c>
      <c r="G242" s="116">
        <v>12</v>
      </c>
      <c r="H242" s="93">
        <v>1</v>
      </c>
      <c r="I242" s="120">
        <v>8.25</v>
      </c>
      <c r="J242" s="88">
        <f t="shared" ref="J242:J245" si="24">I242*H242*G242*F242</f>
        <v>99</v>
      </c>
      <c r="K242" s="89"/>
      <c r="L242" s="90"/>
    </row>
    <row r="243" spans="1:12">
      <c r="A243" s="79"/>
      <c r="B243" s="80"/>
      <c r="C243" s="111"/>
      <c r="D243" s="112"/>
      <c r="E243" s="85"/>
      <c r="F243" s="93">
        <v>2</v>
      </c>
      <c r="G243" s="116">
        <v>2.16</v>
      </c>
      <c r="H243" s="93">
        <v>1</v>
      </c>
      <c r="I243" s="120">
        <v>8.25</v>
      </c>
      <c r="J243" s="88">
        <f t="shared" si="24"/>
        <v>35.64</v>
      </c>
      <c r="K243" s="89"/>
      <c r="L243" s="90"/>
    </row>
    <row r="244" spans="1:12">
      <c r="A244" s="79"/>
      <c r="B244" s="80"/>
      <c r="C244" s="111"/>
      <c r="D244" s="112"/>
      <c r="E244" s="85"/>
      <c r="F244" s="93">
        <v>1</v>
      </c>
      <c r="G244" s="116">
        <v>22.5</v>
      </c>
      <c r="H244" s="93">
        <v>1</v>
      </c>
      <c r="I244" s="120">
        <v>1</v>
      </c>
      <c r="J244" s="88">
        <f t="shared" si="24"/>
        <v>22.5</v>
      </c>
      <c r="K244" s="89"/>
      <c r="L244" s="90"/>
    </row>
    <row r="245" spans="1:12">
      <c r="A245" s="79"/>
      <c r="B245" s="80"/>
      <c r="C245" s="111"/>
      <c r="D245" s="112"/>
      <c r="E245" s="85"/>
      <c r="F245" s="93">
        <v>2</v>
      </c>
      <c r="G245" s="116">
        <v>4</v>
      </c>
      <c r="H245" s="93">
        <v>1</v>
      </c>
      <c r="I245" s="120">
        <v>2.16</v>
      </c>
      <c r="J245" s="88">
        <f t="shared" si="24"/>
        <v>17.28</v>
      </c>
      <c r="K245" s="89"/>
      <c r="L245" s="90"/>
    </row>
    <row r="246" spans="1:12">
      <c r="A246" s="79"/>
      <c r="B246" s="80"/>
      <c r="C246" s="111"/>
      <c r="D246" s="112"/>
      <c r="E246" s="85"/>
      <c r="F246" s="93"/>
      <c r="G246" s="116"/>
      <c r="H246" s="93"/>
      <c r="I246" s="120"/>
      <c r="J246" s="99">
        <f>SUM(J242:J245)</f>
        <v>174.42</v>
      </c>
      <c r="K246" s="89">
        <v>0.05</v>
      </c>
      <c r="L246" s="90">
        <f>J246+J246*K246</f>
        <v>183.14099999999999</v>
      </c>
    </row>
    <row r="247" spans="1:12">
      <c r="A247" s="79"/>
      <c r="B247" s="80"/>
      <c r="C247" s="111"/>
      <c r="D247" s="112"/>
      <c r="E247" s="85"/>
      <c r="F247" s="93"/>
      <c r="G247" s="116"/>
      <c r="H247" s="93"/>
      <c r="I247" s="120"/>
      <c r="J247" s="99"/>
      <c r="K247" s="89"/>
      <c r="L247" s="90"/>
    </row>
    <row r="248" spans="1:12" ht="46.5">
      <c r="A248" s="44">
        <v>12.09</v>
      </c>
      <c r="B248" s="45" t="s">
        <v>51</v>
      </c>
      <c r="C248" s="70" t="s">
        <v>53</v>
      </c>
      <c r="D248" s="118" t="s">
        <v>166</v>
      </c>
      <c r="E248" s="85" t="s">
        <v>115</v>
      </c>
      <c r="F248" s="87">
        <v>1</v>
      </c>
      <c r="G248" s="87">
        <v>10</v>
      </c>
      <c r="H248" s="87">
        <v>1</v>
      </c>
      <c r="I248" s="87">
        <v>8.25</v>
      </c>
      <c r="J248" s="88">
        <f t="shared" ref="J248:J253" si="25">I248*H248*G248*F248</f>
        <v>82.5</v>
      </c>
      <c r="K248" s="89"/>
      <c r="L248" s="81"/>
    </row>
    <row r="249" spans="1:12">
      <c r="A249" s="79"/>
      <c r="B249" s="80"/>
      <c r="C249" s="111"/>
      <c r="D249" s="118"/>
      <c r="E249" s="85" t="s">
        <v>115</v>
      </c>
      <c r="F249" s="87">
        <v>1</v>
      </c>
      <c r="G249" s="87"/>
      <c r="H249" s="87">
        <v>1</v>
      </c>
      <c r="I249" s="87"/>
      <c r="J249" s="88">
        <f t="shared" si="25"/>
        <v>0</v>
      </c>
      <c r="K249" s="89"/>
      <c r="L249" s="81"/>
    </row>
    <row r="250" spans="1:12">
      <c r="A250" s="79"/>
      <c r="B250" s="80"/>
      <c r="C250" s="111"/>
      <c r="D250" s="118"/>
      <c r="E250" s="85" t="s">
        <v>115</v>
      </c>
      <c r="F250" s="87">
        <v>1</v>
      </c>
      <c r="G250" s="87"/>
      <c r="H250" s="87">
        <v>1</v>
      </c>
      <c r="I250" s="87"/>
      <c r="J250" s="88">
        <f t="shared" si="25"/>
        <v>0</v>
      </c>
      <c r="K250" s="81"/>
      <c r="L250" s="81"/>
    </row>
    <row r="251" spans="1:12">
      <c r="A251" s="79"/>
      <c r="B251" s="80"/>
      <c r="C251" s="111"/>
      <c r="D251" s="118"/>
      <c r="F251" s="140">
        <v>1</v>
      </c>
      <c r="G251" s="140"/>
      <c r="H251" s="140">
        <v>1</v>
      </c>
      <c r="I251" s="140"/>
      <c r="J251" s="88">
        <f t="shared" si="25"/>
        <v>0</v>
      </c>
    </row>
    <row r="252" spans="1:12">
      <c r="A252" s="79"/>
      <c r="B252" s="80"/>
      <c r="C252" s="111"/>
      <c r="D252" s="118"/>
      <c r="E252" s="85"/>
      <c r="F252" s="87">
        <v>1</v>
      </c>
      <c r="G252" s="87"/>
      <c r="H252" s="87">
        <v>1</v>
      </c>
      <c r="I252" s="87"/>
      <c r="J252" s="88">
        <f t="shared" si="25"/>
        <v>0</v>
      </c>
      <c r="K252" s="81"/>
      <c r="L252" s="81"/>
    </row>
    <row r="253" spans="1:12">
      <c r="A253" s="79"/>
      <c r="B253" s="80"/>
      <c r="C253" s="111"/>
      <c r="D253" s="118"/>
      <c r="E253" s="85"/>
      <c r="F253" s="87">
        <v>1</v>
      </c>
      <c r="G253" s="87"/>
      <c r="H253" s="87">
        <v>1</v>
      </c>
      <c r="I253" s="87"/>
      <c r="J253" s="88">
        <f t="shared" si="25"/>
        <v>0</v>
      </c>
      <c r="K253" s="81"/>
      <c r="L253" s="81"/>
    </row>
    <row r="254" spans="1:12">
      <c r="A254" s="79"/>
      <c r="B254" s="80"/>
      <c r="C254" s="85"/>
      <c r="D254" s="112"/>
      <c r="E254" s="85"/>
      <c r="F254" s="93"/>
      <c r="G254" s="116"/>
      <c r="H254" s="93"/>
      <c r="I254" s="120"/>
      <c r="J254" s="99">
        <f>SUM(J248:J253)</f>
        <v>82.5</v>
      </c>
      <c r="K254" s="89">
        <v>0.05</v>
      </c>
      <c r="L254" s="90">
        <f>J254+J254*K254</f>
        <v>86.625</v>
      </c>
    </row>
    <row r="255" spans="1:12">
      <c r="A255" s="79"/>
      <c r="B255" s="80"/>
      <c r="C255" s="85"/>
      <c r="D255" s="112"/>
      <c r="E255" s="85"/>
      <c r="F255" s="93"/>
      <c r="G255" s="116"/>
      <c r="H255" s="93"/>
      <c r="I255" s="120"/>
      <c r="J255" s="99"/>
      <c r="K255" s="89"/>
      <c r="L255" s="90"/>
    </row>
    <row r="256" spans="1:12" ht="31">
      <c r="A256" s="79"/>
      <c r="B256" s="80"/>
      <c r="C256" s="46" t="s">
        <v>52</v>
      </c>
      <c r="D256" s="118" t="s">
        <v>168</v>
      </c>
      <c r="E256" s="85" t="s">
        <v>115</v>
      </c>
      <c r="F256" s="87">
        <v>1</v>
      </c>
      <c r="G256" s="87">
        <v>14.25</v>
      </c>
      <c r="H256" s="87">
        <v>1</v>
      </c>
      <c r="I256" s="87">
        <v>12</v>
      </c>
      <c r="J256" s="88">
        <f t="shared" ref="J256:J258" si="26">I256*H256*G256*F256</f>
        <v>171</v>
      </c>
      <c r="K256" s="89"/>
      <c r="L256" s="81"/>
    </row>
    <row r="257" spans="1:12">
      <c r="A257" s="79"/>
      <c r="B257" s="80"/>
      <c r="C257" s="85"/>
      <c r="D257" s="112"/>
      <c r="E257" s="85" t="s">
        <v>115</v>
      </c>
      <c r="F257" s="87">
        <v>-1</v>
      </c>
      <c r="G257" s="87">
        <v>2.75</v>
      </c>
      <c r="H257" s="87">
        <v>1</v>
      </c>
      <c r="I257" s="87">
        <v>7</v>
      </c>
      <c r="J257" s="88">
        <f t="shared" si="26"/>
        <v>-19.25</v>
      </c>
      <c r="K257" s="89"/>
      <c r="L257" s="81"/>
    </row>
    <row r="258" spans="1:12">
      <c r="A258" s="79"/>
      <c r="B258" s="80"/>
      <c r="C258" s="85"/>
      <c r="D258" s="112"/>
      <c r="E258" s="85" t="s">
        <v>115</v>
      </c>
      <c r="F258" s="87">
        <v>1</v>
      </c>
      <c r="G258" s="87"/>
      <c r="H258" s="87">
        <v>1</v>
      </c>
      <c r="I258" s="87"/>
      <c r="J258" s="88">
        <f t="shared" si="26"/>
        <v>0</v>
      </c>
      <c r="K258" s="81"/>
      <c r="L258" s="81"/>
    </row>
    <row r="259" spans="1:12">
      <c r="A259" s="79"/>
      <c r="B259" s="80"/>
      <c r="C259" s="85"/>
      <c r="D259" s="112"/>
      <c r="F259" s="140"/>
      <c r="G259" s="140"/>
      <c r="H259" s="140"/>
      <c r="I259" s="140"/>
      <c r="J259" s="88"/>
    </row>
    <row r="260" spans="1:12">
      <c r="A260" s="79"/>
      <c r="B260" s="80"/>
      <c r="C260" s="85"/>
      <c r="D260" s="128"/>
      <c r="E260" s="85"/>
      <c r="F260" s="87"/>
      <c r="G260" s="87"/>
      <c r="H260" s="87"/>
      <c r="I260" s="87"/>
      <c r="J260" s="99">
        <f>SUM(J256:J259)</f>
        <v>151.75</v>
      </c>
      <c r="K260" s="89">
        <v>0.05</v>
      </c>
      <c r="L260" s="90">
        <f>J260+J260*K260</f>
        <v>159.33750000000001</v>
      </c>
    </row>
    <row r="261" spans="1:12" ht="46.5">
      <c r="A261" s="72">
        <v>12.1</v>
      </c>
      <c r="B261" s="45" t="s">
        <v>104</v>
      </c>
      <c r="C261" s="46" t="s">
        <v>105</v>
      </c>
      <c r="D261" s="118" t="s">
        <v>168</v>
      </c>
      <c r="E261" s="85" t="s">
        <v>115</v>
      </c>
      <c r="F261" s="87">
        <v>1</v>
      </c>
      <c r="G261" s="87">
        <v>247.56</v>
      </c>
      <c r="H261" s="87">
        <v>1</v>
      </c>
      <c r="I261" s="87">
        <v>1</v>
      </c>
      <c r="J261" s="88">
        <f t="shared" ref="J261:J264" si="27">I261*H261*G261*F261</f>
        <v>247.56</v>
      </c>
      <c r="K261" s="89"/>
      <c r="L261" s="81"/>
    </row>
    <row r="262" spans="1:12">
      <c r="A262" s="79"/>
      <c r="B262" s="80"/>
      <c r="C262" s="85"/>
      <c r="D262" s="112"/>
      <c r="E262" s="85" t="s">
        <v>115</v>
      </c>
      <c r="F262" s="87">
        <v>1</v>
      </c>
      <c r="G262" s="87">
        <v>120</v>
      </c>
      <c r="H262" s="87">
        <v>1</v>
      </c>
      <c r="I262" s="87">
        <v>1</v>
      </c>
      <c r="J262" s="88">
        <f t="shared" si="27"/>
        <v>120</v>
      </c>
      <c r="K262" s="89"/>
      <c r="L262" s="81"/>
    </row>
    <row r="263" spans="1:12">
      <c r="A263" s="79"/>
      <c r="B263" s="80"/>
      <c r="C263" s="85"/>
      <c r="D263" s="112"/>
      <c r="E263" s="85" t="s">
        <v>115</v>
      </c>
      <c r="F263" s="87">
        <v>1</v>
      </c>
      <c r="G263" s="87"/>
      <c r="H263" s="87">
        <v>1</v>
      </c>
      <c r="I263" s="87"/>
      <c r="J263" s="88">
        <f t="shared" si="27"/>
        <v>0</v>
      </c>
      <c r="K263" s="81"/>
      <c r="L263" s="81"/>
    </row>
    <row r="264" spans="1:12">
      <c r="A264" s="79"/>
      <c r="B264" s="80"/>
      <c r="C264" s="85"/>
      <c r="D264" s="112"/>
      <c r="F264" s="140">
        <v>1</v>
      </c>
      <c r="G264" s="140"/>
      <c r="H264" s="140">
        <v>1</v>
      </c>
      <c r="I264" s="140"/>
      <c r="J264" s="88">
        <f t="shared" si="27"/>
        <v>0</v>
      </c>
    </row>
    <row r="265" spans="1:12">
      <c r="A265" s="79"/>
      <c r="B265" s="80"/>
      <c r="C265" s="85"/>
      <c r="D265" s="128"/>
      <c r="E265" s="85"/>
      <c r="F265" s="87"/>
      <c r="G265" s="87"/>
      <c r="H265" s="87"/>
      <c r="I265" s="87"/>
      <c r="J265" s="99">
        <f>SUM(J261:J264)</f>
        <v>367.56</v>
      </c>
      <c r="K265" s="89">
        <v>0.05</v>
      </c>
      <c r="L265" s="90">
        <f>J265+J265*K265</f>
        <v>385.93799999999999</v>
      </c>
    </row>
    <row r="266" spans="1:12">
      <c r="A266" s="79"/>
      <c r="B266" s="80"/>
      <c r="C266" s="85"/>
      <c r="D266" s="128"/>
      <c r="E266" s="85"/>
      <c r="F266" s="87"/>
      <c r="G266" s="87"/>
      <c r="H266" s="87"/>
      <c r="I266" s="87"/>
      <c r="J266" s="88"/>
      <c r="K266" s="81"/>
      <c r="L266" s="81"/>
    </row>
    <row r="267" spans="1:12" ht="31">
      <c r="A267" s="44">
        <v>12.14</v>
      </c>
      <c r="B267" s="45" t="s">
        <v>54</v>
      </c>
      <c r="C267" s="85"/>
      <c r="D267" s="128" t="s">
        <v>150</v>
      </c>
      <c r="E267" s="85"/>
      <c r="F267" s="93"/>
      <c r="G267" s="116"/>
      <c r="H267" s="93"/>
      <c r="I267" s="120"/>
      <c r="J267" s="99"/>
      <c r="K267" s="89"/>
      <c r="L267" s="90"/>
    </row>
    <row r="268" spans="1:12">
      <c r="A268" s="79"/>
      <c r="B268" s="80"/>
      <c r="C268" s="85"/>
      <c r="D268" s="128" t="s">
        <v>151</v>
      </c>
      <c r="E268" s="85" t="s">
        <v>115</v>
      </c>
      <c r="F268" s="93">
        <v>1</v>
      </c>
      <c r="G268" s="116">
        <v>125</v>
      </c>
      <c r="H268" s="93">
        <v>1</v>
      </c>
      <c r="I268" s="120">
        <v>1</v>
      </c>
      <c r="J268" s="99">
        <f>I268*H268*G268*F268</f>
        <v>125</v>
      </c>
      <c r="K268" s="89"/>
      <c r="L268" s="90"/>
    </row>
    <row r="269" spans="1:12">
      <c r="A269" s="79"/>
      <c r="B269" s="80"/>
      <c r="C269" s="85"/>
      <c r="D269" s="128" t="s">
        <v>186</v>
      </c>
      <c r="E269" s="85" t="s">
        <v>115</v>
      </c>
      <c r="F269" s="93">
        <v>1</v>
      </c>
      <c r="G269" s="116">
        <v>16.47</v>
      </c>
      <c r="H269" s="93">
        <v>1</v>
      </c>
      <c r="I269" s="120">
        <v>1</v>
      </c>
      <c r="J269" s="99">
        <f t="shared" ref="J269:J273" si="28">I269*H269*G269*F269</f>
        <v>16.47</v>
      </c>
      <c r="K269" s="89"/>
      <c r="L269" s="90"/>
    </row>
    <row r="270" spans="1:12">
      <c r="A270" s="79"/>
      <c r="B270" s="80"/>
      <c r="C270" s="85"/>
      <c r="D270" s="128"/>
      <c r="E270" s="85" t="s">
        <v>115</v>
      </c>
      <c r="F270" s="93">
        <v>1</v>
      </c>
      <c r="G270" s="116">
        <v>17.66</v>
      </c>
      <c r="H270" s="93">
        <v>1</v>
      </c>
      <c r="I270" s="120">
        <v>1</v>
      </c>
      <c r="J270" s="99">
        <f t="shared" si="28"/>
        <v>17.66</v>
      </c>
      <c r="K270" s="89"/>
      <c r="L270" s="90"/>
    </row>
    <row r="271" spans="1:12">
      <c r="A271" s="79"/>
      <c r="B271" s="80"/>
      <c r="C271" s="85"/>
      <c r="D271" s="128"/>
      <c r="E271" s="85"/>
      <c r="F271" s="93">
        <v>1</v>
      </c>
      <c r="G271" s="116">
        <v>18.350000000000001</v>
      </c>
      <c r="H271" s="93">
        <v>1</v>
      </c>
      <c r="I271" s="120">
        <v>1</v>
      </c>
      <c r="J271" s="99">
        <f t="shared" si="28"/>
        <v>18.350000000000001</v>
      </c>
      <c r="K271" s="89"/>
      <c r="L271" s="90"/>
    </row>
    <row r="272" spans="1:12">
      <c r="A272" s="79"/>
      <c r="B272" s="80"/>
      <c r="C272" s="85"/>
      <c r="D272" s="128"/>
      <c r="E272" s="85"/>
      <c r="F272" s="93">
        <v>2</v>
      </c>
      <c r="G272" s="116">
        <v>17.309999999999999</v>
      </c>
      <c r="H272" s="93">
        <v>1</v>
      </c>
      <c r="I272" s="120">
        <v>1</v>
      </c>
      <c r="J272" s="99">
        <f t="shared" si="28"/>
        <v>34.619999999999997</v>
      </c>
      <c r="K272" s="89"/>
      <c r="L272" s="90"/>
    </row>
    <row r="273" spans="1:12">
      <c r="A273" s="79"/>
      <c r="B273" s="80"/>
      <c r="C273" s="85"/>
      <c r="D273" s="128"/>
      <c r="E273" s="85"/>
      <c r="F273" s="93">
        <v>1</v>
      </c>
      <c r="G273" s="116">
        <v>38.78</v>
      </c>
      <c r="H273" s="93">
        <v>1</v>
      </c>
      <c r="I273" s="120">
        <v>1</v>
      </c>
      <c r="J273" s="99">
        <f t="shared" si="28"/>
        <v>38.78</v>
      </c>
      <c r="K273" s="89"/>
      <c r="L273" s="90"/>
    </row>
    <row r="274" spans="1:12">
      <c r="A274" s="79"/>
      <c r="B274" s="80"/>
      <c r="C274" s="85"/>
      <c r="D274" s="128"/>
      <c r="E274" s="85"/>
      <c r="F274" s="93"/>
      <c r="G274" s="116"/>
      <c r="H274" s="93"/>
      <c r="I274" s="120"/>
      <c r="J274" s="99"/>
      <c r="K274" s="89"/>
      <c r="L274" s="90"/>
    </row>
    <row r="275" spans="1:12">
      <c r="A275" s="79"/>
      <c r="B275" s="80"/>
      <c r="C275" s="111"/>
      <c r="D275" s="112"/>
      <c r="E275" s="85"/>
      <c r="F275" s="93"/>
      <c r="G275" s="116"/>
      <c r="H275" s="93"/>
      <c r="I275" s="120"/>
      <c r="J275" s="99">
        <f>SUM(J268:J273)</f>
        <v>250.88</v>
      </c>
      <c r="K275" s="89">
        <v>0.05</v>
      </c>
      <c r="L275" s="90">
        <f>J275+J275*K275</f>
        <v>263.42399999999998</v>
      </c>
    </row>
    <row r="276" spans="1:12">
      <c r="A276" s="79"/>
      <c r="B276" s="80"/>
      <c r="C276" s="85"/>
      <c r="D276" s="128"/>
      <c r="E276" s="85"/>
      <c r="F276" s="93"/>
      <c r="G276" s="116"/>
      <c r="H276" s="93"/>
      <c r="I276" s="120"/>
      <c r="J276" s="99"/>
      <c r="K276" s="89"/>
      <c r="L276" s="90"/>
    </row>
    <row r="277" spans="1:12" ht="46.5">
      <c r="A277" s="44">
        <v>12.17</v>
      </c>
      <c r="B277" s="45" t="s">
        <v>55</v>
      </c>
      <c r="C277" s="46" t="s">
        <v>56</v>
      </c>
      <c r="D277" s="128" t="s">
        <v>152</v>
      </c>
      <c r="E277" s="85" t="s">
        <v>115</v>
      </c>
      <c r="F277" s="87">
        <v>1</v>
      </c>
      <c r="G277" s="87"/>
      <c r="H277" s="87">
        <v>1</v>
      </c>
      <c r="I277" s="87"/>
      <c r="J277" s="88"/>
      <c r="K277" s="89"/>
      <c r="L277" s="90"/>
    </row>
    <row r="278" spans="1:12">
      <c r="A278" s="79"/>
      <c r="B278" s="80"/>
      <c r="C278" s="85"/>
      <c r="D278" s="128" t="s">
        <v>157</v>
      </c>
      <c r="E278" s="85" t="s">
        <v>115</v>
      </c>
      <c r="F278" s="87">
        <v>1</v>
      </c>
      <c r="G278" s="87"/>
      <c r="H278" s="87">
        <v>1</v>
      </c>
      <c r="I278" s="87"/>
      <c r="J278" s="88">
        <f>I278*H278*G278*F278</f>
        <v>0</v>
      </c>
      <c r="K278" s="89"/>
      <c r="L278" s="90"/>
    </row>
    <row r="279" spans="1:12">
      <c r="A279" s="79"/>
      <c r="B279" s="80"/>
      <c r="C279" s="85"/>
      <c r="D279" s="128"/>
      <c r="E279" s="85"/>
      <c r="F279" s="93"/>
      <c r="G279" s="116"/>
      <c r="H279" s="93"/>
      <c r="I279" s="120"/>
      <c r="J279" s="99"/>
      <c r="K279" s="89"/>
      <c r="L279" s="90"/>
    </row>
    <row r="280" spans="1:12">
      <c r="A280" s="79"/>
      <c r="B280" s="80"/>
      <c r="C280" s="85"/>
      <c r="D280" s="128"/>
      <c r="E280" s="85"/>
      <c r="F280" s="93"/>
      <c r="G280" s="116"/>
      <c r="H280" s="93"/>
      <c r="I280" s="120"/>
      <c r="J280" s="99">
        <f>SUM(J277:J279)</f>
        <v>0</v>
      </c>
      <c r="K280" s="89">
        <v>0.05</v>
      </c>
      <c r="L280" s="90">
        <f>J280+J280*K280</f>
        <v>0</v>
      </c>
    </row>
    <row r="281" spans="1:12">
      <c r="A281" s="79"/>
      <c r="B281" s="80"/>
      <c r="C281" s="85"/>
      <c r="D281" s="128"/>
      <c r="E281" s="85"/>
      <c r="F281" s="93"/>
      <c r="G281" s="116"/>
      <c r="H281" s="93"/>
      <c r="I281" s="120"/>
      <c r="J281" s="99"/>
      <c r="K281" s="89"/>
      <c r="L281" s="90"/>
    </row>
    <row r="282" spans="1:12" ht="31">
      <c r="A282" s="79"/>
      <c r="B282" s="80"/>
      <c r="C282" s="46" t="s">
        <v>57</v>
      </c>
      <c r="D282" s="128" t="s">
        <v>153</v>
      </c>
      <c r="E282" s="85" t="s">
        <v>115</v>
      </c>
      <c r="F282" s="87">
        <v>1</v>
      </c>
      <c r="G282" s="87"/>
      <c r="H282" s="87">
        <v>1</v>
      </c>
      <c r="I282" s="87"/>
      <c r="J282" s="88">
        <f>I282*H282*G282*F282</f>
        <v>0</v>
      </c>
      <c r="K282" s="89"/>
      <c r="L282" s="90"/>
    </row>
    <row r="283" spans="1:12">
      <c r="A283" s="79"/>
      <c r="B283" s="80"/>
      <c r="C283" s="85"/>
      <c r="D283" s="128"/>
      <c r="E283" s="85" t="s">
        <v>115</v>
      </c>
      <c r="F283" s="87">
        <v>1</v>
      </c>
      <c r="G283" s="87"/>
      <c r="H283" s="87">
        <v>1</v>
      </c>
      <c r="I283" s="87"/>
      <c r="J283" s="88">
        <f>I283*H283*G283*F283</f>
        <v>0</v>
      </c>
      <c r="K283" s="89"/>
      <c r="L283" s="90"/>
    </row>
    <row r="284" spans="1:12">
      <c r="A284" s="79"/>
      <c r="B284" s="80"/>
      <c r="C284" s="85"/>
      <c r="D284" s="128"/>
      <c r="E284" s="85" t="s">
        <v>115</v>
      </c>
      <c r="F284" s="87">
        <v>1</v>
      </c>
      <c r="G284" s="87"/>
      <c r="H284" s="87">
        <v>1</v>
      </c>
      <c r="I284" s="87"/>
      <c r="J284" s="88">
        <f>I284*H284*G284*F284</f>
        <v>0</v>
      </c>
      <c r="K284" s="89"/>
      <c r="L284" s="90"/>
    </row>
    <row r="285" spans="1:12">
      <c r="A285" s="79"/>
      <c r="B285" s="80"/>
      <c r="C285" s="85"/>
      <c r="D285" s="128"/>
      <c r="E285" s="85"/>
      <c r="F285" s="93"/>
      <c r="G285" s="116"/>
      <c r="H285" s="93"/>
      <c r="I285" s="120"/>
      <c r="J285" s="99">
        <f>SUM(J282:J284)</f>
        <v>0</v>
      </c>
      <c r="K285" s="89">
        <v>0.05</v>
      </c>
      <c r="L285" s="90">
        <f>J285+J285*K285</f>
        <v>0</v>
      </c>
    </row>
    <row r="286" spans="1:12">
      <c r="A286" s="79"/>
      <c r="B286" s="80"/>
      <c r="C286" s="85"/>
      <c r="D286" s="128"/>
      <c r="E286" s="85"/>
      <c r="F286" s="93"/>
      <c r="G286" s="116"/>
      <c r="H286" s="93"/>
      <c r="I286" s="120"/>
      <c r="J286" s="99"/>
      <c r="K286" s="89"/>
      <c r="L286" s="90"/>
    </row>
    <row r="287" spans="1:12" ht="31">
      <c r="A287" s="79"/>
      <c r="B287" s="80"/>
      <c r="C287" s="46" t="s">
        <v>58</v>
      </c>
      <c r="D287" s="128"/>
      <c r="E287" s="85" t="s">
        <v>115</v>
      </c>
      <c r="F287" s="87">
        <v>1</v>
      </c>
      <c r="G287" s="87">
        <v>12.83</v>
      </c>
      <c r="H287" s="87">
        <v>1</v>
      </c>
      <c r="I287" s="87">
        <v>3.5</v>
      </c>
      <c r="J287" s="88">
        <f>I287*H287*G287*F287</f>
        <v>44.905000000000001</v>
      </c>
      <c r="K287" s="89"/>
      <c r="L287" s="90"/>
    </row>
    <row r="288" spans="1:12">
      <c r="A288" s="79"/>
      <c r="B288" s="80"/>
      <c r="C288" s="85"/>
      <c r="D288" s="128"/>
      <c r="E288" s="85" t="s">
        <v>115</v>
      </c>
      <c r="F288" s="87">
        <v>1</v>
      </c>
      <c r="G288" s="87">
        <v>2.83</v>
      </c>
      <c r="H288" s="87">
        <v>1</v>
      </c>
      <c r="I288" s="87">
        <v>4.75</v>
      </c>
      <c r="J288" s="88">
        <f>I288*H288*G288*F288</f>
        <v>13.442500000000001</v>
      </c>
      <c r="K288" s="89"/>
      <c r="L288" s="90"/>
    </row>
    <row r="289" spans="1:12">
      <c r="A289" s="79"/>
      <c r="B289" s="80"/>
      <c r="C289" s="85"/>
      <c r="D289" s="128"/>
      <c r="E289" s="85" t="s">
        <v>115</v>
      </c>
      <c r="F289" s="87">
        <v>1</v>
      </c>
      <c r="G289" s="87"/>
      <c r="H289" s="87">
        <v>1</v>
      </c>
      <c r="I289" s="87"/>
      <c r="J289" s="88">
        <f>I289*H289*G289*F289</f>
        <v>0</v>
      </c>
      <c r="K289" s="89"/>
      <c r="L289" s="90"/>
    </row>
    <row r="290" spans="1:12">
      <c r="A290" s="79"/>
      <c r="B290" s="80"/>
      <c r="C290" s="85"/>
      <c r="D290" s="128"/>
      <c r="E290" s="85"/>
      <c r="F290" s="93"/>
      <c r="G290" s="116"/>
      <c r="H290" s="93"/>
      <c r="I290" s="120"/>
      <c r="J290" s="99">
        <f>SUM(J287:J289)</f>
        <v>58.347500000000004</v>
      </c>
      <c r="K290" s="89">
        <v>0.05</v>
      </c>
      <c r="L290" s="90">
        <f>J290+J290*K290</f>
        <v>61.264875000000004</v>
      </c>
    </row>
    <row r="291" spans="1:12">
      <c r="A291" s="79"/>
      <c r="B291" s="80"/>
      <c r="C291" s="85"/>
      <c r="D291" s="128"/>
      <c r="E291" s="85"/>
      <c r="F291" s="93"/>
      <c r="G291" s="116"/>
      <c r="H291" s="93"/>
      <c r="I291" s="120"/>
      <c r="J291" s="99"/>
      <c r="K291" s="89"/>
      <c r="L291" s="90"/>
    </row>
    <row r="292" spans="1:12">
      <c r="A292" s="79"/>
      <c r="B292" s="80"/>
      <c r="C292" s="85"/>
      <c r="D292" s="128"/>
      <c r="E292" s="85"/>
      <c r="F292" s="93"/>
      <c r="G292" s="116"/>
      <c r="H292" s="93"/>
      <c r="I292" s="120"/>
      <c r="J292" s="99"/>
      <c r="K292" s="89"/>
      <c r="L292" s="90"/>
    </row>
    <row r="293" spans="1:12" ht="31">
      <c r="A293" s="44">
        <v>12.19</v>
      </c>
      <c r="B293" s="45" t="s">
        <v>59</v>
      </c>
      <c r="C293" s="85"/>
      <c r="D293" s="128" t="s">
        <v>187</v>
      </c>
      <c r="E293" s="85" t="s">
        <v>115</v>
      </c>
      <c r="F293" s="87">
        <v>1</v>
      </c>
      <c r="G293" s="87">
        <v>53.35</v>
      </c>
      <c r="H293" s="87">
        <v>1</v>
      </c>
      <c r="I293" s="87">
        <v>1</v>
      </c>
      <c r="J293" s="88">
        <f>I293*H293*G293*F293</f>
        <v>53.35</v>
      </c>
      <c r="K293" s="89"/>
      <c r="L293" s="90"/>
    </row>
    <row r="294" spans="1:12">
      <c r="A294" s="79"/>
      <c r="B294" s="80"/>
      <c r="C294" s="85"/>
      <c r="D294" s="128"/>
      <c r="E294" s="85" t="s">
        <v>115</v>
      </c>
      <c r="F294" s="87">
        <v>1</v>
      </c>
      <c r="G294" s="87">
        <v>31.5</v>
      </c>
      <c r="H294" s="87">
        <v>1</v>
      </c>
      <c r="I294" s="87">
        <v>1</v>
      </c>
      <c r="J294" s="88">
        <f t="shared" ref="J294:J299" si="29">I294*H294*G294*F294</f>
        <v>31.5</v>
      </c>
      <c r="K294" s="89"/>
      <c r="L294" s="90"/>
    </row>
    <row r="295" spans="1:12">
      <c r="A295" s="79"/>
      <c r="B295" s="80"/>
      <c r="C295" s="85"/>
      <c r="D295" s="128"/>
      <c r="E295" s="85"/>
      <c r="F295" s="87">
        <v>1</v>
      </c>
      <c r="G295" s="87">
        <v>54.37</v>
      </c>
      <c r="H295" s="87">
        <v>1</v>
      </c>
      <c r="I295" s="87">
        <v>1</v>
      </c>
      <c r="J295" s="88">
        <f t="shared" si="29"/>
        <v>54.37</v>
      </c>
      <c r="K295" s="89"/>
      <c r="L295" s="90"/>
    </row>
    <row r="296" spans="1:12">
      <c r="A296" s="79"/>
      <c r="B296" s="80"/>
      <c r="C296" s="85"/>
      <c r="D296" s="128"/>
      <c r="E296" s="85"/>
      <c r="F296" s="87">
        <v>-1</v>
      </c>
      <c r="G296" s="87">
        <v>3.25</v>
      </c>
      <c r="H296" s="87">
        <v>1</v>
      </c>
      <c r="I296" s="87">
        <v>7</v>
      </c>
      <c r="J296" s="88">
        <f t="shared" si="29"/>
        <v>-22.75</v>
      </c>
      <c r="K296" s="89"/>
      <c r="L296" s="90"/>
    </row>
    <row r="297" spans="1:12">
      <c r="A297" s="79"/>
      <c r="B297" s="80"/>
      <c r="C297" s="85"/>
      <c r="D297" s="128"/>
      <c r="E297" s="85"/>
      <c r="F297" s="87">
        <v>1</v>
      </c>
      <c r="G297" s="87">
        <v>52.28</v>
      </c>
      <c r="H297" s="87">
        <v>1</v>
      </c>
      <c r="I297" s="87">
        <v>1</v>
      </c>
      <c r="J297" s="88">
        <f t="shared" si="29"/>
        <v>52.28</v>
      </c>
      <c r="K297" s="89"/>
      <c r="L297" s="90"/>
    </row>
    <row r="298" spans="1:12">
      <c r="A298" s="79"/>
      <c r="B298" s="80"/>
      <c r="C298" s="85"/>
      <c r="D298" s="128"/>
      <c r="E298" s="85"/>
      <c r="F298" s="87">
        <v>1</v>
      </c>
      <c r="G298" s="87">
        <v>52.97</v>
      </c>
      <c r="H298" s="87">
        <v>1</v>
      </c>
      <c r="I298" s="87">
        <v>1</v>
      </c>
      <c r="J298" s="88">
        <f t="shared" si="29"/>
        <v>52.97</v>
      </c>
      <c r="K298" s="89"/>
      <c r="L298" s="90"/>
    </row>
    <row r="299" spans="1:12">
      <c r="A299" s="79"/>
      <c r="B299" s="80"/>
      <c r="C299" s="85"/>
      <c r="D299" s="128"/>
      <c r="E299" s="85"/>
      <c r="F299" s="87">
        <v>1</v>
      </c>
      <c r="G299" s="87">
        <v>51.93</v>
      </c>
      <c r="H299" s="87">
        <v>1</v>
      </c>
      <c r="I299" s="87">
        <v>1</v>
      </c>
      <c r="J299" s="88">
        <f t="shared" si="29"/>
        <v>51.93</v>
      </c>
      <c r="K299" s="89"/>
      <c r="L299" s="90"/>
    </row>
    <row r="300" spans="1:12">
      <c r="A300" s="79"/>
      <c r="B300" s="80"/>
      <c r="C300" s="85"/>
      <c r="D300" s="128"/>
      <c r="E300" s="85"/>
      <c r="F300" s="93"/>
      <c r="G300" s="116"/>
      <c r="H300" s="93"/>
      <c r="I300" s="120"/>
      <c r="J300" s="99">
        <f>SUM(J293:J299)</f>
        <v>273.64999999999998</v>
      </c>
      <c r="K300" s="89">
        <v>0.05</v>
      </c>
      <c r="L300" s="90">
        <f>J300+J300*K300</f>
        <v>287.33249999999998</v>
      </c>
    </row>
    <row r="301" spans="1:12">
      <c r="A301" s="79"/>
      <c r="B301" s="80"/>
      <c r="C301" s="85"/>
      <c r="D301" s="128"/>
      <c r="E301" s="85"/>
      <c r="F301" s="93"/>
      <c r="G301" s="116"/>
      <c r="H301" s="93"/>
      <c r="I301" s="120"/>
      <c r="J301" s="99"/>
      <c r="K301" s="89"/>
      <c r="L301" s="90"/>
    </row>
    <row r="302" spans="1:12" ht="31">
      <c r="A302" s="54">
        <v>13.01</v>
      </c>
      <c r="B302" s="45" t="s">
        <v>60</v>
      </c>
      <c r="C302" s="85"/>
      <c r="D302" s="128" t="s">
        <v>162</v>
      </c>
      <c r="E302" s="85" t="s">
        <v>115</v>
      </c>
      <c r="F302" s="87">
        <v>1</v>
      </c>
      <c r="G302" s="87">
        <v>4.33</v>
      </c>
      <c r="H302" s="87">
        <v>1</v>
      </c>
      <c r="I302" s="87">
        <v>2.5</v>
      </c>
      <c r="J302" s="88">
        <f>I302*H302*G302*F302</f>
        <v>10.824999999999999</v>
      </c>
      <c r="K302" s="89"/>
      <c r="L302" s="90"/>
    </row>
    <row r="303" spans="1:12">
      <c r="A303" s="79"/>
      <c r="B303" s="80"/>
      <c r="C303" s="85"/>
      <c r="D303" s="128"/>
      <c r="E303" s="85" t="s">
        <v>115</v>
      </c>
      <c r="F303" s="87">
        <v>1</v>
      </c>
      <c r="G303" s="87">
        <v>3.42</v>
      </c>
      <c r="H303" s="87">
        <v>1</v>
      </c>
      <c r="I303" s="87">
        <v>3</v>
      </c>
      <c r="J303" s="88">
        <f>I303*H303*G303*F303</f>
        <v>10.26</v>
      </c>
      <c r="K303" s="89"/>
      <c r="L303" s="90"/>
    </row>
    <row r="304" spans="1:12">
      <c r="A304" s="79"/>
      <c r="B304" s="80"/>
      <c r="C304" s="85"/>
      <c r="D304" s="128" t="s">
        <v>154</v>
      </c>
      <c r="E304" s="85"/>
      <c r="F304" s="87">
        <v>1</v>
      </c>
      <c r="G304" s="87">
        <v>1.66</v>
      </c>
      <c r="H304" s="87">
        <v>1</v>
      </c>
      <c r="I304" s="87">
        <v>7</v>
      </c>
      <c r="J304" s="88">
        <f>I304*H304*G304*F304</f>
        <v>11.62</v>
      </c>
      <c r="K304" s="89"/>
      <c r="L304" s="90"/>
    </row>
    <row r="305" spans="1:12">
      <c r="A305" s="79"/>
      <c r="B305" s="80"/>
      <c r="C305" s="85"/>
      <c r="D305" s="128"/>
      <c r="E305" s="85"/>
      <c r="F305" s="93"/>
      <c r="G305" s="116"/>
      <c r="H305" s="93"/>
      <c r="I305" s="120"/>
      <c r="J305" s="99">
        <f>SUM(J302:J304)</f>
        <v>32.704999999999998</v>
      </c>
      <c r="K305" s="89">
        <v>0.05</v>
      </c>
      <c r="L305" s="90">
        <f>J305+J305*K305</f>
        <v>34.340249999999997</v>
      </c>
    </row>
    <row r="306" spans="1:12">
      <c r="A306" s="79"/>
      <c r="B306" s="80"/>
      <c r="C306" s="85"/>
      <c r="D306" s="128"/>
      <c r="E306" s="85"/>
      <c r="F306" s="93"/>
      <c r="G306" s="116"/>
      <c r="H306" s="93"/>
      <c r="I306" s="120"/>
      <c r="J306" s="99"/>
      <c r="K306" s="89"/>
      <c r="L306" s="90"/>
    </row>
    <row r="307" spans="1:12" ht="15.5">
      <c r="A307" s="54">
        <v>13.02</v>
      </c>
      <c r="B307" s="45" t="s">
        <v>61</v>
      </c>
      <c r="C307" s="85"/>
      <c r="D307" s="128"/>
      <c r="E307" s="85" t="s">
        <v>115</v>
      </c>
      <c r="F307" s="87">
        <v>1</v>
      </c>
      <c r="G307" s="87">
        <v>2.75</v>
      </c>
      <c r="H307" s="87">
        <v>1</v>
      </c>
      <c r="I307" s="87">
        <v>3.33</v>
      </c>
      <c r="J307" s="88">
        <f t="shared" ref="J307:J308" si="30">I307*H307*G307*F307</f>
        <v>9.1575000000000006</v>
      </c>
      <c r="K307" s="89"/>
      <c r="L307" s="90"/>
    </row>
    <row r="308" spans="1:12">
      <c r="A308" s="79"/>
      <c r="B308" s="80"/>
      <c r="C308" s="85"/>
      <c r="D308" s="128"/>
      <c r="E308" s="85" t="s">
        <v>115</v>
      </c>
      <c r="F308" s="93">
        <v>1</v>
      </c>
      <c r="G308" s="87"/>
      <c r="H308" s="93">
        <v>1</v>
      </c>
      <c r="I308" s="87"/>
      <c r="J308" s="88">
        <f t="shared" si="30"/>
        <v>0</v>
      </c>
      <c r="K308" s="89"/>
      <c r="L308" s="90"/>
    </row>
    <row r="309" spans="1:12">
      <c r="A309" s="79"/>
      <c r="B309" s="80"/>
      <c r="C309" s="85"/>
      <c r="D309" s="128"/>
      <c r="E309" s="85"/>
      <c r="F309" s="93"/>
      <c r="G309" s="116"/>
      <c r="H309" s="93"/>
      <c r="I309" s="87"/>
      <c r="J309" s="88"/>
      <c r="K309" s="89"/>
      <c r="L309" s="90"/>
    </row>
    <row r="310" spans="1:12">
      <c r="A310" s="79"/>
      <c r="B310" s="80"/>
      <c r="C310" s="85"/>
      <c r="D310" s="128"/>
      <c r="E310" s="85"/>
      <c r="F310" s="93"/>
      <c r="G310" s="116"/>
      <c r="H310" s="93"/>
      <c r="I310" s="120"/>
      <c r="J310" s="99">
        <f>SUM(J307:J309)</f>
        <v>9.1575000000000006</v>
      </c>
      <c r="K310" s="89">
        <v>0.1</v>
      </c>
      <c r="L310" s="90">
        <f>J310+J310*K310</f>
        <v>10.073250000000002</v>
      </c>
    </row>
    <row r="311" spans="1:12">
      <c r="A311" s="79"/>
      <c r="B311" s="80"/>
      <c r="C311" s="85"/>
      <c r="D311" s="128"/>
      <c r="E311" s="85"/>
      <c r="F311" s="93"/>
      <c r="G311" s="116"/>
      <c r="H311" s="93"/>
      <c r="I311" s="120"/>
      <c r="J311" s="99"/>
      <c r="K311" s="89"/>
      <c r="L311" s="90"/>
    </row>
    <row r="312" spans="1:12" ht="15.5">
      <c r="A312" s="44">
        <v>13.04</v>
      </c>
      <c r="B312" s="45" t="s">
        <v>106</v>
      </c>
      <c r="C312" s="102"/>
      <c r="D312" s="128" t="s">
        <v>140</v>
      </c>
      <c r="E312" s="85" t="s">
        <v>115</v>
      </c>
      <c r="F312" s="87">
        <v>1</v>
      </c>
      <c r="G312" s="87">
        <v>5</v>
      </c>
      <c r="H312" s="87">
        <v>1</v>
      </c>
      <c r="I312" s="87">
        <v>3.33</v>
      </c>
      <c r="J312" s="88">
        <f>I312*H312*G312*F312</f>
        <v>16.649999999999999</v>
      </c>
      <c r="K312" s="89"/>
      <c r="L312" s="90"/>
    </row>
    <row r="313" spans="1:12">
      <c r="A313" s="79"/>
      <c r="B313" s="80"/>
      <c r="C313" s="85"/>
      <c r="D313" s="128"/>
      <c r="E313" s="85" t="s">
        <v>115</v>
      </c>
      <c r="F313" s="87">
        <v>1</v>
      </c>
      <c r="G313" s="87"/>
      <c r="H313" s="87">
        <v>1</v>
      </c>
      <c r="I313" s="87"/>
      <c r="J313" s="88">
        <f>I313*H313*G313*F313</f>
        <v>0</v>
      </c>
      <c r="K313" s="89"/>
      <c r="L313" s="90"/>
    </row>
    <row r="314" spans="1:12">
      <c r="A314" s="79"/>
      <c r="B314" s="80"/>
      <c r="C314" s="85"/>
      <c r="D314" s="128"/>
      <c r="E314" s="85"/>
      <c r="F314" s="87"/>
      <c r="G314" s="87"/>
      <c r="H314" s="87"/>
      <c r="I314" s="87"/>
      <c r="J314" s="88"/>
      <c r="K314" s="89"/>
      <c r="L314" s="90"/>
    </row>
    <row r="315" spans="1:12">
      <c r="A315" s="79"/>
      <c r="B315" s="80"/>
      <c r="C315" s="85"/>
      <c r="D315" s="128"/>
      <c r="E315" s="85"/>
      <c r="F315" s="87"/>
      <c r="G315" s="87"/>
      <c r="H315" s="87"/>
      <c r="I315" s="87"/>
      <c r="J315" s="88"/>
      <c r="K315" s="89"/>
      <c r="L315" s="90"/>
    </row>
    <row r="316" spans="1:12">
      <c r="A316" s="79"/>
      <c r="B316" s="80"/>
      <c r="C316" s="85"/>
      <c r="D316" s="128"/>
      <c r="E316" s="85"/>
      <c r="F316" s="93"/>
      <c r="G316" s="116"/>
      <c r="H316" s="93"/>
      <c r="I316" s="120"/>
      <c r="J316" s="99">
        <f>SUM(J312:J313)</f>
        <v>16.649999999999999</v>
      </c>
      <c r="K316" s="89">
        <v>0.05</v>
      </c>
      <c r="L316" s="90">
        <f>J316+J316*K316</f>
        <v>17.482499999999998</v>
      </c>
    </row>
    <row r="317" spans="1:12">
      <c r="A317" s="79"/>
      <c r="B317" s="80"/>
      <c r="C317" s="85"/>
      <c r="D317" s="128"/>
      <c r="E317" s="85"/>
      <c r="F317" s="93"/>
      <c r="G317" s="116"/>
      <c r="H317" s="93"/>
      <c r="I317" s="120"/>
      <c r="J317" s="99"/>
      <c r="K317" s="89"/>
      <c r="L317" s="90"/>
    </row>
    <row r="318" spans="1:12" ht="15.5">
      <c r="A318" s="44">
        <v>14.09</v>
      </c>
      <c r="B318" s="45" t="s">
        <v>62</v>
      </c>
      <c r="C318" s="102"/>
      <c r="D318" s="128"/>
      <c r="E318" s="85" t="s">
        <v>115</v>
      </c>
      <c r="F318" s="87">
        <v>1</v>
      </c>
      <c r="G318" s="87">
        <v>1.5</v>
      </c>
      <c r="H318" s="87">
        <v>1</v>
      </c>
      <c r="I318" s="87">
        <v>1.5</v>
      </c>
      <c r="J318" s="88">
        <f>I318*H318*G318*F318</f>
        <v>2.25</v>
      </c>
      <c r="K318" s="89"/>
      <c r="L318" s="90"/>
    </row>
    <row r="319" spans="1:12">
      <c r="A319" s="79"/>
      <c r="B319" s="80"/>
      <c r="C319" s="85"/>
      <c r="D319" s="128"/>
      <c r="E319" s="85" t="s">
        <v>115</v>
      </c>
      <c r="F319" s="87">
        <v>1</v>
      </c>
      <c r="G319" s="87"/>
      <c r="H319" s="87">
        <v>1</v>
      </c>
      <c r="I319" s="87"/>
      <c r="J319" s="88">
        <f t="shared" ref="J319:J324" si="31">I319*H319*G319*F319</f>
        <v>0</v>
      </c>
      <c r="K319" s="89"/>
      <c r="L319" s="90"/>
    </row>
    <row r="320" spans="1:12">
      <c r="A320" s="79"/>
      <c r="B320" s="80"/>
      <c r="C320" s="85"/>
      <c r="D320" s="128"/>
      <c r="E320" s="85" t="s">
        <v>115</v>
      </c>
      <c r="F320" s="87">
        <v>1</v>
      </c>
      <c r="G320" s="87"/>
      <c r="H320" s="87">
        <v>1</v>
      </c>
      <c r="I320" s="87"/>
      <c r="J320" s="88">
        <f t="shared" si="31"/>
        <v>0</v>
      </c>
      <c r="K320" s="89"/>
      <c r="L320" s="90"/>
    </row>
    <row r="321" spans="1:12">
      <c r="A321" s="79"/>
      <c r="B321" s="80"/>
      <c r="C321" s="85"/>
      <c r="D321" s="128"/>
      <c r="E321" s="85" t="s">
        <v>115</v>
      </c>
      <c r="F321" s="87">
        <v>1</v>
      </c>
      <c r="G321" s="87"/>
      <c r="H321" s="87">
        <v>1</v>
      </c>
      <c r="I321" s="87"/>
      <c r="J321" s="88">
        <f t="shared" si="31"/>
        <v>0</v>
      </c>
      <c r="K321" s="89"/>
      <c r="L321" s="90"/>
    </row>
    <row r="322" spans="1:12">
      <c r="A322" s="79"/>
      <c r="B322" s="80"/>
      <c r="C322" s="85"/>
      <c r="D322" s="128"/>
      <c r="E322" s="85"/>
      <c r="F322" s="87">
        <v>1</v>
      </c>
      <c r="G322" s="87"/>
      <c r="H322" s="87">
        <v>1</v>
      </c>
      <c r="I322" s="87"/>
      <c r="J322" s="88">
        <f t="shared" si="31"/>
        <v>0</v>
      </c>
      <c r="K322" s="89"/>
      <c r="L322" s="90"/>
    </row>
    <row r="323" spans="1:12">
      <c r="A323" s="79"/>
      <c r="B323" s="80"/>
      <c r="C323" s="85"/>
      <c r="D323" s="128"/>
      <c r="E323" s="85"/>
      <c r="F323" s="87">
        <v>1</v>
      </c>
      <c r="G323" s="87"/>
      <c r="H323" s="87">
        <v>1</v>
      </c>
      <c r="I323" s="87"/>
      <c r="J323" s="88">
        <f t="shared" si="31"/>
        <v>0</v>
      </c>
      <c r="K323" s="89"/>
      <c r="L323" s="90"/>
    </row>
    <row r="324" spans="1:12">
      <c r="A324" s="79"/>
      <c r="B324" s="80"/>
      <c r="C324" s="85"/>
      <c r="D324" s="128"/>
      <c r="E324" s="85"/>
      <c r="F324" s="87">
        <v>4</v>
      </c>
      <c r="G324" s="87"/>
      <c r="H324" s="87">
        <v>1</v>
      </c>
      <c r="I324" s="87"/>
      <c r="J324" s="88">
        <f t="shared" si="31"/>
        <v>0</v>
      </c>
      <c r="K324" s="89"/>
      <c r="L324" s="90"/>
    </row>
    <row r="325" spans="1:12">
      <c r="A325" s="79"/>
      <c r="B325" s="80"/>
      <c r="C325" s="85"/>
      <c r="D325" s="128"/>
      <c r="E325" s="85"/>
      <c r="F325" s="87"/>
      <c r="G325" s="87"/>
      <c r="H325" s="87"/>
      <c r="I325" s="87"/>
      <c r="J325" s="88"/>
      <c r="K325" s="89"/>
      <c r="L325" s="90"/>
    </row>
    <row r="326" spans="1:12">
      <c r="A326" s="79"/>
      <c r="B326" s="80"/>
      <c r="C326" s="85"/>
      <c r="D326" s="128"/>
      <c r="E326" s="85"/>
      <c r="F326" s="93"/>
      <c r="G326" s="116"/>
      <c r="H326" s="93"/>
      <c r="I326" s="120"/>
      <c r="J326" s="99">
        <f>SUM(J318:J324)</f>
        <v>2.25</v>
      </c>
      <c r="K326" s="89">
        <v>0.05</v>
      </c>
      <c r="L326" s="90">
        <f>J326+J326*K326</f>
        <v>2.3624999999999998</v>
      </c>
    </row>
    <row r="327" spans="1:12">
      <c r="A327" s="79"/>
      <c r="B327" s="80"/>
      <c r="C327" s="85"/>
      <c r="D327" s="128"/>
      <c r="E327" s="85"/>
      <c r="F327" s="93"/>
      <c r="G327" s="116"/>
      <c r="H327" s="93"/>
      <c r="I327" s="120"/>
      <c r="J327" s="99"/>
      <c r="K327" s="89"/>
      <c r="L327" s="90"/>
    </row>
    <row r="328" spans="1:12">
      <c r="A328" s="79"/>
      <c r="B328" s="80"/>
      <c r="C328" s="85"/>
      <c r="D328" s="128"/>
      <c r="E328" s="85"/>
      <c r="F328" s="93"/>
      <c r="G328" s="116"/>
      <c r="H328" s="93"/>
      <c r="I328" s="120"/>
      <c r="J328" s="99"/>
      <c r="K328" s="89"/>
      <c r="L328" s="90"/>
    </row>
    <row r="329" spans="1:12" ht="15.5">
      <c r="A329" s="44">
        <v>14.17</v>
      </c>
      <c r="B329" s="45" t="s">
        <v>63</v>
      </c>
      <c r="C329" s="102"/>
      <c r="D329" s="128" t="s">
        <v>155</v>
      </c>
      <c r="E329" s="85" t="s">
        <v>130</v>
      </c>
      <c r="F329" s="87">
        <v>1</v>
      </c>
      <c r="G329" s="87">
        <v>4.25</v>
      </c>
      <c r="H329" s="87">
        <v>1</v>
      </c>
      <c r="I329" s="87">
        <v>1</v>
      </c>
      <c r="J329" s="88">
        <f>I329*H329*G329*F329</f>
        <v>4.25</v>
      </c>
      <c r="K329" s="89"/>
      <c r="L329" s="90"/>
    </row>
    <row r="330" spans="1:12">
      <c r="A330" s="79"/>
      <c r="B330" s="80"/>
      <c r="C330" s="85"/>
      <c r="D330" s="128"/>
      <c r="E330" s="85" t="s">
        <v>130</v>
      </c>
      <c r="F330" s="87">
        <v>1</v>
      </c>
      <c r="G330" s="87">
        <v>9.5</v>
      </c>
      <c r="H330" s="87">
        <v>1</v>
      </c>
      <c r="I330" s="87">
        <v>1</v>
      </c>
      <c r="J330" s="88">
        <f t="shared" ref="J330:J334" si="32">I330*H330*G330*F330</f>
        <v>9.5</v>
      </c>
      <c r="K330" s="89"/>
      <c r="L330" s="90"/>
    </row>
    <row r="331" spans="1:12">
      <c r="A331" s="79"/>
      <c r="B331" s="80"/>
      <c r="C331" s="85"/>
      <c r="D331" s="128"/>
      <c r="E331" s="85" t="s">
        <v>130</v>
      </c>
      <c r="F331" s="87">
        <v>1</v>
      </c>
      <c r="G331" s="87">
        <v>36.33</v>
      </c>
      <c r="H331" s="87">
        <v>1</v>
      </c>
      <c r="I331" s="87">
        <v>1</v>
      </c>
      <c r="J331" s="88">
        <f t="shared" si="32"/>
        <v>36.33</v>
      </c>
      <c r="K331" s="89"/>
      <c r="L331" s="90"/>
    </row>
    <row r="332" spans="1:12">
      <c r="A332" s="79"/>
      <c r="B332" s="80"/>
      <c r="C332" s="85"/>
      <c r="D332" s="128"/>
      <c r="E332" s="85" t="s">
        <v>130</v>
      </c>
      <c r="F332" s="87">
        <v>1</v>
      </c>
      <c r="G332" s="87">
        <v>14</v>
      </c>
      <c r="H332" s="87">
        <v>1</v>
      </c>
      <c r="I332" s="87">
        <v>1</v>
      </c>
      <c r="J332" s="88">
        <f t="shared" si="32"/>
        <v>14</v>
      </c>
      <c r="K332" s="89"/>
      <c r="L332" s="90"/>
    </row>
    <row r="333" spans="1:12">
      <c r="A333" s="79"/>
      <c r="B333" s="80"/>
      <c r="C333" s="85"/>
      <c r="D333" s="128"/>
      <c r="E333" s="85" t="s">
        <v>130</v>
      </c>
      <c r="F333" s="87">
        <v>2</v>
      </c>
      <c r="G333" s="87">
        <v>18.16</v>
      </c>
      <c r="H333" s="87">
        <v>1</v>
      </c>
      <c r="I333" s="87">
        <v>1</v>
      </c>
      <c r="J333" s="88">
        <f t="shared" si="32"/>
        <v>36.32</v>
      </c>
      <c r="K333" s="89"/>
      <c r="L333" s="90"/>
    </row>
    <row r="334" spans="1:12">
      <c r="A334" s="79"/>
      <c r="B334" s="80"/>
      <c r="C334" s="85"/>
      <c r="D334" s="128"/>
      <c r="E334" s="85" t="s">
        <v>130</v>
      </c>
      <c r="F334" s="87">
        <v>1</v>
      </c>
      <c r="G334" s="87">
        <v>8</v>
      </c>
      <c r="H334" s="87">
        <v>1</v>
      </c>
      <c r="I334" s="87">
        <v>1</v>
      </c>
      <c r="J334" s="88">
        <f t="shared" si="32"/>
        <v>8</v>
      </c>
      <c r="K334" s="89"/>
      <c r="L334" s="90"/>
    </row>
    <row r="335" spans="1:12">
      <c r="A335" s="79"/>
      <c r="B335" s="80"/>
      <c r="C335" s="85"/>
      <c r="D335" s="128"/>
      <c r="E335" s="85"/>
      <c r="F335" s="87"/>
      <c r="G335" s="87"/>
      <c r="H335" s="87"/>
      <c r="I335" s="87"/>
      <c r="J335" s="88"/>
      <c r="K335" s="89"/>
      <c r="L335" s="90"/>
    </row>
    <row r="336" spans="1:12">
      <c r="A336" s="79"/>
      <c r="B336" s="80"/>
      <c r="C336" s="85"/>
      <c r="D336" s="128"/>
      <c r="E336" s="85"/>
      <c r="F336" s="87"/>
      <c r="G336" s="87"/>
      <c r="H336" s="87"/>
      <c r="I336" s="87"/>
      <c r="J336" s="88"/>
      <c r="K336" s="89"/>
      <c r="L336" s="90"/>
    </row>
    <row r="337" spans="1:12">
      <c r="A337" s="79"/>
      <c r="B337" s="80"/>
      <c r="C337" s="85"/>
      <c r="D337" s="128"/>
      <c r="E337" s="85"/>
      <c r="F337" s="93"/>
      <c r="G337" s="116"/>
      <c r="H337" s="93"/>
      <c r="I337" s="120"/>
      <c r="J337" s="99">
        <f>SUM(J329:J334)</f>
        <v>108.4</v>
      </c>
      <c r="K337" s="89">
        <v>0.05</v>
      </c>
      <c r="L337" s="90">
        <f>J337+J337*K337</f>
        <v>113.82000000000001</v>
      </c>
    </row>
    <row r="338" spans="1:12">
      <c r="A338" s="79"/>
      <c r="B338" s="80"/>
      <c r="C338" s="85"/>
      <c r="D338" s="128"/>
      <c r="E338" s="85"/>
      <c r="F338" s="93"/>
      <c r="G338" s="116"/>
      <c r="H338" s="93"/>
      <c r="I338" s="120"/>
      <c r="J338" s="99"/>
      <c r="K338" s="89"/>
      <c r="L338" s="90"/>
    </row>
    <row r="339" spans="1:12" ht="15.5">
      <c r="A339" s="44">
        <v>15.01</v>
      </c>
      <c r="B339" s="45" t="s">
        <v>64</v>
      </c>
      <c r="C339" s="102"/>
      <c r="D339" s="129" t="s">
        <v>188</v>
      </c>
      <c r="E339" s="85" t="s">
        <v>130</v>
      </c>
      <c r="F339" s="87">
        <v>1</v>
      </c>
      <c r="G339" s="87">
        <v>2.75</v>
      </c>
      <c r="H339" s="87">
        <v>1</v>
      </c>
      <c r="I339" s="87">
        <v>14</v>
      </c>
      <c r="J339" s="88">
        <f>I339*H339*G339*F339</f>
        <v>38.5</v>
      </c>
      <c r="K339" s="89"/>
      <c r="L339" s="90"/>
    </row>
    <row r="340" spans="1:12">
      <c r="A340" s="79"/>
      <c r="B340" s="80"/>
      <c r="C340" s="85"/>
      <c r="D340" s="128" t="s">
        <v>156</v>
      </c>
      <c r="E340" s="85" t="s">
        <v>130</v>
      </c>
      <c r="F340" s="87">
        <v>1</v>
      </c>
      <c r="G340" s="87">
        <v>2</v>
      </c>
      <c r="H340" s="87">
        <v>1</v>
      </c>
      <c r="I340" s="87">
        <v>14</v>
      </c>
      <c r="J340" s="88">
        <f>I340*H340*G340*F340</f>
        <v>28</v>
      </c>
      <c r="K340" s="89"/>
      <c r="L340" s="90"/>
    </row>
    <row r="341" spans="1:12">
      <c r="A341" s="79"/>
      <c r="B341" s="80"/>
      <c r="C341" s="85"/>
      <c r="D341" s="128" t="s">
        <v>189</v>
      </c>
      <c r="E341" s="85" t="s">
        <v>130</v>
      </c>
      <c r="F341" s="87">
        <v>1</v>
      </c>
      <c r="G341" s="87">
        <v>3</v>
      </c>
      <c r="H341" s="87">
        <v>1</v>
      </c>
      <c r="I341" s="87">
        <v>14</v>
      </c>
      <c r="J341" s="88">
        <f t="shared" ref="J341:J345" si="33">I341*H341*G341*F341</f>
        <v>42</v>
      </c>
      <c r="K341" s="89"/>
      <c r="L341" s="90"/>
    </row>
    <row r="342" spans="1:12">
      <c r="A342" s="79"/>
      <c r="B342" s="80"/>
      <c r="C342" s="85"/>
      <c r="D342" s="128" t="s">
        <v>189</v>
      </c>
      <c r="E342" s="85" t="s">
        <v>130</v>
      </c>
      <c r="F342" s="87">
        <v>1</v>
      </c>
      <c r="G342" s="87">
        <v>2.75</v>
      </c>
      <c r="H342" s="87">
        <v>1</v>
      </c>
      <c r="I342" s="87">
        <v>14</v>
      </c>
      <c r="J342" s="88">
        <f t="shared" si="33"/>
        <v>38.5</v>
      </c>
      <c r="K342" s="89"/>
      <c r="L342" s="90"/>
    </row>
    <row r="343" spans="1:12">
      <c r="A343" s="79"/>
      <c r="B343" s="80"/>
      <c r="C343" s="85"/>
      <c r="D343" s="128" t="s">
        <v>134</v>
      </c>
      <c r="E343" s="85" t="s">
        <v>130</v>
      </c>
      <c r="F343" s="87">
        <v>1</v>
      </c>
      <c r="G343" s="87">
        <v>3.33</v>
      </c>
      <c r="H343" s="87">
        <v>1</v>
      </c>
      <c r="I343" s="87">
        <v>14</v>
      </c>
      <c r="J343" s="88">
        <f t="shared" si="33"/>
        <v>46.620000000000005</v>
      </c>
      <c r="K343" s="89"/>
      <c r="L343" s="90"/>
    </row>
    <row r="344" spans="1:12">
      <c r="A344" s="79"/>
      <c r="B344" s="80"/>
      <c r="C344" s="85"/>
      <c r="D344" s="128" t="s">
        <v>190</v>
      </c>
      <c r="E344" s="85" t="s">
        <v>130</v>
      </c>
      <c r="F344" s="87">
        <v>1</v>
      </c>
      <c r="G344" s="87">
        <v>2.75</v>
      </c>
      <c r="H344" s="87">
        <v>1</v>
      </c>
      <c r="I344" s="87">
        <v>14</v>
      </c>
      <c r="J344" s="88">
        <f t="shared" si="33"/>
        <v>38.5</v>
      </c>
      <c r="K344" s="89"/>
      <c r="L344" s="90"/>
    </row>
    <row r="345" spans="1:12" ht="43.5">
      <c r="A345" s="79"/>
      <c r="B345" s="80"/>
      <c r="C345" s="85"/>
      <c r="D345" s="129" t="s">
        <v>192</v>
      </c>
      <c r="E345" s="85"/>
      <c r="F345" s="87">
        <v>1</v>
      </c>
      <c r="G345" s="87">
        <v>2.5</v>
      </c>
      <c r="H345" s="87">
        <v>1</v>
      </c>
      <c r="I345" s="87">
        <v>14</v>
      </c>
      <c r="J345" s="88">
        <f t="shared" si="33"/>
        <v>35</v>
      </c>
      <c r="K345" s="89"/>
      <c r="L345" s="90"/>
    </row>
    <row r="346" spans="1:12">
      <c r="A346" s="79"/>
      <c r="B346" s="80"/>
      <c r="C346" s="85"/>
      <c r="D346" s="128"/>
      <c r="E346" s="85"/>
      <c r="F346" s="87"/>
      <c r="G346" s="87"/>
      <c r="H346" s="87"/>
      <c r="I346" s="87"/>
      <c r="J346" s="88"/>
      <c r="K346" s="89"/>
      <c r="L346" s="90"/>
    </row>
    <row r="347" spans="1:12">
      <c r="A347" s="79"/>
      <c r="B347" s="80"/>
      <c r="C347" s="85"/>
      <c r="D347" s="128"/>
      <c r="E347" s="85"/>
      <c r="F347" s="93"/>
      <c r="G347" s="116"/>
      <c r="H347" s="93"/>
      <c r="I347" s="120"/>
      <c r="J347" s="99">
        <f>SUM(J339:J345)</f>
        <v>267.12</v>
      </c>
      <c r="K347" s="89">
        <v>0.05</v>
      </c>
      <c r="L347" s="90">
        <f>J347+J347*K347</f>
        <v>280.476</v>
      </c>
    </row>
    <row r="348" spans="1:12">
      <c r="A348" s="79"/>
      <c r="B348" s="80"/>
      <c r="C348" s="85"/>
      <c r="D348" s="128"/>
      <c r="E348" s="85"/>
      <c r="F348" s="93"/>
      <c r="G348" s="116"/>
      <c r="H348" s="93"/>
      <c r="I348" s="120"/>
      <c r="J348" s="99"/>
      <c r="K348" s="89"/>
      <c r="L348" s="90"/>
    </row>
    <row r="349" spans="1:12" ht="15.5">
      <c r="A349" s="72">
        <v>16.010000000000002</v>
      </c>
      <c r="B349" s="45" t="s">
        <v>65</v>
      </c>
      <c r="C349" s="102"/>
      <c r="D349" s="129" t="s">
        <v>161</v>
      </c>
      <c r="E349" s="85" t="s">
        <v>115</v>
      </c>
      <c r="F349" s="87">
        <v>19</v>
      </c>
      <c r="G349" s="87">
        <v>1</v>
      </c>
      <c r="H349" s="87">
        <v>1</v>
      </c>
      <c r="I349" s="87">
        <v>7</v>
      </c>
      <c r="J349" s="88">
        <f>I349*H349*G349*F349</f>
        <v>133</v>
      </c>
      <c r="K349" s="89"/>
      <c r="L349" s="90"/>
    </row>
    <row r="350" spans="1:12">
      <c r="A350" s="79"/>
      <c r="B350" s="80"/>
      <c r="C350" s="85"/>
      <c r="D350" s="128"/>
      <c r="E350" s="85"/>
      <c r="F350" s="87"/>
      <c r="G350" s="87"/>
      <c r="H350" s="87"/>
      <c r="I350" s="87"/>
      <c r="J350" s="88"/>
      <c r="K350" s="89"/>
      <c r="L350" s="90"/>
    </row>
    <row r="351" spans="1:12">
      <c r="A351" s="79"/>
      <c r="B351" s="80"/>
      <c r="C351" s="85"/>
      <c r="D351" s="128"/>
      <c r="E351" s="85"/>
      <c r="F351" s="87"/>
      <c r="G351" s="87"/>
      <c r="H351" s="87"/>
      <c r="I351" s="87"/>
      <c r="J351" s="99">
        <f>SUM(J349:J350)</f>
        <v>133</v>
      </c>
      <c r="K351" s="89">
        <v>0.05</v>
      </c>
      <c r="L351" s="90">
        <f>J351+J351*K351</f>
        <v>139.65</v>
      </c>
    </row>
    <row r="352" spans="1:12">
      <c r="A352" s="79"/>
      <c r="B352" s="80"/>
      <c r="C352" s="85"/>
      <c r="D352" s="128"/>
      <c r="E352" s="85"/>
      <c r="F352" s="87"/>
      <c r="G352" s="87"/>
      <c r="H352" s="87"/>
      <c r="I352" s="87"/>
      <c r="J352" s="88"/>
      <c r="K352" s="89"/>
      <c r="L352" s="90"/>
    </row>
    <row r="353" spans="1:14">
      <c r="A353" s="79"/>
      <c r="B353" s="80"/>
      <c r="C353" s="85"/>
      <c r="D353" s="128"/>
      <c r="E353" s="85"/>
      <c r="F353" s="93"/>
      <c r="G353" s="116"/>
      <c r="H353" s="93"/>
      <c r="I353" s="120"/>
      <c r="J353" s="99"/>
      <c r="K353" s="89"/>
      <c r="L353" s="90"/>
    </row>
    <row r="354" spans="1:14" ht="15.5">
      <c r="A354" s="44">
        <v>18.010000000000002</v>
      </c>
      <c r="B354" s="45" t="s">
        <v>66</v>
      </c>
      <c r="C354" s="85"/>
      <c r="D354" s="128" t="s">
        <v>164</v>
      </c>
      <c r="E354" s="85" t="s">
        <v>115</v>
      </c>
      <c r="F354" s="93">
        <v>1</v>
      </c>
      <c r="G354" s="116">
        <v>22</v>
      </c>
      <c r="H354" s="93">
        <v>1</v>
      </c>
      <c r="I354" s="120">
        <v>1</v>
      </c>
      <c r="J354" s="88">
        <f>I354*H354*G354*F354</f>
        <v>22</v>
      </c>
      <c r="K354" s="89"/>
      <c r="L354" s="90"/>
    </row>
    <row r="355" spans="1:14">
      <c r="A355" s="79"/>
      <c r="B355" s="80"/>
      <c r="C355" s="85"/>
      <c r="D355" s="128" t="s">
        <v>165</v>
      </c>
      <c r="E355" s="85" t="s">
        <v>115</v>
      </c>
      <c r="F355" s="93">
        <v>1</v>
      </c>
      <c r="G355" s="116">
        <v>42.52</v>
      </c>
      <c r="H355" s="93">
        <v>1</v>
      </c>
      <c r="I355" s="120">
        <v>1</v>
      </c>
      <c r="J355" s="88">
        <f>I355*H355*G355*F355</f>
        <v>42.52</v>
      </c>
      <c r="K355" s="89"/>
      <c r="L355" s="90"/>
    </row>
    <row r="356" spans="1:14">
      <c r="A356" s="79"/>
      <c r="B356" s="80"/>
      <c r="C356" s="85"/>
      <c r="D356" s="128" t="s">
        <v>135</v>
      </c>
      <c r="E356" s="85" t="s">
        <v>115</v>
      </c>
      <c r="F356" s="93">
        <v>1</v>
      </c>
      <c r="G356" s="116">
        <v>12.96</v>
      </c>
      <c r="H356" s="93">
        <v>1</v>
      </c>
      <c r="I356" s="120">
        <v>1</v>
      </c>
      <c r="J356" s="88">
        <f>I356*H356*G356*F356</f>
        <v>12.96</v>
      </c>
      <c r="K356" s="89"/>
      <c r="L356" s="90"/>
    </row>
    <row r="357" spans="1:14">
      <c r="A357" s="79"/>
      <c r="B357" s="80"/>
      <c r="C357" s="85"/>
      <c r="D357" s="128"/>
      <c r="E357" s="85" t="s">
        <v>115</v>
      </c>
      <c r="F357" s="93">
        <v>1</v>
      </c>
      <c r="G357" s="116">
        <v>17</v>
      </c>
      <c r="H357" s="93">
        <v>1</v>
      </c>
      <c r="I357" s="120">
        <v>1</v>
      </c>
      <c r="J357" s="88">
        <f>I357*H357*G357*F357</f>
        <v>17</v>
      </c>
      <c r="K357" s="89"/>
      <c r="L357" s="90"/>
    </row>
    <row r="358" spans="1:14">
      <c r="A358" s="79"/>
      <c r="B358" s="80"/>
      <c r="C358" s="85"/>
      <c r="D358" s="128"/>
      <c r="E358" s="85"/>
      <c r="F358" s="93"/>
      <c r="G358" s="116"/>
      <c r="H358" s="93"/>
      <c r="I358" s="120"/>
      <c r="J358" s="99">
        <f>SUM(J354:J357)</f>
        <v>94.480000000000018</v>
      </c>
      <c r="K358" s="89">
        <v>0.05</v>
      </c>
      <c r="L358" s="90">
        <f>J358+J358*K358</f>
        <v>99.204000000000022</v>
      </c>
    </row>
    <row r="359" spans="1:14">
      <c r="A359" s="79"/>
      <c r="B359" s="80"/>
      <c r="C359" s="85"/>
      <c r="D359" s="128"/>
      <c r="E359" s="85"/>
      <c r="F359" s="93"/>
      <c r="G359" s="116"/>
      <c r="H359" s="93"/>
      <c r="I359" s="120"/>
      <c r="J359" s="99"/>
      <c r="K359" s="89"/>
      <c r="L359" s="90"/>
    </row>
    <row r="360" spans="1:14" ht="15.5">
      <c r="A360" s="44">
        <v>18.05</v>
      </c>
      <c r="B360" s="45" t="s">
        <v>67</v>
      </c>
      <c r="C360" s="85"/>
      <c r="D360" s="128"/>
      <c r="E360" s="85" t="s">
        <v>115</v>
      </c>
      <c r="F360" s="93">
        <v>1</v>
      </c>
      <c r="G360" s="87">
        <v>4.58</v>
      </c>
      <c r="H360" s="93">
        <v>1</v>
      </c>
      <c r="I360" s="120">
        <v>5.75</v>
      </c>
      <c r="J360" s="88">
        <f>I360*H360*G360*F360</f>
        <v>26.335000000000001</v>
      </c>
      <c r="K360" s="89"/>
      <c r="L360" s="90"/>
      <c r="M360">
        <v>11</v>
      </c>
      <c r="N360">
        <v>3</v>
      </c>
    </row>
    <row r="361" spans="1:14">
      <c r="A361" s="79"/>
      <c r="B361" s="80"/>
      <c r="C361" s="85"/>
      <c r="D361" s="128"/>
      <c r="E361" s="85" t="s">
        <v>115</v>
      </c>
      <c r="F361" s="93">
        <v>1</v>
      </c>
      <c r="G361" s="87">
        <v>12.66</v>
      </c>
      <c r="H361" s="93">
        <v>1</v>
      </c>
      <c r="I361" s="120">
        <v>5.75</v>
      </c>
      <c r="J361" s="88">
        <f t="shared" ref="J361:J362" si="34">I361*H361*G361*F361</f>
        <v>72.795000000000002</v>
      </c>
      <c r="K361" s="89"/>
      <c r="L361" s="90"/>
      <c r="N361">
        <f>M360-N360</f>
        <v>8</v>
      </c>
    </row>
    <row r="362" spans="1:14">
      <c r="A362" s="79"/>
      <c r="B362" s="80"/>
      <c r="C362" s="85"/>
      <c r="D362" s="128"/>
      <c r="E362" s="85" t="s">
        <v>115</v>
      </c>
      <c r="F362" s="93">
        <v>2</v>
      </c>
      <c r="G362" s="87">
        <v>8</v>
      </c>
      <c r="H362" s="93">
        <v>1</v>
      </c>
      <c r="I362" s="120">
        <v>3.5</v>
      </c>
      <c r="J362" s="88">
        <f t="shared" si="34"/>
        <v>56</v>
      </c>
      <c r="K362" s="89"/>
      <c r="L362" s="90"/>
    </row>
    <row r="363" spans="1:14">
      <c r="A363" s="79"/>
      <c r="B363" s="80"/>
      <c r="C363" s="85"/>
      <c r="D363" s="128"/>
      <c r="E363" s="85" t="s">
        <v>115</v>
      </c>
      <c r="F363" s="93">
        <v>1</v>
      </c>
      <c r="G363" s="87">
        <v>27.5</v>
      </c>
      <c r="H363" s="93">
        <v>1</v>
      </c>
      <c r="I363" s="120">
        <v>5.75</v>
      </c>
      <c r="J363" s="88">
        <f>I363*H363*G363*F363</f>
        <v>158.125</v>
      </c>
      <c r="K363" s="89"/>
      <c r="L363" s="90"/>
    </row>
    <row r="364" spans="1:14">
      <c r="A364" s="79"/>
      <c r="B364" s="80"/>
      <c r="C364" s="85"/>
      <c r="D364" s="128"/>
      <c r="E364" s="85" t="s">
        <v>115</v>
      </c>
      <c r="F364" s="93">
        <v>1</v>
      </c>
      <c r="G364" s="87">
        <v>76</v>
      </c>
      <c r="H364" s="93">
        <v>1</v>
      </c>
      <c r="I364" s="120">
        <v>3.5</v>
      </c>
      <c r="J364" s="88">
        <f>I364*H364*G364*F364</f>
        <v>266</v>
      </c>
      <c r="K364" s="89"/>
      <c r="L364" s="90"/>
    </row>
    <row r="365" spans="1:14">
      <c r="A365" s="79"/>
      <c r="B365" s="80"/>
      <c r="C365" s="85"/>
      <c r="D365" s="128"/>
      <c r="E365" s="85" t="s">
        <v>115</v>
      </c>
      <c r="F365" s="93">
        <v>2</v>
      </c>
      <c r="G365" s="87">
        <v>15.31</v>
      </c>
      <c r="H365" s="93">
        <v>1</v>
      </c>
      <c r="I365" s="120">
        <v>1</v>
      </c>
      <c r="J365" s="88">
        <f t="shared" ref="J365:J376" si="35">I365*H365*G365*F365</f>
        <v>30.62</v>
      </c>
      <c r="K365" s="89"/>
      <c r="L365" s="90"/>
    </row>
    <row r="366" spans="1:14">
      <c r="A366" s="79"/>
      <c r="B366" s="80"/>
      <c r="C366" s="85"/>
      <c r="D366" s="128"/>
      <c r="E366" s="85" t="s">
        <v>115</v>
      </c>
      <c r="F366" s="93">
        <v>1</v>
      </c>
      <c r="G366" s="116">
        <v>35.18</v>
      </c>
      <c r="H366" s="93">
        <v>1</v>
      </c>
      <c r="I366" s="120">
        <v>1</v>
      </c>
      <c r="J366" s="88">
        <f t="shared" si="35"/>
        <v>35.18</v>
      </c>
      <c r="K366" s="89"/>
      <c r="L366" s="90"/>
    </row>
    <row r="367" spans="1:14">
      <c r="A367" s="79"/>
      <c r="B367" s="80"/>
      <c r="C367" s="85"/>
      <c r="D367" s="128"/>
      <c r="E367" s="85" t="s">
        <v>115</v>
      </c>
      <c r="F367" s="93">
        <v>1</v>
      </c>
      <c r="G367" s="116">
        <v>16.489999999999998</v>
      </c>
      <c r="H367" s="93">
        <v>1</v>
      </c>
      <c r="I367" s="120">
        <v>1</v>
      </c>
      <c r="J367" s="88">
        <f t="shared" si="35"/>
        <v>16.489999999999998</v>
      </c>
      <c r="K367" s="89"/>
      <c r="L367" s="90"/>
    </row>
    <row r="368" spans="1:14">
      <c r="A368" s="79"/>
      <c r="B368" s="80"/>
      <c r="C368" s="85"/>
      <c r="D368" s="128"/>
      <c r="E368" s="85" t="s">
        <v>115</v>
      </c>
      <c r="F368" s="93">
        <v>2</v>
      </c>
      <c r="G368" s="116">
        <v>36.950000000000003</v>
      </c>
      <c r="H368" s="93">
        <v>1</v>
      </c>
      <c r="I368" s="120">
        <v>1</v>
      </c>
      <c r="J368" s="88">
        <f t="shared" si="35"/>
        <v>73.900000000000006</v>
      </c>
      <c r="K368" s="89"/>
      <c r="L368" s="90"/>
    </row>
    <row r="369" spans="1:12">
      <c r="A369" s="79"/>
      <c r="B369" s="80"/>
      <c r="C369" s="85"/>
      <c r="D369" s="128"/>
      <c r="E369" s="85" t="s">
        <v>115</v>
      </c>
      <c r="F369" s="93">
        <v>1</v>
      </c>
      <c r="G369" s="116">
        <v>16.489999999999998</v>
      </c>
      <c r="H369" s="93">
        <v>1</v>
      </c>
      <c r="I369" s="120">
        <v>1</v>
      </c>
      <c r="J369" s="88">
        <f t="shared" si="35"/>
        <v>16.489999999999998</v>
      </c>
      <c r="K369" s="89"/>
      <c r="L369" s="90"/>
    </row>
    <row r="370" spans="1:12">
      <c r="A370" s="79"/>
      <c r="B370" s="80"/>
      <c r="C370" s="85"/>
      <c r="D370" s="128"/>
      <c r="E370" s="85" t="s">
        <v>115</v>
      </c>
      <c r="F370" s="93">
        <v>1</v>
      </c>
      <c r="G370" s="116">
        <v>56.16</v>
      </c>
      <c r="H370" s="93">
        <v>1</v>
      </c>
      <c r="I370" s="120">
        <v>1</v>
      </c>
      <c r="J370" s="88">
        <f t="shared" si="35"/>
        <v>56.16</v>
      </c>
      <c r="K370" s="89"/>
      <c r="L370" s="90"/>
    </row>
    <row r="371" spans="1:12">
      <c r="A371" s="79"/>
      <c r="B371" s="80"/>
      <c r="C371" s="85"/>
      <c r="D371" s="128"/>
      <c r="E371" s="85" t="s">
        <v>115</v>
      </c>
      <c r="F371" s="93">
        <v>1</v>
      </c>
      <c r="G371" s="116"/>
      <c r="H371" s="93">
        <v>1</v>
      </c>
      <c r="I371" s="120"/>
      <c r="J371" s="88">
        <f t="shared" si="35"/>
        <v>0</v>
      </c>
      <c r="K371" s="89"/>
      <c r="L371" s="90"/>
    </row>
    <row r="372" spans="1:12">
      <c r="A372" s="79"/>
      <c r="B372" s="80"/>
      <c r="C372" s="85"/>
      <c r="D372" s="128"/>
      <c r="E372" s="85" t="s">
        <v>115</v>
      </c>
      <c r="F372" s="93">
        <v>1</v>
      </c>
      <c r="G372" s="116"/>
      <c r="H372" s="93">
        <v>1</v>
      </c>
      <c r="I372" s="120"/>
      <c r="J372" s="88">
        <f t="shared" si="35"/>
        <v>0</v>
      </c>
      <c r="K372" s="89"/>
      <c r="L372" s="90"/>
    </row>
    <row r="373" spans="1:12">
      <c r="A373" s="79"/>
      <c r="B373" s="80"/>
      <c r="C373" s="85"/>
      <c r="D373" s="128"/>
      <c r="E373" s="85" t="s">
        <v>115</v>
      </c>
      <c r="F373" s="93">
        <v>1</v>
      </c>
      <c r="G373" s="116"/>
      <c r="H373" s="93">
        <v>1</v>
      </c>
      <c r="I373" s="120"/>
      <c r="J373" s="88">
        <f t="shared" si="35"/>
        <v>0</v>
      </c>
      <c r="K373" s="89"/>
      <c r="L373" s="90"/>
    </row>
    <row r="374" spans="1:12">
      <c r="A374" s="79"/>
      <c r="B374" s="80"/>
      <c r="C374" s="85"/>
      <c r="D374" s="128"/>
      <c r="E374" s="85" t="s">
        <v>115</v>
      </c>
      <c r="F374" s="93">
        <v>1</v>
      </c>
      <c r="G374" s="116"/>
      <c r="H374" s="93">
        <v>1</v>
      </c>
      <c r="I374" s="120"/>
      <c r="J374" s="88">
        <f t="shared" si="35"/>
        <v>0</v>
      </c>
      <c r="K374" s="89"/>
      <c r="L374" s="90"/>
    </row>
    <row r="375" spans="1:12">
      <c r="A375" s="79"/>
      <c r="B375" s="80"/>
      <c r="C375" s="85"/>
      <c r="D375" s="128"/>
      <c r="E375" s="85" t="s">
        <v>115</v>
      </c>
      <c r="F375" s="93">
        <v>1</v>
      </c>
      <c r="G375" s="116"/>
      <c r="H375" s="93">
        <v>1</v>
      </c>
      <c r="I375" s="120"/>
      <c r="J375" s="88">
        <f t="shared" si="35"/>
        <v>0</v>
      </c>
      <c r="K375" s="89"/>
      <c r="L375" s="90"/>
    </row>
    <row r="376" spans="1:12">
      <c r="A376" s="79"/>
      <c r="B376" s="80"/>
      <c r="C376" s="85"/>
      <c r="D376" s="128" t="s">
        <v>166</v>
      </c>
      <c r="E376" s="85"/>
      <c r="F376" s="93">
        <v>1</v>
      </c>
      <c r="G376" s="116"/>
      <c r="H376" s="93">
        <v>1</v>
      </c>
      <c r="I376" s="120"/>
      <c r="J376" s="88">
        <f t="shared" si="35"/>
        <v>0</v>
      </c>
      <c r="K376" s="89"/>
      <c r="L376" s="90"/>
    </row>
    <row r="377" spans="1:12">
      <c r="A377" s="79"/>
      <c r="B377" s="80"/>
      <c r="C377" s="85"/>
      <c r="D377" s="128"/>
      <c r="E377" s="85"/>
      <c r="F377" s="93"/>
      <c r="G377" s="116"/>
      <c r="H377" s="93"/>
      <c r="I377" s="120"/>
      <c r="J377" s="88"/>
      <c r="K377" s="89"/>
      <c r="L377" s="90"/>
    </row>
    <row r="378" spans="1:12">
      <c r="A378" s="79"/>
      <c r="B378" s="80"/>
      <c r="C378" s="85"/>
      <c r="D378" s="128"/>
      <c r="E378" s="85"/>
      <c r="F378" s="93"/>
      <c r="G378" s="116"/>
      <c r="H378" s="93"/>
      <c r="I378" s="120"/>
      <c r="J378" s="88"/>
      <c r="K378" s="89"/>
      <c r="L378" s="90"/>
    </row>
    <row r="379" spans="1:12">
      <c r="A379" s="79"/>
      <c r="B379" s="80"/>
      <c r="C379" s="85"/>
      <c r="D379" s="128"/>
      <c r="E379" s="85"/>
      <c r="F379" s="93"/>
      <c r="G379" s="116"/>
      <c r="H379" s="93"/>
      <c r="I379" s="120"/>
      <c r="J379" s="88"/>
      <c r="K379" s="89"/>
      <c r="L379" s="90"/>
    </row>
    <row r="380" spans="1:12">
      <c r="A380" s="79"/>
      <c r="B380" s="80"/>
      <c r="C380" s="85"/>
      <c r="D380" s="128"/>
      <c r="E380" s="85"/>
      <c r="F380" s="93"/>
      <c r="G380" s="116"/>
      <c r="H380" s="93"/>
      <c r="I380" s="120"/>
      <c r="J380" s="88"/>
      <c r="K380" s="89"/>
      <c r="L380" s="90"/>
    </row>
    <row r="381" spans="1:12">
      <c r="A381" s="79"/>
      <c r="B381" s="80"/>
      <c r="C381" s="85"/>
      <c r="D381" s="128"/>
      <c r="E381" s="85"/>
      <c r="F381" s="93"/>
      <c r="G381" s="116"/>
      <c r="H381" s="93"/>
      <c r="I381" s="120"/>
      <c r="J381" s="99">
        <f>SUM(J360:J376)</f>
        <v>808.09499999999991</v>
      </c>
      <c r="K381" s="89">
        <v>0.05</v>
      </c>
      <c r="L381" s="90">
        <f>J381+J381*K381</f>
        <v>848.49974999999995</v>
      </c>
    </row>
    <row r="382" spans="1:12">
      <c r="A382" s="79"/>
      <c r="B382" s="80"/>
      <c r="C382" s="85"/>
      <c r="D382" s="128"/>
      <c r="E382" s="85"/>
      <c r="F382" s="93"/>
      <c r="G382" s="116"/>
      <c r="H382" s="93"/>
      <c r="I382" s="120"/>
      <c r="J382" s="99"/>
      <c r="K382" s="89"/>
      <c r="L382" s="90"/>
    </row>
    <row r="383" spans="1:12">
      <c r="A383" s="79"/>
      <c r="B383" s="80"/>
      <c r="C383" s="85"/>
      <c r="D383" s="128"/>
      <c r="E383" s="85"/>
      <c r="F383" s="93"/>
      <c r="G383" s="116"/>
      <c r="H383" s="93"/>
      <c r="I383" s="120"/>
      <c r="J383" s="99"/>
      <c r="K383" s="89"/>
      <c r="L383" s="90"/>
    </row>
    <row r="384" spans="1:12">
      <c r="A384" s="79"/>
      <c r="B384" s="80"/>
      <c r="C384" s="85"/>
      <c r="D384" s="128"/>
      <c r="E384" s="85"/>
      <c r="F384" s="93"/>
      <c r="G384" s="116"/>
      <c r="H384" s="93"/>
      <c r="I384" s="120"/>
      <c r="J384" s="99"/>
      <c r="K384" s="89"/>
      <c r="L384" s="90"/>
    </row>
    <row r="385" spans="1:12">
      <c r="A385" s="79"/>
      <c r="B385" s="80"/>
      <c r="C385" s="85"/>
      <c r="D385" s="128"/>
      <c r="E385" s="85"/>
      <c r="F385" s="93"/>
      <c r="G385" s="116"/>
      <c r="H385" s="93"/>
      <c r="I385" s="120"/>
      <c r="J385" s="99"/>
      <c r="K385" s="89"/>
      <c r="L385" s="90"/>
    </row>
    <row r="386" spans="1:12" ht="15.5">
      <c r="A386" s="72">
        <v>18.100000000000001</v>
      </c>
      <c r="B386" s="45" t="s">
        <v>68</v>
      </c>
      <c r="C386" s="85"/>
      <c r="D386" s="128"/>
      <c r="E386" s="85" t="s">
        <v>115</v>
      </c>
      <c r="F386" s="93">
        <v>1</v>
      </c>
      <c r="G386" s="116">
        <v>1868</v>
      </c>
      <c r="H386" s="93">
        <v>1</v>
      </c>
      <c r="I386" s="120">
        <v>1</v>
      </c>
      <c r="J386" s="88">
        <f>I386*H386*G386*F386</f>
        <v>1868</v>
      </c>
      <c r="K386" s="89"/>
      <c r="L386" s="90"/>
    </row>
    <row r="387" spans="1:12">
      <c r="A387" s="79"/>
      <c r="B387" s="80"/>
      <c r="C387" s="85"/>
      <c r="D387" s="128"/>
      <c r="E387" s="85" t="s">
        <v>115</v>
      </c>
      <c r="F387" s="93">
        <v>1</v>
      </c>
      <c r="G387" s="116"/>
      <c r="H387" s="93">
        <v>1</v>
      </c>
      <c r="I387" s="120"/>
      <c r="J387" s="88">
        <f>I387*H387*G387*F387</f>
        <v>0</v>
      </c>
      <c r="K387" s="89"/>
      <c r="L387" s="90"/>
    </row>
    <row r="388" spans="1:12">
      <c r="A388" s="79"/>
      <c r="B388" s="80"/>
      <c r="C388" s="85"/>
      <c r="D388" s="128"/>
      <c r="E388" s="85"/>
      <c r="F388" s="93"/>
      <c r="G388" s="116"/>
      <c r="H388" s="93"/>
      <c r="I388" s="120"/>
      <c r="J388" s="88"/>
      <c r="K388" s="89"/>
      <c r="L388" s="90"/>
    </row>
    <row r="389" spans="1:12">
      <c r="A389" s="79"/>
      <c r="B389" s="80"/>
      <c r="C389" s="85"/>
      <c r="D389" s="128"/>
      <c r="E389" s="85"/>
      <c r="F389" s="93"/>
      <c r="G389" s="116"/>
      <c r="H389" s="93"/>
      <c r="I389" s="120"/>
      <c r="J389" s="99">
        <f>SUM(J386:J388)</f>
        <v>1868</v>
      </c>
      <c r="K389" s="89">
        <v>0.05</v>
      </c>
      <c r="L389" s="90">
        <f>J389+J389*K389</f>
        <v>1961.4</v>
      </c>
    </row>
    <row r="390" spans="1:12">
      <c r="A390" s="79"/>
      <c r="B390" s="80"/>
      <c r="C390" s="85"/>
      <c r="D390" s="128"/>
      <c r="E390" s="85"/>
      <c r="F390" s="93"/>
      <c r="G390" s="116"/>
      <c r="H390" s="93"/>
      <c r="I390" s="120"/>
      <c r="J390" s="99"/>
      <c r="K390" s="89"/>
      <c r="L390" s="90"/>
    </row>
    <row r="391" spans="1:12" ht="15.5">
      <c r="A391" s="44">
        <v>19.02</v>
      </c>
      <c r="B391" s="45" t="s">
        <v>69</v>
      </c>
      <c r="C391" s="85"/>
      <c r="D391" s="86"/>
      <c r="E391" s="85" t="s">
        <v>115</v>
      </c>
      <c r="F391" s="87">
        <v>1</v>
      </c>
      <c r="G391" s="87">
        <v>4.58</v>
      </c>
      <c r="H391" s="93">
        <v>1</v>
      </c>
      <c r="I391" s="120">
        <v>5.75</v>
      </c>
      <c r="J391" s="88">
        <f t="shared" ref="J391:J394" si="36">I391*H391*G391*F391</f>
        <v>26.335000000000001</v>
      </c>
      <c r="K391" s="89"/>
      <c r="L391" s="90"/>
    </row>
    <row r="392" spans="1:12" ht="15.5">
      <c r="A392" s="44"/>
      <c r="B392" s="45"/>
      <c r="C392" s="85"/>
      <c r="D392" s="86"/>
      <c r="E392" s="85" t="s">
        <v>115</v>
      </c>
      <c r="F392" s="87">
        <v>1</v>
      </c>
      <c r="G392" s="87">
        <v>12.66</v>
      </c>
      <c r="H392" s="93">
        <v>1</v>
      </c>
      <c r="I392" s="120">
        <v>5.75</v>
      </c>
      <c r="J392" s="88">
        <f t="shared" si="36"/>
        <v>72.795000000000002</v>
      </c>
      <c r="K392" s="89"/>
      <c r="L392" s="90"/>
    </row>
    <row r="393" spans="1:12" ht="15.5">
      <c r="A393" s="44"/>
      <c r="B393" s="45"/>
      <c r="C393" s="85"/>
      <c r="D393" s="86"/>
      <c r="E393" s="85" t="s">
        <v>115</v>
      </c>
      <c r="F393" s="87">
        <v>1</v>
      </c>
      <c r="G393" s="87">
        <v>8</v>
      </c>
      <c r="H393" s="93">
        <v>1</v>
      </c>
      <c r="I393" s="120">
        <v>3.5</v>
      </c>
      <c r="J393" s="88">
        <f t="shared" si="36"/>
        <v>28</v>
      </c>
      <c r="K393" s="89"/>
      <c r="L393" s="90"/>
    </row>
    <row r="394" spans="1:12" ht="15.5">
      <c r="A394" s="44"/>
      <c r="B394" s="45"/>
      <c r="C394" s="85"/>
      <c r="D394" s="86"/>
      <c r="E394" s="85" t="s">
        <v>115</v>
      </c>
      <c r="F394" s="87">
        <v>1</v>
      </c>
      <c r="G394" s="87">
        <v>27.5</v>
      </c>
      <c r="H394" s="93">
        <v>1</v>
      </c>
      <c r="I394" s="120">
        <v>5.75</v>
      </c>
      <c r="J394" s="88">
        <f t="shared" si="36"/>
        <v>158.125</v>
      </c>
      <c r="K394" s="89"/>
      <c r="L394" s="90"/>
    </row>
    <row r="395" spans="1:12" ht="15.5">
      <c r="A395" s="44"/>
      <c r="B395" s="45"/>
      <c r="C395" s="85"/>
      <c r="D395" s="86"/>
      <c r="E395" s="85" t="s">
        <v>115</v>
      </c>
      <c r="F395" s="87">
        <v>1</v>
      </c>
      <c r="G395" s="87">
        <v>76</v>
      </c>
      <c r="H395" s="93">
        <v>1</v>
      </c>
      <c r="I395" s="120">
        <v>3.5</v>
      </c>
      <c r="J395" s="88">
        <f t="shared" ref="J395:J397" si="37">I395*H395*G395*F395</f>
        <v>266</v>
      </c>
      <c r="K395" s="89"/>
      <c r="L395" s="90"/>
    </row>
    <row r="396" spans="1:12" ht="15.5">
      <c r="A396" s="44"/>
      <c r="B396" s="45"/>
      <c r="C396" s="85"/>
      <c r="D396" s="86"/>
      <c r="E396" s="85" t="s">
        <v>115</v>
      </c>
      <c r="F396" s="87">
        <v>1</v>
      </c>
      <c r="G396" s="87">
        <v>15.31</v>
      </c>
      <c r="H396" s="93">
        <v>1</v>
      </c>
      <c r="I396" s="120">
        <v>1</v>
      </c>
      <c r="J396" s="88">
        <f t="shared" si="37"/>
        <v>15.31</v>
      </c>
      <c r="K396" s="89"/>
      <c r="L396" s="90"/>
    </row>
    <row r="397" spans="1:12" ht="15.5">
      <c r="A397" s="44"/>
      <c r="B397" s="45"/>
      <c r="C397" s="85"/>
      <c r="D397" s="86"/>
      <c r="E397" s="85" t="s">
        <v>115</v>
      </c>
      <c r="F397" s="87">
        <v>1</v>
      </c>
      <c r="G397" s="116">
        <v>35.18</v>
      </c>
      <c r="H397" s="93">
        <v>1</v>
      </c>
      <c r="I397" s="120">
        <v>1</v>
      </c>
      <c r="J397" s="88">
        <f t="shared" si="37"/>
        <v>35.18</v>
      </c>
      <c r="K397" s="89"/>
      <c r="L397" s="90"/>
    </row>
    <row r="398" spans="1:12" ht="15.5">
      <c r="A398" s="44"/>
      <c r="B398" s="45"/>
      <c r="C398" s="85"/>
      <c r="D398" s="86"/>
      <c r="E398" s="85" t="s">
        <v>115</v>
      </c>
      <c r="F398" s="87">
        <v>1</v>
      </c>
      <c r="G398" s="116">
        <v>16.489999999999998</v>
      </c>
      <c r="H398" s="93">
        <v>1</v>
      </c>
      <c r="I398" s="120">
        <v>1</v>
      </c>
      <c r="J398" s="88">
        <f>I398*H398*G398*F398</f>
        <v>16.489999999999998</v>
      </c>
      <c r="K398" s="89"/>
      <c r="L398" s="90"/>
    </row>
    <row r="399" spans="1:12" ht="15.5">
      <c r="A399" s="44"/>
      <c r="B399" s="45"/>
      <c r="C399" s="85"/>
      <c r="D399" s="86"/>
      <c r="E399" s="85" t="s">
        <v>115</v>
      </c>
      <c r="F399" s="87">
        <v>1</v>
      </c>
      <c r="G399" s="116">
        <v>36.950000000000003</v>
      </c>
      <c r="H399" s="93">
        <v>1</v>
      </c>
      <c r="I399" s="120">
        <v>1</v>
      </c>
      <c r="J399" s="88">
        <f>I399*H399*G399*F399</f>
        <v>36.950000000000003</v>
      </c>
      <c r="K399" s="89"/>
      <c r="L399" s="90"/>
    </row>
    <row r="400" spans="1:12" ht="15.5">
      <c r="A400" s="44"/>
      <c r="B400" s="45"/>
      <c r="C400" s="85"/>
      <c r="D400" s="86"/>
      <c r="E400" s="85" t="s">
        <v>115</v>
      </c>
      <c r="F400" s="87">
        <v>1</v>
      </c>
      <c r="G400" s="116">
        <v>16.489999999999998</v>
      </c>
      <c r="H400" s="93">
        <v>1</v>
      </c>
      <c r="I400" s="120">
        <v>1</v>
      </c>
      <c r="J400" s="88">
        <f>I400*H400*G400*F400</f>
        <v>16.489999999999998</v>
      </c>
      <c r="K400" s="89"/>
      <c r="L400" s="90"/>
    </row>
    <row r="401" spans="1:12" ht="15.5">
      <c r="A401" s="44"/>
      <c r="B401" s="45"/>
      <c r="C401" s="85"/>
      <c r="D401" s="86"/>
      <c r="E401" s="85" t="s">
        <v>115</v>
      </c>
      <c r="F401" s="87">
        <v>1</v>
      </c>
      <c r="G401" s="116">
        <v>56.16</v>
      </c>
      <c r="H401" s="93">
        <v>1</v>
      </c>
      <c r="I401" s="120">
        <v>1</v>
      </c>
      <c r="J401" s="88">
        <f>I401*H401*G401*F401</f>
        <v>56.16</v>
      </c>
      <c r="K401" s="89"/>
      <c r="L401" s="90"/>
    </row>
    <row r="402" spans="1:12" ht="15.5">
      <c r="A402" s="44"/>
      <c r="B402" s="45"/>
      <c r="C402" s="85"/>
      <c r="D402" s="86" t="s">
        <v>167</v>
      </c>
      <c r="E402" s="85" t="s">
        <v>115</v>
      </c>
      <c r="F402" s="93">
        <v>1</v>
      </c>
      <c r="G402" s="87">
        <v>1868</v>
      </c>
      <c r="H402" s="93">
        <v>1</v>
      </c>
      <c r="I402" s="120">
        <v>1</v>
      </c>
      <c r="J402" s="88">
        <f>I402*H402*G402*F402</f>
        <v>1868</v>
      </c>
      <c r="K402" s="89"/>
      <c r="L402" s="90"/>
    </row>
    <row r="403" spans="1:12" ht="15.5">
      <c r="A403" s="44"/>
      <c r="B403" s="45"/>
      <c r="C403" s="85"/>
      <c r="D403" s="86" t="s">
        <v>191</v>
      </c>
      <c r="E403" s="85" t="s">
        <v>115</v>
      </c>
      <c r="F403" s="93">
        <v>1</v>
      </c>
      <c r="G403" s="87">
        <v>34.25</v>
      </c>
      <c r="H403" s="93">
        <v>1</v>
      </c>
      <c r="I403" s="120">
        <v>11.75</v>
      </c>
      <c r="J403" s="88">
        <f t="shared" ref="J403:J404" si="38">I403*H403*G403*F403</f>
        <v>402.4375</v>
      </c>
      <c r="K403" s="89"/>
      <c r="L403" s="90"/>
    </row>
    <row r="404" spans="1:12" ht="15.5">
      <c r="A404" s="44"/>
      <c r="B404" s="45"/>
      <c r="C404" s="85"/>
      <c r="D404" s="86"/>
      <c r="E404" s="85" t="s">
        <v>115</v>
      </c>
      <c r="F404" s="93">
        <v>2</v>
      </c>
      <c r="G404" s="87">
        <v>3.25</v>
      </c>
      <c r="H404" s="93">
        <v>1</v>
      </c>
      <c r="I404" s="120">
        <v>11.75</v>
      </c>
      <c r="J404" s="88">
        <f t="shared" si="38"/>
        <v>76.375</v>
      </c>
      <c r="K404" s="89"/>
      <c r="L404" s="90"/>
    </row>
    <row r="405" spans="1:12" ht="15.5">
      <c r="A405" s="44"/>
      <c r="B405" s="45"/>
      <c r="C405" s="85"/>
      <c r="D405" s="86"/>
      <c r="E405" s="85" t="s">
        <v>115</v>
      </c>
      <c r="F405" s="93">
        <v>1</v>
      </c>
      <c r="G405" s="87">
        <v>14.25</v>
      </c>
      <c r="H405" s="93">
        <v>1</v>
      </c>
      <c r="I405" s="120">
        <v>11.75</v>
      </c>
      <c r="J405" s="88">
        <f>I405*H405*G405*F405</f>
        <v>167.4375</v>
      </c>
      <c r="K405" s="89"/>
      <c r="L405" s="90"/>
    </row>
    <row r="406" spans="1:12" ht="15.5">
      <c r="A406" s="44"/>
      <c r="B406" s="45"/>
      <c r="C406" s="85"/>
      <c r="D406" s="86"/>
      <c r="E406" s="85" t="s">
        <v>115</v>
      </c>
      <c r="F406" s="93">
        <v>1</v>
      </c>
      <c r="G406" s="87">
        <v>55.5</v>
      </c>
      <c r="H406" s="93">
        <v>1</v>
      </c>
      <c r="I406" s="120">
        <v>11.75</v>
      </c>
      <c r="J406" s="88">
        <f>I406*H406*G406*F406</f>
        <v>652.125</v>
      </c>
      <c r="K406" s="89"/>
      <c r="L406" s="90"/>
    </row>
    <row r="407" spans="1:12" ht="15.5">
      <c r="A407" s="44"/>
      <c r="B407" s="45"/>
      <c r="C407" s="85"/>
      <c r="D407" s="86"/>
      <c r="E407" s="85" t="s">
        <v>115</v>
      </c>
      <c r="F407" s="93">
        <v>1</v>
      </c>
      <c r="G407" s="87">
        <v>29</v>
      </c>
      <c r="H407" s="93">
        <v>1</v>
      </c>
      <c r="I407" s="120">
        <v>11.75</v>
      </c>
      <c r="J407" s="88">
        <f t="shared" ref="J407:J412" si="39">I407*H407*G407*F407</f>
        <v>340.75</v>
      </c>
      <c r="K407" s="89"/>
      <c r="L407" s="90"/>
    </row>
    <row r="408" spans="1:12">
      <c r="A408" s="79"/>
      <c r="B408" s="80"/>
      <c r="C408" s="85"/>
      <c r="D408" s="128"/>
      <c r="E408" s="85"/>
      <c r="F408" s="93">
        <v>1</v>
      </c>
      <c r="G408" s="116">
        <v>50.52</v>
      </c>
      <c r="H408" s="93">
        <v>1</v>
      </c>
      <c r="I408" s="120">
        <v>1</v>
      </c>
      <c r="J408" s="88">
        <f t="shared" si="39"/>
        <v>50.52</v>
      </c>
      <c r="K408" s="89"/>
      <c r="L408" s="90"/>
    </row>
    <row r="409" spans="1:12">
      <c r="A409" s="79"/>
      <c r="B409" s="80"/>
      <c r="C409" s="85"/>
      <c r="D409" s="128"/>
      <c r="E409" s="85"/>
      <c r="F409" s="93">
        <v>1</v>
      </c>
      <c r="G409" s="116">
        <v>128.6</v>
      </c>
      <c r="H409" s="93">
        <v>1</v>
      </c>
      <c r="I409" s="120">
        <v>1</v>
      </c>
      <c r="J409" s="88">
        <f t="shared" si="39"/>
        <v>128.6</v>
      </c>
      <c r="K409" s="89"/>
      <c r="L409" s="90"/>
    </row>
    <row r="410" spans="1:12">
      <c r="A410" s="79"/>
      <c r="B410" s="80"/>
      <c r="C410" s="85"/>
      <c r="D410" s="128"/>
      <c r="E410" s="85"/>
      <c r="F410" s="93">
        <v>1</v>
      </c>
      <c r="G410" s="116">
        <v>50.54</v>
      </c>
      <c r="H410" s="93">
        <v>1</v>
      </c>
      <c r="I410" s="120">
        <v>1</v>
      </c>
      <c r="J410" s="88">
        <f t="shared" si="39"/>
        <v>50.54</v>
      </c>
      <c r="K410" s="89"/>
      <c r="L410" s="90"/>
    </row>
    <row r="411" spans="1:12">
      <c r="A411" s="79"/>
      <c r="B411" s="80"/>
      <c r="C411" s="85"/>
      <c r="D411" s="128"/>
      <c r="E411" s="85"/>
      <c r="F411" s="93">
        <v>1</v>
      </c>
      <c r="G411" s="116">
        <v>128.56</v>
      </c>
      <c r="H411" s="93">
        <v>1</v>
      </c>
      <c r="I411" s="120">
        <v>1</v>
      </c>
      <c r="J411" s="88">
        <f t="shared" si="39"/>
        <v>128.56</v>
      </c>
      <c r="K411" s="89"/>
      <c r="L411" s="90"/>
    </row>
    <row r="412" spans="1:12">
      <c r="A412" s="79"/>
      <c r="B412" s="80"/>
      <c r="C412" s="85"/>
      <c r="D412" s="128"/>
      <c r="E412" s="85"/>
      <c r="F412" s="93">
        <v>1</v>
      </c>
      <c r="G412" s="116">
        <v>84.22</v>
      </c>
      <c r="H412" s="93">
        <v>1</v>
      </c>
      <c r="I412" s="120">
        <v>1</v>
      </c>
      <c r="J412" s="88">
        <f t="shared" si="39"/>
        <v>84.22</v>
      </c>
      <c r="K412" s="89"/>
      <c r="L412" s="90"/>
    </row>
    <row r="413" spans="1:12">
      <c r="A413" s="79"/>
      <c r="B413" s="80"/>
      <c r="C413" s="85"/>
      <c r="D413" s="128"/>
      <c r="E413" s="85"/>
      <c r="F413" s="93"/>
      <c r="G413" s="116"/>
      <c r="H413" s="93"/>
      <c r="I413" s="120"/>
      <c r="J413" s="88"/>
      <c r="K413" s="89"/>
      <c r="L413" s="90"/>
    </row>
    <row r="414" spans="1:12">
      <c r="A414" s="79"/>
      <c r="B414" s="80"/>
      <c r="C414" s="85"/>
      <c r="D414" s="128"/>
      <c r="E414" s="85"/>
      <c r="F414" s="93"/>
      <c r="G414" s="116"/>
      <c r="H414" s="93"/>
      <c r="I414" s="120"/>
      <c r="J414" s="88"/>
      <c r="K414" s="89"/>
      <c r="L414" s="90"/>
    </row>
    <row r="415" spans="1:12">
      <c r="A415" s="79"/>
      <c r="B415" s="80"/>
      <c r="C415" s="85"/>
      <c r="D415" s="128"/>
      <c r="E415" s="85"/>
      <c r="F415" s="93"/>
      <c r="G415" s="116"/>
      <c r="H415" s="93"/>
      <c r="I415" s="120"/>
      <c r="J415" s="88"/>
      <c r="K415" s="89"/>
      <c r="L415" s="90"/>
    </row>
    <row r="416" spans="1:12">
      <c r="A416" s="79"/>
      <c r="B416" s="80"/>
      <c r="C416" s="85"/>
      <c r="D416" s="128"/>
      <c r="E416" s="85"/>
      <c r="F416" s="93"/>
      <c r="G416" s="116"/>
      <c r="H416" s="93"/>
      <c r="I416" s="120"/>
      <c r="J416" s="88"/>
      <c r="K416" s="89"/>
      <c r="L416" s="90"/>
    </row>
    <row r="417" spans="1:12">
      <c r="A417" s="79"/>
      <c r="B417" s="80"/>
      <c r="C417" s="85"/>
      <c r="D417" s="128"/>
      <c r="E417" s="85"/>
      <c r="F417" s="93"/>
      <c r="G417" s="116"/>
      <c r="H417" s="93"/>
      <c r="I417" s="120"/>
      <c r="J417" s="88"/>
      <c r="K417" s="89"/>
      <c r="L417" s="90"/>
    </row>
    <row r="418" spans="1:12">
      <c r="A418" s="79"/>
      <c r="B418" s="80"/>
      <c r="C418" s="85"/>
      <c r="D418" s="128"/>
      <c r="E418" s="85"/>
      <c r="F418" s="93"/>
      <c r="G418" s="116"/>
      <c r="H418" s="93"/>
      <c r="I418" s="120"/>
      <c r="J418" s="88"/>
      <c r="K418" s="89"/>
      <c r="L418" s="90"/>
    </row>
    <row r="419" spans="1:12">
      <c r="A419" s="79"/>
      <c r="B419" s="80"/>
      <c r="C419" s="85"/>
      <c r="D419" s="128"/>
      <c r="E419" s="85"/>
      <c r="F419" s="93"/>
      <c r="G419" s="116"/>
      <c r="H419" s="93"/>
      <c r="I419" s="120"/>
      <c r="J419" s="99">
        <f>SUM(J391:J412)</f>
        <v>4677.4000000000015</v>
      </c>
      <c r="K419" s="89">
        <v>0.05</v>
      </c>
      <c r="L419" s="90">
        <f>J419+J419*K419</f>
        <v>4911.2700000000013</v>
      </c>
    </row>
    <row r="420" spans="1:12">
      <c r="A420" s="79"/>
      <c r="B420" s="80"/>
      <c r="C420" s="85"/>
      <c r="D420" s="128"/>
      <c r="E420" s="85"/>
      <c r="F420" s="93"/>
      <c r="G420" s="116"/>
      <c r="H420" s="93"/>
      <c r="I420" s="120"/>
      <c r="J420" s="99"/>
      <c r="K420" s="89"/>
      <c r="L420" s="90"/>
    </row>
    <row r="421" spans="1:12" ht="15.5">
      <c r="A421" s="44">
        <v>19.059999999999999</v>
      </c>
      <c r="B421" s="45" t="s">
        <v>70</v>
      </c>
      <c r="C421" s="85"/>
      <c r="D421" s="129" t="s">
        <v>188</v>
      </c>
      <c r="E421" s="85" t="s">
        <v>130</v>
      </c>
      <c r="F421" s="87">
        <v>1</v>
      </c>
      <c r="G421" s="87">
        <v>2.75</v>
      </c>
      <c r="H421" s="87">
        <v>1</v>
      </c>
      <c r="I421" s="87">
        <v>14</v>
      </c>
      <c r="J421" s="88">
        <f>I421*H421*G421*F421</f>
        <v>38.5</v>
      </c>
      <c r="K421" s="89"/>
      <c r="L421" s="90"/>
    </row>
    <row r="422" spans="1:12" ht="15.5">
      <c r="A422" s="44"/>
      <c r="B422" s="45"/>
      <c r="C422" s="85"/>
      <c r="D422" s="128" t="s">
        <v>156</v>
      </c>
      <c r="E422" s="85" t="s">
        <v>130</v>
      </c>
      <c r="F422" s="87">
        <v>1</v>
      </c>
      <c r="G422" s="87">
        <v>2</v>
      </c>
      <c r="H422" s="87">
        <v>1</v>
      </c>
      <c r="I422" s="87">
        <v>14</v>
      </c>
      <c r="J422" s="88">
        <f>I422*H422*G422*F422</f>
        <v>28</v>
      </c>
      <c r="K422" s="89"/>
      <c r="L422" s="90"/>
    </row>
    <row r="423" spans="1:12" ht="15.5">
      <c r="A423" s="44"/>
      <c r="B423" s="45"/>
      <c r="C423" s="85"/>
      <c r="D423" s="128" t="s">
        <v>189</v>
      </c>
      <c r="E423" s="85" t="s">
        <v>130</v>
      </c>
      <c r="F423" s="87">
        <v>1</v>
      </c>
      <c r="G423" s="87">
        <v>3</v>
      </c>
      <c r="H423" s="87">
        <v>1</v>
      </c>
      <c r="I423" s="87">
        <v>14</v>
      </c>
      <c r="J423" s="88">
        <f t="shared" ref="J423:J427" si="40">I423*H423*G423*F423</f>
        <v>42</v>
      </c>
      <c r="K423" s="89"/>
      <c r="L423" s="90"/>
    </row>
    <row r="424" spans="1:12" ht="15.5">
      <c r="A424" s="44"/>
      <c r="B424" s="45"/>
      <c r="C424" s="85"/>
      <c r="D424" s="128" t="s">
        <v>189</v>
      </c>
      <c r="E424" s="85" t="s">
        <v>130</v>
      </c>
      <c r="F424" s="87">
        <v>1</v>
      </c>
      <c r="G424" s="87">
        <v>2.75</v>
      </c>
      <c r="H424" s="87">
        <v>1</v>
      </c>
      <c r="I424" s="87">
        <v>14</v>
      </c>
      <c r="J424" s="88">
        <f t="shared" si="40"/>
        <v>38.5</v>
      </c>
      <c r="K424" s="89"/>
      <c r="L424" s="90"/>
    </row>
    <row r="425" spans="1:12" ht="15.5">
      <c r="A425" s="44"/>
      <c r="B425" s="45"/>
      <c r="C425" s="85"/>
      <c r="D425" s="128" t="s">
        <v>134</v>
      </c>
      <c r="E425" s="85" t="s">
        <v>130</v>
      </c>
      <c r="F425" s="87">
        <v>1</v>
      </c>
      <c r="G425" s="87">
        <v>3.33</v>
      </c>
      <c r="H425" s="87">
        <v>1</v>
      </c>
      <c r="I425" s="87">
        <v>14</v>
      </c>
      <c r="J425" s="88">
        <f t="shared" si="40"/>
        <v>46.620000000000005</v>
      </c>
      <c r="K425" s="89"/>
      <c r="L425" s="90"/>
    </row>
    <row r="426" spans="1:12" ht="15.5">
      <c r="A426" s="44"/>
      <c r="B426" s="45"/>
      <c r="C426" s="85"/>
      <c r="D426" s="128" t="s">
        <v>190</v>
      </c>
      <c r="E426" s="85" t="s">
        <v>130</v>
      </c>
      <c r="F426" s="87">
        <v>1</v>
      </c>
      <c r="G426" s="87">
        <v>2.75</v>
      </c>
      <c r="H426" s="87">
        <v>1</v>
      </c>
      <c r="I426" s="87">
        <v>14</v>
      </c>
      <c r="J426" s="88">
        <f t="shared" si="40"/>
        <v>38.5</v>
      </c>
      <c r="K426" s="89"/>
      <c r="L426" s="90"/>
    </row>
    <row r="427" spans="1:12" ht="43.5">
      <c r="A427" s="44"/>
      <c r="B427" s="45"/>
      <c r="C427" s="85"/>
      <c r="D427" s="129" t="s">
        <v>192</v>
      </c>
      <c r="E427" s="85"/>
      <c r="F427" s="87">
        <v>1</v>
      </c>
      <c r="G427" s="87">
        <v>2.5</v>
      </c>
      <c r="H427" s="87">
        <v>1</v>
      </c>
      <c r="I427" s="87">
        <v>14</v>
      </c>
      <c r="J427" s="88">
        <f t="shared" si="40"/>
        <v>35</v>
      </c>
      <c r="K427" s="89"/>
      <c r="L427" s="90"/>
    </row>
    <row r="428" spans="1:12">
      <c r="A428" s="79"/>
      <c r="B428" s="80"/>
      <c r="C428" s="85"/>
      <c r="D428" s="128"/>
      <c r="E428" s="85"/>
      <c r="F428" s="93"/>
      <c r="G428" s="116"/>
      <c r="H428" s="93"/>
      <c r="I428" s="120"/>
      <c r="J428" s="99">
        <f>SUM(J421:J427)</f>
        <v>267.12</v>
      </c>
      <c r="K428" s="89">
        <v>0.05</v>
      </c>
      <c r="L428" s="90">
        <f>J428+J428*K428</f>
        <v>280.476</v>
      </c>
    </row>
    <row r="429" spans="1:12">
      <c r="A429" s="79"/>
      <c r="B429" s="80"/>
      <c r="C429" s="85"/>
      <c r="D429" s="128"/>
      <c r="E429" s="85"/>
      <c r="F429" s="93"/>
      <c r="G429" s="116"/>
      <c r="H429" s="93"/>
      <c r="I429" s="120"/>
      <c r="J429" s="99"/>
      <c r="K429" s="89"/>
      <c r="L429" s="90"/>
    </row>
    <row r="430" spans="1:12">
      <c r="A430" s="79"/>
      <c r="B430" s="80"/>
      <c r="C430" s="85"/>
      <c r="D430" s="128"/>
      <c r="E430" s="85"/>
      <c r="F430" s="93"/>
      <c r="G430" s="116"/>
      <c r="H430" s="93"/>
      <c r="I430" s="120"/>
      <c r="J430" s="99"/>
      <c r="K430" s="89"/>
      <c r="L430" s="90"/>
    </row>
    <row r="431" spans="1:12">
      <c r="A431" s="79"/>
      <c r="B431" s="80"/>
      <c r="C431" s="85"/>
      <c r="D431" s="128"/>
      <c r="E431" s="85"/>
      <c r="F431" s="93"/>
      <c r="G431" s="116"/>
      <c r="H431" s="93"/>
      <c r="I431" s="120"/>
      <c r="J431" s="99"/>
      <c r="K431" s="89"/>
      <c r="L431" s="90"/>
    </row>
    <row r="432" spans="1:12" ht="15.5">
      <c r="A432" s="44">
        <v>20.059999999999999</v>
      </c>
      <c r="B432" s="45" t="s">
        <v>71</v>
      </c>
      <c r="C432" s="85"/>
      <c r="D432" s="128"/>
      <c r="E432" s="85" t="s">
        <v>115</v>
      </c>
      <c r="F432" s="93">
        <v>1</v>
      </c>
      <c r="G432" s="116">
        <v>844</v>
      </c>
      <c r="H432" s="93">
        <v>1</v>
      </c>
      <c r="I432" s="120">
        <v>1</v>
      </c>
      <c r="J432" s="88">
        <f>I432*H432*G432*F432</f>
        <v>844</v>
      </c>
      <c r="K432" s="89"/>
      <c r="L432" s="90"/>
    </row>
    <row r="433" spans="1:12">
      <c r="A433" s="79"/>
      <c r="B433" s="80"/>
      <c r="C433" s="85"/>
      <c r="D433" s="128"/>
      <c r="E433" s="85" t="s">
        <v>115</v>
      </c>
      <c r="F433" s="93">
        <v>1</v>
      </c>
      <c r="G433" s="116"/>
      <c r="H433" s="93">
        <v>1</v>
      </c>
      <c r="I433" s="120"/>
      <c r="J433" s="88">
        <f>I433*H433*G433*F433</f>
        <v>0</v>
      </c>
      <c r="K433" s="89"/>
      <c r="L433" s="90"/>
    </row>
    <row r="434" spans="1:12">
      <c r="A434" s="79"/>
      <c r="B434" s="80"/>
      <c r="C434" s="85"/>
      <c r="D434" s="128"/>
      <c r="E434" s="85"/>
      <c r="F434" s="93"/>
      <c r="G434" s="116"/>
      <c r="H434" s="93"/>
      <c r="I434" s="120"/>
      <c r="J434" s="99">
        <f>SUM(J432:J433)</f>
        <v>844</v>
      </c>
      <c r="K434" s="89">
        <v>0.05</v>
      </c>
      <c r="L434" s="90">
        <f>J434+J434*K434</f>
        <v>886.2</v>
      </c>
    </row>
    <row r="435" spans="1:12">
      <c r="A435" s="79"/>
      <c r="B435" s="80"/>
      <c r="C435" s="85"/>
      <c r="D435" s="128"/>
      <c r="E435" s="85"/>
      <c r="F435" s="93"/>
      <c r="G435" s="116"/>
      <c r="H435" s="93"/>
      <c r="I435" s="120"/>
      <c r="J435" s="99"/>
      <c r="K435" s="89"/>
      <c r="L435" s="90"/>
    </row>
    <row r="436" spans="1:12" ht="15.5">
      <c r="A436" s="44">
        <v>20.13</v>
      </c>
      <c r="B436" s="45" t="s">
        <v>72</v>
      </c>
      <c r="C436" s="85"/>
      <c r="D436" s="128"/>
      <c r="E436" s="85" t="s">
        <v>130</v>
      </c>
      <c r="F436" s="93">
        <v>1</v>
      </c>
      <c r="G436" s="116">
        <v>52.97</v>
      </c>
      <c r="H436" s="93">
        <v>1</v>
      </c>
      <c r="I436" s="120">
        <v>1</v>
      </c>
      <c r="J436" s="88">
        <f>I436*H436*G436*F436</f>
        <v>52.97</v>
      </c>
      <c r="K436" s="89"/>
      <c r="L436" s="90"/>
    </row>
    <row r="437" spans="1:12">
      <c r="A437" s="79"/>
      <c r="B437" s="80"/>
      <c r="C437" s="85"/>
      <c r="D437" s="128"/>
      <c r="E437" s="85" t="s">
        <v>130</v>
      </c>
      <c r="F437" s="93">
        <v>1</v>
      </c>
      <c r="G437" s="116">
        <v>51.93</v>
      </c>
      <c r="H437" s="93">
        <v>1</v>
      </c>
      <c r="I437" s="120">
        <v>1</v>
      </c>
      <c r="J437" s="88">
        <f>I437*H437*G437*F437</f>
        <v>51.93</v>
      </c>
      <c r="K437" s="89"/>
      <c r="L437" s="90"/>
    </row>
    <row r="438" spans="1:12">
      <c r="A438" s="79"/>
      <c r="B438" s="80"/>
      <c r="C438" s="85"/>
      <c r="D438" s="128"/>
      <c r="E438" s="85"/>
      <c r="F438" s="93"/>
      <c r="G438" s="116"/>
      <c r="H438" s="93"/>
      <c r="I438" s="120"/>
      <c r="J438" s="88"/>
      <c r="K438" s="89"/>
      <c r="L438" s="90"/>
    </row>
    <row r="439" spans="1:12">
      <c r="A439" s="79"/>
      <c r="B439" s="80"/>
      <c r="C439" s="85"/>
      <c r="D439" s="128"/>
      <c r="E439" s="85"/>
      <c r="F439" s="93"/>
      <c r="G439" s="116"/>
      <c r="H439" s="93"/>
      <c r="I439" s="120"/>
      <c r="J439" s="99">
        <f>SUM(J436:J438)</f>
        <v>104.9</v>
      </c>
      <c r="K439" s="89">
        <v>0.05</v>
      </c>
      <c r="L439" s="90">
        <f>J439+J439*K439</f>
        <v>110.14500000000001</v>
      </c>
    </row>
    <row r="440" spans="1:12">
      <c r="A440" s="79"/>
      <c r="B440" s="80"/>
      <c r="C440" s="85"/>
      <c r="D440" s="128"/>
      <c r="E440" s="85"/>
      <c r="F440" s="93"/>
      <c r="G440" s="116"/>
      <c r="H440" s="93"/>
      <c r="I440" s="120"/>
      <c r="J440" s="88"/>
      <c r="K440" s="89"/>
      <c r="L440" s="90"/>
    </row>
    <row r="441" spans="1:12">
      <c r="A441" s="79"/>
      <c r="B441" s="80"/>
      <c r="C441" s="85"/>
      <c r="D441" s="128"/>
      <c r="E441" s="85"/>
      <c r="F441" s="93"/>
      <c r="G441" s="116"/>
      <c r="H441" s="93"/>
      <c r="I441" s="120"/>
      <c r="J441" s="99"/>
      <c r="K441" s="89"/>
      <c r="L441" s="90"/>
    </row>
    <row r="442" spans="1:12">
      <c r="A442" s="79"/>
      <c r="B442" s="80"/>
      <c r="C442" s="85"/>
      <c r="D442" s="128"/>
      <c r="E442" s="85"/>
      <c r="F442" s="93"/>
      <c r="G442" s="116"/>
      <c r="H442" s="93"/>
      <c r="I442" s="120"/>
      <c r="J442" s="99"/>
      <c r="K442" s="89"/>
      <c r="L442" s="90"/>
    </row>
    <row r="443" spans="1:12">
      <c r="A443" s="79"/>
      <c r="B443" s="80"/>
      <c r="C443" s="85"/>
      <c r="D443" s="128"/>
      <c r="E443" s="85"/>
      <c r="F443" s="93"/>
      <c r="G443" s="116"/>
      <c r="H443" s="93"/>
      <c r="I443" s="120"/>
      <c r="J443" s="88"/>
      <c r="K443" s="89"/>
      <c r="L443" s="90"/>
    </row>
    <row r="444" spans="1:12">
      <c r="A444" s="79"/>
      <c r="B444" s="80"/>
      <c r="C444" s="85"/>
      <c r="D444" s="128"/>
      <c r="E444" s="85"/>
      <c r="F444" s="93"/>
      <c r="G444" s="116"/>
      <c r="H444" s="93"/>
      <c r="I444" s="120"/>
      <c r="J444" s="88"/>
      <c r="K444" s="89"/>
      <c r="L444" s="90"/>
    </row>
    <row r="445" spans="1:12">
      <c r="A445" s="79"/>
      <c r="B445" s="80"/>
      <c r="C445" s="85"/>
      <c r="D445" s="128"/>
      <c r="E445" s="85"/>
      <c r="F445" s="93"/>
      <c r="G445" s="116"/>
      <c r="H445" s="93"/>
      <c r="I445" s="120"/>
      <c r="J445" s="99"/>
      <c r="K445" s="89"/>
      <c r="L445" s="90"/>
    </row>
    <row r="446" spans="1:12">
      <c r="A446" s="79"/>
      <c r="B446" s="80"/>
      <c r="C446" s="85"/>
      <c r="D446" s="128"/>
      <c r="E446" s="85"/>
      <c r="F446" s="93"/>
      <c r="G446" s="116"/>
      <c r="H446" s="93"/>
      <c r="I446" s="120"/>
      <c r="J446" s="99"/>
      <c r="K446" s="89"/>
      <c r="L446" s="90"/>
    </row>
    <row r="447" spans="1:12">
      <c r="A447" s="79"/>
      <c r="B447" s="80"/>
      <c r="C447" s="85"/>
      <c r="D447" s="128"/>
      <c r="E447" s="85"/>
      <c r="F447" s="93"/>
      <c r="G447" s="116"/>
      <c r="H447" s="93"/>
      <c r="I447" s="120"/>
      <c r="J447" s="88"/>
      <c r="K447" s="89"/>
      <c r="L447" s="90"/>
    </row>
    <row r="448" spans="1:12">
      <c r="A448" s="79"/>
      <c r="B448" s="80"/>
      <c r="C448" s="85"/>
      <c r="D448" s="128"/>
      <c r="E448" s="85"/>
      <c r="F448" s="93"/>
      <c r="G448" s="116"/>
      <c r="H448" s="93"/>
      <c r="I448" s="120"/>
      <c r="J448" s="99"/>
      <c r="K448" s="89"/>
      <c r="L448" s="90"/>
    </row>
    <row r="449" spans="1:12">
      <c r="A449" s="79"/>
      <c r="B449" s="80"/>
      <c r="C449" s="85"/>
      <c r="D449" s="128"/>
      <c r="E449" s="85"/>
      <c r="F449" s="93"/>
      <c r="G449" s="116"/>
      <c r="H449" s="93"/>
      <c r="I449" s="120"/>
      <c r="J449" s="99"/>
      <c r="K449" s="89"/>
      <c r="L449" s="90"/>
    </row>
    <row r="450" spans="1:12">
      <c r="A450" s="79"/>
      <c r="B450" s="80"/>
      <c r="C450" s="85"/>
      <c r="D450" s="128"/>
      <c r="E450" s="85"/>
      <c r="F450" s="93"/>
      <c r="G450" s="116"/>
      <c r="H450" s="93"/>
      <c r="I450" s="120"/>
      <c r="J450" s="88"/>
      <c r="K450" s="89"/>
      <c r="L450" s="90"/>
    </row>
    <row r="451" spans="1:12">
      <c r="A451" s="79"/>
      <c r="B451" s="80"/>
      <c r="C451" s="85"/>
      <c r="D451" s="128"/>
      <c r="E451" s="85"/>
      <c r="F451" s="93"/>
      <c r="G451" s="116"/>
      <c r="H451" s="93"/>
      <c r="I451" s="120"/>
      <c r="J451" s="99"/>
      <c r="K451" s="89"/>
      <c r="L451" s="90"/>
    </row>
    <row r="452" spans="1:12">
      <c r="A452" s="79"/>
      <c r="B452" s="80"/>
      <c r="C452" s="85"/>
      <c r="D452" s="128"/>
      <c r="E452" s="85"/>
      <c r="F452" s="93"/>
      <c r="G452" s="116"/>
      <c r="H452" s="93"/>
      <c r="I452" s="120"/>
      <c r="J452" s="99"/>
      <c r="K452" s="89"/>
      <c r="L452" s="90"/>
    </row>
    <row r="453" spans="1:12">
      <c r="A453" s="79"/>
      <c r="B453" s="80"/>
      <c r="C453" s="85"/>
      <c r="D453" s="128"/>
      <c r="E453" s="85"/>
      <c r="F453" s="93"/>
      <c r="G453" s="116"/>
      <c r="H453" s="93"/>
      <c r="I453" s="120"/>
      <c r="J453" s="99"/>
      <c r="K453" s="89"/>
      <c r="L453" s="90"/>
    </row>
    <row r="454" spans="1:12">
      <c r="A454" s="79"/>
      <c r="B454" s="80"/>
      <c r="C454" s="85"/>
      <c r="D454" s="128"/>
      <c r="E454" s="85"/>
      <c r="F454" s="93"/>
      <c r="G454" s="116"/>
      <c r="H454" s="93"/>
      <c r="I454" s="120"/>
      <c r="J454" s="88"/>
      <c r="K454" s="89"/>
      <c r="L454" s="90"/>
    </row>
    <row r="455" spans="1:12">
      <c r="A455" s="79"/>
      <c r="B455" s="80"/>
      <c r="C455" s="85"/>
      <c r="D455" s="128"/>
      <c r="E455" s="85"/>
      <c r="F455" s="93"/>
      <c r="G455" s="116"/>
      <c r="H455" s="93"/>
      <c r="I455" s="120"/>
      <c r="J455" s="88"/>
      <c r="K455" s="89"/>
      <c r="L455" s="90"/>
    </row>
    <row r="456" spans="1:12">
      <c r="A456" s="79"/>
      <c r="B456" s="80"/>
      <c r="C456" s="85"/>
      <c r="D456" s="128"/>
      <c r="E456" s="85"/>
      <c r="F456" s="93"/>
      <c r="G456" s="116"/>
      <c r="H456" s="93"/>
      <c r="I456" s="120"/>
      <c r="J456" s="99"/>
      <c r="K456" s="89"/>
      <c r="L456" s="90"/>
    </row>
    <row r="457" spans="1:12">
      <c r="A457" s="79"/>
      <c r="B457" s="80"/>
      <c r="C457" s="85"/>
      <c r="D457" s="128"/>
      <c r="E457" s="85"/>
      <c r="F457" s="93"/>
      <c r="G457" s="116"/>
      <c r="H457" s="93"/>
      <c r="I457" s="120"/>
      <c r="J457" s="99"/>
      <c r="K457" s="89"/>
      <c r="L457" s="90"/>
    </row>
    <row r="458" spans="1:12">
      <c r="A458" s="79"/>
      <c r="B458" s="80"/>
      <c r="C458" s="85"/>
      <c r="D458" s="128"/>
      <c r="E458" s="85"/>
      <c r="F458" s="93"/>
      <c r="G458" s="116"/>
      <c r="H458" s="93"/>
      <c r="I458" s="120"/>
      <c r="J458" s="88"/>
      <c r="K458" s="89"/>
      <c r="L458" s="90"/>
    </row>
    <row r="459" spans="1:12">
      <c r="A459" s="79"/>
      <c r="B459" s="80"/>
      <c r="C459" s="85"/>
      <c r="D459" s="128"/>
      <c r="E459" s="85"/>
      <c r="F459" s="93"/>
      <c r="G459" s="116"/>
      <c r="H459" s="93"/>
      <c r="I459" s="120"/>
      <c r="J459" s="88"/>
      <c r="K459" s="89"/>
      <c r="L459" s="90"/>
    </row>
    <row r="460" spans="1:12">
      <c r="A460" s="79"/>
      <c r="B460" s="80"/>
      <c r="C460" s="85"/>
      <c r="D460" s="128"/>
      <c r="E460" s="85"/>
      <c r="F460" s="93"/>
      <c r="G460" s="116"/>
      <c r="H460" s="93"/>
      <c r="I460" s="120"/>
      <c r="J460" s="88"/>
      <c r="K460" s="89"/>
      <c r="L460" s="90"/>
    </row>
    <row r="461" spans="1:12">
      <c r="A461" s="79"/>
      <c r="B461" s="80"/>
      <c r="C461" s="85"/>
      <c r="D461" s="128"/>
      <c r="E461" s="85"/>
      <c r="F461" s="93"/>
      <c r="G461" s="116"/>
      <c r="H461" s="93"/>
      <c r="I461" s="120"/>
      <c r="J461" s="88"/>
      <c r="K461" s="89"/>
      <c r="L461" s="90"/>
    </row>
    <row r="462" spans="1:12">
      <c r="A462" s="79"/>
      <c r="B462" s="80"/>
      <c r="C462" s="85"/>
      <c r="D462" s="128"/>
      <c r="E462" s="85"/>
      <c r="F462" s="93"/>
      <c r="G462" s="116"/>
      <c r="H462" s="93"/>
      <c r="I462" s="120"/>
      <c r="J462" s="99"/>
      <c r="K462" s="89"/>
      <c r="L462" s="90"/>
    </row>
    <row r="463" spans="1:12">
      <c r="A463" s="79"/>
      <c r="B463" s="80"/>
      <c r="C463" s="85"/>
      <c r="D463" s="128"/>
      <c r="E463" s="85"/>
      <c r="F463" s="93"/>
      <c r="G463" s="116"/>
      <c r="H463" s="93"/>
      <c r="I463" s="120"/>
      <c r="J463" s="99"/>
      <c r="K463" s="89"/>
      <c r="L463" s="90"/>
    </row>
    <row r="464" spans="1:12">
      <c r="A464" s="79"/>
      <c r="B464" s="80"/>
      <c r="C464" s="85"/>
      <c r="D464" s="128"/>
      <c r="E464" s="85"/>
      <c r="F464" s="93"/>
      <c r="G464" s="116"/>
      <c r="H464" s="93"/>
      <c r="I464" s="120"/>
      <c r="J464" s="88"/>
      <c r="K464" s="89"/>
      <c r="L464" s="90"/>
    </row>
    <row r="465" spans="1:12">
      <c r="A465" s="79"/>
      <c r="B465" s="80"/>
      <c r="C465" s="85"/>
      <c r="D465" s="128"/>
      <c r="E465" s="85"/>
      <c r="F465" s="93"/>
      <c r="G465" s="116"/>
      <c r="H465" s="93"/>
      <c r="I465" s="120"/>
      <c r="J465" s="88"/>
      <c r="K465" s="89"/>
      <c r="L465" s="90"/>
    </row>
    <row r="466" spans="1:12">
      <c r="A466" s="79"/>
      <c r="B466" s="80"/>
      <c r="C466" s="85"/>
      <c r="D466" s="128"/>
      <c r="E466" s="85"/>
      <c r="F466" s="93"/>
      <c r="G466" s="116"/>
      <c r="H466" s="93"/>
      <c r="I466" s="120"/>
      <c r="J466" s="88"/>
      <c r="K466" s="89"/>
      <c r="L466" s="90"/>
    </row>
    <row r="467" spans="1:12">
      <c r="A467" s="79"/>
      <c r="B467" s="80"/>
      <c r="C467" s="85"/>
      <c r="D467" s="128"/>
      <c r="E467" s="85"/>
      <c r="F467" s="93"/>
      <c r="G467" s="116"/>
      <c r="H467" s="93"/>
      <c r="I467" s="120"/>
      <c r="J467" s="88"/>
      <c r="K467" s="89"/>
      <c r="L467" s="90"/>
    </row>
    <row r="468" spans="1:12">
      <c r="A468" s="79"/>
      <c r="B468" s="80"/>
      <c r="C468" s="85"/>
      <c r="D468" s="128"/>
      <c r="E468" s="85"/>
      <c r="F468" s="93"/>
      <c r="G468" s="116"/>
      <c r="H468" s="93"/>
      <c r="I468" s="120"/>
      <c r="J468" s="88"/>
      <c r="K468" s="89"/>
      <c r="L468" s="90"/>
    </row>
    <row r="469" spans="1:12">
      <c r="A469" s="79"/>
      <c r="B469" s="80"/>
      <c r="C469" s="85"/>
      <c r="D469" s="128"/>
      <c r="E469" s="85"/>
      <c r="F469" s="93"/>
      <c r="G469" s="116"/>
      <c r="H469" s="93"/>
      <c r="I469" s="120"/>
      <c r="J469" s="88"/>
      <c r="K469" s="89"/>
      <c r="L469" s="90"/>
    </row>
    <row r="470" spans="1:12">
      <c r="A470" s="79"/>
      <c r="B470" s="80"/>
      <c r="C470" s="85"/>
      <c r="D470" s="128"/>
      <c r="E470" s="85"/>
      <c r="F470" s="93"/>
      <c r="G470" s="116"/>
      <c r="H470" s="93"/>
      <c r="I470" s="120"/>
      <c r="J470" s="88"/>
      <c r="K470" s="89"/>
      <c r="L470" s="90"/>
    </row>
    <row r="471" spans="1:12">
      <c r="A471" s="79"/>
      <c r="B471" s="80"/>
      <c r="C471" s="85"/>
      <c r="D471" s="128"/>
      <c r="E471" s="85"/>
      <c r="F471" s="93"/>
      <c r="G471" s="116"/>
      <c r="H471" s="93"/>
      <c r="I471" s="120"/>
      <c r="J471" s="88"/>
      <c r="K471" s="89"/>
      <c r="L471" s="90"/>
    </row>
    <row r="472" spans="1:12">
      <c r="A472" s="79"/>
      <c r="B472" s="80"/>
      <c r="C472" s="85"/>
      <c r="D472" s="128"/>
      <c r="E472" s="85"/>
      <c r="F472" s="93"/>
      <c r="G472" s="116"/>
      <c r="H472" s="93"/>
      <c r="I472" s="120"/>
      <c r="J472" s="99"/>
      <c r="K472" s="89"/>
      <c r="L472" s="90"/>
    </row>
    <row r="473" spans="1:12">
      <c r="A473" s="79"/>
      <c r="B473" s="80"/>
      <c r="C473" s="85"/>
      <c r="D473" s="128"/>
      <c r="E473" s="85"/>
      <c r="F473" s="93"/>
      <c r="G473" s="116"/>
      <c r="H473" s="93"/>
      <c r="I473" s="120"/>
      <c r="J473" s="99"/>
      <c r="K473" s="89"/>
      <c r="L473" s="90"/>
    </row>
    <row r="474" spans="1:12">
      <c r="A474" s="79"/>
      <c r="B474" s="80"/>
      <c r="C474" s="102"/>
      <c r="D474" s="128"/>
      <c r="E474" s="85"/>
      <c r="F474" s="93"/>
      <c r="G474" s="116"/>
      <c r="H474" s="93"/>
      <c r="I474" s="120"/>
      <c r="J474" s="88"/>
      <c r="K474" s="89"/>
      <c r="L474" s="90"/>
    </row>
    <row r="475" spans="1:12">
      <c r="A475" s="79"/>
      <c r="B475" s="80"/>
      <c r="C475" s="85"/>
      <c r="D475" s="128"/>
      <c r="E475" s="85"/>
      <c r="F475" s="93"/>
      <c r="G475" s="116"/>
      <c r="H475" s="93"/>
      <c r="I475" s="120"/>
      <c r="J475" s="88"/>
      <c r="K475" s="89"/>
      <c r="L475" s="90"/>
    </row>
    <row r="476" spans="1:12">
      <c r="A476" s="79"/>
      <c r="B476" s="80"/>
      <c r="C476" s="85"/>
      <c r="D476" s="129"/>
      <c r="E476" s="85"/>
      <c r="F476" s="93"/>
      <c r="G476" s="116"/>
      <c r="H476" s="93"/>
      <c r="I476" s="120"/>
      <c r="J476" s="88"/>
      <c r="K476" s="89"/>
      <c r="L476" s="90"/>
    </row>
    <row r="477" spans="1:12">
      <c r="A477" s="79"/>
      <c r="B477" s="80"/>
      <c r="C477" s="85"/>
      <c r="D477" s="128"/>
      <c r="E477" s="85"/>
      <c r="F477" s="93"/>
      <c r="G477" s="116"/>
      <c r="H477" s="93"/>
      <c r="I477" s="120"/>
      <c r="J477" s="88"/>
      <c r="K477" s="89"/>
      <c r="L477" s="90"/>
    </row>
    <row r="478" spans="1:12">
      <c r="A478" s="79"/>
      <c r="B478" s="80"/>
      <c r="C478" s="85"/>
      <c r="D478" s="129"/>
      <c r="E478" s="85"/>
      <c r="F478" s="93"/>
      <c r="G478" s="116"/>
      <c r="H478" s="93"/>
      <c r="I478" s="120"/>
      <c r="J478" s="88"/>
      <c r="K478" s="89"/>
      <c r="L478" s="90"/>
    </row>
    <row r="479" spans="1:12">
      <c r="A479" s="79"/>
      <c r="B479" s="80"/>
      <c r="C479" s="85"/>
      <c r="D479" s="128"/>
      <c r="E479" s="85"/>
      <c r="F479" s="93"/>
      <c r="G479" s="116"/>
      <c r="H479" s="93"/>
      <c r="I479" s="120"/>
      <c r="J479" s="99"/>
      <c r="K479" s="89"/>
      <c r="L479" s="90"/>
    </row>
    <row r="480" spans="1:12">
      <c r="A480" s="79"/>
      <c r="B480" s="80"/>
      <c r="C480" s="85"/>
      <c r="D480" s="128"/>
      <c r="E480" s="85"/>
      <c r="F480" s="93"/>
      <c r="G480" s="116"/>
      <c r="H480" s="93"/>
      <c r="I480" s="120"/>
      <c r="J480" s="99"/>
      <c r="K480" s="89"/>
      <c r="L480" s="90"/>
    </row>
    <row r="481" spans="1:12">
      <c r="A481" s="79"/>
      <c r="B481" s="80"/>
      <c r="C481" s="85"/>
      <c r="D481" s="128"/>
      <c r="E481" s="85"/>
      <c r="F481" s="93"/>
      <c r="G481" s="116"/>
      <c r="H481" s="93"/>
      <c r="I481" s="120"/>
      <c r="J481" s="88"/>
      <c r="K481" s="89"/>
      <c r="L481" s="90"/>
    </row>
    <row r="482" spans="1:12">
      <c r="A482" s="79"/>
      <c r="B482" s="80"/>
      <c r="C482" s="85"/>
      <c r="D482" s="128"/>
      <c r="E482" s="85"/>
      <c r="F482" s="93"/>
      <c r="G482" s="116"/>
      <c r="H482" s="93"/>
      <c r="I482" s="120"/>
      <c r="J482" s="99"/>
      <c r="K482" s="89"/>
      <c r="L482" s="90"/>
    </row>
    <row r="483" spans="1:12">
      <c r="A483" s="79"/>
      <c r="B483" s="80"/>
      <c r="C483" s="85"/>
      <c r="D483" s="128"/>
      <c r="E483" s="85"/>
      <c r="F483" s="93"/>
      <c r="G483" s="116"/>
      <c r="H483" s="93"/>
      <c r="I483" s="120"/>
      <c r="J483" s="99"/>
      <c r="K483" s="89"/>
      <c r="L483" s="90"/>
    </row>
    <row r="484" spans="1:12">
      <c r="A484" s="79"/>
      <c r="B484" s="80"/>
      <c r="C484" s="85"/>
      <c r="D484" s="128"/>
      <c r="E484" s="85"/>
      <c r="F484" s="93"/>
      <c r="G484" s="116"/>
      <c r="H484" s="93"/>
      <c r="I484" s="120"/>
      <c r="J484" s="99"/>
      <c r="K484" s="89"/>
      <c r="L484" s="90"/>
    </row>
    <row r="485" spans="1:12">
      <c r="A485" s="101"/>
      <c r="B485" s="124"/>
      <c r="C485" s="111"/>
      <c r="D485" s="86"/>
      <c r="E485" s="85"/>
      <c r="F485" s="93"/>
      <c r="G485" s="116"/>
      <c r="H485" s="93"/>
      <c r="I485" s="120"/>
      <c r="J485" s="88"/>
      <c r="K485" s="81"/>
      <c r="L485" s="90"/>
    </row>
    <row r="486" spans="1:12">
      <c r="A486" s="106"/>
      <c r="B486" s="106"/>
      <c r="C486" s="111"/>
      <c r="D486" s="86"/>
      <c r="E486" s="85"/>
      <c r="F486" s="93"/>
      <c r="G486" s="116"/>
      <c r="H486" s="93"/>
      <c r="I486" s="120"/>
      <c r="J486" s="88"/>
      <c r="K486" s="81"/>
      <c r="L486" s="90"/>
    </row>
    <row r="487" spans="1:12">
      <c r="A487" s="106"/>
      <c r="B487" s="96"/>
      <c r="C487" s="111"/>
      <c r="D487" s="86"/>
      <c r="E487" s="85"/>
      <c r="F487" s="93"/>
      <c r="G487" s="116"/>
      <c r="H487" s="93"/>
      <c r="I487" s="120"/>
      <c r="J487" s="88"/>
      <c r="K487" s="81"/>
      <c r="L487" s="90"/>
    </row>
    <row r="488" spans="1:12">
      <c r="A488" s="130"/>
      <c r="B488" s="131"/>
      <c r="C488" s="111"/>
      <c r="D488" s="86"/>
      <c r="E488" s="85"/>
      <c r="F488" s="93"/>
      <c r="G488" s="116"/>
      <c r="H488" s="93"/>
      <c r="I488" s="120"/>
      <c r="J488" s="88"/>
      <c r="K488" s="81"/>
      <c r="L488" s="90"/>
    </row>
    <row r="489" spans="1:12">
      <c r="A489" s="130"/>
      <c r="B489" s="131"/>
      <c r="C489" s="111"/>
      <c r="D489" s="86"/>
      <c r="E489" s="85"/>
      <c r="F489" s="93"/>
      <c r="G489" s="116"/>
      <c r="H489" s="93"/>
      <c r="I489" s="120"/>
      <c r="J489" s="88"/>
      <c r="K489" s="81"/>
      <c r="L489" s="90"/>
    </row>
    <row r="490" spans="1:12">
      <c r="A490" s="130"/>
      <c r="B490" s="131"/>
      <c r="C490" s="111"/>
      <c r="D490" s="86"/>
      <c r="E490" s="85"/>
      <c r="F490" s="93"/>
      <c r="G490" s="116"/>
      <c r="H490" s="93"/>
      <c r="I490" s="120"/>
      <c r="J490" s="88"/>
      <c r="K490" s="81"/>
      <c r="L490" s="90"/>
    </row>
    <row r="491" spans="1:12">
      <c r="A491" s="130"/>
      <c r="B491" s="131"/>
      <c r="C491" s="111"/>
      <c r="D491" s="86"/>
      <c r="E491" s="85"/>
      <c r="F491" s="93"/>
      <c r="G491" s="116"/>
      <c r="H491" s="93"/>
      <c r="I491" s="120"/>
      <c r="J491" s="88"/>
      <c r="K491" s="81"/>
      <c r="L491" s="90"/>
    </row>
    <row r="492" spans="1:12">
      <c r="A492" s="130"/>
      <c r="B492" s="131"/>
      <c r="C492" s="111"/>
      <c r="D492" s="86"/>
      <c r="E492" s="85"/>
      <c r="F492" s="93"/>
      <c r="G492" s="116"/>
      <c r="H492" s="93"/>
      <c r="I492" s="120"/>
      <c r="J492" s="88"/>
      <c r="K492" s="81"/>
      <c r="L492" s="90"/>
    </row>
    <row r="493" spans="1:12">
      <c r="A493" s="130"/>
      <c r="B493" s="131"/>
      <c r="C493" s="111"/>
      <c r="D493" s="86"/>
      <c r="E493" s="85"/>
      <c r="F493" s="93"/>
      <c r="G493" s="116"/>
      <c r="H493" s="93"/>
      <c r="I493" s="120"/>
      <c r="J493" s="88"/>
      <c r="K493" s="81"/>
      <c r="L493" s="90"/>
    </row>
    <row r="494" spans="1:12">
      <c r="A494" s="103"/>
      <c r="B494" s="96"/>
      <c r="C494" s="85"/>
      <c r="D494" s="86"/>
      <c r="E494" s="85"/>
      <c r="F494" s="109"/>
      <c r="G494" s="109"/>
      <c r="H494" s="109"/>
      <c r="I494" s="116"/>
      <c r="J494" s="99"/>
      <c r="K494" s="89"/>
      <c r="L494" s="90"/>
    </row>
    <row r="495" spans="1:12">
      <c r="A495" s="103"/>
      <c r="B495" s="96"/>
      <c r="C495" s="85"/>
      <c r="D495" s="86"/>
      <c r="E495" s="85"/>
      <c r="F495" s="109"/>
      <c r="G495" s="109"/>
      <c r="H495" s="109"/>
      <c r="I495" s="116"/>
      <c r="J495" s="99"/>
      <c r="K495" s="89"/>
      <c r="L495" s="90"/>
    </row>
    <row r="496" spans="1:12">
      <c r="A496" s="132"/>
      <c r="B496" s="124"/>
      <c r="C496" s="85"/>
      <c r="D496" s="86"/>
      <c r="E496" s="85"/>
      <c r="F496" s="93"/>
      <c r="G496" s="116"/>
      <c r="H496" s="93"/>
      <c r="I496" s="120"/>
      <c r="J496" s="88"/>
      <c r="K496" s="89"/>
      <c r="L496" s="90"/>
    </row>
    <row r="497" spans="1:12">
      <c r="A497" s="133"/>
      <c r="B497" s="96"/>
      <c r="C497" s="81"/>
      <c r="D497" s="81"/>
      <c r="E497" s="85"/>
      <c r="F497" s="93"/>
      <c r="G497" s="116"/>
      <c r="H497" s="93"/>
      <c r="I497" s="120"/>
      <c r="J497" s="88"/>
      <c r="K497" s="89"/>
      <c r="L497" s="90"/>
    </row>
    <row r="498" spans="1:12">
      <c r="A498" s="133"/>
      <c r="B498" s="96"/>
      <c r="C498" s="81"/>
      <c r="D498" s="81"/>
      <c r="E498" s="85"/>
      <c r="F498" s="93"/>
      <c r="G498" s="116"/>
      <c r="H498" s="93"/>
      <c r="I498" s="120"/>
      <c r="J498" s="88"/>
      <c r="K498" s="89"/>
      <c r="L498" s="90"/>
    </row>
    <row r="499" spans="1:12">
      <c r="A499" s="133"/>
      <c r="B499" s="96"/>
      <c r="C499" s="81"/>
      <c r="D499" s="81"/>
      <c r="E499" s="85"/>
      <c r="F499" s="93"/>
      <c r="G499" s="116"/>
      <c r="H499" s="93"/>
      <c r="I499" s="120"/>
      <c r="J499" s="88"/>
      <c r="K499" s="89"/>
      <c r="L499" s="90"/>
    </row>
    <row r="500" spans="1:12">
      <c r="A500" s="133"/>
      <c r="B500" s="96"/>
      <c r="C500" s="81"/>
      <c r="D500" s="81"/>
      <c r="E500" s="85"/>
      <c r="F500" s="93"/>
      <c r="G500" s="116"/>
      <c r="H500" s="93"/>
      <c r="I500" s="120"/>
      <c r="J500" s="88"/>
      <c r="K500" s="89"/>
      <c r="L500" s="90"/>
    </row>
    <row r="501" spans="1:12">
      <c r="A501" s="133"/>
      <c r="B501" s="96"/>
      <c r="C501" s="81"/>
      <c r="D501" s="81"/>
      <c r="E501" s="85"/>
      <c r="F501" s="93"/>
      <c r="G501" s="116"/>
      <c r="H501" s="93"/>
      <c r="I501" s="120"/>
      <c r="J501" s="88"/>
      <c r="K501" s="89"/>
      <c r="L501" s="90"/>
    </row>
    <row r="502" spans="1:12">
      <c r="A502" s="133"/>
      <c r="B502" s="96"/>
      <c r="C502" s="81"/>
      <c r="D502" s="81"/>
      <c r="E502" s="85"/>
      <c r="F502" s="93"/>
      <c r="G502" s="116"/>
      <c r="H502" s="93"/>
      <c r="I502" s="120"/>
      <c r="J502" s="88"/>
      <c r="K502" s="89"/>
      <c r="L502" s="90"/>
    </row>
    <row r="503" spans="1:12">
      <c r="A503" s="133"/>
      <c r="B503" s="96"/>
      <c r="C503" s="81"/>
      <c r="D503" s="81"/>
      <c r="E503" s="85"/>
      <c r="F503" s="93"/>
      <c r="G503" s="116"/>
      <c r="H503" s="93"/>
      <c r="I503" s="120"/>
      <c r="J503" s="88"/>
      <c r="K503" s="89"/>
      <c r="L503" s="90"/>
    </row>
    <row r="504" spans="1:12">
      <c r="A504" s="133"/>
      <c r="B504" s="96"/>
      <c r="C504" s="81"/>
      <c r="D504" s="81"/>
      <c r="E504" s="85"/>
      <c r="F504" s="93"/>
      <c r="G504" s="116"/>
      <c r="H504" s="93"/>
      <c r="I504" s="120"/>
      <c r="J504" s="88"/>
      <c r="K504" s="89"/>
      <c r="L504" s="90"/>
    </row>
    <row r="505" spans="1:12">
      <c r="A505" s="133"/>
      <c r="B505" s="96"/>
      <c r="C505" s="81"/>
      <c r="D505" s="81"/>
      <c r="E505" s="85"/>
      <c r="F505" s="93"/>
      <c r="G505" s="116"/>
      <c r="H505" s="93"/>
      <c r="I505" s="120"/>
      <c r="J505" s="88"/>
      <c r="K505" s="89"/>
      <c r="L505" s="90"/>
    </row>
    <row r="506" spans="1:12">
      <c r="A506" s="133"/>
      <c r="B506" s="96"/>
      <c r="C506" s="81"/>
      <c r="D506" s="81"/>
      <c r="E506" s="85"/>
      <c r="F506" s="93"/>
      <c r="G506" s="116"/>
      <c r="H506" s="93"/>
      <c r="I506" s="120"/>
      <c r="J506" s="99"/>
      <c r="K506" s="89"/>
      <c r="L506" s="90"/>
    </row>
    <row r="507" spans="1:12">
      <c r="A507" s="133"/>
      <c r="B507" s="96"/>
      <c r="C507" s="81"/>
      <c r="D507" s="81"/>
      <c r="E507" s="85"/>
      <c r="F507" s="93"/>
      <c r="G507" s="116"/>
      <c r="H507" s="93"/>
      <c r="I507" s="120"/>
      <c r="J507" s="88"/>
      <c r="K507" s="89"/>
      <c r="L507" s="90"/>
    </row>
    <row r="508" spans="1:12">
      <c r="A508" s="133"/>
      <c r="B508" s="96"/>
      <c r="C508" s="81"/>
      <c r="D508" s="81"/>
      <c r="E508" s="85"/>
      <c r="F508" s="93"/>
      <c r="G508" s="116"/>
      <c r="H508" s="93"/>
      <c r="I508" s="120"/>
      <c r="J508" s="99"/>
      <c r="K508" s="89"/>
      <c r="L508" s="90"/>
    </row>
    <row r="509" spans="1:12">
      <c r="A509" s="134"/>
      <c r="B509" s="92"/>
      <c r="C509" s="81"/>
      <c r="D509" s="81"/>
      <c r="E509" s="85"/>
      <c r="F509" s="135"/>
      <c r="G509" s="109"/>
      <c r="H509" s="109"/>
      <c r="I509" s="116"/>
      <c r="J509" s="99"/>
      <c r="K509" s="89"/>
      <c r="L509" s="90"/>
    </row>
    <row r="510" spans="1:12">
      <c r="A510" s="159"/>
      <c r="B510" s="136"/>
      <c r="C510" s="85"/>
      <c r="D510" s="136"/>
      <c r="E510" s="85"/>
      <c r="F510" s="93"/>
      <c r="G510" s="93"/>
      <c r="H510" s="93"/>
      <c r="I510" s="120"/>
      <c r="J510" s="88"/>
      <c r="K510" s="86"/>
      <c r="L510" s="81"/>
    </row>
    <row r="511" spans="1:12">
      <c r="A511" s="160"/>
      <c r="B511" s="96"/>
      <c r="C511" s="137"/>
      <c r="D511" s="128"/>
      <c r="E511" s="85"/>
      <c r="F511" s="93"/>
      <c r="G511" s="93"/>
      <c r="H511" s="93"/>
      <c r="I511" s="120"/>
      <c r="J511" s="88"/>
      <c r="K511" s="86"/>
      <c r="L511" s="81"/>
    </row>
    <row r="512" spans="1:12">
      <c r="A512" s="103"/>
      <c r="B512" s="96"/>
      <c r="C512" s="85"/>
      <c r="D512" s="86"/>
      <c r="E512" s="85"/>
      <c r="F512" s="93"/>
      <c r="G512" s="93"/>
      <c r="H512" s="93"/>
      <c r="I512" s="120"/>
      <c r="J512" s="88"/>
      <c r="K512" s="89"/>
      <c r="L512" s="90"/>
    </row>
    <row r="513" spans="1:12">
      <c r="A513" s="103"/>
      <c r="B513" s="96"/>
      <c r="C513" s="85"/>
      <c r="D513" s="86"/>
      <c r="E513" s="85"/>
      <c r="F513" s="93"/>
      <c r="G513" s="93"/>
      <c r="H513" s="93"/>
      <c r="I513" s="120"/>
      <c r="J513" s="88"/>
      <c r="K513" s="89"/>
      <c r="L513" s="90"/>
    </row>
    <row r="514" spans="1:12">
      <c r="A514" s="103"/>
      <c r="B514" s="96"/>
      <c r="C514" s="85"/>
      <c r="D514" s="86"/>
      <c r="E514" s="85"/>
      <c r="F514" s="93"/>
      <c r="G514" s="93"/>
      <c r="H514" s="93"/>
      <c r="I514" s="120"/>
      <c r="J514" s="88"/>
      <c r="K514" s="89"/>
      <c r="L514" s="90"/>
    </row>
    <row r="515" spans="1:12">
      <c r="A515" s="103"/>
      <c r="B515" s="96"/>
      <c r="C515" s="85"/>
      <c r="D515" s="86"/>
      <c r="E515" s="85"/>
      <c r="F515" s="93"/>
      <c r="G515" s="93"/>
      <c r="H515" s="93"/>
      <c r="I515" s="120"/>
      <c r="J515" s="88"/>
      <c r="K515" s="89"/>
      <c r="L515" s="90"/>
    </row>
    <row r="516" spans="1:12">
      <c r="A516" s="103"/>
      <c r="B516" s="96"/>
      <c r="C516" s="85"/>
      <c r="D516" s="86"/>
      <c r="E516" s="85"/>
      <c r="F516" s="93"/>
      <c r="G516" s="93"/>
      <c r="H516" s="93"/>
      <c r="I516" s="120"/>
      <c r="J516" s="88"/>
      <c r="K516" s="89"/>
      <c r="L516" s="90"/>
    </row>
    <row r="517" spans="1:12">
      <c r="A517" s="104"/>
      <c r="B517" s="92"/>
      <c r="C517" s="85"/>
      <c r="D517" s="138"/>
      <c r="E517" s="85"/>
      <c r="F517" s="93"/>
      <c r="G517" s="93"/>
      <c r="H517" s="93"/>
      <c r="I517" s="120"/>
      <c r="J517" s="88"/>
      <c r="K517" s="89"/>
      <c r="L517" s="90"/>
    </row>
    <row r="518" spans="1:12">
      <c r="A518" s="104"/>
      <c r="B518" s="92"/>
      <c r="C518" s="85"/>
      <c r="D518" s="138"/>
      <c r="E518" s="85"/>
      <c r="F518" s="93"/>
      <c r="G518" s="93"/>
      <c r="H518" s="93"/>
      <c r="I518" s="120"/>
      <c r="J518" s="88"/>
      <c r="K518" s="89"/>
      <c r="L518" s="90"/>
    </row>
    <row r="519" spans="1:12">
      <c r="A519" s="104"/>
      <c r="B519" s="92"/>
      <c r="C519" s="85"/>
      <c r="D519" s="138"/>
      <c r="E519" s="85"/>
      <c r="F519" s="93"/>
      <c r="G519" s="93"/>
      <c r="H519" s="93"/>
      <c r="I519" s="120"/>
      <c r="J519" s="88"/>
      <c r="K519" s="89"/>
      <c r="L519" s="90"/>
    </row>
    <row r="520" spans="1:12">
      <c r="A520" s="104"/>
      <c r="B520" s="92"/>
      <c r="C520" s="85"/>
      <c r="D520" s="138"/>
      <c r="E520" s="85"/>
      <c r="F520" s="93"/>
      <c r="G520" s="93"/>
      <c r="H520" s="93"/>
      <c r="I520" s="120"/>
      <c r="J520" s="88"/>
      <c r="K520" s="89"/>
      <c r="L520" s="90"/>
    </row>
    <row r="521" spans="1:12">
      <c r="A521" s="104"/>
      <c r="B521" s="92"/>
      <c r="C521" s="85"/>
      <c r="D521" s="138"/>
      <c r="E521" s="85"/>
      <c r="F521" s="93"/>
      <c r="G521" s="116"/>
      <c r="H521" s="93"/>
      <c r="I521" s="116"/>
      <c r="J521" s="99"/>
      <c r="K521" s="89"/>
      <c r="L521" s="90"/>
    </row>
    <row r="522" spans="1:12">
      <c r="A522" s="114"/>
      <c r="B522" s="124"/>
      <c r="C522" s="85"/>
      <c r="D522" s="125"/>
      <c r="E522" s="85"/>
      <c r="F522" s="109"/>
      <c r="G522" s="109"/>
      <c r="H522" s="109"/>
      <c r="I522" s="109"/>
      <c r="J522" s="116"/>
      <c r="K522" s="89"/>
      <c r="L522" s="90"/>
    </row>
    <row r="523" spans="1:12">
      <c r="A523" s="104"/>
      <c r="B523" s="92"/>
      <c r="C523" s="85"/>
      <c r="D523" s="125"/>
      <c r="E523" s="85"/>
      <c r="F523" s="93"/>
      <c r="G523" s="116"/>
      <c r="H523" s="93"/>
      <c r="I523" s="116"/>
      <c r="J523" s="88"/>
      <c r="K523" s="89"/>
      <c r="L523" s="90"/>
    </row>
    <row r="524" spans="1:12">
      <c r="A524" s="104"/>
      <c r="B524" s="92"/>
      <c r="C524" s="85"/>
      <c r="D524" s="125"/>
      <c r="E524" s="85"/>
      <c r="F524" s="93"/>
      <c r="G524" s="116"/>
      <c r="H524" s="93"/>
      <c r="I524" s="120"/>
      <c r="J524" s="88"/>
      <c r="K524" s="89"/>
      <c r="L524" s="90"/>
    </row>
    <row r="525" spans="1:12">
      <c r="A525" s="104"/>
      <c r="B525" s="92"/>
      <c r="C525" s="85"/>
      <c r="D525" s="125"/>
      <c r="E525" s="85"/>
      <c r="F525" s="109"/>
      <c r="G525" s="109"/>
      <c r="H525" s="109"/>
      <c r="I525" s="109"/>
      <c r="J525" s="99"/>
      <c r="K525" s="89"/>
      <c r="L525" s="90"/>
    </row>
    <row r="526" spans="1:12">
      <c r="A526" s="104"/>
      <c r="B526" s="92"/>
      <c r="C526" s="95"/>
      <c r="D526" s="138"/>
      <c r="E526" s="85"/>
      <c r="F526" s="93"/>
      <c r="G526" s="109"/>
      <c r="H526" s="93"/>
      <c r="I526" s="116"/>
      <c r="J526" s="99"/>
      <c r="K526" s="89"/>
      <c r="L526" s="90"/>
    </row>
    <row r="527" spans="1:12">
      <c r="A527" s="104"/>
      <c r="B527" s="92"/>
      <c r="C527" s="95"/>
      <c r="D527" s="125"/>
      <c r="E527" s="85"/>
      <c r="F527" s="93"/>
      <c r="G527" s="116"/>
      <c r="H527" s="93"/>
      <c r="I527" s="120"/>
      <c r="J527" s="88"/>
      <c r="K527" s="89"/>
      <c r="L527" s="90"/>
    </row>
    <row r="528" spans="1:12">
      <c r="A528" s="104"/>
      <c r="B528" s="92"/>
      <c r="C528" s="85"/>
      <c r="D528" s="125"/>
      <c r="E528" s="85"/>
      <c r="F528" s="93"/>
      <c r="G528" s="116"/>
      <c r="H528" s="93"/>
      <c r="I528" s="120"/>
      <c r="J528" s="88"/>
      <c r="K528" s="89"/>
      <c r="L528" s="90"/>
    </row>
    <row r="529" spans="1:12">
      <c r="A529" s="114"/>
      <c r="B529" s="124"/>
      <c r="C529" s="85"/>
      <c r="D529" s="125"/>
      <c r="E529" s="85"/>
      <c r="F529" s="93"/>
      <c r="G529" s="116"/>
      <c r="H529" s="93"/>
      <c r="I529" s="120"/>
      <c r="J529" s="88"/>
      <c r="K529" s="89"/>
      <c r="L529" s="90"/>
    </row>
    <row r="530" spans="1:12">
      <c r="A530" s="104"/>
      <c r="B530" s="92"/>
      <c r="C530" s="85"/>
      <c r="D530" s="125"/>
      <c r="E530" s="85"/>
      <c r="F530" s="93"/>
      <c r="G530" s="116"/>
      <c r="H530" s="93"/>
      <c r="I530" s="120"/>
      <c r="J530" s="88"/>
      <c r="K530" s="89"/>
      <c r="L530" s="90"/>
    </row>
    <row r="531" spans="1:12">
      <c r="A531" s="104"/>
      <c r="B531" s="92"/>
      <c r="C531" s="85"/>
      <c r="D531" s="125"/>
      <c r="E531" s="85"/>
      <c r="F531" s="93"/>
      <c r="G531" s="116"/>
      <c r="H531" s="93"/>
      <c r="I531" s="120"/>
      <c r="J531" s="99"/>
      <c r="K531" s="89"/>
      <c r="L531" s="90"/>
    </row>
    <row r="532" spans="1:12">
      <c r="A532" s="104"/>
      <c r="B532" s="92"/>
      <c r="C532" s="85"/>
      <c r="D532" s="125"/>
      <c r="E532" s="85"/>
      <c r="F532" s="93"/>
      <c r="G532" s="116"/>
      <c r="H532" s="93"/>
      <c r="I532" s="120"/>
      <c r="J532" s="88"/>
      <c r="K532" s="89"/>
      <c r="L532" s="90"/>
    </row>
    <row r="533" spans="1:12">
      <c r="A533" s="104"/>
      <c r="B533" s="92"/>
      <c r="C533" s="85"/>
      <c r="D533" s="125"/>
      <c r="E533" s="85"/>
      <c r="F533" s="93"/>
      <c r="G533" s="116"/>
      <c r="H533" s="93"/>
      <c r="I533" s="120"/>
      <c r="J533" s="88"/>
      <c r="K533" s="89"/>
      <c r="L533" s="90"/>
    </row>
    <row r="534" spans="1:12">
      <c r="A534" s="104"/>
      <c r="B534" s="92"/>
      <c r="C534" s="85"/>
      <c r="D534" s="125"/>
      <c r="E534" s="85"/>
      <c r="F534" s="93"/>
      <c r="G534" s="116"/>
      <c r="H534" s="93"/>
      <c r="I534" s="120"/>
      <c r="J534" s="88"/>
      <c r="K534" s="89"/>
      <c r="L534" s="90"/>
    </row>
    <row r="535" spans="1:12">
      <c r="A535" s="104"/>
      <c r="B535" s="92"/>
      <c r="C535" s="85"/>
      <c r="D535" s="125"/>
      <c r="E535" s="85"/>
      <c r="F535" s="93"/>
      <c r="G535" s="116"/>
      <c r="H535" s="93"/>
      <c r="I535" s="120"/>
      <c r="J535" s="88"/>
      <c r="K535" s="89"/>
      <c r="L535" s="90"/>
    </row>
    <row r="536" spans="1:12">
      <c r="A536" s="104"/>
      <c r="B536" s="92"/>
      <c r="C536" s="85"/>
      <c r="D536" s="125"/>
      <c r="E536" s="85"/>
      <c r="F536" s="93"/>
      <c r="G536" s="116"/>
      <c r="H536" s="93"/>
      <c r="I536" s="120"/>
      <c r="J536" s="88"/>
      <c r="K536" s="89"/>
      <c r="L536" s="90"/>
    </row>
    <row r="537" spans="1:12">
      <c r="A537" s="104"/>
      <c r="B537" s="92"/>
      <c r="C537" s="95"/>
      <c r="D537" s="138"/>
      <c r="E537" s="85"/>
      <c r="F537" s="93"/>
      <c r="G537" s="116"/>
      <c r="H537" s="93"/>
      <c r="I537" s="120"/>
      <c r="J537" s="99"/>
      <c r="K537" s="89"/>
      <c r="L537" s="90"/>
    </row>
  </sheetData>
  <mergeCells count="12">
    <mergeCell ref="H1:H2"/>
    <mergeCell ref="I1:I2"/>
    <mergeCell ref="J1:J2"/>
    <mergeCell ref="K1:K2"/>
    <mergeCell ref="L1:L2"/>
    <mergeCell ref="F1:F2"/>
    <mergeCell ref="G1:G2"/>
    <mergeCell ref="A510:A511"/>
    <mergeCell ref="A1:A2"/>
    <mergeCell ref="B1:B2"/>
    <mergeCell ref="C1:D1"/>
    <mergeCell ref="E1:E2"/>
  </mergeCells>
  <conditionalFormatting sqref="F521:F524 H523:H524">
    <cfRule type="cellIs" dxfId="15" priority="28" stopIfTrue="1" operator="lessThan">
      <formula>0</formula>
    </cfRule>
  </conditionalFormatting>
  <conditionalFormatting sqref="F527:F537 H527:I537">
    <cfRule type="cellIs" dxfId="14" priority="30" stopIfTrue="1" operator="lessThan">
      <formula>0</formula>
    </cfRule>
  </conditionalFormatting>
  <conditionalFormatting sqref="F4:I6 F7 K113:L114 K118:L119 K122:L123 K129:L131 F156:F157 H156:I157 F158:I162 F163:F164 H163:I164 F169:I176 F177:F178 H177:I178 F179:I180 F181:F184 H181:I184 G184 J184 F185:J187 F188:I188 F189:J199 F200:L201 H202:I204 F202:F214 H205:J213 G205:G214 H214 I214:J217 F215:H216 G217:H218 F217:F219 I218 H219:I219 F220:J228 F229:I229 F231:J239 F240:F247 H240:I247 J242:J245 F248:J253 F254:F255 H254:I255 F261:J264 F265:I265 F266:J266 F267:F286 H267:I286 G277:G278 J277:J278 G282:G284 J282:J284 F287:J289 F290:F292 H290:I292 F293:J299 F300:F301 H300:I301 F302:J304 F305:F306 H305:I306 F307:J308 H309:J309 F309:F311 H310:I311 F312:J315 F316:F328 H316:I328 F318:J325 F329:J336 F337:F338 H337:I338 F347:F348 H347:I348 F349:J350 F351:I351 F352:J352 F353:F420 J354:J357 G360:G365 J360:J380 J386:J388 J391:J401 G402:G407 H402:J418 H419:I420 H428:I439 F428:F493 J432:J433 J436:J438 H440:J440 H441:I442 H443:J444 H445:I453 J447 J450 H454:J455 H456:I457 H458:J461 H462:I476 J464:J471 J474:J476 H477:J478 H479:I480 H481:J481 H482:I484 H485:J493 F494:I495 H496:J496 F496:F508 J497:J505 H497:I508 J507 F509:I509 F510:J516 I514:I520 F517:G520 J517:J520 H517:I522 G522 F525:I526">
    <cfRule type="cellIs" dxfId="13" priority="42" stopIfTrue="1" operator="lessThan">
      <formula>0</formula>
    </cfRule>
  </conditionalFormatting>
  <conditionalFormatting sqref="F8:I155">
    <cfRule type="cellIs" dxfId="12" priority="6" stopIfTrue="1" operator="lessThan">
      <formula>0</formula>
    </cfRule>
  </conditionalFormatting>
  <conditionalFormatting sqref="F165:I165 F166:F168 H166:I168">
    <cfRule type="cellIs" dxfId="11" priority="5" stopIfTrue="1" operator="lessThan">
      <formula>0</formula>
    </cfRule>
  </conditionalFormatting>
  <conditionalFormatting sqref="F256:J259 F260:I260">
    <cfRule type="cellIs" dxfId="10" priority="1" stopIfTrue="1" operator="lessThan">
      <formula>0</formula>
    </cfRule>
  </conditionalFormatting>
  <conditionalFormatting sqref="F339:J346">
    <cfRule type="cellIs" dxfId="9" priority="2" stopIfTrue="1" operator="lessThan">
      <formula>0</formula>
    </cfRule>
  </conditionalFormatting>
  <conditionalFormatting sqref="F421:J427">
    <cfRule type="cellIs" dxfId="8" priority="3" stopIfTrue="1" operator="lessThan">
      <formula>0</formula>
    </cfRule>
  </conditionalFormatting>
  <conditionalFormatting sqref="H353:I401 G391:G396">
    <cfRule type="cellIs" dxfId="7" priority="4" stopIfTrue="1" operator="lessThan">
      <formula>0</formula>
    </cfRule>
  </conditionalFormatting>
  <conditionalFormatting sqref="I524">
    <cfRule type="cellIs" dxfId="6" priority="36" stopIfTrue="1" operator="lessThan">
      <formula>0</formula>
    </cfRule>
  </conditionalFormatting>
  <conditionalFormatting sqref="J523:J524">
    <cfRule type="cellIs" dxfId="5" priority="27" stopIfTrue="1" operator="lessThan">
      <formula>0</formula>
    </cfRule>
  </conditionalFormatting>
  <conditionalFormatting sqref="J527:J530">
    <cfRule type="cellIs" dxfId="4" priority="31" stopIfTrue="1" operator="lessThan">
      <formula>0</formula>
    </cfRule>
  </conditionalFormatting>
  <conditionalFormatting sqref="J532:J536">
    <cfRule type="cellIs" dxfId="3" priority="29" stopIfTrue="1" operator="lessThan">
      <formula>0</formula>
    </cfRule>
  </conditionalFormatting>
  <conditionalFormatting sqref="K9:L86">
    <cfRule type="cellIs" dxfId="2" priority="9" stopIfTrue="1" operator="lessThan">
      <formula>0</formula>
    </cfRule>
  </conditionalFormatting>
  <conditionalFormatting sqref="K94:L108">
    <cfRule type="cellIs" dxfId="1" priority="8" stopIfTrue="1" operator="lessThan">
      <formula>0</formula>
    </cfRule>
  </conditionalFormatting>
  <conditionalFormatting sqref="K136:L137">
    <cfRule type="cellIs" dxfId="0" priority="7" stopIfTrue="1" operator="less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CIVIL BOQ</vt:lpstr>
      <vt:lpstr>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2023-10-27T14:01:44Z</dcterms:modified>
</cp:coreProperties>
</file>