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autoCompressPictures="0" defaultThemeVersion="124226"/>
  <mc:AlternateContent xmlns:mc="http://schemas.openxmlformats.org/markup-compatibility/2006">
    <mc:Choice Requires="x15">
      <x15ac:absPath xmlns:x15ac="http://schemas.microsoft.com/office/spreadsheetml/2010/11/ac" url="E:\BAY INTERIORS PVT LTD\COPPER CHIMNEY OBEROI MALL\FINAL BILL\"/>
    </mc:Choice>
  </mc:AlternateContent>
  <xr:revisionPtr revIDLastSave="0" documentId="13_ncr:1_{A9DDECDE-DBAB-433E-A0C4-09C236448A77}" xr6:coauthVersionLast="47" xr6:coauthVersionMax="47" xr10:uidLastSave="{00000000-0000-0000-0000-000000000000}"/>
  <bookViews>
    <workbookView xWindow="-108" yWindow="-108" windowWidth="23256" windowHeight="12456" tabRatio="842" xr2:uid="{00000000-000D-0000-FFFF-FFFF00000000}"/>
  </bookViews>
  <sheets>
    <sheet name="SUMMARY" sheetId="30" r:id="rId1"/>
    <sheet name="CIVIL WORK" sheetId="23" r:id="rId2"/>
    <sheet name="CIVIL WORK MB" sheetId="31" r:id="rId3"/>
    <sheet name="INTERIOR WORK" sheetId="24" r:id="rId4"/>
    <sheet name="Interior MB" sheetId="32" r:id="rId5"/>
    <sheet name="Extra Items" sheetId="29" r:id="rId6"/>
    <sheet name="Extra Items MB" sheetId="33" r:id="rId7"/>
    <sheet name="BELLS" sheetId="28" r:id="rId8"/>
    <sheet name="FACADE SIGNAGE" sheetId="27" r:id="rId9"/>
    <sheet name="MISCELLANEOUS" sheetId="25" r:id="rId10"/>
    <sheet name="MISCELLANEOUS MB" sheetId="34" r:id="rId11"/>
    <sheet name="CALCULATION PAINT" sheetId="20" state="hidden" r:id="rId12"/>
  </sheets>
  <externalReferences>
    <externalReference r:id="rId13"/>
  </externalReferences>
  <definedNames>
    <definedName name="_xlnm.Print_Area" localSheetId="1">'CIVIL WORK'!$A$1:$J$89</definedName>
    <definedName name="_xlnm.Print_Area" localSheetId="2">'CIVIL WORK MB'!$A$1:$I$337</definedName>
    <definedName name="_xlnm.Print_Area" localSheetId="5">'Extra Items'!$A$1:$H$41</definedName>
    <definedName name="_xlnm.Print_Area" localSheetId="6">'Extra Items MB'!$A$1:$J$156</definedName>
    <definedName name="_xlnm.Print_Area" localSheetId="4">'Interior MB'!$A$2:$I$226</definedName>
    <definedName name="_xlnm.Print_Area" localSheetId="3">'INTERIOR WORK'!$A$2:$L$109</definedName>
    <definedName name="_xlnm.Print_Area" localSheetId="9">MISCELLANEOUS!$A$1:$J$26</definedName>
    <definedName name="_xlnm.Print_Area" localSheetId="10">'MISCELLANEOUS MB'!$A$1:$J$28</definedName>
    <definedName name="_xlnm.Print_Area" localSheetId="0">SUMMARY!$A$1:$H$19</definedName>
    <definedName name="_xlnm.Print_Titles" localSheetId="1">'CIVIL WORK'!$3:$3</definedName>
    <definedName name="_xlnm.Print_Titles" localSheetId="2">'CIVIL WORK MB'!$4:$4</definedName>
    <definedName name="_xlnm.Print_Titles" localSheetId="5">'Extra Items'!$3:$3</definedName>
    <definedName name="_xlnm.Print_Titles" localSheetId="4">'Interior MB'!$4:$4</definedName>
    <definedName name="_xlnm.Print_Titles" localSheetId="3">'INTERIOR WORK'!$4:$4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5" i="33" l="1"/>
  <c r="I121" i="33"/>
  <c r="I122" i="33"/>
  <c r="I123" i="33"/>
  <c r="I124" i="33"/>
  <c r="I125" i="33"/>
  <c r="I126" i="33"/>
  <c r="I127" i="33"/>
  <c r="I128" i="33"/>
  <c r="I129" i="33"/>
  <c r="I130" i="33"/>
  <c r="I131" i="33"/>
  <c r="I120" i="33"/>
  <c r="I137" i="33" s="1"/>
  <c r="I14" i="31"/>
  <c r="I154" i="33"/>
  <c r="G153" i="33"/>
  <c r="I153" i="33" s="1"/>
  <c r="E38" i="29" s="1"/>
  <c r="G38" i="29" s="1"/>
  <c r="I142" i="33"/>
  <c r="E36" i="29" s="1"/>
  <c r="I149" i="33"/>
  <c r="F148" i="33"/>
  <c r="I148" i="33" s="1"/>
  <c r="F147" i="33"/>
  <c r="I147" i="33" s="1"/>
  <c r="I146" i="33"/>
  <c r="I145" i="33"/>
  <c r="I75" i="33"/>
  <c r="I76" i="33" s="1"/>
  <c r="I78" i="33"/>
  <c r="I71" i="33"/>
  <c r="I72" i="33"/>
  <c r="I70" i="33"/>
  <c r="J37" i="24"/>
  <c r="I38" i="32"/>
  <c r="I37" i="32"/>
  <c r="I36" i="32"/>
  <c r="I73" i="32"/>
  <c r="I74" i="32"/>
  <c r="I75" i="32"/>
  <c r="I76" i="32"/>
  <c r="I77" i="32"/>
  <c r="I201" i="32"/>
  <c r="I141" i="33"/>
  <c r="I140" i="33"/>
  <c r="G27" i="29"/>
  <c r="I200" i="32"/>
  <c r="I199" i="32"/>
  <c r="I309" i="31"/>
  <c r="I308" i="31"/>
  <c r="I307" i="31"/>
  <c r="I306" i="31"/>
  <c r="I305" i="31"/>
  <c r="I304" i="31"/>
  <c r="I303" i="31"/>
  <c r="I302" i="31"/>
  <c r="I301" i="31"/>
  <c r="I136" i="33"/>
  <c r="I135" i="33"/>
  <c r="I134" i="33"/>
  <c r="I133" i="33"/>
  <c r="I124" i="31"/>
  <c r="I123" i="31"/>
  <c r="I122" i="31"/>
  <c r="I121" i="31"/>
  <c r="I120" i="31"/>
  <c r="I119" i="31"/>
  <c r="I118" i="31"/>
  <c r="I117" i="31"/>
  <c r="I116" i="31"/>
  <c r="I115" i="31"/>
  <c r="I114" i="31"/>
  <c r="I113" i="31"/>
  <c r="I80" i="31"/>
  <c r="I79" i="31"/>
  <c r="I78" i="31"/>
  <c r="I77" i="31"/>
  <c r="I76" i="31"/>
  <c r="I75" i="31"/>
  <c r="I74" i="31"/>
  <c r="I73" i="31"/>
  <c r="I72" i="31"/>
  <c r="I71" i="31"/>
  <c r="I70" i="31"/>
  <c r="I69" i="31"/>
  <c r="I150" i="33" l="1"/>
  <c r="E37" i="29" s="1"/>
  <c r="G37" i="29" s="1"/>
  <c r="I80" i="33"/>
  <c r="F20" i="29" s="1"/>
  <c r="G20" i="29" s="1"/>
  <c r="I73" i="33"/>
  <c r="E35" i="29"/>
  <c r="G35" i="29" s="1"/>
  <c r="I90" i="33" l="1"/>
  <c r="E28" i="29" s="1"/>
  <c r="G28" i="29" s="1"/>
  <c r="I8" i="33"/>
  <c r="E6" i="29" s="1"/>
  <c r="G6" i="29" s="1"/>
  <c r="I6" i="33"/>
  <c r="E5" i="29" s="1"/>
  <c r="I114" i="33"/>
  <c r="I116" i="33"/>
  <c r="I112" i="33"/>
  <c r="I109" i="33"/>
  <c r="I108" i="33"/>
  <c r="I107" i="33"/>
  <c r="I106" i="33"/>
  <c r="I105" i="33"/>
  <c r="I101" i="33"/>
  <c r="I100" i="33"/>
  <c r="I99" i="33"/>
  <c r="I98" i="33"/>
  <c r="I94" i="33"/>
  <c r="I93" i="33"/>
  <c r="C92" i="33"/>
  <c r="I86" i="33"/>
  <c r="I82" i="33"/>
  <c r="E22" i="29" s="1"/>
  <c r="G22" i="29" s="1"/>
  <c r="I66" i="33"/>
  <c r="E18" i="29" s="1"/>
  <c r="I64" i="33"/>
  <c r="E16" i="29" s="1"/>
  <c r="G16" i="29" s="1"/>
  <c r="I62" i="33"/>
  <c r="E14" i="29" s="1"/>
  <c r="G14" i="29" s="1"/>
  <c r="I59" i="33"/>
  <c r="E12" i="29" s="1"/>
  <c r="G12" i="29" s="1"/>
  <c r="G32" i="29"/>
  <c r="I155" i="32"/>
  <c r="I154" i="32"/>
  <c r="I153" i="32"/>
  <c r="I152" i="32"/>
  <c r="I151" i="32"/>
  <c r="I150" i="32"/>
  <c r="I149" i="32"/>
  <c r="I148" i="32"/>
  <c r="I147" i="32"/>
  <c r="I146" i="32"/>
  <c r="I145" i="32"/>
  <c r="I32" i="33"/>
  <c r="I33" i="33"/>
  <c r="I34" i="33"/>
  <c r="I35" i="33"/>
  <c r="I36" i="33"/>
  <c r="I37" i="33"/>
  <c r="I38" i="33"/>
  <c r="I39" i="33"/>
  <c r="I40" i="33"/>
  <c r="I41" i="33"/>
  <c r="I42" i="33"/>
  <c r="I43" i="33"/>
  <c r="I44" i="33"/>
  <c r="I45" i="33"/>
  <c r="I46" i="33"/>
  <c r="I48" i="33"/>
  <c r="I49" i="33"/>
  <c r="I50" i="33"/>
  <c r="I51" i="33"/>
  <c r="I53" i="33"/>
  <c r="I54" i="33"/>
  <c r="I55" i="33"/>
  <c r="I56" i="33"/>
  <c r="I31" i="33"/>
  <c r="F18" i="29"/>
  <c r="I27" i="33"/>
  <c r="I28" i="33" s="1"/>
  <c r="E10" i="29" s="1"/>
  <c r="I15" i="33"/>
  <c r="I23" i="33"/>
  <c r="I22" i="33"/>
  <c r="G26" i="29"/>
  <c r="G33" i="29"/>
  <c r="G34" i="29"/>
  <c r="I19" i="33"/>
  <c r="E8" i="29" s="1"/>
  <c r="I12" i="33"/>
  <c r="I13" i="33"/>
  <c r="I14" i="33"/>
  <c r="I11" i="33"/>
  <c r="G18" i="29" l="1"/>
  <c r="G10" i="29"/>
  <c r="G8" i="29"/>
  <c r="I110" i="33"/>
  <c r="E31" i="29" s="1"/>
  <c r="G31" i="29" s="1"/>
  <c r="I102" i="33"/>
  <c r="E30" i="29" s="1"/>
  <c r="G30" i="29" s="1"/>
  <c r="I95" i="33"/>
  <c r="E29" i="29" s="1"/>
  <c r="G29" i="29" s="1"/>
  <c r="I16" i="33"/>
  <c r="I57" i="33"/>
  <c r="I24" i="33"/>
  <c r="E7" i="29" l="1"/>
  <c r="G7" i="29" s="1"/>
  <c r="E9" i="29"/>
  <c r="G9" i="29" s="1"/>
  <c r="E11" i="29"/>
  <c r="G11" i="29" s="1"/>
  <c r="I8" i="34"/>
  <c r="H6" i="25" s="1"/>
  <c r="I6" i="25" s="1"/>
  <c r="I6" i="34"/>
  <c r="I239" i="31"/>
  <c r="I297" i="31"/>
  <c r="I298" i="31"/>
  <c r="I299" i="31"/>
  <c r="I300" i="31"/>
  <c r="I296" i="31"/>
  <c r="I333" i="31"/>
  <c r="I332" i="31"/>
  <c r="I331" i="31"/>
  <c r="I319" i="31"/>
  <c r="I318" i="31"/>
  <c r="I317" i="31"/>
  <c r="I316" i="31"/>
  <c r="I315" i="31"/>
  <c r="I314" i="31"/>
  <c r="I313" i="31"/>
  <c r="I281" i="31"/>
  <c r="I282" i="31"/>
  <c r="I283" i="31"/>
  <c r="I284" i="31"/>
  <c r="I285" i="31"/>
  <c r="I286" i="31"/>
  <c r="I329" i="31"/>
  <c r="I328" i="31"/>
  <c r="I324" i="31"/>
  <c r="I325" i="31" s="1"/>
  <c r="I83" i="23" s="1"/>
  <c r="J83" i="23" s="1"/>
  <c r="I280" i="31"/>
  <c r="I276" i="31"/>
  <c r="I277" i="31" s="1"/>
  <c r="I73" i="23" s="1"/>
  <c r="J73" i="23" s="1"/>
  <c r="I170" i="31"/>
  <c r="I169" i="31"/>
  <c r="H19" i="25"/>
  <c r="I19" i="25" s="1"/>
  <c r="I291" i="31"/>
  <c r="I292" i="31"/>
  <c r="I290" i="31"/>
  <c r="G11" i="30"/>
  <c r="F11" i="30" s="1"/>
  <c r="G10" i="30"/>
  <c r="F10" i="30" s="1"/>
  <c r="I122" i="32"/>
  <c r="I121" i="32"/>
  <c r="I120" i="32"/>
  <c r="I194" i="32"/>
  <c r="I195" i="32"/>
  <c r="I196" i="32"/>
  <c r="I197" i="32"/>
  <c r="I198" i="32"/>
  <c r="I176" i="32"/>
  <c r="J87" i="24" s="1"/>
  <c r="K87" i="24" s="1"/>
  <c r="K80" i="24"/>
  <c r="K101" i="24"/>
  <c r="K88" i="24"/>
  <c r="K10" i="24"/>
  <c r="I261" i="31"/>
  <c r="I63" i="23" s="1"/>
  <c r="J63" i="23" s="1"/>
  <c r="J87" i="23"/>
  <c r="J72" i="23"/>
  <c r="J8" i="23"/>
  <c r="I22" i="34"/>
  <c r="I14" i="34"/>
  <c r="H11" i="25" s="1"/>
  <c r="I11" i="25" s="1"/>
  <c r="I7" i="34"/>
  <c r="I4" i="33"/>
  <c r="E4" i="29" s="1"/>
  <c r="G4" i="29" s="1"/>
  <c r="I225" i="32"/>
  <c r="J105" i="24" s="1"/>
  <c r="K105" i="24" s="1"/>
  <c r="I223" i="32"/>
  <c r="J104" i="24" s="1"/>
  <c r="K104" i="24" s="1"/>
  <c r="I207" i="32"/>
  <c r="I208" i="32"/>
  <c r="I210" i="32"/>
  <c r="I211" i="32"/>
  <c r="I213" i="32"/>
  <c r="I214" i="32"/>
  <c r="I215" i="32"/>
  <c r="I216" i="32"/>
  <c r="I206" i="32"/>
  <c r="I193" i="32"/>
  <c r="I190" i="32"/>
  <c r="J96" i="24" s="1"/>
  <c r="K96" i="24" s="1"/>
  <c r="I187" i="32"/>
  <c r="I186" i="32"/>
  <c r="I183" i="32"/>
  <c r="J92" i="24" s="1"/>
  <c r="K92" i="24" s="1"/>
  <c r="I181" i="32"/>
  <c r="J90" i="24" s="1"/>
  <c r="K90" i="24" s="1"/>
  <c r="I178" i="32"/>
  <c r="I174" i="32"/>
  <c r="J86" i="24" s="1"/>
  <c r="K86" i="24" s="1"/>
  <c r="I171" i="32"/>
  <c r="I170" i="32"/>
  <c r="I159" i="32"/>
  <c r="I160" i="32" s="1"/>
  <c r="J77" i="24" s="1"/>
  <c r="K77" i="24" s="1"/>
  <c r="I144" i="32"/>
  <c r="I142" i="32"/>
  <c r="J75" i="24" s="1"/>
  <c r="K75" i="24" s="1"/>
  <c r="I140" i="32"/>
  <c r="J74" i="24" s="1"/>
  <c r="K74" i="24" s="1"/>
  <c r="I136" i="32"/>
  <c r="I137" i="32"/>
  <c r="I133" i="32"/>
  <c r="J72" i="24" s="1"/>
  <c r="K72" i="24" s="1"/>
  <c r="I131" i="32"/>
  <c r="J71" i="24" s="1"/>
  <c r="K71" i="24" s="1"/>
  <c r="I125" i="32"/>
  <c r="J66" i="24" s="1"/>
  <c r="K66" i="24" s="1"/>
  <c r="I119" i="32"/>
  <c r="I114" i="32"/>
  <c r="J60" i="24" s="1"/>
  <c r="K60" i="24" s="1"/>
  <c r="I82" i="32"/>
  <c r="I83" i="32"/>
  <c r="I85" i="32"/>
  <c r="I86" i="32"/>
  <c r="I87" i="32"/>
  <c r="I88" i="32"/>
  <c r="I89" i="32"/>
  <c r="I90" i="32"/>
  <c r="I91" i="32"/>
  <c r="I92" i="32"/>
  <c r="I94" i="32"/>
  <c r="I95" i="32"/>
  <c r="I97" i="32"/>
  <c r="I98" i="32"/>
  <c r="I101" i="32"/>
  <c r="I102" i="32"/>
  <c r="I103" i="32"/>
  <c r="I104" i="32"/>
  <c r="I106" i="32"/>
  <c r="I107" i="32"/>
  <c r="I108" i="32"/>
  <c r="I109" i="32"/>
  <c r="I111" i="32"/>
  <c r="F110" i="32"/>
  <c r="I110" i="32" s="1"/>
  <c r="F105" i="32"/>
  <c r="E105" i="32"/>
  <c r="F100" i="32"/>
  <c r="I100" i="32" s="1"/>
  <c r="F99" i="32"/>
  <c r="I99" i="32" s="1"/>
  <c r="F81" i="32"/>
  <c r="I81" i="32" s="1"/>
  <c r="I72" i="32"/>
  <c r="I56" i="32"/>
  <c r="I57" i="32"/>
  <c r="I58" i="32"/>
  <c r="I59" i="32"/>
  <c r="I60" i="32"/>
  <c r="I61" i="32"/>
  <c r="I62" i="32"/>
  <c r="I63" i="32"/>
  <c r="I64" i="32"/>
  <c r="I65" i="32"/>
  <c r="I66" i="32"/>
  <c r="I67" i="32"/>
  <c r="I55" i="32"/>
  <c r="I46" i="32"/>
  <c r="J45" i="24" s="1"/>
  <c r="K45" i="24" s="1"/>
  <c r="I44" i="32"/>
  <c r="J43" i="24" s="1"/>
  <c r="K43" i="24" s="1"/>
  <c r="K53" i="24" s="1"/>
  <c r="I40" i="32"/>
  <c r="J39" i="24" s="1" a="1"/>
  <c r="J39" i="24" s="1"/>
  <c r="K39" i="24" s="1"/>
  <c r="K37" i="24"/>
  <c r="I30" i="32"/>
  <c r="J32" i="24" s="1" a="1"/>
  <c r="J32" i="24" s="1"/>
  <c r="K32" i="24" s="1"/>
  <c r="I25" i="32"/>
  <c r="J27" i="24" s="1" a="1"/>
  <c r="J27" i="24" s="1"/>
  <c r="K27" i="24" s="1"/>
  <c r="I19" i="32"/>
  <c r="J21" i="24" s="1" a="1"/>
  <c r="J21" i="24" s="1"/>
  <c r="K21" i="24" s="1"/>
  <c r="I16" i="32"/>
  <c r="J16" i="24" s="1"/>
  <c r="K16" i="24" s="1"/>
  <c r="I15" i="32"/>
  <c r="J15" i="24" s="1"/>
  <c r="K15" i="24" s="1"/>
  <c r="I14" i="32"/>
  <c r="J14" i="24" s="1"/>
  <c r="K14" i="24" s="1"/>
  <c r="I12" i="32"/>
  <c r="J12" i="24" s="1"/>
  <c r="K12" i="24" s="1"/>
  <c r="I8" i="32"/>
  <c r="J8" i="24" s="1"/>
  <c r="K8" i="24" s="1"/>
  <c r="I268" i="31"/>
  <c r="I267" i="31"/>
  <c r="I266" i="31"/>
  <c r="I265" i="31"/>
  <c r="I264" i="31"/>
  <c r="I263" i="31"/>
  <c r="I255" i="31"/>
  <c r="I256" i="31"/>
  <c r="I257" i="31"/>
  <c r="I254" i="31"/>
  <c r="I250" i="31"/>
  <c r="I249" i="31"/>
  <c r="I248" i="31"/>
  <c r="I247" i="31"/>
  <c r="I243" i="31"/>
  <c r="I244" i="31" s="1"/>
  <c r="I59" i="23" s="1"/>
  <c r="J59" i="23" s="1"/>
  <c r="I230" i="31"/>
  <c r="I231" i="31"/>
  <c r="I232" i="31"/>
  <c r="I233" i="31"/>
  <c r="I234" i="31"/>
  <c r="I235" i="31"/>
  <c r="I236" i="31"/>
  <c r="I237" i="31"/>
  <c r="I238" i="31"/>
  <c r="I229" i="31"/>
  <c r="I221" i="31"/>
  <c r="I220" i="31"/>
  <c r="I219" i="31"/>
  <c r="I218" i="31"/>
  <c r="I212" i="31"/>
  <c r="I211" i="31"/>
  <c r="I210" i="31"/>
  <c r="I209" i="31"/>
  <c r="I203" i="31"/>
  <c r="I204" i="31"/>
  <c r="I202" i="31"/>
  <c r="I197" i="31"/>
  <c r="I196" i="31"/>
  <c r="I195" i="31"/>
  <c r="I194" i="31"/>
  <c r="I189" i="31"/>
  <c r="I190" i="31" s="1"/>
  <c r="I40" i="23" s="1"/>
  <c r="J40" i="23" s="1"/>
  <c r="I185" i="31"/>
  <c r="I186" i="31" s="1"/>
  <c r="I39" i="23" s="1"/>
  <c r="J39" i="23" s="1"/>
  <c r="I182" i="31"/>
  <c r="I183" i="31" s="1"/>
  <c r="I38" i="23" s="1"/>
  <c r="J38" i="23" s="1"/>
  <c r="I178" i="31"/>
  <c r="I177" i="31"/>
  <c r="I165" i="31"/>
  <c r="I166" i="31" s="1"/>
  <c r="I31" i="23" s="1"/>
  <c r="J31" i="23" s="1"/>
  <c r="I160" i="31"/>
  <c r="I162" i="31" s="1"/>
  <c r="I30" i="23" s="1"/>
  <c r="J30" i="23" s="1"/>
  <c r="I111" i="31"/>
  <c r="I110" i="31"/>
  <c r="I104" i="31"/>
  <c r="I103" i="31"/>
  <c r="I102" i="31"/>
  <c r="I101" i="31"/>
  <c r="I100" i="31"/>
  <c r="I99" i="31"/>
  <c r="I98" i="31"/>
  <c r="I97" i="31"/>
  <c r="I96" i="31"/>
  <c r="I95" i="31"/>
  <c r="I94" i="31"/>
  <c r="I93" i="31"/>
  <c r="I92" i="31"/>
  <c r="I91" i="31"/>
  <c r="I90" i="31"/>
  <c r="I89" i="31"/>
  <c r="I88" i="31"/>
  <c r="I87" i="31"/>
  <c r="I86" i="31"/>
  <c r="I66" i="31"/>
  <c r="I65" i="31"/>
  <c r="I82" i="31" s="1"/>
  <c r="I155" i="31"/>
  <c r="I154" i="31"/>
  <c r="I153" i="31"/>
  <c r="I152" i="31"/>
  <c r="I151" i="31"/>
  <c r="I143" i="31"/>
  <c r="I130" i="31"/>
  <c r="I131" i="31"/>
  <c r="I132" i="31"/>
  <c r="I133" i="31"/>
  <c r="I134" i="31"/>
  <c r="I135" i="31"/>
  <c r="I136" i="31"/>
  <c r="I137" i="31"/>
  <c r="I138" i="31"/>
  <c r="I139" i="31"/>
  <c r="I140" i="31"/>
  <c r="I141" i="31"/>
  <c r="I142" i="31"/>
  <c r="I144" i="31"/>
  <c r="I145" i="31"/>
  <c r="I146" i="31"/>
  <c r="I147" i="31"/>
  <c r="I129" i="31"/>
  <c r="I54" i="31"/>
  <c r="I55" i="31"/>
  <c r="I56" i="31"/>
  <c r="I57" i="31"/>
  <c r="I58" i="31"/>
  <c r="I59" i="31"/>
  <c r="I53" i="31"/>
  <c r="I49" i="31"/>
  <c r="I48" i="31"/>
  <c r="I50" i="31" s="1"/>
  <c r="I42" i="31"/>
  <c r="I43" i="31"/>
  <c r="I44" i="31"/>
  <c r="I45" i="31"/>
  <c r="I41" i="31"/>
  <c r="I38" i="31"/>
  <c r="I28" i="31"/>
  <c r="I29" i="31"/>
  <c r="I30" i="31"/>
  <c r="I31" i="31"/>
  <c r="I32" i="31"/>
  <c r="I33" i="31"/>
  <c r="I34" i="31"/>
  <c r="I27" i="31"/>
  <c r="I23" i="31"/>
  <c r="I24" i="31" s="1"/>
  <c r="I18" i="31"/>
  <c r="I9" i="23" s="1"/>
  <c r="J9" i="23" s="1"/>
  <c r="I13" i="31"/>
  <c r="I12" i="31"/>
  <c r="I11" i="31"/>
  <c r="I10" i="31"/>
  <c r="I8" i="31"/>
  <c r="I9" i="31"/>
  <c r="I7" i="31"/>
  <c r="I202" i="32" l="1"/>
  <c r="J98" i="24" s="1"/>
  <c r="K98" i="24" s="1"/>
  <c r="I310" i="31"/>
  <c r="I79" i="23" s="1"/>
  <c r="J79" i="23" s="1"/>
  <c r="I5" i="23"/>
  <c r="J5" i="23" s="1"/>
  <c r="I35" i="31"/>
  <c r="I13" i="23" s="1"/>
  <c r="J13" i="23" s="1"/>
  <c r="I39" i="31"/>
  <c r="I14" i="23" s="1"/>
  <c r="J14" i="23" s="1"/>
  <c r="I60" i="31"/>
  <c r="I17" i="23" s="1"/>
  <c r="J17" i="23" s="1"/>
  <c r="I46" i="31"/>
  <c r="I15" i="23" s="1"/>
  <c r="J15" i="23" s="1"/>
  <c r="I105" i="31"/>
  <c r="I21" i="23" s="1"/>
  <c r="J21" i="23" s="1"/>
  <c r="I126" i="31"/>
  <c r="I20" i="23"/>
  <c r="J20" i="23" s="1"/>
  <c r="I179" i="31"/>
  <c r="I37" i="23" s="1"/>
  <c r="J37" i="23" s="1"/>
  <c r="I240" i="31"/>
  <c r="I58" i="23" s="1"/>
  <c r="J58" i="23" s="1"/>
  <c r="I205" i="31"/>
  <c r="I45" i="23" s="1"/>
  <c r="J45" i="23" s="1"/>
  <c r="I213" i="31"/>
  <c r="I48" i="23" s="1"/>
  <c r="I222" i="31"/>
  <c r="I53" i="23" s="1"/>
  <c r="J53" i="23" s="1"/>
  <c r="I156" i="32"/>
  <c r="J76" i="24" s="1"/>
  <c r="K76" i="24" s="1"/>
  <c r="K18" i="24"/>
  <c r="I123" i="32"/>
  <c r="J64" i="24" s="1"/>
  <c r="K64" i="24" s="1"/>
  <c r="I334" i="31"/>
  <c r="I85" i="23" s="1"/>
  <c r="J85" i="23" s="1"/>
  <c r="I293" i="31"/>
  <c r="I77" i="23" s="1"/>
  <c r="J77" i="23" s="1"/>
  <c r="I320" i="31"/>
  <c r="I81" i="23" s="1"/>
  <c r="J81" i="23" s="1"/>
  <c r="I287" i="31"/>
  <c r="I75" i="23" s="1"/>
  <c r="J75" i="23" s="1"/>
  <c r="I269" i="31"/>
  <c r="I65" i="23" s="1"/>
  <c r="J65" i="23" s="1"/>
  <c r="I171" i="31"/>
  <c r="I32" i="23" s="1"/>
  <c r="J32" i="23" s="1"/>
  <c r="I258" i="31"/>
  <c r="I61" i="23" s="1"/>
  <c r="J61" i="23" s="1"/>
  <c r="K102" i="24"/>
  <c r="I217" i="32"/>
  <c r="J100" i="24" s="1"/>
  <c r="K100" i="24" s="1"/>
  <c r="I188" i="32"/>
  <c r="J94" i="24" s="1"/>
  <c r="I172" i="32"/>
  <c r="J85" i="24" s="1"/>
  <c r="K85" i="24" s="1"/>
  <c r="I138" i="32"/>
  <c r="J73" i="24" s="1"/>
  <c r="K73" i="24" s="1"/>
  <c r="I105" i="32"/>
  <c r="I112" i="32" s="1"/>
  <c r="J58" i="24" s="1"/>
  <c r="K58" i="24" s="1"/>
  <c r="I78" i="32"/>
  <c r="J55" i="24" s="1"/>
  <c r="K55" i="24" s="1"/>
  <c r="I68" i="32"/>
  <c r="J52" i="24" s="1"/>
  <c r="K52" i="24" s="1"/>
  <c r="I251" i="31"/>
  <c r="I60" i="23" s="1"/>
  <c r="J60" i="23" s="1"/>
  <c r="I198" i="31"/>
  <c r="I42" i="23" s="1"/>
  <c r="J42" i="23" s="1"/>
  <c r="I156" i="31"/>
  <c r="I27" i="23" s="1"/>
  <c r="J27" i="23" s="1"/>
  <c r="I148" i="31"/>
  <c r="I25" i="23" s="1"/>
  <c r="J25" i="23" s="1"/>
  <c r="I24" i="23"/>
  <c r="J24" i="23" s="1"/>
  <c r="I16" i="23"/>
  <c r="J16" i="23" s="1"/>
  <c r="I12" i="23"/>
  <c r="J12" i="23" s="1"/>
  <c r="K94" i="24" l="1"/>
  <c r="K107" i="24" s="1"/>
  <c r="K109" i="24" s="1"/>
  <c r="G9" i="30" s="1"/>
  <c r="F9" i="30" s="1"/>
  <c r="G36" i="29"/>
  <c r="J88" i="23"/>
  <c r="I26" i="34"/>
  <c r="I24" i="34"/>
  <c r="I20" i="34"/>
  <c r="I19" i="34"/>
  <c r="A16" i="34"/>
  <c r="A22" i="34" s="1"/>
  <c r="A24" i="34" s="1"/>
  <c r="A26" i="34" s="1"/>
  <c r="I11" i="34"/>
  <c r="C12" i="30"/>
  <c r="C11" i="30"/>
  <c r="H11" i="30" s="1"/>
  <c r="C10" i="30"/>
  <c r="H10" i="30" s="1"/>
  <c r="C9" i="30"/>
  <c r="C8" i="30"/>
  <c r="F5" i="29"/>
  <c r="G5" i="29" s="1"/>
  <c r="G40" i="29" s="1"/>
  <c r="H9" i="30" l="1"/>
  <c r="H9" i="25"/>
  <c r="I9" i="25" s="1"/>
  <c r="I25" i="25" s="1"/>
  <c r="G12" i="30" s="1"/>
  <c r="F12" i="30" s="1"/>
  <c r="E9" i="25"/>
  <c r="G9" i="25" s="1"/>
  <c r="G25" i="25" s="1"/>
  <c r="C14" i="30"/>
  <c r="I21" i="24"/>
  <c r="G11" i="25"/>
  <c r="G6" i="25"/>
  <c r="C16" i="30" l="1"/>
  <c r="C17" i="30" s="1"/>
  <c r="I14" i="24"/>
  <c r="I16" i="24"/>
  <c r="H15" i="24"/>
  <c r="I15" i="24" s="1"/>
  <c r="I12" i="24"/>
  <c r="I10" i="24"/>
  <c r="I8" i="24"/>
  <c r="I105" i="24"/>
  <c r="I104" i="24"/>
  <c r="I102" i="24"/>
  <c r="I101" i="24"/>
  <c r="I100" i="24"/>
  <c r="I98" i="24"/>
  <c r="I96" i="24"/>
  <c r="I94" i="24"/>
  <c r="I92" i="24"/>
  <c r="I90" i="24"/>
  <c r="I88" i="24"/>
  <c r="I87" i="24"/>
  <c r="I86" i="24"/>
  <c r="I85" i="24"/>
  <c r="I80" i="24"/>
  <c r="I77" i="24"/>
  <c r="I76" i="24"/>
  <c r="I75" i="24"/>
  <c r="I74" i="24"/>
  <c r="I73" i="24"/>
  <c r="I72" i="24"/>
  <c r="I71" i="24"/>
  <c r="I66" i="24"/>
  <c r="I64" i="24"/>
  <c r="I60" i="24"/>
  <c r="I58" i="24"/>
  <c r="I55" i="24"/>
  <c r="I52" i="24"/>
  <c r="I45" i="24"/>
  <c r="I43" i="24"/>
  <c r="I39" i="24"/>
  <c r="I37" i="24"/>
  <c r="I32" i="24"/>
  <c r="I27" i="24"/>
  <c r="H87" i="23"/>
  <c r="H85" i="23"/>
  <c r="H83" i="23"/>
  <c r="H81" i="23"/>
  <c r="H79" i="23"/>
  <c r="H77" i="23"/>
  <c r="H75" i="23"/>
  <c r="H73" i="23"/>
  <c r="H72" i="23"/>
  <c r="H65" i="23"/>
  <c r="H63" i="23"/>
  <c r="H61" i="23"/>
  <c r="H59" i="23"/>
  <c r="H60" i="23"/>
  <c r="H58" i="23"/>
  <c r="H53" i="23"/>
  <c r="G48" i="23"/>
  <c r="H45" i="23"/>
  <c r="H42" i="23"/>
  <c r="H38" i="23"/>
  <c r="H39" i="23"/>
  <c r="H40" i="23"/>
  <c r="H37" i="23"/>
  <c r="H32" i="23"/>
  <c r="H31" i="23"/>
  <c r="H30" i="23"/>
  <c r="H25" i="23"/>
  <c r="H24" i="23"/>
  <c r="H48" i="23" l="1"/>
  <c r="J48" i="23"/>
  <c r="J67" i="23" s="1"/>
  <c r="I107" i="24"/>
  <c r="H21" i="23"/>
  <c r="H20" i="23"/>
  <c r="H13" i="23"/>
  <c r="H14" i="23"/>
  <c r="H15" i="23"/>
  <c r="H16" i="23"/>
  <c r="H17" i="23"/>
  <c r="H12" i="23"/>
  <c r="H9" i="23"/>
  <c r="H8" i="23"/>
  <c r="H5" i="23" l="1"/>
  <c r="H27" i="23"/>
  <c r="A13" i="25"/>
  <c r="A19" i="25" s="1"/>
  <c r="A21" i="25" s="1"/>
  <c r="A23" i="25" s="1"/>
  <c r="G13" i="28"/>
  <c r="G11" i="28"/>
  <c r="G14" i="28" s="1"/>
  <c r="G9" i="28"/>
  <c r="G7" i="28"/>
  <c r="J89" i="23" l="1"/>
  <c r="H67" i="23"/>
  <c r="I14" i="28"/>
  <c r="G8" i="30" l="1"/>
  <c r="I21" i="27"/>
  <c r="G23" i="25"/>
  <c r="G21" i="25"/>
  <c r="G19" i="25"/>
  <c r="G17" i="25"/>
  <c r="G16" i="25"/>
  <c r="H8" i="30" l="1"/>
  <c r="F8" i="30"/>
  <c r="I18" i="24"/>
  <c r="I109" i="24" s="1"/>
  <c r="H12" i="30" l="1"/>
  <c r="H88" i="23"/>
  <c r="H89" i="23" s="1"/>
  <c r="E17" i="20" l="1"/>
  <c r="E16" i="20"/>
  <c r="J15" i="20"/>
  <c r="E12" i="20"/>
  <c r="E13" i="20" s="1"/>
  <c r="E8" i="20"/>
  <c r="E7" i="20"/>
  <c r="E9" i="20" s="1"/>
  <c r="E10" i="20" s="1"/>
  <c r="H5" i="20"/>
  <c r="I5" i="20" s="1"/>
  <c r="D5" i="20"/>
  <c r="E18" i="20" l="1"/>
  <c r="F18" i="20" s="1"/>
  <c r="I84" i="33"/>
  <c r="G24" i="29"/>
  <c r="G13" i="30" l="1"/>
  <c r="F13" i="30" l="1"/>
  <c r="F14" i="30" s="1"/>
  <c r="F16" i="30" s="1"/>
  <c r="F17" i="30" s="1"/>
  <c r="H13" i="30"/>
  <c r="H14" i="30" s="1"/>
  <c r="G14" i="30"/>
  <c r="G16" i="30" s="1"/>
  <c r="G17"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tc={7DFFEF29-3AF6-4AEC-9294-7FCB0F34C5F3}</author>
  </authors>
  <commentList>
    <comment ref="I85" authorId="0" shapeId="0" xr:uid="{7DFFEF29-3AF6-4AEC-9294-7FCB0F34C5F3}">
      <text>
        <t>[Threaded comment]
Your version of Excel allows you to read this threaded comment; however, any edits to it will get removed if the file is opened in a newer version of Excel. Learn more: https://go.microsoft.com/fwlink/?linkid=870924
Comment:
    Duct &amp; Kitchen ceiling paint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<sst xmlns="http://schemas.openxmlformats.org/spreadsheetml/2006/main" count="1939" uniqueCount="706">
  <si>
    <t>a</t>
  </si>
  <si>
    <t>b</t>
  </si>
  <si>
    <t>c</t>
  </si>
  <si>
    <t>d</t>
  </si>
  <si>
    <t>Sr. No.</t>
  </si>
  <si>
    <t>Item Description</t>
  </si>
  <si>
    <t>BOQ Amount in INR.</t>
  </si>
  <si>
    <t>Subtotal amount INR. (without taxes)</t>
  </si>
  <si>
    <t>SR.NO.</t>
  </si>
  <si>
    <t>DESCRIPTION</t>
  </si>
  <si>
    <t>UNIT</t>
  </si>
  <si>
    <t>AMOUNT</t>
  </si>
  <si>
    <t>TOTAL OF CIVIL WORK</t>
  </si>
  <si>
    <t>Civil  Works.</t>
  </si>
  <si>
    <t>RATE</t>
  </si>
  <si>
    <t>QTY.</t>
  </si>
  <si>
    <t>DIMENSION</t>
  </si>
  <si>
    <t>GST @ 18%</t>
  </si>
  <si>
    <t>ITEM</t>
  </si>
  <si>
    <t>Block Work</t>
  </si>
  <si>
    <t>Internal Plaster</t>
  </si>
  <si>
    <t>PCC Work</t>
  </si>
  <si>
    <t>KOTA Flooring</t>
  </si>
  <si>
    <t>Decorative Wall Tiles</t>
  </si>
  <si>
    <t>SS Corner Guard</t>
  </si>
  <si>
    <t>Wall Puncture</t>
  </si>
  <si>
    <t>Pest control at site</t>
  </si>
  <si>
    <t>GENERAL SITE WORKS</t>
  </si>
  <si>
    <t>DEMOLITION WORKS</t>
  </si>
  <si>
    <t>INTERIOR CIVIL WORK</t>
  </si>
  <si>
    <t>STONE &amp; TILE WORKS</t>
  </si>
  <si>
    <t>Size : 550x550 Basic Rate : 55 Per SFT</t>
  </si>
  <si>
    <t>POP Punning</t>
  </si>
  <si>
    <t>Gypsum Ceiling</t>
  </si>
  <si>
    <t>N.A</t>
  </si>
  <si>
    <t>NO's</t>
  </si>
  <si>
    <t>TOTAL of POP &amp; PAINTING WORK</t>
  </si>
  <si>
    <t>POP &amp; PAINTING WORK</t>
  </si>
  <si>
    <t>Removing Debris out of site included loading, unloading &amp; shifting as per statutory rules and regulations.</t>
  </si>
  <si>
    <t xml:space="preserve">Debris </t>
  </si>
  <si>
    <t>RFT</t>
  </si>
  <si>
    <t>Fixing &amp; laying of  tiles for flooring which includes --bedding of appropriate thickness with mortar of 1:6 ratio (1cement:6sand), spreading of grey cement slurry with minimum of 2kg/ Sq.mt. ratio over bedding mortar, including 3mm spacer with epoxy grout of approved colour, adhesive of bal Endura or approved equivalent, making of hole where ever required, in proper line and level in all direction, at all height with lead and lift, polishing/finishing/cleaning etc. as per design and drawing and directed by PMC etc. complete.</t>
  </si>
  <si>
    <t>Providing, making and fixing of POP false ceiling as per manufacturer design and drawing including cut-outs for hvac grille, lights etc.at any / all heights. Rate quoted should be including of vertical drop of any heights, mouldings and size mentioned in drawings with necessary required framing in 450x 900 ultra Gyproc sections, fittings, and fixtures, scaffolding, floor covering, masking tape and cleaning the area all complete as per drawing, design &amp; manufactures specification all complete. Rates do not include painting work.</t>
  </si>
  <si>
    <t>Fitting of false ceiling consisting of 20g Aluminium planks made of pre-coated ( Top &amp; Bottom ) &amp; Size : 600mmx600mm tiles . False Ceiling with necessary supports , hangers etc. provided to install light fitting , fresh air grill etc. ( from Hunter Douglas or Armstrong )</t>
  </si>
  <si>
    <t>Providing &amp; applying three (03) coats of approved Plastic paint on  exposed surface on ceiling including scraping, primer , filling with putty etc. complete with final coat no brush mark to be visible after painting colour shade as specified.</t>
  </si>
  <si>
    <t>Providing &amp; applying Three (03) coats of approved Plastic paint on  exposed surface on ceiling including HVAC ducts,  Sprinkler Pipes etc. complete with final coat no brush mark to be visible after painting colour shade as specified.</t>
  </si>
  <si>
    <t>SFT</t>
  </si>
  <si>
    <t>BOQ of Total C&amp;I works for Copper Chimney</t>
  </si>
  <si>
    <t xml:space="preserve">GROUND FLOOR </t>
  </si>
  <si>
    <t xml:space="preserve">REMARK </t>
  </si>
  <si>
    <t>Pattern Tile Flooring</t>
  </si>
  <si>
    <t>Kitchen</t>
  </si>
  <si>
    <t>Kitchen -floor</t>
  </si>
  <si>
    <t>Duct painting</t>
  </si>
  <si>
    <t>Providing &amp; applying Three (03) coats of powder coat (as per approved shade) on exposed surface on metal duct including removing of old paint, required zink oxide paint etc. complete with final coat no brush mark to be visible after painting colour shade as specified.</t>
  </si>
  <si>
    <t>Wooden finish herringbone pattern Tile Flooring</t>
  </si>
  <si>
    <t>size - 300x300. Basic Rate : 220 Per SFT</t>
  </si>
  <si>
    <t>Size : 300x600. Rate : 45per SFT</t>
  </si>
  <si>
    <t xml:space="preserve">Expose Ceiling Paint including all beams </t>
  </si>
  <si>
    <t>Fire Sprinkler paint</t>
  </si>
  <si>
    <t>Providing &amp; applying Three (03) coats of fire rated paint as per standard on exposed surface on metal including removing of old paint etc. complete with final coat no brush mark to be visible after painting colour shade as specified.</t>
  </si>
  <si>
    <t>Fixing &amp; laying of 100mm high tiles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</si>
  <si>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Size : 75x300 Rate : 275per SFT</t>
  </si>
  <si>
    <t>Textured Wall Paint</t>
  </si>
  <si>
    <t>DOORS</t>
  </si>
  <si>
    <t>CARPENTRY WORK</t>
  </si>
  <si>
    <t>Kitchen Door</t>
  </si>
  <si>
    <t>NOS</t>
  </si>
  <si>
    <t>TOTAL DOORS</t>
  </si>
  <si>
    <t>Veneer  Make - Euro/Greenlam/Merino/ or equivalent  (Basic Rate- 140 Sq. ft.)</t>
  </si>
  <si>
    <t>Laminate Make - Euro/Greenlam/Merino/ or equivalent  (Basic Rate- 40 Sq. ft.)</t>
  </si>
  <si>
    <t>Hostess Desk</t>
  </si>
  <si>
    <t xml:space="preserve">Desk to have 2 drawers of ht 155mm, finished with duco outside and veneer maching laminate inside with inbuilt recessed handles in wood and polish. </t>
  </si>
  <si>
    <t>Basic cost of Veneer : 140/- SFT</t>
  </si>
  <si>
    <t>Veneer on exterior finish Basic cost @ 140Rs sft</t>
  </si>
  <si>
    <t>Fabric Basic cost @ 600 per MTR</t>
  </si>
  <si>
    <t>Size : W 650 x H 900</t>
  </si>
  <si>
    <t>Sqft</t>
  </si>
  <si>
    <t>Basic Rate of Veneer @ 120 Rs per SFT</t>
  </si>
  <si>
    <t>Basic rate of Veneer @ 120 Rs per SFT</t>
  </si>
  <si>
    <t>Basic rate of laminate @ 50 Rs per SFT</t>
  </si>
  <si>
    <t xml:space="preserve">Texture wallpaper </t>
  </si>
  <si>
    <t xml:space="preserve">P &amp; F of texture wallpaper as per approval </t>
  </si>
  <si>
    <t>Basic rate- 155/Sq Ft</t>
  </si>
  <si>
    <t>Ceiling Fans</t>
  </si>
  <si>
    <t xml:space="preserve">P &amp; F of ceiling fans paper as per approval </t>
  </si>
  <si>
    <t>SQFT</t>
  </si>
  <si>
    <t>LOCATION</t>
  </si>
  <si>
    <t>KITCHEN ENTRY</t>
  </si>
  <si>
    <t>LIVE KITCHEN ENTRY</t>
  </si>
  <si>
    <t xml:space="preserve">Wall dado - Veneer panelling </t>
  </si>
  <si>
    <t>Remarks</t>
  </si>
  <si>
    <t>Story Wall Images</t>
  </si>
  <si>
    <t>High Resolution Digital printing on HP Canvas STRETCHED on 1 inch wooden frame (stapling on sides)</t>
  </si>
  <si>
    <t>Back: 3 mm sun board with leather finish vinyl pasted on it.</t>
  </si>
  <si>
    <t>Size :</t>
  </si>
  <si>
    <t>Chef Photos</t>
  </si>
  <si>
    <t xml:space="preserve">Artifact </t>
  </si>
  <si>
    <t>P &amp; F of decorative artifact (approx cost - 250000)</t>
  </si>
  <si>
    <t>Natural &amp; Artificial</t>
  </si>
  <si>
    <t>P &amp; F of planters (approx cost - 200000)</t>
  </si>
  <si>
    <t>LS</t>
  </si>
  <si>
    <t>COPPER CHIMNEY</t>
  </si>
  <si>
    <t>A</t>
  </si>
  <si>
    <t>Copper Chimney logo - Main signage</t>
  </si>
  <si>
    <t xml:space="preserve">SAME AS ABOVE </t>
  </si>
  <si>
    <t>520mm X 350mm</t>
  </si>
  <si>
    <t>B</t>
  </si>
  <si>
    <t>C</t>
  </si>
  <si>
    <t>Copper Chimney Logo - hostess desk</t>
  </si>
  <si>
    <t>D</t>
  </si>
  <si>
    <t>E</t>
  </si>
  <si>
    <t>Copper Chimney Lettering - English</t>
  </si>
  <si>
    <t>Copper Chimney Slogan</t>
  </si>
  <si>
    <t>REFERENCE IMAGE</t>
  </si>
  <si>
    <t>FAÇADE SIGNAGE</t>
  </si>
  <si>
    <t>TOTAL FAÇADE SIGNAGE</t>
  </si>
  <si>
    <t>Façade Sigange</t>
  </si>
  <si>
    <t>BELLS</t>
  </si>
  <si>
    <t>S. N.</t>
  </si>
  <si>
    <t>QTY</t>
  </si>
  <si>
    <t>REMARKS</t>
  </si>
  <si>
    <t>Bells</t>
  </si>
  <si>
    <t>Height</t>
  </si>
  <si>
    <t>Diameter</t>
  </si>
  <si>
    <t>Design no.</t>
  </si>
  <si>
    <t>(160mm+30mm)</t>
  </si>
  <si>
    <t>(120mm)</t>
  </si>
  <si>
    <t>nos</t>
  </si>
  <si>
    <t>7" (135mm+30mm)</t>
  </si>
  <si>
    <t>4" (100mm)</t>
  </si>
  <si>
    <t>6 ¾" (115mm+30mm)</t>
  </si>
  <si>
    <t>3.5" (90mm)</t>
  </si>
  <si>
    <t>5" (100mm+20mm)</t>
  </si>
  <si>
    <t>3"      (80mm)</t>
  </si>
  <si>
    <t>TOTAL OF BELLS</t>
  </si>
  <si>
    <t>Size : 440 x 600mm</t>
  </si>
  <si>
    <t>Size : 440 x 340mm</t>
  </si>
  <si>
    <t xml:space="preserve">Exposed ceiling </t>
  </si>
  <si>
    <t>SAME AS ABOVE</t>
  </si>
  <si>
    <t xml:space="preserve">block work walls </t>
  </si>
  <si>
    <t>Providing and applying Plaster of Paris punning of average thickness 20-25mm to existing wall surfaces/ on existing tiles including chicken mesh in true level and plumb complete as per design and drawing Cleaning the surface properly with sand paper, filling cracks/holes with plaster of Paris. Applying lambi / putty (lambi/putty will be of good quality) sand papering the putty work on chamfers, etc.at any / all heights. Rate include cost for making grooves up to 12mm thick if required in horizontal or vertical direction near doors, windows, skirting, floor covering, masking tape and cleaning the area all complete as per drawing, design &amp; manufactures specification.</t>
  </si>
  <si>
    <t>NO</t>
  </si>
  <si>
    <t xml:space="preserve">ALL WALLS </t>
  </si>
  <si>
    <t>e</t>
  </si>
  <si>
    <t>ELECTRICAL PANEL</t>
  </si>
  <si>
    <t>f</t>
  </si>
  <si>
    <t xml:space="preserve">Brass Inlay in Flooring </t>
  </si>
  <si>
    <t>2075MM X 150MM</t>
  </si>
  <si>
    <t xml:space="preserve">Providing, making and fixing of \wooden mouldings as per detail drawing with  grooves  to be added with all necessary required wooden framing, approved make adhesive and fasteners, cutting/ chamfering/ groove/rounding wherever required, at all height with lead and lift, finishing, cleaning as per design and drawing etc. all complete. </t>
  </si>
  <si>
    <t>Main Door</t>
  </si>
  <si>
    <t>MAIN ENTRY</t>
  </si>
  <si>
    <t xml:space="preserve">20mm thk sandwiched glass shelf with cane in center and with veneer finish frame </t>
  </si>
  <si>
    <t>500mm x 200mm</t>
  </si>
  <si>
    <t>Banquet Seating</t>
  </si>
  <si>
    <t xml:space="preserve">Service Station </t>
  </si>
  <si>
    <t>NOS.</t>
  </si>
  <si>
    <t>Sada Wall Tiles for kitchen</t>
  </si>
  <si>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</si>
  <si>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</si>
  <si>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Live kitchen -floor</t>
  </si>
  <si>
    <t>Bar  -floor</t>
  </si>
  <si>
    <t>Bar</t>
  </si>
  <si>
    <t>Live kitchen</t>
  </si>
  <si>
    <t>size - 100x1200. Basic Rate : 120 Per SFT</t>
  </si>
  <si>
    <t>Live Kitchen</t>
  </si>
  <si>
    <t>Bar Area</t>
  </si>
  <si>
    <t>Main kitchen and under counter wall tiles upto 2400mm ht</t>
  </si>
  <si>
    <t xml:space="preserve">Storage Cabinet - with bamboo cane shutter </t>
  </si>
  <si>
    <t>NO.</t>
  </si>
  <si>
    <t xml:space="preserve">Story wall sigange (Our legacy since 1972) </t>
  </si>
  <si>
    <t>Live kitchen Wall tiles upto 2400mm ht</t>
  </si>
  <si>
    <t xml:space="preserve">P/F Display unit having 20 x 20mm MS framework with black powder coat upto ceiling height, having wooden shelf @ every 350mm c/c including all necessary hardware etc. complete.
20mm thk sandwitched glass shelf with cane in center and with veneer finish frame </t>
  </si>
  <si>
    <t>20X20mm MS section finish with black powder coat</t>
  </si>
  <si>
    <t>Planter Box
above Banquete</t>
  </si>
  <si>
    <t>MS Display Unit_01</t>
  </si>
  <si>
    <t>Bar Counter</t>
  </si>
  <si>
    <t>Marble  Basic Rate 600/- per SQ.FT.</t>
  </si>
  <si>
    <t>Top service Counter Ply Base with Neccesory Support to receved marble</t>
  </si>
  <si>
    <t>50mm thk Top service platform in Marble</t>
  </si>
  <si>
    <t>450mm Width</t>
  </si>
  <si>
    <t>Nos</t>
  </si>
  <si>
    <t>g</t>
  </si>
  <si>
    <t>Bar Display unit</t>
  </si>
  <si>
    <t>Mirror Panelling</t>
  </si>
  <si>
    <t>no.</t>
  </si>
  <si>
    <t>brass patti</t>
  </si>
  <si>
    <t>Rft</t>
  </si>
  <si>
    <t>Veneer Cladding</t>
  </si>
  <si>
    <t xml:space="preserve"> MISCELLANEOUS</t>
  </si>
  <si>
    <t>1200mm L X
600mmW X  900H</t>
  </si>
  <si>
    <t>Bar Wall tiles upto 2400mm ht</t>
  </si>
  <si>
    <t>Bar Counter Back</t>
  </si>
  <si>
    <t>Bar Bulkhead</t>
  </si>
  <si>
    <t xml:space="preserve">Metal Ceiling
</t>
  </si>
  <si>
    <t>Providing &amp; fixing in position of FRD Glass Single Leaf Door made up of 45mm thick commercial flush door shutter of approved make &amp; thickness,  Inner side finished with laminate and outer side with veneer finish including  providing &amp; fixing 750mm X 200mm glass Vision panel and 12mm  thk  Wooden lipping all around, including of 750mm X 200mm SS push plate and 200mm high SS kick plate, including P/F of Door frame made out of CP Teak / Ash wood or equivalent with melamine polish finish. Size of the frame approximate 175mm wide X 50mm thick.  Applicable hardware's such as s/s handles, conceal door closer and any other hardware etc required to complete the related works as per design &amp; detail.  door hardware make consider Dorma / Hafele/Ozon /equilient</t>
  </si>
  <si>
    <t>1580mm L X 200mm W X    5000H</t>
  </si>
  <si>
    <t>Trap Door</t>
  </si>
  <si>
    <t>NEAR LIVE KITCHEN</t>
  </si>
  <si>
    <t>1800X 2400MM</t>
  </si>
  <si>
    <t>Wooden finish Tile skirting</t>
  </si>
  <si>
    <t xml:space="preserve">Entry Glass Partition </t>
  </si>
  <si>
    <t>ENTRANCE</t>
  </si>
  <si>
    <t>BEHIND BANQUETE SEATING</t>
  </si>
  <si>
    <t>ABOVE BUFFET COUNTER, KITCHEN DOOR, ABOVE SHAFT DOOR, CURTAIN WALL, WALLPAPER WALL</t>
  </si>
  <si>
    <t>Main Door Handle</t>
  </si>
  <si>
    <t xml:space="preserve">Liquor Store Room Door </t>
  </si>
  <si>
    <t>LIQUOR STORE 
ROOM  ENTRY</t>
  </si>
  <si>
    <t>Moulding</t>
  </si>
  <si>
    <t>Liquor Store Room</t>
  </si>
  <si>
    <t>Banquet back
planter Box</t>
  </si>
  <si>
    <t>F</t>
  </si>
  <si>
    <t xml:space="preserve">G </t>
  </si>
  <si>
    <t>Modiform of Avg. thickness mentioned below;  After laying of soil pipes, floor traps is completed the floor of the sunken portion shall be covered with Modiform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</si>
  <si>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COBA Work (Modiform)</t>
  </si>
  <si>
    <t>P&amp;A Waterproofing on mother slabs &amp; wall till 450mm height, with membrane water proofing  treatment on the mother slab, before doing the treatment mother slab needs to clean properly up to the mark &amp; dust free surface needs to achieve to apply the chemical (proof bond /BASF, Dr. Fixit / Equivalent make) &amp; chemical needs to dry properly, After all there should be a water pond testing to be done for water tightness &amp; rectifications of defects if any. Complete with 10 years performance guarantee with client's satisfaction. Entire process to be done under guideline &amp; supervision of appointed engineering team.</t>
  </si>
  <si>
    <t>Membrane
Waterproofing</t>
  </si>
  <si>
    <t xml:space="preserve">Kitchen (300mm) appox </t>
  </si>
  <si>
    <t xml:space="preserve">Live kitchen (300mm)  appox </t>
  </si>
  <si>
    <t xml:space="preserve">Bar (150mm)  appox </t>
  </si>
  <si>
    <t>size - 200x1200. Basic Rate : 150 Per SFT (make kajaria)</t>
  </si>
  <si>
    <t xml:space="preserve">Live Kitchen sliding Door </t>
  </si>
  <si>
    <t>Providing and fixing trap doors for access to the service areas. The trap door shall have an external frame made of 50mm x 50mm in good quality seasoned wood scantling on which the shutter is hinged. Shutter shall be made of 19 mm. fire rated Plywood. The exposed side &amp; Internal side shall be laminate finish.  Concealed heavy duty hinges shall be used to mount the shutters and locking shall be provided with Allen key and panel locks. Sufficient number of hinges and locks shall be provided to avoid sagging of the shutter. Key also shall be supplied</t>
  </si>
  <si>
    <t>Plywood -  branded fire rated Ply (MR Calibrated, IS 303) -- Greenply or Equivalent brand</t>
  </si>
  <si>
    <t xml:space="preserve">P/F louver shutter with fire rated plywood  framework finished with veneer as per design &amp; detail made in wood with openable shutters with  bamboo cane paneling back side of the cane to be finished with laminate. Including all necessary required wooden framing, approved make adhesive and fasteners, Lock, cutting/ chamfering/ groove/rounding wherever required, at all height with lead and lift, finishing, cleaning as per design and drawing etc. all complete.  </t>
  </si>
  <si>
    <t>Providing, making and fixing of wall panel made of 12mm thk  branded fire rated Ply -- Greenply or Equivalent brand with Veneer finish with melamine polish having wooden molding  all necessary required wooden framing, approved make adhesive and fasteners, cutting/ chamfering/ groove/rounding wherever required, at all height with lead and lift, finishing, cleaning as per design and drawing etc. all complete.</t>
  </si>
  <si>
    <t xml:space="preserve">Providing and fixing M.S frame stand made out of 20mm x 20mm hollow box sections with 19mm thk approved make  branded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</si>
  <si>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Front Elevation (apron) to be to be made out of 19mm thk approved make  branded fire rated Ply) -- Greenply or Equivalent brand with veneer finish frames, ply to be finished with duco and veneer frames to be finished with melamine polish. Top row finished with metal cane and 100mm skirting with veneer as per detailed Drawing &amp; design. Provision for indirect lighting to be made</t>
  </si>
  <si>
    <t xml:space="preserve">P/F  75mm thk fire rated plywood partition finished with bamboo closed cane matting ,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</si>
  <si>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Plywood -  branded fire rated Ply-- Greenply or Equivalent brand</t>
  </si>
  <si>
    <t xml:space="preserve">Providing and fixing of 19mm thk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</si>
  <si>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Providing and fixing Hostess desk made out of approved make  branded fire rated ply -- Greenply or Equivalent brand and finished with veneer as approved with veneer groves as per design with melamine matt polish
20X20mm MS section finish with black powder coated legs.
with ss 3mm thick pvd coated 'CC' Logo</t>
  </si>
  <si>
    <t xml:space="preserve">38mm dia brass top rail </t>
  </si>
  <si>
    <t>Providing, making and fixing sofa made out of wooden frame work and cladded with 12mm thk approved make  branded fire rated Ply -- Greenply or Equivalent brand &amp; approved fabric with required wooden frame, top rail having 38mm dia brass metal rail height upto 150mm and side to have a cane paneling  with required wooden frame with incline backrest. the bottom to have storage under seat with heavy duty  sliding trolly to keep crockey.  finishing/cleaning/cutting/required fixture &amp; fasteners etc. as per design &amp; drawing &amp; as directed by Project Manager etc. complete. Sofa will have high density rubber foam in angle.(Foam used should be approved and to be certified against poisonous and noxious fumes.) Rate includes upholstery of fabrics.
Under seating Drawers with heavy duty trolley for storage.</t>
  </si>
  <si>
    <t xml:space="preserve">Heavy duty sliding trolly for storage </t>
  </si>
  <si>
    <t>Cane Panelling</t>
  </si>
  <si>
    <t>Providing, making and fixing fire rated ply boxing made out of wooden/ aluminium frame work and cladded with 12mm thk approved make  branded  fire rated Ply (MR Calibrated, IS 303) -- Greenply or Equivalent brand finished with 18mm thk leather finish granite. all with required frame finishing/cleaning/cutting/required fixture &amp; fasteners etc. as per design &amp; drawing &amp; as directed by Project Manager etc. complete.</t>
  </si>
  <si>
    <t>Marble  Basic Rate 800/- per SQ.FT.</t>
  </si>
  <si>
    <t>P/F  Bar counter to be made out of 19mm thk approved make  branded fire rated ply-- Greenply or Equivalent brand apron to be cladded with wood &amp; bamboo cane as per detail and platform in white Marble finished based on ply with necessary ms barcket, Necessary opening should be made for fixing of stainless steel sink. Erecting brick wall for plumbing and Brick platform should be provided on floor below the platform of 100mm high brass skirting from outside. The top platform to have 50mm wide Marble finish fascia horizontally.</t>
  </si>
  <si>
    <t>38mm Dia Foot rest real brass antique finish at the bottom.</t>
  </si>
  <si>
    <t>P/F  350mm deep Bar display unit to be made out of 19mm thk approved make  branded fire rated Ply -- Greenply or Equivalent brand with veneer finish, having brass shelf @ every 400mm c/c.  The Backdrop  made out of 12mm thk approved make  branded fire rated Ply  -- Greenply or Equivalent brand with finished with bronze mirror, front panelling to be veneer finsh. The shelves to be provided with necessary fittings etc. complete in all respect. The rates for shelves to be included. as per design and details.</t>
  </si>
  <si>
    <t>P&amp;F of back counter of 600mm wide granite top working back counter, with 19mm thick fire rated plywood structure &amp; 12mm plywood back, counter having 4 nos. of open able shutters (in 19mm thick plywood) on front side of the unit. Counter top to be finished with 19mm thick black galaxy granite with 38mm dual nose finished, counter front part, &amp; all the visible part to be finished with 1mm thick wooden laminate, counter's internal part to be finished with 1mm thick light walnut laminate (selected make, basic cost INR. 1200.00/ sheet). Rate inclusive of all necessary hardware fittings - like hinges, draw telescopic channels, cup board lock, decorative antique bolt handle, wire managers, etc. (approved &amp; branded make) &amp;  necessary cut out for services requirements. Counter having 50mm ht. 18 mm thick flamed granite skirting on front side on existing 150mm ht. kobah. Complete as per architectural detail drawing &amp; site engineer's instruction.</t>
  </si>
  <si>
    <t>Providing, making and fixing of wall paneling made of 12mm thk  branded bison board/ V board paneling on wall including MS framework from slab to slab height of 5000mm. framework to be finished with zink oxide and enamel finish with all necessary required framing, approved make adhesive and fasteners, cutting/ chamfering/ groove/rounding wherever required, at all height with lead and lift, finishing, cleaning as per design and drawing etc. all complete.</t>
  </si>
  <si>
    <t>P/F 10 mm thk. toughened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Providing, making and fixing of wall panel made of 12mm thk  fire rated ply -- Greenply or Equivalent brand with MDF finish with Duco paint and wooden molding as per design, all necessary required wooden framing, approved make adhesive and fasteners, cutting/ chamfering/ groove/rounding wherever required, at all height with lead and lift, finishing, cleaning as per design and drawing etc. all complete.
skirting in metal, brass finish (same as main door handle)</t>
  </si>
  <si>
    <t xml:space="preserve">Providing, Supplying &amp; fixing of double sided 3mm thk Sign handle in  brass </t>
  </si>
  <si>
    <t xml:space="preserve">450mm x 450mm </t>
  </si>
  <si>
    <t xml:space="preserve">All walls </t>
  </si>
  <si>
    <t xml:space="preserve">MS framework for curtain wall </t>
  </si>
  <si>
    <t xml:space="preserve">SS PVD COATING framework for wallpaper </t>
  </si>
  <si>
    <t xml:space="preserve">P/F of 20 x 20mm MS framework with black powder coat upto ceiling height, having intermediate memebr @ every 900mm c/c including all necessary hardware etc. complete.
</t>
  </si>
  <si>
    <t xml:space="preserve">P/F of 20 x 20mm ss brass pvd coating  framework upto ceiling height, having intermediate memebr @ every 900mm c/c including all necessary hardware etc. complete.
</t>
  </si>
  <si>
    <t>Bamboo blind curtain on S.S PVD black coating framework / roller blinds</t>
  </si>
  <si>
    <t xml:space="preserve">P &amp; F of bamboo blind manual folding curtains as per approval </t>
  </si>
  <si>
    <t xml:space="preserve">FAÇADE granite bulkhead </t>
  </si>
  <si>
    <t>Providing, making and fixing of bulkhead 600mm box paneling made of 12mm thk  branded bison board/ V board paneling on wall including MS framework from slab.  framework to be finished with zink oxide and enamel finish. the boxing to be finisged with black leather finish granite with granite molding in levels as per detail drawing. having required holes to fix the signage letter. cost inlcudes  all necessary required framing, approved make adhesive and fasteners, cutting/ chamfering/ groove/rounding wherever required, at all height with lead and lift, finishing, cleaning as per design and drawing etc. all complete.</t>
  </si>
  <si>
    <t xml:space="preserve">P/F 10 mm thk. toughened glass double leaf openable door with 20x 40mm MS framework with  white/ black powder coating and bottom base wooden partiton height upto 600mm with wooden molding finish with duco paint and all necessary required groove, wooden framing, including glass door with heavy duty floor spring fixing with approved make adhesive and fasteners, cutting/ chamfering/ groove/rounding wherever required, at all height with lead and lift, finishing, cleaning as per design and drawing etc. all complete.    
including  door lock. </t>
  </si>
  <si>
    <t>Glass PARTITION on live kitchen</t>
  </si>
  <si>
    <t xml:space="preserve">P/F 10 mm thk.fire rated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</si>
  <si>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 xml:space="preserve">Live kitchen </t>
  </si>
  <si>
    <t xml:space="preserve">P/F 8 mm thk. flutted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</si>
  <si>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4200mm X 340mm</t>
  </si>
  <si>
    <t>340mm X 500mm</t>
  </si>
  <si>
    <t>1400mm X 200mm</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</si>
  <si>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</si>
  <si>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500mm x 150mm</t>
  </si>
  <si>
    <t xml:space="preserve">Veg &amp; Non-Veg SIGNAGE, </t>
  </si>
  <si>
    <t>H</t>
  </si>
  <si>
    <t xml:space="preserve">200 x 200mm </t>
  </si>
  <si>
    <t xml:space="preserve">No entry </t>
  </si>
  <si>
    <t xml:space="preserve">200 x 400mm </t>
  </si>
  <si>
    <t>Interior Work</t>
  </si>
  <si>
    <t>Miscellaneous</t>
  </si>
  <si>
    <t>BOQ of Civil work for Copper Chimney Project, Goregaon-Oberoi mall</t>
  </si>
  <si>
    <t>1200 X 2100 MM</t>
  </si>
  <si>
    <t>Kitchen Door (Besides Fire Passage)</t>
  </si>
  <si>
    <t>900X 2100 MM</t>
  </si>
  <si>
    <t>KITCHEN (FIRE EXIT)</t>
  </si>
  <si>
    <t>1200mm L X
550mmW X  900H</t>
  </si>
  <si>
    <t>NEAR KITCHEN MAIN DOOR</t>
  </si>
  <si>
    <t>BEHIND BANQUETTE SEATING</t>
  </si>
  <si>
    <t xml:space="preserve">8450x 300 x 900 HT  
</t>
  </si>
  <si>
    <t>8450x 650 x 900 HT</t>
  </si>
  <si>
    <t>600X 2100 MM</t>
  </si>
  <si>
    <t xml:space="preserve">Signage bulkhead Ply boxing with leather finish granite panelling on façade </t>
  </si>
  <si>
    <t>1000 x 2000mm (H)</t>
  </si>
  <si>
    <t xml:space="preserve">8450x 3100 x 300mm HT  </t>
  </si>
  <si>
    <t>3000x 200mm</t>
  </si>
  <si>
    <t>200mm Width</t>
  </si>
  <si>
    <t>600mm  Flap door for bar area entry finished same as counter appron</t>
  </si>
  <si>
    <t>600x 1100mm</t>
  </si>
  <si>
    <t>100mm high brass plate Skirting</t>
  </si>
  <si>
    <t>3000x 600mm</t>
  </si>
  <si>
    <t>3000x 2000mm</t>
  </si>
  <si>
    <t>Brass shelves</t>
  </si>
  <si>
    <t>1500mm X300mm</t>
  </si>
  <si>
    <t>3600x 350mm</t>
  </si>
  <si>
    <t>Bison board/ v- board Panelling</t>
  </si>
  <si>
    <t>Flutted Glass PARTITION on live kitchen</t>
  </si>
  <si>
    <t>Upto 900mm (H)</t>
  </si>
  <si>
    <t xml:space="preserve">Bells </t>
  </si>
  <si>
    <t>Using 150mm thk  Walls upto 4200mm</t>
  </si>
  <si>
    <t>Using 150mm thk  Walls upto 1050 mm</t>
  </si>
  <si>
    <t>Bar Area  &amp; Live Kitchen (low height wall 1050mm)</t>
  </si>
  <si>
    <t>Wall height (4200mm) consider</t>
  </si>
  <si>
    <t>2400X 1200 MM</t>
  </si>
  <si>
    <t>1000mm L X 500mm W X 1050 H</t>
  </si>
  <si>
    <t>100mm (thick)
4200mm (height)</t>
  </si>
  <si>
    <t>6950x 3300mm</t>
  </si>
  <si>
    <t>OBEROI MALL - GOREGAON</t>
  </si>
  <si>
    <t>Providing &amp; fixing in position of wooden FRD Double Leaf Door made up of 45mm thick fire 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</si>
  <si>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Providing &amp; fixing in position of wooden FRD single Leaf Door made up of 45mm thick fire 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</si>
  <si>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Providing &amp; fixing in position of wooden FRD sliding door made up of 38mm thick fire rated  flush door shutter of approved make &amp; thickness, both side to be finished with wooden laminate including providing &amp; fixing 750mm X 200mm fire rated glass Vision panel and 12mm  thk  Wooden lipping all around, including conceal handle a and 300mm high SS kick plate, including P/F of Door frame made out of CP Teak / Ash wood or equivalent with melamine polish finish. Size of the frame approximate 175mm wide X 50mm thick.  Applicable hardware's such as sliding channel, s/s handles/ ss push plate, lock, tower bolt and any other hardware etc required to complete the related works as per design &amp; detail.  door hardware make consider Dorma / Hafele/Ozon /equilient
Need heavy duty floor spring &amp; both sides openable.</t>
  </si>
  <si>
    <t>P/F service counters in duco finished  from outer surface &amp; top finished in veneer. The storage under the Counter should be provided with 6" ht. drawers at top row finished with wooden ribs. top of the shutter having C section brass inlay  &amp;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t>
  </si>
  <si>
    <t>Plywood -  branded fire rated   -- Greenply or Equivalent brand</t>
  </si>
  <si>
    <t>Plywood -  branded fire rated  Ply (MR Calibrated, IS 303) -- Greenply or Equivalent brand</t>
  </si>
  <si>
    <t xml:space="preserve">P/F  75mm thk fire rated  plywood paneling finished with bamboo Cane from Single side,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</si>
  <si>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TOTAL MISCELLANEOUS</t>
  </si>
  <si>
    <t>Console</t>
  </si>
  <si>
    <t xml:space="preserve">Providing &amp; applying three (03) coats of approved Plastic paint on walls including scraping, primer , filling with putty etc. complete with final coat no brush mark to be visible after painting colour shade as specified. </t>
  </si>
  <si>
    <t>Ceiling Paint ON Gypsum (Firated)</t>
  </si>
  <si>
    <t>S.No.</t>
  </si>
  <si>
    <t>Item</t>
  </si>
  <si>
    <t>Description</t>
  </si>
  <si>
    <t>Unit</t>
  </si>
  <si>
    <t>Qty</t>
  </si>
  <si>
    <t>Rate</t>
  </si>
  <si>
    <t>Amount</t>
  </si>
  <si>
    <t>Hanging Bells</t>
  </si>
  <si>
    <t>Material Shifting</t>
  </si>
  <si>
    <t>Lifting &amp; Shifting</t>
  </si>
  <si>
    <t>Installation of Hanging Bells in FOH as directed by Architect/EIC with necessary hardwares</t>
  </si>
  <si>
    <t>Unloading, Lifting and Shifting of all the equipments to the CC premises</t>
  </si>
  <si>
    <t>Civil and Interior Material Shifting</t>
  </si>
  <si>
    <t>L/S</t>
  </si>
  <si>
    <t>To be revised for mumbai &amp; with FRG</t>
  </si>
  <si>
    <t>Please consider fire rated door</t>
  </si>
  <si>
    <t>fire rated ply + Fire Rated Gypsum</t>
  </si>
  <si>
    <t>Cancelled</t>
  </si>
  <si>
    <r>
      <t>Size : 775</t>
    </r>
    <r>
      <rPr>
        <sz val="16"/>
        <color theme="1"/>
        <rFont val="Calibri"/>
        <family val="2"/>
        <scheme val="minor"/>
      </rPr>
      <t xml:space="preserve"> x 1050mm</t>
    </r>
  </si>
  <si>
    <t>TOTAL</t>
  </si>
  <si>
    <t>AMOUNT IN WORDS:</t>
  </si>
  <si>
    <t>Measurement Sheet of Civil work for Copper Chimney Project, Goregaon-Oberoi mall</t>
  </si>
  <si>
    <t>LENGTH</t>
  </si>
  <si>
    <t>WIDTH</t>
  </si>
  <si>
    <t>HEIGHT</t>
  </si>
  <si>
    <t>S. NO</t>
  </si>
  <si>
    <r>
      <t xml:space="preserve">Kitchen -wall up to </t>
    </r>
    <r>
      <rPr>
        <sz val="16"/>
        <color rgb="FFFF0000"/>
        <rFont val="Bahnschrift"/>
        <family val="2"/>
      </rPr>
      <t>1000 mm</t>
    </r>
  </si>
  <si>
    <r>
      <t xml:space="preserve">Live kitchen -wall up to </t>
    </r>
    <r>
      <rPr>
        <sz val="16"/>
        <color rgb="FFFF0000"/>
        <rFont val="Bahnschrift"/>
        <family val="2"/>
      </rPr>
      <t>1000 mm</t>
    </r>
  </si>
  <si>
    <r>
      <t xml:space="preserve">Bar  -wall up to </t>
    </r>
    <r>
      <rPr>
        <sz val="16"/>
        <color rgb="FFFF0000"/>
        <rFont val="Bahnschrift"/>
        <family val="2"/>
      </rPr>
      <t>1000 mm</t>
    </r>
  </si>
  <si>
    <t>Removing of POP punning and making wall puncture size of 200-600mm wide  on existing wall, including cleaning the surface and proper plaster in line and level ready to paint &amp; dump the debris's at ground floor debris point.</t>
  </si>
  <si>
    <t>Providing and constructing Light weight blocks masonry in cement mortar 1:4 of approved make like Aerocon/Siporex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t>
  </si>
  <si>
    <t xml:space="preserve">P&amp;A of single coat backing plaster of 15-18 mm thick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 </t>
  </si>
  <si>
    <t>Providing and laying up to 50-75 mm thick cement concrete flooring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</si>
  <si>
    <t>Providing and fixing Glazed Decorative wall tiles 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t>
  </si>
  <si>
    <t>Providing and fixing Ceramic wall tiles which includes-approved make of adhesive like bal Endura or equivalent, dry cladding on bison board panelling, joint filler of approved make and colour, as and where ever required, in proper line and level in all direction, at all height with lead and lift, polishing/finishing/cleaning etc as per design, drawing and directed by PMC etc. all complete. (Color - white/ ivory)</t>
  </si>
  <si>
    <t>P&amp;F of 304 grade 3mm thick SS Corner guard (30mm x 30mm, mat finished as per approved sample) fixing with conceal tile on each corner of the kitchen's wall before cladding of tiles, so that the corner may be protected from the damages.  Complete in proper line &amp; level and site engineer's instruction.</t>
  </si>
  <si>
    <t>P&amp;F ofe3mm thick antique brass floor inlay fixing with thread screws on each corner of the kitchen's wall before cladding of tiles, so that the corner may be protected from the damages.  Complete in proper line &amp; level and site engineer's instruction.</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</si>
  <si>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</si>
  <si>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DINING AREA</t>
  </si>
  <si>
    <t>B/W FAÇADE &amp; DB storage</t>
  </si>
  <si>
    <t>DB Storage-Live Kitchen</t>
  </si>
  <si>
    <t>LESS: BAR OFFSET</t>
  </si>
  <si>
    <t>MAIN KITCHEN</t>
  </si>
  <si>
    <t>LIVE KITCHEN</t>
  </si>
  <si>
    <t>BAR</t>
  </si>
  <si>
    <t>LIQUOR STORE</t>
  </si>
  <si>
    <t>Main Kitchen</t>
  </si>
  <si>
    <t>Back Ent RHS Potwash wall</t>
  </si>
  <si>
    <t>Water cooler-Dishwash back wall</t>
  </si>
  <si>
    <t>Live kitchen entrance</t>
  </si>
  <si>
    <t>Live kitchen to Main Kitchen entry wall</t>
  </si>
  <si>
    <t>Dishwash Entrance Inside &amp; Outside</t>
  </si>
  <si>
    <t>Hot section-Dishwash opp wall</t>
  </si>
  <si>
    <t>Hot section Burner-Biometric wall</t>
  </si>
  <si>
    <t>Back entrance Door back Lhs (RO WALL)</t>
  </si>
  <si>
    <t>Live Kitchen area</t>
  </si>
  <si>
    <t>Short height wall</t>
  </si>
  <si>
    <t>Back wall</t>
  </si>
  <si>
    <t>Bar side wall</t>
  </si>
  <si>
    <t>Door Back LHS</t>
  </si>
  <si>
    <t>Door Back RHS</t>
  </si>
  <si>
    <t>BAR BACK WALL</t>
  </si>
  <si>
    <t>RHS=&gt; Live Kitchen</t>
  </si>
  <si>
    <t>LHS Wall</t>
  </si>
  <si>
    <t>Liquor Store Door Opp =&gt; wall</t>
  </si>
  <si>
    <t>Door back wall</t>
  </si>
  <si>
    <t>LHS &amp; RHS Wall</t>
  </si>
  <si>
    <t>Live Kitchen short height wall</t>
  </si>
  <si>
    <t>Bar short height wall</t>
  </si>
  <si>
    <t>Back Ent RHS wall</t>
  </si>
  <si>
    <t>Live Kitchen Entrance wall</t>
  </si>
  <si>
    <t>LESS: DOOR</t>
  </si>
  <si>
    <t>Live Kitchen =&gt; Main Kitchen door wall</t>
  </si>
  <si>
    <t>Water cooler=&gt; Dishwash back wall</t>
  </si>
  <si>
    <t>Dishwash Entrance</t>
  </si>
  <si>
    <t>DishwashOpp wall</t>
  </si>
  <si>
    <t>Burner=&gt; Biometric wall</t>
  </si>
  <si>
    <t>LESS: Opening</t>
  </si>
  <si>
    <t>Main Entrance LHS wall (RO WALL)</t>
  </si>
  <si>
    <t>Live Kitchen Back wall</t>
  </si>
  <si>
    <t>Live Kitchen door opp-BAR</t>
  </si>
  <si>
    <t>Bar Back wall</t>
  </si>
  <si>
    <t>LESS: Door</t>
  </si>
  <si>
    <t>BAR Lhs=&gt; Liq store</t>
  </si>
  <si>
    <t>Liq store door opp wall</t>
  </si>
  <si>
    <t>Live Kitchen short height wall- Both Sides</t>
  </si>
  <si>
    <t>Bar short height wall- Both Sides</t>
  </si>
  <si>
    <t>Liq Store</t>
  </si>
  <si>
    <t xml:space="preserve">Bar  </t>
  </si>
  <si>
    <r>
      <t>Providing and Laying KOTA stone of 19mm thk. on avg 40 mm thk bed of 1:4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&amp; PMC. Including Polishing.</t>
    </r>
    <r>
      <rPr>
        <sz val="16"/>
        <color indexed="10"/>
        <rFont val="Bahnschrift"/>
        <family val="2"/>
      </rPr>
      <t xml:space="preserve"> </t>
    </r>
  </si>
  <si>
    <t>Cold room</t>
  </si>
  <si>
    <t>Bar flooring</t>
  </si>
  <si>
    <t>Liq store room kota flooring</t>
  </si>
  <si>
    <t>Dining Area</t>
  </si>
  <si>
    <t>LESS: 300X300 TILES</t>
  </si>
  <si>
    <t>Main Entrance</t>
  </si>
  <si>
    <t>Banquet sofa</t>
  </si>
  <si>
    <t>B/w DB &amp; Façade</t>
  </si>
  <si>
    <t>Wallpaper wall</t>
  </si>
  <si>
    <t>Service station back</t>
  </si>
  <si>
    <t>DB storage</t>
  </si>
  <si>
    <t>Curtain wall</t>
  </si>
  <si>
    <t>Live kitchen Back wall</t>
  </si>
  <si>
    <t>Door opp wall=&gt; Bar</t>
  </si>
  <si>
    <t>Door back wall rhs</t>
  </si>
  <si>
    <t>door back wall lhs</t>
  </si>
  <si>
    <t xml:space="preserve">Live kitchen-main kitchen door </t>
  </si>
  <si>
    <t>Main kitchen above door</t>
  </si>
  <si>
    <t>water cooler=&gt;Dishwasher back wall</t>
  </si>
  <si>
    <t xml:space="preserve">Live kitchen entrance  </t>
  </si>
  <si>
    <t>Main kitchen entrance RHS potwash</t>
  </si>
  <si>
    <t>Dishwash Inside &amp; Outside</t>
  </si>
  <si>
    <t>Dishwash Opp wall</t>
  </si>
  <si>
    <t>Biometric wall</t>
  </si>
  <si>
    <t>Main Kitchen Burner side wall</t>
  </si>
  <si>
    <t>Entrance Door back=&gt; RO &amp; COLD ROOM side wall</t>
  </si>
  <si>
    <t>RHS Live kitchen side</t>
  </si>
  <si>
    <t>LHS wall</t>
  </si>
  <si>
    <t>Door Opp wall</t>
  </si>
  <si>
    <t>Less: Door</t>
  </si>
  <si>
    <t>LHS &amp; RHS</t>
  </si>
  <si>
    <t>Banq Sofa</t>
  </si>
  <si>
    <t>Towards Sofa</t>
  </si>
  <si>
    <t>Towards wallpaper wall</t>
  </si>
  <si>
    <t>Measurement sheet of Interior work for Copper Chimney Project, Goregaon-Oberoi mall</t>
  </si>
  <si>
    <r>
      <t xml:space="preserve">P&amp;F of 350mm wide </t>
    </r>
    <r>
      <rPr>
        <b/>
        <sz val="16"/>
        <rFont val="Bahnschrift"/>
        <family val="2"/>
      </rPr>
      <t xml:space="preserve">Bar Bulkhead/ glass hanger </t>
    </r>
    <r>
      <rPr>
        <sz val="16"/>
        <rFont val="Bahnschrift"/>
        <family val="2"/>
      </rPr>
      <t xml:space="preserve">having 25mm X 25MM brass metal/ SS PVD COATING box section in 2 layers having vertical and horizontal member @every 450mm c/c with 10mm thk toughthned glass shelf having provision for led profile light. brass metal to be brushed finish. the base including 8-10mm solid rods band in curve shape to hang the wine glass. the top portion to have 6-8mm thk flutted glass palnelling. Rate including all necessary hardware fittings to install the shelves, anchor fastner, ceiling support, scaffolding, etc. as required on site. Complete as per architectural detail drawing &amp; site engineer's instruction. </t>
    </r>
  </si>
  <si>
    <t>BAR Dadoo</t>
  </si>
  <si>
    <t>Bar Facia</t>
  </si>
  <si>
    <t>Wallpaper wall- Story wall</t>
  </si>
  <si>
    <t>wallpaper wall-short panel</t>
  </si>
  <si>
    <t>main ent door Back side LHS</t>
  </si>
  <si>
    <t>Above main ent door</t>
  </si>
  <si>
    <t>above main ent Fixed glass partition</t>
  </si>
  <si>
    <t>bar counter front elevation</t>
  </si>
  <si>
    <t>DB Storage cabinet- sides</t>
  </si>
  <si>
    <t>DB Storage (Main Panel)- Front elevation</t>
  </si>
  <si>
    <t>Db storage-front elevation</t>
  </si>
  <si>
    <t>Wallpaper wall (15x30 Molding) on veneer panelling</t>
  </si>
  <si>
    <t>Veneer Top- wallpaper wall</t>
  </si>
  <si>
    <t>Main ent back side-near story wall</t>
  </si>
  <si>
    <t>CURTAIN WALL</t>
  </si>
  <si>
    <t>15X30 Molding on veneer panelling</t>
  </si>
  <si>
    <t>DB Storage cabinet shutter</t>
  </si>
  <si>
    <t>DB Storage cabinet fixed shutter</t>
  </si>
  <si>
    <t>Curtain WALL veneer top</t>
  </si>
  <si>
    <t>DB storage cabinet-- Façade</t>
  </si>
  <si>
    <t>DB Storage (UPS)</t>
  </si>
  <si>
    <t>Db storage cabinet (Main panel sides)</t>
  </si>
  <si>
    <t>DB storage cabinet-(Main panel sides)</t>
  </si>
  <si>
    <t>DB storage cabinet-Main panel shutter</t>
  </si>
  <si>
    <t>shutter top</t>
  </si>
  <si>
    <t xml:space="preserve">Live Kitchen front elevation </t>
  </si>
  <si>
    <t>Live Kitchen side ele</t>
  </si>
  <si>
    <t>BAR Counter</t>
  </si>
  <si>
    <t>Façade TV Wall</t>
  </si>
  <si>
    <t>Next to door</t>
  </si>
  <si>
    <t>TV Wall</t>
  </si>
  <si>
    <t>TOP façade molding panels</t>
  </si>
  <si>
    <t>FAÇADE</t>
  </si>
  <si>
    <t>Ply Top base</t>
  </si>
  <si>
    <t>Bar counter front elevation</t>
  </si>
  <si>
    <t xml:space="preserve">TOP  </t>
  </si>
  <si>
    <t>FACIA BOTH SIDES</t>
  </si>
  <si>
    <t>BAR COUNTER CANE PANELLING</t>
  </si>
  <si>
    <t>h</t>
  </si>
  <si>
    <t>Bronze mirror panelling</t>
  </si>
  <si>
    <t>Back bar counter</t>
  </si>
  <si>
    <t>Bar bulkhead glass hanger/Display shelf</t>
  </si>
  <si>
    <t>Fixed glass partition</t>
  </si>
  <si>
    <t>Curved partition</t>
  </si>
  <si>
    <t>LESS: DOWN CEILING</t>
  </si>
  <si>
    <t>DB Storage=&gt;Façade</t>
  </si>
  <si>
    <t>WALLPAPER WALL</t>
  </si>
  <si>
    <t>Horizontal</t>
  </si>
  <si>
    <t>vertical</t>
  </si>
  <si>
    <t>Chef photoframe wall</t>
  </si>
  <si>
    <t>Providing, making and fixing of bulkhead 600mm box paneling made of 12mm thk  branded bison board/ V board paneling on wall including MS framework from slab.  framework to be finished with zink oxide and enamel finish. the boxing to be finished with black leather finish granite with granite molding in levels as per detail drawing. having required holes to fix the signage letter. cost inlcudes  all necessary required framing, approved make adhesive and fasteners, cutting/ chamfering/ groove/rounding wherever required, at all height with lead and lift, finishing, cleaning as per design and drawing etc. all complete.</t>
  </si>
  <si>
    <t>Curved ledge</t>
  </si>
  <si>
    <t>Outer Tv wall</t>
  </si>
  <si>
    <t>FAÇADE LOWER PLATFORM- Fixed glass</t>
  </si>
  <si>
    <t>Live Kitchen Fixed glass</t>
  </si>
  <si>
    <r>
      <t>Size : 775</t>
    </r>
    <r>
      <rPr>
        <sz val="16"/>
        <color theme="1"/>
        <rFont val="Bahnschrift"/>
        <family val="2"/>
      </rPr>
      <t xml:space="preserve"> x 1050mm</t>
    </r>
  </si>
  <si>
    <t>Roman Blinds</t>
  </si>
  <si>
    <t>AS PER BOQ</t>
  </si>
  <si>
    <t>AS PER SITE</t>
  </si>
  <si>
    <t>MISCELLANEOUS WORK, COPPER CHIMNEY, OBEROI MALL, GOREGAON</t>
  </si>
  <si>
    <r>
      <t xml:space="preserve">Kitchen -wall up to </t>
    </r>
    <r>
      <rPr>
        <sz val="14"/>
        <color rgb="FFFF0000"/>
        <rFont val="Calibri"/>
        <family val="2"/>
        <scheme val="minor"/>
      </rPr>
      <t>1000 mm</t>
    </r>
  </si>
  <si>
    <r>
      <t xml:space="preserve">Live kitchen -wall up to </t>
    </r>
    <r>
      <rPr>
        <sz val="14"/>
        <color rgb="FFFF0000"/>
        <rFont val="Calibri"/>
        <family val="2"/>
        <scheme val="minor"/>
      </rPr>
      <t>1000 mm</t>
    </r>
  </si>
  <si>
    <r>
      <t xml:space="preserve">Bar  -wall up to </t>
    </r>
    <r>
      <rPr>
        <sz val="14"/>
        <color rgb="FFFF0000"/>
        <rFont val="Calibri"/>
        <family val="2"/>
        <scheme val="minor"/>
      </rPr>
      <t>1000 mm</t>
    </r>
  </si>
  <si>
    <r>
      <t xml:space="preserve">Providing and constructing </t>
    </r>
    <r>
      <rPr>
        <b/>
        <sz val="14"/>
        <rFont val="Calibri"/>
        <family val="2"/>
        <scheme val="minor"/>
      </rPr>
      <t>Light weight blocks masonry</t>
    </r>
    <r>
      <rPr>
        <sz val="14"/>
        <rFont val="Calibri"/>
        <family val="2"/>
        <scheme val="minor"/>
      </rPr>
      <t xml:space="preserve"> in cement mortar 1:4 of approved make like </t>
    </r>
    <r>
      <rPr>
        <b/>
        <sz val="14"/>
        <rFont val="Calibri"/>
        <family val="2"/>
        <scheme val="minor"/>
      </rPr>
      <t>Aerocon/Siporex</t>
    </r>
    <r>
      <rPr>
        <sz val="14"/>
        <rFont val="Calibri"/>
        <family val="2"/>
        <scheme val="minor"/>
      </rPr>
      <t xml:space="preserve">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t>
    </r>
  </si>
  <si>
    <r>
      <t xml:space="preserve">P&amp;A of </t>
    </r>
    <r>
      <rPr>
        <b/>
        <sz val="14"/>
        <rFont val="Calibri"/>
        <family val="2"/>
        <scheme val="minor"/>
      </rPr>
      <t>single coat backing plaster of 15-18 mm thick</t>
    </r>
    <r>
      <rPr>
        <sz val="14"/>
        <rFont val="Calibri"/>
        <family val="2"/>
        <scheme val="minor"/>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 </t>
    </r>
  </si>
  <si>
    <r>
      <t xml:space="preserve">Providing and laying up to </t>
    </r>
    <r>
      <rPr>
        <b/>
        <sz val="14"/>
        <rFont val="Calibri"/>
        <family val="2"/>
        <scheme val="minor"/>
      </rPr>
      <t>50-75 mm thick cement concrete flooring</t>
    </r>
    <r>
      <rPr>
        <sz val="14"/>
        <rFont val="Calibri"/>
        <family val="2"/>
        <scheme val="minor"/>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</si>
  <si>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t>
    </r>
    <r>
      <rPr>
        <b/>
        <sz val="14"/>
        <rFont val="Calibri"/>
        <family val="2"/>
        <scheme val="minor"/>
      </rPr>
      <t xml:space="preserve"> KOTA stone of 19mm thk</t>
    </r>
    <r>
      <rPr>
        <sz val="14"/>
        <rFont val="Calibri"/>
        <family val="2"/>
        <scheme val="minor"/>
      </rPr>
      <t>. on avg 40 mm thk bed of 1:4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&amp; PMC. Including Polishing.</t>
    </r>
    <r>
      <rPr>
        <b/>
        <sz val="14"/>
        <color indexed="10"/>
        <rFont val="Calibri"/>
        <family val="2"/>
        <scheme val="minor"/>
      </rPr>
      <t xml:space="preserve"> </t>
    </r>
  </si>
  <si>
    <r>
      <t xml:space="preserve">Providing and fixing </t>
    </r>
    <r>
      <rPr>
        <b/>
        <sz val="14"/>
        <rFont val="Calibri"/>
        <family val="2"/>
        <scheme val="minor"/>
      </rPr>
      <t xml:space="preserve">Glazed Decorative wall tiles </t>
    </r>
    <r>
      <rPr>
        <sz val="14"/>
        <rFont val="Calibri"/>
        <family val="2"/>
        <scheme val="minor"/>
      </rPr>
      <t>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t>
    </r>
  </si>
  <si>
    <r>
      <t xml:space="preserve">Providing and fixing </t>
    </r>
    <r>
      <rPr>
        <b/>
        <sz val="14"/>
        <rFont val="Calibri"/>
        <family val="2"/>
        <scheme val="minor"/>
      </rPr>
      <t xml:space="preserve">Ceramic wall tiles </t>
    </r>
    <r>
      <rPr>
        <sz val="14"/>
        <rFont val="Calibri"/>
        <family val="2"/>
        <scheme val="minor"/>
      </rPr>
      <t>which includes-approved make of adhesive like bal Endura or equivalent, dry cladding on bison board panelling, joint filler of approved make and colour, as and where ever required, in proper line and level in all direction, at all height with lead and lift, polishing/finishing/cleaning etc as per design, drawing and directed by PMC etc. all complete. (Color - white/ ivory)</t>
    </r>
  </si>
  <si>
    <r>
      <t>P&amp;F of 304 grade 3mm thick</t>
    </r>
    <r>
      <rPr>
        <b/>
        <sz val="14"/>
        <rFont val="Calibri"/>
        <family val="2"/>
        <scheme val="minor"/>
      </rPr>
      <t xml:space="preserve"> SS Corner guard</t>
    </r>
    <r>
      <rPr>
        <sz val="14"/>
        <rFont val="Calibri"/>
        <family val="2"/>
        <scheme val="minor"/>
      </rPr>
      <t xml:space="preserve"> (30mm x 30mm, mat finished as per approved sample) fixing with conceal tile on each corner of the kitchen's wall before cladding of tiles, so that the corner may be protected from the damages.  Complete in proper line &amp; level and site engineer's instruction.</t>
    </r>
  </si>
  <si>
    <r>
      <t>P&amp;F ofe3mm thick</t>
    </r>
    <r>
      <rPr>
        <b/>
        <sz val="14"/>
        <rFont val="Calibri"/>
        <family val="2"/>
        <scheme val="minor"/>
      </rPr>
      <t xml:space="preserve"> antique brass floor inlay</t>
    </r>
    <r>
      <rPr>
        <sz val="14"/>
        <rFont val="Calibri"/>
        <family val="2"/>
        <scheme val="minor"/>
      </rPr>
      <t xml:space="preserve"> fixing with thread screws on each corner of the kitchen's wall before cladding of tiles, so that the corner may be protected from the damages.  Complete in proper line &amp; level and site engineer's instruction.</t>
    </r>
  </si>
  <si>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(Mode of Measurement to be on carpet area of floor &amp; not the area of surface treated.) </t>
  </si>
  <si>
    <t>SS Corner Guard on Kitchen area</t>
  </si>
  <si>
    <t>GRAND TOTAL</t>
  </si>
  <si>
    <r>
      <t xml:space="preserve">P&amp;F of 350mm wide </t>
    </r>
    <r>
      <rPr>
        <b/>
        <sz val="14"/>
        <rFont val="Calibri"/>
        <family val="2"/>
        <scheme val="minor"/>
      </rPr>
      <t xml:space="preserve">Bar Bulkhead/ glass hanger </t>
    </r>
    <r>
      <rPr>
        <sz val="14"/>
        <rFont val="Calibri"/>
        <family val="2"/>
        <scheme val="minor"/>
      </rPr>
      <t xml:space="preserve">having 25mm X 25MM brass metal/ SS PVD COATING box section in 2 layers having vertical and horizontal member @every 450mm c/c with 10mm thk toughthned glass shelf having provision for led profile light. brass metal to be brushed finish. the base including 8-10mm solid rods band in curve shape to hang the wine glass. the top portion to have 6-8mm thk flutted glass palnelling. Rate including all necessary hardware fittings to install the shelves, anchor fastner, ceiling support, scaffolding, etc. as required on site. Complete as per architectural detail drawing &amp; site engineer's instruction. </t>
    </r>
  </si>
  <si>
    <t>GRAND TOTAL INTERIOR</t>
  </si>
  <si>
    <t>Display Kitchen Kota flooring</t>
  </si>
  <si>
    <t xml:space="preserve">BAR  </t>
  </si>
  <si>
    <t>Providing &amp; fixing in position of FRD Glass Single Leaf Door made up of 45mm thick commercial flush door shutter of approved make &amp; thickness,  Inner side finished with laminate and outer side with veneer finish including  providing &amp; fixing 750mm X 200mm glass Vision panel and 12mm  thk  Wooden lipping all around, including of 750mm X 200mm SS push plate and 200mm high SS kick plate, including P/F of Door frame made out of CP Teak / Ash wood or equivalent with melamine polish finish. Size of the frame approximate 175mm wide X 50mm thick.  Applicable hardware's such as s/s handles, conceal door closer and any other hardware etc required to complete the related works as per design &amp; detail.  door hardware make consider Dorma / Hafele/Ozon /equivalent</t>
  </si>
  <si>
    <t>Façade back</t>
  </si>
  <si>
    <t>Above Liq store door</t>
  </si>
  <si>
    <t>DB Storage Ups back</t>
  </si>
  <si>
    <t>Extra Items</t>
  </si>
  <si>
    <t>EXTRA ITEMS</t>
  </si>
  <si>
    <t>Length</t>
  </si>
  <si>
    <t>Width</t>
  </si>
  <si>
    <t>Measurement Sheet of Extra Items for Copper Chimney Project, Goregaon-Oberoi mall</t>
  </si>
  <si>
    <t>Measurement Sheet of Miscellaneous work, Oberoi Mall, Goregaon</t>
  </si>
  <si>
    <t>Punning on Exposed Ceiling</t>
  </si>
  <si>
    <t>Curtain wall side</t>
  </si>
  <si>
    <t>DB Storage=&gt; Live Kitchen wall</t>
  </si>
  <si>
    <t>LESS: TRAP DOOR</t>
  </si>
  <si>
    <t>AC duct paint</t>
  </si>
  <si>
    <t>Grill borders</t>
  </si>
  <si>
    <t>Vertical</t>
  </si>
  <si>
    <t>Ceiling main entrance</t>
  </si>
  <si>
    <t>KITCHEN CEILING PAINT</t>
  </si>
  <si>
    <t xml:space="preserve">Above wallpaper </t>
  </si>
  <si>
    <t>Service station Live kitchen side</t>
  </si>
  <si>
    <t>Dishwash entrance, kitchen ent TUCK</t>
  </si>
  <si>
    <t>BOQ of Extra work for Copper Chimney Project, Goregaon-Oberoi mall</t>
  </si>
  <si>
    <t>GRANITE CLADDING &amp; STEPS</t>
  </si>
  <si>
    <t>GRANITE DOOR FRAME</t>
  </si>
  <si>
    <t>PROVIDING AND FIXING IN POSITION 6" - 12" WIDE DOOR FRAME WITH 3/4" THICK APPROVED GRANITE OF APPROVED SIZE, COLOUR AND SHADE OF STANDARD THICKNESS IN APPROVED TO TRUE LINE AND LEVEL WITH 1:1 CEMENT GROUT, FILLING THE JOINTS WITH WHITE / COLOUR CEMENT INCLUDING CLEANING, WATERING, CURING ETC. COMPLETE AS PER DETAIL DRAWING, AS SPECIFIED AND AS DIRECTED BY ARCHITECT.</t>
  </si>
  <si>
    <t>KOTA STONE BUND WALL/LEDGE</t>
  </si>
  <si>
    <t>LIVE KITCHEN LEDGE</t>
  </si>
  <si>
    <t>PROVIDING AND FIXING IN POSITION 6" - 8" WIDE AUSTRALIAN WHITE STONE LEDGE WITH 3/4" THICK APPROVED STONE OF APPROVED SIZE, COLOUR AND SHADE OF STANDARD THICKNESS IN APPROVED TO TRUE LINE AND LEVEL WITH 1:1 CEMENT GROUT, FILLING THE JOINTS WITH WHITE / COLOUR CEMENT INCLUDING CLEANING, WATERING, CURING ETC. COMPLETE AS PER DETAIL DRAWING, AS SPECIFIED AND AS DIRECTED BY ARCHITECT.</t>
  </si>
  <si>
    <t>KOTA SKIRTING</t>
  </si>
  <si>
    <t>P/Fixing of Service station as approved</t>
  </si>
  <si>
    <t>DB STORAGE CABINET</t>
  </si>
  <si>
    <t>TRAP DOOR PRICE VARIATION</t>
  </si>
  <si>
    <t>DRAINAGE LINE PLASTERING &amp; WATERPROOFING</t>
  </si>
  <si>
    <t>FABRIC BASIC RATE VARIATION</t>
  </si>
  <si>
    <t>REWORK ON PLANTER ABOVE BANQUETE SOFA</t>
  </si>
  <si>
    <t>MS SHELVES WITH JALI &amp; SHEET TOP</t>
  </si>
  <si>
    <t>BRASS T PROFILE</t>
  </si>
  <si>
    <t>SINK COCK CHANGED</t>
  </si>
  <si>
    <t>P/fixing wall mounted sink cock while replacing with the approved one.</t>
  </si>
  <si>
    <t>ANGLE COCK</t>
  </si>
  <si>
    <t>ANGLE COCK ON DISHWASHER REPLACED</t>
  </si>
  <si>
    <t>19MM PLY+4MM MDF , DUCO</t>
  </si>
  <si>
    <t xml:space="preserve">P/APPLYING APPROVED SHADE OF DUCO PAINT ON 19MM PLY &amp; 4MM MDF PANELLING </t>
  </si>
  <si>
    <t>Front Elevation</t>
  </si>
  <si>
    <t xml:space="preserve">Side </t>
  </si>
  <si>
    <t>Front facia</t>
  </si>
  <si>
    <t>side facia</t>
  </si>
  <si>
    <t>SERVICE STATION 2100*550*900</t>
  </si>
  <si>
    <t>Tread</t>
  </si>
  <si>
    <t>Riser</t>
  </si>
  <si>
    <t>Live Kitchen Granite Door Jambs</t>
  </si>
  <si>
    <t>Potwash</t>
  </si>
  <si>
    <t>Dishwash</t>
  </si>
  <si>
    <t>BUND WALL</t>
  </si>
  <si>
    <t>GRANITE JAMBS</t>
  </si>
  <si>
    <r>
      <t xml:space="preserve">KOTA STONE </t>
    </r>
    <r>
      <rPr>
        <u/>
        <sz val="12"/>
        <color theme="1"/>
        <rFont val="Bahnschrift"/>
        <family val="2"/>
      </rPr>
      <t>LEDGE WALL 4'' TO 9" HT.</t>
    </r>
    <r>
      <rPr>
        <sz val="12"/>
        <color theme="1"/>
        <rFont val="Bahnschrift"/>
        <family val="2"/>
      </rPr>
      <t xml:space="preserve"> FIXED AT 2 SIDES AND TOP WITH BLACK GRANITE BOTH SIDE CHAMFERING FOR POTWASH, DISHWASH OR ANY OTHER SPACE AS REQUIRED</t>
    </r>
  </si>
  <si>
    <r>
      <t xml:space="preserve">PROVIDING AND FIXING IN POSITION 3'' HIGH KOTA </t>
    </r>
    <r>
      <rPr>
        <u/>
        <sz val="12"/>
        <color theme="1"/>
        <rFont val="Bahnschrift"/>
        <family val="2"/>
      </rPr>
      <t>SKIRTING</t>
    </r>
    <r>
      <rPr>
        <sz val="12"/>
        <color theme="1"/>
        <rFont val="Bahnschrift"/>
        <family val="2"/>
      </rPr>
      <t xml:space="preserve">  OF APPROVED SIZE  AND 19 MM THICKNESS FOR SKIRTING TO TRUE LINE AND LEVEL WITH 1:1 CEMENT GROUT / ARALDITE/ GLUE &amp; FILLING THE JOINTS WITH NEAT WHITE / COLOR CEMENT INCLUDING, CLEANING, WATERING, CURING ETC. COMPLETE AS PER DETAIL DRAWING, AS SPECIFIED AND AS DIRECTED BY ARCHITECT. </t>
    </r>
  </si>
  <si>
    <t>BAR LHS WALL</t>
  </si>
  <si>
    <t>BAR RHS WALL</t>
  </si>
  <si>
    <t>GRANITE DOORSILL</t>
  </si>
  <si>
    <t>P/FIIXNG GRANITE DOOR SILL</t>
  </si>
  <si>
    <t>Kitchen Entrance</t>
  </si>
  <si>
    <t>Liquor store entrance</t>
  </si>
  <si>
    <t>Bar Entrance</t>
  </si>
  <si>
    <t>Bar riser</t>
  </si>
  <si>
    <t>Back entrance Riser</t>
  </si>
  <si>
    <t>Back Entrance Horizontal</t>
  </si>
  <si>
    <t>DEEP CLEANING THRU SPECIALISED AGENCY</t>
  </si>
  <si>
    <t>Size Variation as per site</t>
  </si>
  <si>
    <t>STONE LEDGE</t>
  </si>
  <si>
    <t>P/F service counters in duco finished  from outer surface &amp; top finished in veneer. The storage under the Counter should be provided with 6" ht. drawers at top row finished with wooden ribs. top of the shutter having C section brass inlay  &amp;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 shelf for crockery, shelf in ply finished with white laminate</t>
  </si>
  <si>
    <t>SERVICE STATION 2100*550*900. BOQ Rate Variation due to change is Size</t>
  </si>
  <si>
    <t>Storage Cabinet - with bamboo cane shutter. Rate Variation due to change in size</t>
  </si>
  <si>
    <t>Rate of 1200 L x 550 W x 900h is Rs 42000/Nos, while the size executed is 2100 x 550 x 900. so as per the prorarata basis(42000/1200/550/900*2100*550*900= 73500). Also this service station is not mentioned in BOQ as well.</t>
  </si>
  <si>
    <t>Rate of 1000 x 2000 mm is Rs 82500/ Number, while at site the size is 1500 x 3220. so the rate shall be done on prorata basis (i.e 82500/1000/2000*1500*3220) i.e Rs 199238/ Nos, Claimed Rs 82500 in Boq Items and Remaining Rs 116737 claimed in extra.</t>
  </si>
  <si>
    <t>DB Storage Cabinet of Size 1500 x 3220</t>
  </si>
  <si>
    <t>DB Cabinet of size 2400 x 3220</t>
  </si>
  <si>
    <t>10.a</t>
  </si>
  <si>
    <t>10.b</t>
  </si>
  <si>
    <t>Rate of 1200 x 2400mm is Rs 19200/ Number, while at site the size is 1500x2700. so the rate shall be done on prorata basis (i.e 19200/1200/1500*1500*2700) i.e Rs 27000/ Nos, Claimed Rs19200 in Boq Items and Remaining Rs 7800/Nos claimed in extra.</t>
  </si>
  <si>
    <t>Rate of 1000 x 2000 mm is Rs 82500/ Number, while at site the size is 2400 x 3220. so the rate shall be done on prorata basis (i.e 82500/1000/2000*2400*3220) i.e Rs 318780/ Nos, Claimed Rs 82500 in Boq Items and Remaining Rs 236280 claimed in extra.</t>
  </si>
  <si>
    <t>MTR</t>
  </si>
  <si>
    <t xml:space="preserve">BAMBOO BLINDS </t>
  </si>
  <si>
    <t>BAMBOO BLINDS BASIC RATE VARIATION</t>
  </si>
  <si>
    <t>MS STORAGES</t>
  </si>
  <si>
    <t>DEEP CLEANING</t>
  </si>
  <si>
    <t>DEEP CLEANING BY SPECIALISED AGENCY</t>
  </si>
  <si>
    <t>CASH PAYMENT</t>
  </si>
  <si>
    <t>INR</t>
  </si>
  <si>
    <t>Bar=&gt; Live Kitchen side wall</t>
  </si>
  <si>
    <t>Bar=&gt; Live Kitchen side wall front facia</t>
  </si>
  <si>
    <t>Live kitchen side wall</t>
  </si>
  <si>
    <t>live kitchen front elevation</t>
  </si>
  <si>
    <t>main panel cabinet side</t>
  </si>
  <si>
    <t>main panel cabinet front</t>
  </si>
  <si>
    <t>Façade curve inside</t>
  </si>
  <si>
    <t>Façade straight next to door towards story wall</t>
  </si>
  <si>
    <t>jambs</t>
  </si>
  <si>
    <t>Façade outer side</t>
  </si>
  <si>
    <t>façade outer side curve</t>
  </si>
  <si>
    <t>DB Storage Cabinet Rate Variation due to change in size</t>
  </si>
  <si>
    <t>TRAP DOOR ORDER RATE VARIATION DUE TO CHANGE IN SIZE</t>
  </si>
  <si>
    <t>GRANITE THRESHOLD</t>
  </si>
  <si>
    <t>Live Kitchen stone edge 6'' Wide champhering on both sides</t>
  </si>
  <si>
    <t>P/fixing Trap door as per design &amp; detail.</t>
  </si>
  <si>
    <t>Basic rate as per order is 600/SQM. While purchaded at Rs1575/Sqm after project team approval</t>
  </si>
  <si>
    <t>P/fixng Fabric on Banquete Sofa</t>
  </si>
  <si>
    <t>Order rate is Rs200/SFT while purchased at Rs 250/SFT</t>
  </si>
  <si>
    <t>Rework on Planter above banquete sofa due to change in drawings &amp; desings as required by the design team.</t>
  </si>
  <si>
    <t>Cash payment</t>
  </si>
  <si>
    <t>DUCO PAINT ON 19MM ply with 4mm MDF backing</t>
  </si>
  <si>
    <t>Material+ Labour +20% OH &amp; C.P (Qty as per site)</t>
  </si>
  <si>
    <t>ANGLE COCK CHANGED</t>
  </si>
  <si>
    <t>Kitchen Service Entry RHS wall from door to Bar end</t>
  </si>
  <si>
    <t>Bar LHS wall-Restaurant side</t>
  </si>
  <si>
    <t xml:space="preserve">DRAIN LINES BLOCK WORK AS PER MALL TEAM </t>
  </si>
  <si>
    <t xml:space="preserve">Water cooler to Dishwash drain </t>
  </si>
  <si>
    <t>Dishwash Long drain jali</t>
  </si>
  <si>
    <t>Dishwash to Hot section chamber</t>
  </si>
  <si>
    <t>Burnwr sink to Hot section</t>
  </si>
  <si>
    <t>Hot section chamber to chamber near long potwash chamber</t>
  </si>
  <si>
    <t>Chamber to long drain chamber potwash</t>
  </si>
  <si>
    <t>Potwash long drain to G chamber</t>
  </si>
  <si>
    <t>G chamber to end chamber</t>
  </si>
  <si>
    <t>Cold room chamber to end chamber</t>
  </si>
  <si>
    <t>Main kitchen chamber near horizontal freezer to mid chamber</t>
  </si>
  <si>
    <t>Live kitchen outer sink chamber to next chamber</t>
  </si>
  <si>
    <t xml:space="preserve">Bar Drain line to Potwash long drain </t>
  </si>
  <si>
    <t>DRAIN LINE PLASTER AS PER MALL TEAM INSTRUCTIONS</t>
  </si>
  <si>
    <t>DRAIN LINE WATERPROOFING AS PER MALL TEAM INSTRUCTIONS</t>
  </si>
  <si>
    <t>RE-WATERPROOFING ON KITCHEN AREA PCC (BEFORE KOTA FLOORING AS PER MALL INSTRUCTIONS)</t>
  </si>
  <si>
    <t>Location-</t>
  </si>
  <si>
    <t xml:space="preserve">R.A 01 </t>
  </si>
  <si>
    <t xml:space="preserve">R.A 02 </t>
  </si>
  <si>
    <t>CUMULATIVE (100%)</t>
  </si>
  <si>
    <t>RATE VARIATION DUE TO CHANGE IN DESIGN. IT WAS STRAIGHT GLASS LATER CHANGED TO BEND GLASS</t>
  </si>
  <si>
    <r>
      <rPr>
        <b/>
        <u/>
        <sz val="14"/>
        <rFont val="Calibri"/>
        <family val="2"/>
        <scheme val="minor"/>
      </rPr>
      <t>GRANITE CLADDING</t>
    </r>
    <r>
      <rPr>
        <b/>
        <sz val="14"/>
        <rFont val="Calibri"/>
        <family val="2"/>
        <scheme val="minor"/>
      </rPr>
      <t xml:space="preserve"> - PROVIDING AND LAYING IN POSITION 19 MM THK  GRANITE OF APPROVED SIZE AND SHADE OF STANDARD THICKNESS FOR CLADDING TO TRUE LINE AND LEVEL INCLUDING 1:4 MIX CEMENT SAND MORTAR FLOATED WITH NEAT CEMENT SLURRY / ARALDITE &amp; FILLING THE JOINTS WITH NEAT WHITE / COLOR CEMENT INCLUDING SCAFOLDING, CLEANING, WATERING, CURING ETC. COMPLETE AS PER DETAIL DRAWING, AS SPECIFIED AND AS DIRECTED BY ARCHITECT OR EI.</t>
    </r>
  </si>
  <si>
    <r>
      <t xml:space="preserve">KOTA STONE </t>
    </r>
    <r>
      <rPr>
        <b/>
        <u/>
        <sz val="14"/>
        <color theme="1"/>
        <rFont val="Calibri"/>
        <family val="2"/>
        <scheme val="minor"/>
      </rPr>
      <t>LEDGE WALL 4'' TO 9" HT.</t>
    </r>
    <r>
      <rPr>
        <b/>
        <sz val="14"/>
        <color theme="1"/>
        <rFont val="Calibri"/>
        <family val="2"/>
        <scheme val="minor"/>
      </rPr>
      <t xml:space="preserve"> FIXED AT 2 SIDES AND TOP WITH BLACK GRANITE BOTH SIDE CHAMFERING FOR POTWASH, DISHWASH OR ANY OTHER SPACE AS REQUIRED</t>
    </r>
  </si>
  <si>
    <r>
      <t xml:space="preserve">PROVIDING AND FIXING IN POSITION 3'' HIGH KOTA </t>
    </r>
    <r>
      <rPr>
        <b/>
        <u/>
        <sz val="14"/>
        <color theme="1"/>
        <rFont val="Calibri"/>
        <family val="2"/>
        <scheme val="minor"/>
      </rPr>
      <t>SKIRTING</t>
    </r>
    <r>
      <rPr>
        <b/>
        <sz val="14"/>
        <color theme="1"/>
        <rFont val="Calibri"/>
        <family val="2"/>
        <scheme val="minor"/>
      </rPr>
      <t xml:space="preserve">  OF APPROVED SIZE  AND 19 MM THICKNESS FOR SKIRTING TO TRUE LINE AND LEVEL WITH 1:1 CEMENT GROUT / ARALDITE/ GLUE &amp; FILLING THE JOINTS WITH NEAT WHITE / COLOR CEMENT INCLUDING, CLEANING, WATERING, CURING ETC. COMPLETE AS PER DETAIL DRAWING, AS SPECIFIED AND AS DIRECTED BY ARCHITECT. </t>
    </r>
  </si>
  <si>
    <t>PAYMENT TO ELECTRICAL CERTIFICATION ON BEHALF OF COPPER CHIMNEY</t>
  </si>
  <si>
    <t>LIVE Kitchen bison partition</t>
  </si>
  <si>
    <t>DIFFERENCE (AS PER ACTUAL-ORDER VALUE)</t>
  </si>
  <si>
    <t>THIS BILL (FINAL)</t>
  </si>
  <si>
    <t>SUMMARY OF BOQ ITEMS BILL</t>
  </si>
  <si>
    <r>
      <t>Removing of</t>
    </r>
    <r>
      <rPr>
        <b/>
        <sz val="14"/>
        <rFont val="Book Antiqua"/>
        <family val="1"/>
      </rPr>
      <t xml:space="preserve"> POP punning and making wall </t>
    </r>
    <r>
      <rPr>
        <sz val="14"/>
        <rFont val="Book Antiqua"/>
        <family val="1"/>
      </rPr>
      <t>puncture size of 200-600mm wide  on existing wall, including cleaning the surface and proper plaster in line and level ready to paint &amp; dump the debris's at ground floor debris point.</t>
    </r>
  </si>
  <si>
    <t>REWORK ON MOLDING</t>
  </si>
  <si>
    <t>P/APPLYING DUCO PAINT ON MOLDING</t>
  </si>
  <si>
    <t>SERVICE STATION TOP- ITALIAN RATE DIFFERENCE</t>
  </si>
  <si>
    <t>Not executed as per Boq, shifted to Item 3 MS Display Unit Shelves</t>
  </si>
  <si>
    <t>Shelves on MS Display Unit</t>
  </si>
  <si>
    <t>BAR BACK DISPLAY SHELVES</t>
  </si>
  <si>
    <t>Furniture and equipments placement as per drawing</t>
  </si>
  <si>
    <t>LIVE KITCHEN DOOR FRAME</t>
  </si>
  <si>
    <t>AUSTRALIAN WHITE STONE LEDGE ON LIVE KITCHEN</t>
  </si>
  <si>
    <t>11.a</t>
  </si>
  <si>
    <t>MS WORK- TRAP DOOR</t>
  </si>
  <si>
    <t>P/Fixing 50x50mmx 3mm thk MS Tubes on Trap doors</t>
  </si>
  <si>
    <t>MS WORK ON TRAP DOORS</t>
  </si>
  <si>
    <t xml:space="preserve">P/FIXING 50X50X3MM THK MS TUBES </t>
  </si>
  <si>
    <t>Trap door frame</t>
  </si>
  <si>
    <t>Vertical supports from mother slab</t>
  </si>
  <si>
    <t>FOR 1 TRAP DOOR</t>
  </si>
  <si>
    <t>50x50x3mm Thk MS tube @1.32kg/RFT</t>
  </si>
  <si>
    <t>Kg</t>
  </si>
  <si>
    <t>Ms Rate Rs 85/Kg</t>
  </si>
  <si>
    <t>MS BASE PLATES 4 NOS</t>
  </si>
  <si>
    <t>150x150x6mm MS plate @Rs 80/Pc</t>
  </si>
  <si>
    <t>MS Weight/ trap door</t>
  </si>
  <si>
    <t>COST OF MS WORK ON 1 TRAP DOOR</t>
  </si>
  <si>
    <t>P/fixing 19mm thk GREY WILLIAMS stone on service station Top</t>
  </si>
  <si>
    <t>DUCO PAINT ON MOLDINGS</t>
  </si>
  <si>
    <t>P/applying Duco paint on Moldings</t>
  </si>
  <si>
    <t>SERVICE STATION TOP- ITALIAN and Veneer Basic RATE DIFFERENCE</t>
  </si>
  <si>
    <t>Rate Difference B/w Veneer &amp; Italian stone. As it is Veneer in Boq and Executed Italian as per dwg. The Basic rate of veneer is Rs 140/SFT while the Italian purchased at Rs 500/Sft. (Rs 500-140 I.e Rate difference of Rs 340/SFT)</t>
  </si>
  <si>
    <t>P/fixing 19mm thk Italian (GREY WILLIAMS) stone on service stations Top</t>
  </si>
  <si>
    <r>
      <t xml:space="preserve">PROVIDING </t>
    </r>
    <r>
      <rPr>
        <b/>
        <u/>
        <sz val="14"/>
        <color theme="1"/>
        <rFont val="Calibri"/>
        <family val="2"/>
        <scheme val="minor"/>
      </rPr>
      <t>WATERPROOFING TREATMENT IN KITCHEN, BAR AND DRAINAGE LINES AND CHAMBERS</t>
    </r>
    <r>
      <rPr>
        <b/>
        <sz val="14"/>
        <color theme="1"/>
        <rFont val="Calibri"/>
        <family val="2"/>
        <scheme val="minor"/>
      </rPr>
      <t xml:space="preserve"> AREA OVER THE SLAB BY  APPLYING 2 COAT OF WATERPROOFING PRODUCT AS PER MANUFACTURER SPECIFICATIONS. INCLUDING SURFACE PREPRATION AS PER MANUFACURE'S SPECIFICATIONS, ALL LEAD, LIFTS,CURING, TESTING ETC . COMPLETE AS SPECIFIED BY EI.</t>
    </r>
  </si>
  <si>
    <t>TWO COAT OF WATERPROOFING ON PCC BEFORE KOTA FLOORING</t>
  </si>
  <si>
    <t>P/fixing Brass PVD coated T profile on wall &amp; Veneer Joint on BAR</t>
  </si>
  <si>
    <t>P/fixing MS SHELVES finished with perforated Jali and GI sheet on the Shelves top as directed by the site incharge.</t>
  </si>
  <si>
    <t>DATE: 20-04-2024</t>
  </si>
  <si>
    <t>DATE:20-04-2024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</si>
</sst>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quot;₹&quot;\ * #,##0.00_ ;_ &quot;₹&quot;\ * \-#,##0.00_ ;_ &quot;₹&quot;\ * &quot;-&quot;??_ ;_ @_ "/>
    <numFmt numFmtId="43" formatCode="_ * #,##0.00_ ;_ * \-#,##0.00_ ;_ * &quot;-&quot;??_ ;_ @_ "/>
    <numFmt numFmtId="164" formatCode="_(* #,##0.00_);_(* \(#,##0.00\);_(* &quot;-&quot;??_);_(@_)"/>
    <numFmt numFmtId="165" formatCode="_(* #,##0.00_);_(* \(#,##0.00\);_(* \-??_);_(@_)"/>
    <numFmt numFmtId="166" formatCode="#,##0_);\-#,##0"/>
    <numFmt numFmtId="167" formatCode="#,##0.00_);\-#,##0.00"/>
    <numFmt numFmtId="168" formatCode="&quot;₹&quot;\ #,##0.00"/>
  </numFmts>
  <fonts count="1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Book Antiqua"/>
      <family val="1"/>
    </font>
    <font>
      <sz val="10"/>
      <name val="Book Antiqua"/>
      <family val="1"/>
    </font>
    <font>
      <b/>
      <sz val="12"/>
      <name val="Book Antiqua"/>
      <family val="1"/>
    </font>
    <font>
      <sz val="10"/>
      <color indexed="8"/>
      <name val="Calibri"/>
      <family val="2"/>
      <scheme val="minor"/>
    </font>
    <font>
      <sz val="11"/>
      <color theme="1"/>
      <name val="Times New Roman"/>
      <family val="1"/>
    </font>
    <font>
      <sz val="10"/>
      <name val="Calibri"/>
      <family val="2"/>
      <scheme val="minor"/>
    </font>
    <font>
      <sz val="10"/>
      <name val="Arial"/>
      <family val="2"/>
      <charset val="204"/>
    </font>
    <font>
      <b/>
      <sz val="10"/>
      <name val="Calibri"/>
      <family val="2"/>
      <scheme val="minor"/>
    </font>
    <font>
      <sz val="10"/>
      <color rgb="FFFF0000"/>
      <name val="Calibri"/>
      <family val="2"/>
      <scheme val="minor"/>
    </font>
    <font>
      <strike/>
      <sz val="10"/>
      <name val="Calibri"/>
      <family val="2"/>
      <scheme val="minor"/>
    </font>
    <font>
      <sz val="11"/>
      <color indexed="8"/>
      <name val="Times New Roman"/>
      <family val="1"/>
    </font>
    <font>
      <sz val="18"/>
      <name val="Arial"/>
      <family val="2"/>
    </font>
    <font>
      <sz val="15"/>
      <name val="Arial"/>
      <family val="2"/>
    </font>
    <font>
      <sz val="15"/>
      <color theme="1"/>
      <name val="Calibri"/>
      <family val="2"/>
      <scheme val="minor"/>
    </font>
    <font>
      <b/>
      <i/>
      <sz val="12"/>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sz val="12"/>
      <color theme="1"/>
      <name val="Calibri"/>
      <family val="2"/>
      <scheme val="minor"/>
    </font>
    <font>
      <b/>
      <i/>
      <sz val="16"/>
      <name val="Calibri"/>
      <family val="2"/>
      <scheme val="minor"/>
    </font>
    <font>
      <b/>
      <sz val="16"/>
      <name val="Calibri"/>
      <family val="2"/>
      <scheme val="minor"/>
    </font>
    <font>
      <sz val="12"/>
      <name val="Book Antiqua"/>
      <family val="1"/>
    </font>
    <font>
      <sz val="12"/>
      <color theme="1"/>
      <name val="Book Antiqua"/>
      <family val="1"/>
    </font>
    <font>
      <b/>
      <sz val="12"/>
      <color theme="1"/>
      <name val="Book Antiqua"/>
      <family val="1"/>
    </font>
    <font>
      <sz val="12"/>
      <color theme="1"/>
      <name val="Arial"/>
      <family val="2"/>
    </font>
    <font>
      <b/>
      <i/>
      <sz val="16"/>
      <name val="Book Antiqua"/>
      <family val="1"/>
    </font>
    <font>
      <b/>
      <sz val="16"/>
      <name val="Book Antiqua"/>
      <family val="1"/>
    </font>
    <font>
      <sz val="12"/>
      <color rgb="FFFF0000"/>
      <name val="Calibri"/>
      <family val="2"/>
      <scheme val="minor"/>
    </font>
    <font>
      <b/>
      <i/>
      <sz val="18"/>
      <name val="Calibri"/>
      <family val="2"/>
      <scheme val="minor"/>
    </font>
    <font>
      <b/>
      <sz val="12"/>
      <color rgb="FFFF0000"/>
      <name val="Calibri"/>
      <family val="2"/>
      <scheme val="minor"/>
    </font>
    <font>
      <sz val="16"/>
      <name val="Calibri"/>
      <family val="2"/>
      <scheme val="minor"/>
    </font>
    <font>
      <b/>
      <sz val="14"/>
      <name val="Arial"/>
      <family val="2"/>
    </font>
    <font>
      <b/>
      <sz val="10"/>
      <name val="Arial"/>
      <family val="2"/>
    </font>
    <font>
      <sz val="16"/>
      <color indexed="8"/>
      <name val="Calibri"/>
      <family val="2"/>
      <scheme val="minor"/>
    </font>
    <font>
      <sz val="16"/>
      <color theme="1"/>
      <name val="Calibri"/>
      <family val="2"/>
      <scheme val="minor"/>
    </font>
    <font>
      <strike/>
      <sz val="16"/>
      <name val="Calibri"/>
      <family val="2"/>
      <scheme val="minor"/>
    </font>
    <font>
      <sz val="16"/>
      <color indexed="8"/>
      <name val="Times New Roman"/>
      <family val="1"/>
    </font>
    <font>
      <sz val="16"/>
      <name val="Book Antiqua"/>
      <family val="1"/>
    </font>
    <font>
      <b/>
      <sz val="11"/>
      <name val="Book Antiqua"/>
      <family val="1"/>
    </font>
    <font>
      <b/>
      <sz val="11"/>
      <name val="Cambria"/>
      <family val="1"/>
      <scheme val="major"/>
    </font>
    <font>
      <sz val="11"/>
      <name val="Cambria"/>
      <family val="1"/>
      <scheme val="major"/>
    </font>
    <font>
      <b/>
      <i/>
      <sz val="11"/>
      <name val="Cambria"/>
      <family val="1"/>
      <scheme val="major"/>
    </font>
    <font>
      <sz val="11"/>
      <color rgb="FFFF0000"/>
      <name val="Cambria"/>
      <family val="1"/>
      <scheme val="major"/>
    </font>
    <font>
      <sz val="11"/>
      <color indexed="8"/>
      <name val="Cambria"/>
      <family val="1"/>
      <scheme val="major"/>
    </font>
    <font>
      <sz val="11"/>
      <name val="Bahnschrift"/>
      <family val="2"/>
    </font>
    <font>
      <b/>
      <sz val="12"/>
      <name val="Bahnschrift"/>
      <family val="2"/>
    </font>
    <font>
      <b/>
      <sz val="14"/>
      <name val="Bahnschrift"/>
      <family val="2"/>
    </font>
    <font>
      <sz val="14"/>
      <name val="Bahnschrift"/>
      <family val="2"/>
    </font>
    <font>
      <sz val="14"/>
      <color rgb="FF000000"/>
      <name val="Bahnschrift"/>
      <family val="2"/>
    </font>
    <font>
      <sz val="14"/>
      <color rgb="FFFF0000"/>
      <name val="Bahnschrift"/>
      <family val="2"/>
    </font>
    <font>
      <sz val="14"/>
      <color indexed="8"/>
      <name val="Bahnschrift"/>
      <family val="2"/>
    </font>
    <font>
      <b/>
      <sz val="16"/>
      <name val="Bahnschrift"/>
      <family val="2"/>
    </font>
    <font>
      <sz val="16"/>
      <name val="Bahnschrift"/>
      <family val="2"/>
    </font>
    <font>
      <sz val="16"/>
      <color rgb="FFFF0000"/>
      <name val="Bahnschrift"/>
      <family val="2"/>
    </font>
    <font>
      <sz val="16"/>
      <color indexed="8"/>
      <name val="Bahnschrift"/>
      <family val="2"/>
    </font>
    <font>
      <sz val="16"/>
      <color theme="1"/>
      <name val="Bahnschrift"/>
      <family val="2"/>
    </font>
    <font>
      <b/>
      <sz val="16"/>
      <color rgb="FFFF0000"/>
      <name val="Bahnschrift"/>
      <family val="2"/>
    </font>
    <font>
      <b/>
      <sz val="16"/>
      <color indexed="8"/>
      <name val="Bahnschrift"/>
      <family val="2"/>
    </font>
    <font>
      <b/>
      <sz val="12"/>
      <name val="Arial"/>
      <family val="2"/>
    </font>
    <font>
      <b/>
      <sz val="18"/>
      <name val="Calibri"/>
      <family val="2"/>
      <scheme val="minor"/>
    </font>
    <font>
      <b/>
      <sz val="14"/>
      <color indexed="8"/>
      <name val="Bahnschrift"/>
      <family val="2"/>
    </font>
    <font>
      <b/>
      <sz val="14"/>
      <color rgb="FFFF0000"/>
      <name val="Bahnschrift"/>
      <family val="2"/>
    </font>
    <font>
      <b/>
      <sz val="14"/>
      <color rgb="FF000000"/>
      <name val="Bahnschrift"/>
      <family val="2"/>
    </font>
    <font>
      <sz val="14"/>
      <name val="Cambria"/>
      <family val="1"/>
      <scheme val="major"/>
    </font>
    <font>
      <sz val="14"/>
      <color rgb="FFFF0000"/>
      <name val="Cambria"/>
      <family val="1"/>
      <scheme val="major"/>
    </font>
    <font>
      <sz val="16"/>
      <name val="Cambria"/>
      <family val="1"/>
      <scheme val="major"/>
    </font>
    <font>
      <b/>
      <sz val="14"/>
      <name val="Cambria"/>
      <family val="1"/>
      <scheme val="major"/>
    </font>
    <font>
      <b/>
      <sz val="16"/>
      <name val="Cambria"/>
      <family val="1"/>
      <scheme val="major"/>
    </font>
    <font>
      <sz val="16"/>
      <color indexed="10"/>
      <name val="Bahnschrift"/>
      <family val="2"/>
    </font>
    <font>
      <b/>
      <i/>
      <sz val="20"/>
      <name val="Calibri"/>
      <family val="2"/>
      <scheme val="minor"/>
    </font>
    <font>
      <b/>
      <i/>
      <sz val="16"/>
      <name val="Bahnschrift"/>
      <family val="2"/>
    </font>
    <font>
      <b/>
      <strike/>
      <sz val="14"/>
      <name val="Bahnschrift"/>
      <family val="2"/>
    </font>
    <font>
      <b/>
      <sz val="16"/>
      <color rgb="FF0000CC"/>
      <name val="Bahnschrift"/>
      <family val="2"/>
    </font>
    <font>
      <sz val="14"/>
      <name val="Calibri"/>
      <family val="2"/>
      <scheme val="minor"/>
    </font>
    <font>
      <sz val="14"/>
      <color indexed="8"/>
      <name val="Calibri"/>
      <family val="2"/>
      <scheme val="minor"/>
    </font>
    <font>
      <sz val="14"/>
      <color rgb="FF000000"/>
      <name val="Calibri"/>
      <family val="2"/>
      <scheme val="minor"/>
    </font>
    <font>
      <b/>
      <sz val="14"/>
      <name val="Calibri"/>
      <family val="2"/>
      <scheme val="minor"/>
    </font>
    <font>
      <b/>
      <sz val="18"/>
      <name val="Bahnschrift"/>
      <family val="2"/>
    </font>
    <font>
      <sz val="16"/>
      <color rgb="FFFF0000"/>
      <name val="Calibri"/>
      <family val="2"/>
      <scheme val="minor"/>
    </font>
    <font>
      <b/>
      <sz val="16"/>
      <color rgb="FFFF0000"/>
      <name val="Calibri"/>
      <family val="2"/>
      <scheme val="minor"/>
    </font>
    <font>
      <b/>
      <i/>
      <sz val="14"/>
      <name val="Calibri"/>
      <family val="2"/>
      <scheme val="minor"/>
    </font>
    <font>
      <sz val="14"/>
      <color rgb="FFFF0000"/>
      <name val="Calibri"/>
      <family val="2"/>
      <scheme val="minor"/>
    </font>
    <font>
      <b/>
      <sz val="14"/>
      <color rgb="FFFF0000"/>
      <name val="Calibri"/>
      <family val="2"/>
      <scheme val="minor"/>
    </font>
    <font>
      <sz val="14"/>
      <color rgb="FFFF0000"/>
      <name val="Book Antiqua"/>
      <family val="1"/>
    </font>
    <font>
      <sz val="14"/>
      <color theme="1"/>
      <name val="Calibri"/>
      <family val="2"/>
      <scheme val="minor"/>
    </font>
    <font>
      <b/>
      <sz val="14"/>
      <color indexed="10"/>
      <name val="Calibri"/>
      <family val="2"/>
      <scheme val="minor"/>
    </font>
    <font>
      <b/>
      <sz val="14"/>
      <name val="Times New Roman"/>
      <family val="1"/>
    </font>
    <font>
      <sz val="14"/>
      <color theme="1"/>
      <name val="Times New Roman"/>
      <family val="1"/>
    </font>
    <font>
      <strike/>
      <sz val="14"/>
      <name val="Calibri"/>
      <family val="2"/>
      <scheme val="minor"/>
    </font>
    <font>
      <b/>
      <strike/>
      <sz val="14"/>
      <name val="Calibri"/>
      <family val="2"/>
      <scheme val="minor"/>
    </font>
    <font>
      <b/>
      <sz val="14"/>
      <color rgb="FFFF0000"/>
      <name val="Cambria"/>
      <family val="1"/>
      <scheme val="major"/>
    </font>
    <font>
      <sz val="14"/>
      <name val="Arial"/>
      <family val="2"/>
    </font>
    <font>
      <b/>
      <sz val="14"/>
      <color theme="0"/>
      <name val="Calibri"/>
      <family val="2"/>
      <scheme val="minor"/>
    </font>
    <font>
      <sz val="12"/>
      <name val="Bahnschrift"/>
      <family val="2"/>
    </font>
    <font>
      <b/>
      <sz val="14"/>
      <name val="Arial Black"/>
      <family val="2"/>
    </font>
    <font>
      <sz val="14"/>
      <name val="Arial Black"/>
      <family val="2"/>
    </font>
    <font>
      <sz val="10"/>
      <name val="Arial Black"/>
      <family val="2"/>
    </font>
    <font>
      <b/>
      <sz val="18"/>
      <name val="Arial Black"/>
      <family val="2"/>
    </font>
    <font>
      <sz val="12"/>
      <color theme="1"/>
      <name val="Bahnschrift"/>
      <family val="2"/>
    </font>
    <font>
      <u/>
      <sz val="12"/>
      <color theme="1"/>
      <name val="Bahnschrift"/>
      <family val="2"/>
    </font>
    <font>
      <b/>
      <sz val="12"/>
      <color theme="1"/>
      <name val="Bahnschrift"/>
      <family val="2"/>
    </font>
    <font>
      <b/>
      <sz val="16"/>
      <color indexed="8"/>
      <name val="Calibri"/>
      <family val="2"/>
      <scheme val="minor"/>
    </font>
    <font>
      <b/>
      <sz val="16"/>
      <color rgb="FF000000"/>
      <name val="Calibri"/>
      <family val="2"/>
      <scheme val="minor"/>
    </font>
    <font>
      <b/>
      <sz val="14"/>
      <color rgb="FFFF0000"/>
      <name val="Arial"/>
      <family val="2"/>
    </font>
    <font>
      <b/>
      <sz val="12"/>
      <color rgb="FFFF0000"/>
      <name val="Arial"/>
      <family val="2"/>
    </font>
    <font>
      <sz val="12"/>
      <color rgb="FFFF0000"/>
      <name val="Bahnschrift"/>
      <family val="2"/>
    </font>
    <font>
      <sz val="10"/>
      <color rgb="FFFF0000"/>
      <name val="Arial"/>
      <family val="2"/>
    </font>
    <font>
      <b/>
      <sz val="14"/>
      <color theme="1"/>
      <name val="Bahnschrift"/>
      <family val="2"/>
    </font>
    <font>
      <b/>
      <sz val="14"/>
      <color theme="3"/>
      <name val="Bahnschrift"/>
      <family val="2"/>
    </font>
    <font>
      <sz val="11"/>
      <name val="Book Antiqua"/>
      <family val="1"/>
    </font>
    <font>
      <b/>
      <sz val="11"/>
      <name val="Arial"/>
      <family val="2"/>
    </font>
    <font>
      <b/>
      <sz val="11"/>
      <name val="Arial Black"/>
      <family val="2"/>
    </font>
    <font>
      <b/>
      <sz val="14"/>
      <color theme="1"/>
      <name val="Calibri"/>
      <family val="2"/>
      <scheme val="minor"/>
    </font>
    <font>
      <b/>
      <u/>
      <sz val="14"/>
      <color theme="1"/>
      <name val="Calibri"/>
      <family val="2"/>
      <scheme val="minor"/>
    </font>
    <font>
      <b/>
      <u/>
      <sz val="14"/>
      <name val="Calibri"/>
      <family val="2"/>
      <scheme val="minor"/>
    </font>
    <font>
      <sz val="14"/>
      <name val="Book Antiqua"/>
      <family val="1"/>
    </font>
    <font>
      <b/>
      <sz val="14"/>
      <name val="Book Antiqua"/>
      <family val="1"/>
    </font>
    <font>
      <sz val="12"/>
      <name val="Arial"/>
      <family val="2"/>
    </font>
    <font>
      <i/>
      <sz val="14"/>
      <name val="Calibri"/>
      <family val="2"/>
      <scheme val="minor"/>
    </font>
    <font>
      <b/>
      <i/>
      <sz val="14"/>
      <name val="Bahnschrift"/>
      <family val="2"/>
    </font>
    <font>
      <b/>
      <i/>
      <sz val="16"/>
      <name val="Cambria"/>
      <family val="1"/>
      <scheme val="major"/>
    </font>
  </fonts>
  <fills count="2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bgColor indexed="64"/>
      </patternFill>
    </fill>
    <fill>
      <patternFill patternType="solid">
        <fgColor theme="2" tint="-9.9978637043366805E-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1">
    <xf numFmtId="0" fontId="0" fillId="0" borderId="0"/>
    <xf numFmtId="164" fontId="6"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165" fontId="6" fillId="0" borderId="0" applyFill="0" applyBorder="0" applyAlignment="0" applyProtection="0"/>
    <xf numFmtId="0" fontId="5" fillId="0" borderId="0"/>
    <xf numFmtId="0" fontId="6" fillId="0" borderId="0"/>
    <xf numFmtId="0" fontId="4" fillId="0" borderId="0"/>
    <xf numFmtId="0" fontId="3" fillId="0" borderId="0"/>
    <xf numFmtId="0" fontId="14" fillId="0" borderId="0"/>
    <xf numFmtId="0" fontId="6" fillId="0" borderId="0">
      <alignment vertical="center" wrapText="1"/>
    </xf>
    <xf numFmtId="0" fontId="6" fillId="0" borderId="0">
      <alignment vertical="center" wrapText="1"/>
    </xf>
    <xf numFmtId="0" fontId="6" fillId="0" borderId="0"/>
    <xf numFmtId="0" fontId="2" fillId="0" borderId="0"/>
    <xf numFmtId="43" fontId="2" fillId="0" borderId="0" applyFont="0" applyFill="0" applyBorder="0" applyAlignment="0" applyProtection="0"/>
    <xf numFmtId="0" fontId="1" fillId="0" borderId="0"/>
  </cellStyleXfs>
  <cellXfs count="1518">
    <xf numFmtId="0" fontId="0" fillId="0" borderId="0" xfId="0"/>
    <xf numFmtId="0" fontId="9" fillId="0" borderId="0" xfId="0" applyFont="1"/>
    <xf numFmtId="0" fontId="8" fillId="0" borderId="0" xfId="0" applyFont="1"/>
    <xf numFmtId="164" fontId="9" fillId="0" borderId="0" xfId="1" applyFont="1" applyAlignment="1">
      <alignment vertical="center" wrapText="1"/>
    </xf>
    <xf numFmtId="0" fontId="8" fillId="0" borderId="0" xfId="0" applyFont="1" applyAlignment="1">
      <alignment horizontal="center"/>
    </xf>
    <xf numFmtId="0" fontId="6" fillId="0" borderId="0" xfId="0" applyFont="1"/>
    <xf numFmtId="0" fontId="12" fillId="0" borderId="0" xfId="0" applyFont="1"/>
    <xf numFmtId="164" fontId="13" fillId="0" borderId="0" xfId="1" applyFont="1" applyBorder="1" applyAlignment="1">
      <alignment horizontal="center" vertical="center"/>
    </xf>
    <xf numFmtId="0" fontId="13" fillId="0" borderId="0" xfId="0" applyFont="1" applyAlignment="1">
      <alignment horizontal="center" vertical="center"/>
    </xf>
    <xf numFmtId="0" fontId="13" fillId="0" borderId="0" xfId="0" applyFont="1"/>
    <xf numFmtId="0" fontId="13" fillId="4" borderId="0" xfId="0" applyFont="1" applyFill="1" applyAlignment="1">
      <alignment horizontal="center" vertical="center"/>
    </xf>
    <xf numFmtId="0" fontId="13" fillId="3" borderId="0" xfId="0" applyFont="1" applyFill="1"/>
    <xf numFmtId="0" fontId="13" fillId="0" borderId="0" xfId="0" applyFont="1" applyAlignment="1">
      <alignment horizontal="justify" vertical="top" wrapText="1"/>
    </xf>
    <xf numFmtId="0" fontId="13" fillId="0" borderId="0" xfId="0" applyFont="1" applyAlignment="1">
      <alignment vertical="center"/>
    </xf>
    <xf numFmtId="0" fontId="11" fillId="3" borderId="0" xfId="0" applyFont="1" applyFill="1"/>
    <xf numFmtId="0" fontId="13" fillId="0" borderId="0" xfId="8" applyFont="1"/>
    <xf numFmtId="0" fontId="9" fillId="0" borderId="0" xfId="0" applyFont="1" applyAlignment="1">
      <alignment horizontal="justify" vertical="top" wrapText="1"/>
    </xf>
    <xf numFmtId="0" fontId="17" fillId="0" borderId="0" xfId="8" applyFont="1"/>
    <xf numFmtId="0" fontId="18" fillId="0" borderId="0" xfId="0" applyFont="1"/>
    <xf numFmtId="0" fontId="11" fillId="0" borderId="0" xfId="0" applyFont="1"/>
    <xf numFmtId="0" fontId="19" fillId="0" borderId="0" xfId="0" applyFont="1" applyAlignment="1">
      <alignment horizontal="center" vertical="center"/>
    </xf>
    <xf numFmtId="0" fontId="20" fillId="0" borderId="0" xfId="0" applyFont="1" applyAlignment="1">
      <alignment horizontal="center" vertical="center"/>
    </xf>
    <xf numFmtId="0" fontId="21" fillId="0" borderId="0" xfId="13" applyFont="1" applyAlignment="1">
      <alignment horizontal="center" vertical="center"/>
    </xf>
    <xf numFmtId="0" fontId="21" fillId="0" borderId="0" xfId="13" applyFont="1" applyAlignment="1">
      <alignment horizontal="center" vertical="center" wrapText="1"/>
    </xf>
    <xf numFmtId="0" fontId="13" fillId="2" borderId="0" xfId="0" applyFont="1" applyFill="1"/>
    <xf numFmtId="0" fontId="13" fillId="0" borderId="0" xfId="0" applyFont="1" applyAlignment="1">
      <alignment vertical="center" wrapText="1"/>
    </xf>
    <xf numFmtId="0" fontId="13" fillId="0" borderId="0" xfId="8" applyFont="1" applyAlignment="1">
      <alignment horizontal="left" vertical="center"/>
    </xf>
    <xf numFmtId="0" fontId="13" fillId="0" borderId="0" xfId="0" applyFont="1" applyAlignment="1">
      <alignment horizontal="left" vertical="center"/>
    </xf>
    <xf numFmtId="0" fontId="13" fillId="7" borderId="0" xfId="0" applyFont="1" applyFill="1"/>
    <xf numFmtId="0" fontId="23" fillId="0" borderId="7" xfId="0" applyFont="1" applyBorder="1" applyAlignment="1">
      <alignment horizontal="center" vertical="center"/>
    </xf>
    <xf numFmtId="0" fontId="23" fillId="0" borderId="1" xfId="0" applyFont="1" applyBorder="1" applyAlignment="1">
      <alignment horizontal="center" vertical="top"/>
    </xf>
    <xf numFmtId="0" fontId="22" fillId="0" borderId="1" xfId="0" applyFont="1" applyBorder="1" applyAlignment="1">
      <alignment horizontal="center" vertical="center"/>
    </xf>
    <xf numFmtId="0" fontId="22" fillId="0" borderId="1" xfId="0" applyFont="1" applyBorder="1" applyAlignment="1">
      <alignment horizontal="left" vertical="center"/>
    </xf>
    <xf numFmtId="164" fontId="23" fillId="0" borderId="1" xfId="5" applyFont="1" applyBorder="1" applyAlignment="1">
      <alignment horizontal="center" vertical="center"/>
    </xf>
    <xf numFmtId="0" fontId="24" fillId="0" borderId="8" xfId="0" applyFont="1" applyBorder="1"/>
    <xf numFmtId="0" fontId="23" fillId="4" borderId="7" xfId="8" applyFont="1" applyFill="1" applyBorder="1" applyAlignment="1">
      <alignment horizontal="center" vertical="center"/>
    </xf>
    <xf numFmtId="0" fontId="23" fillId="4" borderId="1" xfId="8" applyFont="1" applyFill="1" applyBorder="1" applyAlignment="1">
      <alignment horizontal="center" vertical="center"/>
    </xf>
    <xf numFmtId="165" fontId="23" fillId="4" borderId="1" xfId="9" applyFont="1" applyFill="1" applyBorder="1" applyAlignment="1">
      <alignment horizontal="center" vertical="center"/>
    </xf>
    <xf numFmtId="0" fontId="23" fillId="4" borderId="8" xfId="0" applyFont="1" applyFill="1" applyBorder="1" applyAlignment="1">
      <alignment horizontal="center" vertical="center"/>
    </xf>
    <xf numFmtId="0" fontId="24" fillId="0" borderId="7" xfId="0" applyFont="1" applyBorder="1" applyAlignment="1">
      <alignment horizontal="center" vertical="center"/>
    </xf>
    <xf numFmtId="0" fontId="24" fillId="0" borderId="1" xfId="0" applyFont="1" applyBorder="1" applyAlignment="1">
      <alignment horizontal="center" vertical="center"/>
    </xf>
    <xf numFmtId="164" fontId="24" fillId="0" borderId="1" xfId="1" applyFont="1" applyBorder="1" applyAlignment="1">
      <alignment horizontal="center" vertical="center"/>
    </xf>
    <xf numFmtId="0" fontId="23" fillId="3" borderId="7" xfId="0" applyFont="1" applyFill="1" applyBorder="1" applyAlignment="1">
      <alignment vertical="center"/>
    </xf>
    <xf numFmtId="2" fontId="24" fillId="0" borderId="1" xfId="0" applyNumberFormat="1" applyFont="1" applyBorder="1" applyAlignment="1">
      <alignment horizontal="center" vertical="center" wrapText="1"/>
    </xf>
    <xf numFmtId="0" fontId="24" fillId="0" borderId="8" xfId="8" applyFont="1" applyBorder="1"/>
    <xf numFmtId="0" fontId="24" fillId="0" borderId="1" xfId="0" applyFont="1" applyBorder="1" applyAlignment="1">
      <alignment horizontal="center" vertical="center" wrapText="1"/>
    </xf>
    <xf numFmtId="44" fontId="24" fillId="0" borderId="1" xfId="0" applyNumberFormat="1" applyFont="1" applyBorder="1" applyAlignment="1">
      <alignment vertical="center" wrapText="1"/>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12" xfId="0" applyFont="1" applyBorder="1" applyAlignment="1">
      <alignment vertical="center"/>
    </xf>
    <xf numFmtId="164" fontId="24" fillId="0" borderId="12" xfId="1" applyFont="1" applyBorder="1" applyAlignment="1">
      <alignment horizontal="center" vertical="center"/>
    </xf>
    <xf numFmtId="0" fontId="24" fillId="0" borderId="13" xfId="0" applyFont="1" applyBorder="1"/>
    <xf numFmtId="0" fontId="23" fillId="0" borderId="1" xfId="0" applyFont="1" applyBorder="1" applyAlignment="1">
      <alignment horizontal="center" vertical="center"/>
    </xf>
    <xf numFmtId="0" fontId="23" fillId="3" borderId="1" xfId="0" applyFont="1" applyFill="1" applyBorder="1" applyAlignment="1">
      <alignment vertical="center"/>
    </xf>
    <xf numFmtId="0" fontId="23" fillId="0" borderId="7" xfId="0" applyFont="1" applyBorder="1" applyAlignment="1">
      <alignment horizontal="right" vertical="center"/>
    </xf>
    <xf numFmtId="0" fontId="23" fillId="0" borderId="1" xfId="0" applyFont="1" applyBorder="1" applyAlignment="1">
      <alignment horizontal="right" vertical="center"/>
    </xf>
    <xf numFmtId="44" fontId="23" fillId="0" borderId="1" xfId="0" applyNumberFormat="1" applyFont="1" applyBorder="1" applyAlignment="1">
      <alignment horizontal="right" vertical="center"/>
    </xf>
    <xf numFmtId="0" fontId="23" fillId="3" borderId="1" xfId="0" applyFont="1" applyFill="1" applyBorder="1" applyAlignment="1">
      <alignment horizontal="center" vertical="center"/>
    </xf>
    <xf numFmtId="0" fontId="23" fillId="3" borderId="8" xfId="0" applyFont="1" applyFill="1" applyBorder="1" applyAlignment="1">
      <alignment vertical="center"/>
    </xf>
    <xf numFmtId="3" fontId="24" fillId="0" borderId="1" xfId="0" applyNumberFormat="1" applyFont="1" applyBorder="1" applyAlignment="1">
      <alignment horizontal="left" vertical="center" wrapText="1"/>
    </xf>
    <xf numFmtId="3" fontId="24" fillId="0" borderId="1" xfId="0" applyNumberFormat="1" applyFont="1" applyBorder="1" applyAlignment="1">
      <alignment horizontal="center" vertical="center" wrapText="1"/>
    </xf>
    <xf numFmtId="2" fontId="25" fillId="0" borderId="1" xfId="12" applyNumberFormat="1" applyFont="1" applyBorder="1" applyAlignment="1">
      <alignment horizontal="center" vertical="center" wrapText="1"/>
    </xf>
    <xf numFmtId="44" fontId="24" fillId="0" borderId="8" xfId="0" applyNumberFormat="1" applyFont="1" applyBorder="1" applyAlignment="1">
      <alignment horizontal="right" vertical="center"/>
    </xf>
    <xf numFmtId="44" fontId="23" fillId="6" borderId="1" xfId="0" applyNumberFormat="1" applyFont="1" applyFill="1" applyBorder="1" applyAlignment="1">
      <alignment horizontal="right" vertical="center"/>
    </xf>
    <xf numFmtId="0" fontId="24" fillId="6" borderId="8" xfId="0" applyFont="1" applyFill="1" applyBorder="1"/>
    <xf numFmtId="0" fontId="24" fillId="0" borderId="1" xfId="8" applyFont="1" applyBorder="1" applyAlignment="1">
      <alignment horizontal="left" vertical="top" wrapText="1"/>
    </xf>
    <xf numFmtId="0" fontId="24" fillId="0" borderId="1" xfId="8" applyFont="1" applyBorder="1" applyAlignment="1">
      <alignment horizontal="center" vertical="center" wrapText="1"/>
    </xf>
    <xf numFmtId="0" fontId="24" fillId="0" borderId="1" xfId="8" applyFont="1" applyBorder="1" applyAlignment="1">
      <alignment horizontal="center" vertical="top"/>
    </xf>
    <xf numFmtId="0" fontId="24" fillId="0" borderId="7" xfId="8" applyFont="1" applyBorder="1" applyAlignment="1">
      <alignment horizontal="center" vertical="top"/>
    </xf>
    <xf numFmtId="0" fontId="23" fillId="0" borderId="6" xfId="0" applyFont="1" applyBorder="1" applyAlignment="1">
      <alignment horizontal="center" vertical="center"/>
    </xf>
    <xf numFmtId="164" fontId="30" fillId="0" borderId="1" xfId="1" applyFont="1" applyBorder="1" applyAlignment="1">
      <alignment vertical="center" wrapText="1"/>
    </xf>
    <xf numFmtId="0" fontId="30" fillId="0" borderId="1" xfId="0" applyFont="1" applyBorder="1" applyAlignment="1">
      <alignment horizontal="center"/>
    </xf>
    <xf numFmtId="0" fontId="30" fillId="0" borderId="1" xfId="0" applyFont="1" applyBorder="1" applyAlignment="1">
      <alignment horizontal="left" vertical="top"/>
    </xf>
    <xf numFmtId="0" fontId="31" fillId="0" borderId="1" xfId="0" applyFont="1" applyBorder="1" applyAlignment="1">
      <alignment horizontal="left" vertical="top"/>
    </xf>
    <xf numFmtId="0" fontId="32" fillId="0" borderId="1" xfId="0" applyFont="1" applyBorder="1" applyAlignment="1">
      <alignment horizontal="left" vertical="top"/>
    </xf>
    <xf numFmtId="43" fontId="31" fillId="0" borderId="1" xfId="0" applyNumberFormat="1" applyFont="1" applyBorder="1" applyAlignment="1">
      <alignment horizontal="right"/>
    </xf>
    <xf numFmtId="0" fontId="23" fillId="0" borderId="7" xfId="8" applyFont="1" applyBorder="1" applyAlignment="1">
      <alignment horizontal="center" vertical="center"/>
    </xf>
    <xf numFmtId="165" fontId="23" fillId="0" borderId="1" xfId="9" applyFont="1" applyBorder="1" applyAlignment="1">
      <alignment horizontal="center" vertical="center"/>
    </xf>
    <xf numFmtId="165" fontId="23" fillId="0" borderId="1" xfId="9" applyFont="1" applyFill="1" applyBorder="1" applyAlignment="1" applyProtection="1">
      <alignment horizontal="center" vertical="center"/>
    </xf>
    <xf numFmtId="165" fontId="23" fillId="0" borderId="8" xfId="9" applyFont="1" applyFill="1" applyBorder="1" applyAlignment="1" applyProtection="1">
      <alignment horizontal="center" vertical="center"/>
    </xf>
    <xf numFmtId="0" fontId="27" fillId="0" borderId="7" xfId="13" applyFont="1" applyBorder="1" applyAlignment="1">
      <alignment horizontal="center" vertical="center"/>
    </xf>
    <xf numFmtId="0" fontId="27" fillId="0" borderId="1" xfId="13" applyFont="1" applyBorder="1" applyAlignment="1">
      <alignment horizontal="center" vertical="center"/>
    </xf>
    <xf numFmtId="0" fontId="27" fillId="0" borderId="1" xfId="13" applyFont="1" applyBorder="1" applyAlignment="1">
      <alignment horizontal="center" vertical="center" wrapText="1"/>
    </xf>
    <xf numFmtId="0" fontId="27" fillId="0" borderId="8" xfId="13" applyFont="1" applyBorder="1" applyAlignment="1">
      <alignment horizontal="center" vertical="center"/>
    </xf>
    <xf numFmtId="0" fontId="24" fillId="0" borderId="1" xfId="13" applyFont="1" applyBorder="1" applyAlignment="1">
      <alignment horizontal="center" vertical="center"/>
    </xf>
    <xf numFmtId="0" fontId="27" fillId="0" borderId="11" xfId="13" applyFont="1" applyBorder="1" applyAlignment="1">
      <alignment horizontal="center" vertical="center"/>
    </xf>
    <xf numFmtId="0" fontId="27" fillId="0" borderId="12" xfId="13" applyFont="1" applyBorder="1" applyAlignment="1">
      <alignment horizontal="center" vertical="center"/>
    </xf>
    <xf numFmtId="0" fontId="27" fillId="0" borderId="12" xfId="13" applyFont="1" applyBorder="1" applyAlignment="1">
      <alignment horizontal="center" vertical="center" wrapText="1"/>
    </xf>
    <xf numFmtId="0" fontId="24" fillId="0" borderId="12" xfId="13" applyFont="1" applyBorder="1" applyAlignment="1">
      <alignment horizontal="center" vertical="center"/>
    </xf>
    <xf numFmtId="0" fontId="27" fillId="3" borderId="15" xfId="13" applyFont="1" applyFill="1" applyBorder="1" applyAlignment="1">
      <alignment horizontal="center" vertical="center"/>
    </xf>
    <xf numFmtId="0" fontId="24" fillId="3" borderId="15" xfId="0" applyFont="1" applyFill="1" applyBorder="1" applyAlignment="1">
      <alignment horizontal="center" vertical="center"/>
    </xf>
    <xf numFmtId="0" fontId="24" fillId="3" borderId="16" xfId="0" applyFont="1" applyFill="1" applyBorder="1" applyAlignment="1">
      <alignment horizontal="center" vertical="center"/>
    </xf>
    <xf numFmtId="0" fontId="21" fillId="3" borderId="0" xfId="13" applyFont="1" applyFill="1" applyAlignment="1">
      <alignment horizontal="center" vertical="center"/>
    </xf>
    <xf numFmtId="0" fontId="21" fillId="3" borderId="0" xfId="13" applyFont="1" applyFill="1" applyAlignment="1">
      <alignment horizontal="center" vertical="center" wrapText="1"/>
    </xf>
    <xf numFmtId="0" fontId="10" fillId="2" borderId="1" xfId="0" applyFont="1" applyFill="1" applyBorder="1" applyAlignment="1">
      <alignment horizontal="left" vertical="top"/>
    </xf>
    <xf numFmtId="164" fontId="10" fillId="2" borderId="1" xfId="1" applyFont="1" applyFill="1" applyBorder="1" applyAlignment="1">
      <alignment vertical="center" wrapText="1"/>
    </xf>
    <xf numFmtId="166" fontId="24" fillId="0" borderId="1" xfId="8" applyNumberFormat="1" applyFont="1" applyBorder="1" applyAlignment="1">
      <alignment horizontal="center" vertical="center" wrapText="1"/>
    </xf>
    <xf numFmtId="0" fontId="13" fillId="2" borderId="0" xfId="0" applyFont="1" applyFill="1" applyAlignment="1">
      <alignment horizontal="center" vertical="center" wrapText="1"/>
    </xf>
    <xf numFmtId="0" fontId="13" fillId="2" borderId="0" xfId="0" applyFont="1" applyFill="1" applyAlignment="1">
      <alignment wrapText="1"/>
    </xf>
    <xf numFmtId="0" fontId="13" fillId="7" borderId="0" xfId="8" applyFont="1" applyFill="1"/>
    <xf numFmtId="0" fontId="13" fillId="2" borderId="0" xfId="0" applyFont="1" applyFill="1" applyAlignment="1">
      <alignment vertical="center" wrapText="1"/>
    </xf>
    <xf numFmtId="164" fontId="26" fillId="0" borderId="1" xfId="5" applyFont="1" applyFill="1" applyBorder="1" applyAlignment="1">
      <alignment horizontal="center" vertical="center" wrapText="1"/>
    </xf>
    <xf numFmtId="0" fontId="13" fillId="2" borderId="0" xfId="8" applyFont="1" applyFill="1"/>
    <xf numFmtId="0" fontId="27" fillId="0" borderId="14" xfId="13" applyFont="1" applyBorder="1" applyAlignment="1">
      <alignment horizontal="center" vertical="center"/>
    </xf>
    <xf numFmtId="0" fontId="27" fillId="0" borderId="2" xfId="13" applyFont="1" applyBorder="1" applyAlignment="1">
      <alignment horizontal="center" vertical="center"/>
    </xf>
    <xf numFmtId="0" fontId="27" fillId="0" borderId="2" xfId="13" applyFont="1" applyBorder="1" applyAlignment="1">
      <alignment horizontal="center" vertical="center" wrapText="1"/>
    </xf>
    <xf numFmtId="0" fontId="24" fillId="0" borderId="2" xfId="13" applyFont="1" applyBorder="1" applyAlignment="1">
      <alignment horizontal="center" vertical="center"/>
    </xf>
    <xf numFmtId="0" fontId="24" fillId="0" borderId="33" xfId="8" applyFont="1" applyBorder="1"/>
    <xf numFmtId="0" fontId="11" fillId="2" borderId="0" xfId="0" applyFont="1" applyFill="1"/>
    <xf numFmtId="3" fontId="23" fillId="0" borderId="1" xfId="0" applyNumberFormat="1" applyFont="1" applyBorder="1" applyAlignment="1">
      <alignment horizontal="left" vertical="center" wrapText="1"/>
    </xf>
    <xf numFmtId="164" fontId="13" fillId="0" borderId="35" xfId="1" applyFont="1" applyBorder="1" applyAlignment="1">
      <alignment horizontal="center" vertical="center"/>
    </xf>
    <xf numFmtId="0" fontId="13" fillId="7" borderId="0" xfId="0" applyFont="1" applyFill="1" applyAlignment="1">
      <alignment vertical="center" wrapText="1"/>
    </xf>
    <xf numFmtId="0" fontId="24" fillId="2" borderId="1" xfId="8" applyFont="1" applyFill="1" applyBorder="1" applyAlignment="1">
      <alignment horizontal="center" vertical="center" wrapText="1"/>
    </xf>
    <xf numFmtId="0" fontId="13" fillId="8" borderId="0" xfId="0" applyFont="1" applyFill="1" applyAlignment="1">
      <alignment horizontal="justify" vertical="top" wrapText="1"/>
    </xf>
    <xf numFmtId="0" fontId="13" fillId="8" borderId="0" xfId="0" applyFont="1" applyFill="1"/>
    <xf numFmtId="0" fontId="16" fillId="0" borderId="0" xfId="0" applyFont="1"/>
    <xf numFmtId="0" fontId="38" fillId="3" borderId="15" xfId="0" applyFont="1" applyFill="1" applyBorder="1" applyAlignment="1">
      <alignment vertical="center" wrapText="1"/>
    </xf>
    <xf numFmtId="0" fontId="22" fillId="7" borderId="1" xfId="0" applyFont="1" applyFill="1" applyBorder="1" applyAlignment="1">
      <alignment horizontal="left" vertical="center"/>
    </xf>
    <xf numFmtId="0" fontId="23" fillId="7" borderId="1" xfId="8" applyFont="1" applyFill="1" applyBorder="1" applyAlignment="1">
      <alignment horizontal="center" vertical="center"/>
    </xf>
    <xf numFmtId="0" fontId="23" fillId="7" borderId="1" xfId="0" applyFont="1" applyFill="1" applyBorder="1" applyAlignment="1">
      <alignment horizontal="right" vertical="center"/>
    </xf>
    <xf numFmtId="0" fontId="23" fillId="7" borderId="1" xfId="0" applyFont="1" applyFill="1" applyBorder="1" applyAlignment="1">
      <alignment vertical="center"/>
    </xf>
    <xf numFmtId="3" fontId="24" fillId="7" borderId="1" xfId="0" applyNumberFormat="1" applyFont="1" applyFill="1" applyBorder="1" applyAlignment="1">
      <alignment horizontal="center" vertical="center" wrapText="1"/>
    </xf>
    <xf numFmtId="0" fontId="24" fillId="7" borderId="1" xfId="0" applyFont="1" applyFill="1" applyBorder="1" applyAlignment="1">
      <alignment horizontal="center" vertical="center" wrapText="1"/>
    </xf>
    <xf numFmtId="0" fontId="29" fillId="0" borderId="7" xfId="0" applyFont="1" applyBorder="1" applyAlignment="1">
      <alignment horizontal="center" vertical="center"/>
    </xf>
    <xf numFmtId="0" fontId="29" fillId="0" borderId="1" xfId="0" applyFont="1" applyBorder="1" applyAlignment="1">
      <alignment horizontal="center" vertical="top"/>
    </xf>
    <xf numFmtId="0" fontId="28" fillId="0" borderId="1" xfId="0" applyFont="1" applyBorder="1" applyAlignment="1">
      <alignment horizontal="center" vertical="center"/>
    </xf>
    <xf numFmtId="0" fontId="28" fillId="0" borderId="1" xfId="0" applyFont="1" applyBorder="1" applyAlignment="1">
      <alignment horizontal="left" vertical="center"/>
    </xf>
    <xf numFmtId="164" fontId="29" fillId="0" borderId="1" xfId="5" applyFont="1" applyBorder="1" applyAlignment="1">
      <alignment horizontal="center" vertical="center"/>
    </xf>
    <xf numFmtId="0" fontId="39" fillId="0" borderId="8" xfId="0" applyFont="1" applyBorder="1"/>
    <xf numFmtId="43" fontId="33" fillId="0" borderId="1" xfId="0" applyNumberFormat="1" applyFont="1" applyBorder="1" applyAlignment="1">
      <alignment horizontal="right"/>
    </xf>
    <xf numFmtId="0" fontId="13" fillId="0" borderId="0" xfId="8" applyFont="1" applyAlignment="1">
      <alignment wrapText="1"/>
    </xf>
    <xf numFmtId="0" fontId="39" fillId="0" borderId="0" xfId="0" applyFont="1" applyAlignment="1">
      <alignment horizontal="center" vertical="center"/>
    </xf>
    <xf numFmtId="0" fontId="39" fillId="0" borderId="0" xfId="0" applyFont="1"/>
    <xf numFmtId="0" fontId="29" fillId="4" borderId="7" xfId="8" applyFont="1" applyFill="1" applyBorder="1" applyAlignment="1">
      <alignment horizontal="center" vertical="center"/>
    </xf>
    <xf numFmtId="0" fontId="29" fillId="4" borderId="1" xfId="8" applyFont="1" applyFill="1" applyBorder="1" applyAlignment="1">
      <alignment horizontal="center" vertical="center"/>
    </xf>
    <xf numFmtId="165" fontId="29" fillId="4" borderId="1" xfId="9" applyFont="1" applyFill="1" applyBorder="1" applyAlignment="1">
      <alignment horizontal="center" vertical="center"/>
    </xf>
    <xf numFmtId="0" fontId="29" fillId="4" borderId="8" xfId="0" applyFont="1" applyFill="1" applyBorder="1" applyAlignment="1">
      <alignment horizontal="center" vertical="center"/>
    </xf>
    <xf numFmtId="0" fontId="39" fillId="4" borderId="0" xfId="0" applyFont="1" applyFill="1" applyAlignment="1">
      <alignment horizontal="center" vertical="center"/>
    </xf>
    <xf numFmtId="0" fontId="39" fillId="0" borderId="7" xfId="0" applyFont="1" applyBorder="1" applyAlignment="1">
      <alignment horizontal="center" vertical="center"/>
    </xf>
    <xf numFmtId="0" fontId="39" fillId="0" borderId="1" xfId="0" applyFont="1" applyBorder="1" applyAlignment="1">
      <alignment horizontal="center" vertical="center"/>
    </xf>
    <xf numFmtId="0" fontId="39" fillId="0" borderId="1" xfId="0" applyFont="1" applyBorder="1" applyAlignment="1">
      <alignment vertical="center"/>
    </xf>
    <xf numFmtId="164" fontId="39" fillId="0" borderId="1" xfId="1" applyFont="1" applyBorder="1" applyAlignment="1">
      <alignment horizontal="center" vertical="center"/>
    </xf>
    <xf numFmtId="0" fontId="39" fillId="3" borderId="0" xfId="0" applyFont="1" applyFill="1"/>
    <xf numFmtId="0" fontId="39" fillId="0" borderId="1" xfId="0" applyFont="1" applyBorder="1" applyAlignment="1">
      <alignment vertical="center" wrapText="1"/>
    </xf>
    <xf numFmtId="0" fontId="39" fillId="0" borderId="1" xfId="0" applyFont="1" applyBorder="1" applyAlignment="1">
      <alignment horizontal="center" vertical="center" wrapText="1"/>
    </xf>
    <xf numFmtId="164" fontId="42" fillId="0" borderId="1" xfId="5" applyFont="1" applyBorder="1" applyAlignment="1">
      <alignment horizontal="center" vertical="center" wrapText="1"/>
    </xf>
    <xf numFmtId="2" fontId="39" fillId="0" borderId="1" xfId="0" applyNumberFormat="1" applyFont="1" applyBorder="1" applyAlignment="1">
      <alignment horizontal="center" vertical="center" wrapText="1"/>
    </xf>
    <xf numFmtId="44" fontId="39" fillId="0" borderId="1" xfId="0" applyNumberFormat="1" applyFont="1" applyBorder="1" applyAlignment="1">
      <alignment vertical="center" wrapText="1"/>
    </xf>
    <xf numFmtId="44" fontId="39" fillId="0" borderId="8" xfId="0" applyNumberFormat="1" applyFont="1" applyBorder="1" applyAlignment="1">
      <alignment vertical="center" wrapText="1"/>
    </xf>
    <xf numFmtId="0" fontId="39" fillId="0" borderId="0" xfId="0" applyFont="1" applyAlignment="1">
      <alignment horizontal="justify" vertical="top" wrapText="1"/>
    </xf>
    <xf numFmtId="44" fontId="39" fillId="0" borderId="8" xfId="0" applyNumberFormat="1" applyFont="1" applyBorder="1" applyAlignment="1">
      <alignment horizontal="right" vertical="center"/>
    </xf>
    <xf numFmtId="164" fontId="42" fillId="0" borderId="1" xfId="5" applyFont="1" applyFill="1" applyBorder="1" applyAlignment="1">
      <alignment horizontal="center" vertical="center" wrapText="1"/>
    </xf>
    <xf numFmtId="2" fontId="39" fillId="0" borderId="1" xfId="1" applyNumberFormat="1" applyFont="1" applyBorder="1" applyAlignment="1">
      <alignment horizontal="center" vertical="center" wrapText="1"/>
    </xf>
    <xf numFmtId="44" fontId="39" fillId="2" borderId="1" xfId="1" applyNumberFormat="1" applyFont="1" applyFill="1" applyBorder="1" applyAlignment="1">
      <alignment horizontal="right" vertical="center"/>
    </xf>
    <xf numFmtId="0" fontId="39" fillId="0" borderId="8" xfId="8" applyFont="1" applyBorder="1"/>
    <xf numFmtId="0" fontId="29" fillId="5" borderId="7" xfId="0" applyFont="1" applyFill="1" applyBorder="1" applyAlignment="1">
      <alignment vertical="center"/>
    </xf>
    <xf numFmtId="0" fontId="39" fillId="5" borderId="1" xfId="0" applyFont="1" applyFill="1" applyBorder="1" applyAlignment="1">
      <alignment vertical="center"/>
    </xf>
    <xf numFmtId="0" fontId="39" fillId="5" borderId="1" xfId="0" applyFont="1" applyFill="1" applyBorder="1" applyAlignment="1">
      <alignment horizontal="center" vertical="center"/>
    </xf>
    <xf numFmtId="44" fontId="29" fillId="5" borderId="1" xfId="0" applyNumberFormat="1" applyFont="1" applyFill="1" applyBorder="1" applyAlignment="1">
      <alignment horizontal="right" vertical="center"/>
    </xf>
    <xf numFmtId="0" fontId="39" fillId="5" borderId="8" xfId="0" applyFont="1" applyFill="1" applyBorder="1"/>
    <xf numFmtId="0" fontId="39" fillId="0" borderId="11" xfId="0" applyFont="1" applyBorder="1" applyAlignment="1">
      <alignment horizontal="center" vertical="center"/>
    </xf>
    <xf numFmtId="0" fontId="39" fillId="0" borderId="12" xfId="0" applyFont="1" applyBorder="1" applyAlignment="1">
      <alignment vertical="center"/>
    </xf>
    <xf numFmtId="164" fontId="39" fillId="0" borderId="12" xfId="1" applyFont="1" applyBorder="1" applyAlignment="1">
      <alignment horizontal="center" vertical="center"/>
    </xf>
    <xf numFmtId="2" fontId="39" fillId="0" borderId="12" xfId="0" applyNumberFormat="1" applyFont="1" applyBorder="1" applyAlignment="1">
      <alignment horizontal="center" vertical="center"/>
    </xf>
    <xf numFmtId="2" fontId="39" fillId="0" borderId="12" xfId="1" applyNumberFormat="1" applyFont="1" applyBorder="1" applyAlignment="1">
      <alignment horizontal="center" vertical="center"/>
    </xf>
    <xf numFmtId="0" fontId="39" fillId="0" borderId="13" xfId="0" applyFont="1" applyBorder="1"/>
    <xf numFmtId="0" fontId="39" fillId="0" borderId="0" xfId="0" applyFont="1" applyAlignment="1">
      <alignment vertical="center"/>
    </xf>
    <xf numFmtId="164" fontId="39" fillId="0" borderId="0" xfId="1" applyFont="1" applyBorder="1" applyAlignment="1">
      <alignment horizontal="center" vertical="center"/>
    </xf>
    <xf numFmtId="0" fontId="42" fillId="3" borderId="0" xfId="0" applyFont="1" applyFill="1"/>
    <xf numFmtId="0" fontId="39" fillId="0" borderId="0" xfId="8" applyFont="1"/>
    <xf numFmtId="0" fontId="44" fillId="0" borderId="0" xfId="8" applyFont="1"/>
    <xf numFmtId="0" fontId="45" fillId="0" borderId="0" xfId="0" applyFont="1"/>
    <xf numFmtId="0" fontId="46" fillId="0" borderId="0" xfId="0" applyFont="1" applyAlignment="1">
      <alignment horizontal="justify" vertical="top" wrapText="1"/>
    </xf>
    <xf numFmtId="0" fontId="29" fillId="0" borderId="1" xfId="0" applyFont="1" applyBorder="1" applyAlignment="1">
      <alignment horizontal="center" vertical="top" wrapText="1"/>
    </xf>
    <xf numFmtId="0" fontId="29" fillId="4" borderId="1" xfId="8" applyFont="1" applyFill="1" applyBorder="1" applyAlignment="1">
      <alignment horizontal="center" vertical="center" wrapText="1"/>
    </xf>
    <xf numFmtId="0" fontId="29" fillId="0" borderId="1" xfId="0" applyFont="1" applyBorder="1" applyAlignment="1">
      <alignment horizontal="left" vertical="center" wrapText="1"/>
    </xf>
    <xf numFmtId="0" fontId="39" fillId="0" borderId="1" xfId="0" applyFont="1" applyBorder="1" applyAlignment="1">
      <alignment horizontal="left" vertical="center" wrapText="1"/>
    </xf>
    <xf numFmtId="0" fontId="29" fillId="0" borderId="1" xfId="0" applyFont="1" applyBorder="1" applyAlignment="1">
      <alignment horizontal="center" vertical="center" wrapText="1"/>
    </xf>
    <xf numFmtId="0" fontId="39" fillId="5" borderId="1" xfId="0" applyFont="1" applyFill="1" applyBorder="1" applyAlignment="1">
      <alignment vertical="center" wrapText="1"/>
    </xf>
    <xf numFmtId="0" fontId="39" fillId="0" borderId="12" xfId="0" applyFont="1" applyBorder="1" applyAlignment="1">
      <alignment horizontal="center" vertical="center" wrapText="1"/>
    </xf>
    <xf numFmtId="0" fontId="39" fillId="0" borderId="0" xfId="0" applyFont="1" applyAlignment="1">
      <alignment horizontal="center" vertical="center" wrapText="1"/>
    </xf>
    <xf numFmtId="0" fontId="0" fillId="0" borderId="0" xfId="0" applyAlignment="1">
      <alignment horizontal="center"/>
    </xf>
    <xf numFmtId="0" fontId="41" fillId="0" borderId="0" xfId="0" applyFont="1"/>
    <xf numFmtId="0" fontId="40" fillId="7" borderId="1" xfId="0" applyFont="1" applyFill="1" applyBorder="1" applyAlignment="1">
      <alignment horizontal="center"/>
    </xf>
    <xf numFmtId="0" fontId="40" fillId="7" borderId="1" xfId="0" applyFont="1" applyFill="1" applyBorder="1"/>
    <xf numFmtId="164" fontId="40" fillId="7" borderId="1" xfId="1" applyFont="1" applyFill="1" applyBorder="1" applyAlignment="1">
      <alignment horizontal="right"/>
    </xf>
    <xf numFmtId="0" fontId="10" fillId="10" borderId="1" xfId="0" applyFont="1" applyFill="1" applyBorder="1" applyAlignment="1">
      <alignment horizontal="left" vertical="top"/>
    </xf>
    <xf numFmtId="164" fontId="10" fillId="10" borderId="1" xfId="1" applyFont="1" applyFill="1" applyBorder="1" applyAlignment="1">
      <alignment vertical="center" wrapText="1"/>
    </xf>
    <xf numFmtId="164" fontId="30" fillId="10" borderId="1" xfId="1" applyFont="1" applyFill="1" applyBorder="1" applyAlignment="1">
      <alignment vertical="center" wrapText="1"/>
    </xf>
    <xf numFmtId="166" fontId="36" fillId="0" borderId="1" xfId="8" applyNumberFormat="1" applyFont="1" applyBorder="1" applyAlignment="1">
      <alignment horizontal="center" vertical="center" wrapText="1"/>
    </xf>
    <xf numFmtId="0" fontId="10" fillId="11" borderId="34" xfId="0" applyFont="1" applyFill="1" applyBorder="1" applyAlignment="1">
      <alignment horizontal="left" vertical="top"/>
    </xf>
    <xf numFmtId="0" fontId="49" fillId="0" borderId="0" xfId="0" applyFont="1"/>
    <xf numFmtId="0" fontId="49" fillId="0" borderId="0" xfId="0" applyFont="1" applyAlignment="1">
      <alignment horizontal="center" vertical="center"/>
    </xf>
    <xf numFmtId="0" fontId="48" fillId="2" borderId="14" xfId="0" applyFont="1" applyFill="1" applyBorder="1" applyAlignment="1">
      <alignment horizontal="center" vertical="center"/>
    </xf>
    <xf numFmtId="0" fontId="48" fillId="0" borderId="2" xfId="0" applyFont="1" applyBorder="1" applyAlignment="1">
      <alignment horizontal="center" vertical="top"/>
    </xf>
    <xf numFmtId="0" fontId="50" fillId="0" borderId="2" xfId="0" applyFont="1" applyBorder="1" applyAlignment="1">
      <alignment horizontal="center" vertical="center"/>
    </xf>
    <xf numFmtId="0" fontId="49" fillId="3" borderId="0" xfId="0" applyFont="1" applyFill="1"/>
    <xf numFmtId="0" fontId="49" fillId="0" borderId="0" xfId="0" applyFont="1" applyAlignment="1">
      <alignment vertical="center"/>
    </xf>
    <xf numFmtId="0" fontId="49" fillId="8" borderId="0" xfId="0" applyFont="1" applyFill="1"/>
    <xf numFmtId="0" fontId="49" fillId="8" borderId="0" xfId="0" applyFont="1" applyFill="1" applyAlignment="1">
      <alignment horizontal="justify" vertical="top" wrapText="1"/>
    </xf>
    <xf numFmtId="0" fontId="49" fillId="0" borderId="0" xfId="0" applyFont="1" applyAlignment="1">
      <alignment horizontal="justify" vertical="top" wrapText="1"/>
    </xf>
    <xf numFmtId="0" fontId="49" fillId="2" borderId="0" xfId="0" applyFont="1" applyFill="1"/>
    <xf numFmtId="0" fontId="49" fillId="7" borderId="0" xfId="0" applyFont="1" applyFill="1"/>
    <xf numFmtId="0" fontId="49" fillId="2" borderId="0" xfId="0" applyFont="1" applyFill="1" applyAlignment="1">
      <alignment horizontal="center" vertical="center" wrapText="1"/>
    </xf>
    <xf numFmtId="0" fontId="49" fillId="2" borderId="0" xfId="0" applyFont="1" applyFill="1" applyAlignment="1">
      <alignment horizontal="left" vertical="center" wrapText="1"/>
    </xf>
    <xf numFmtId="0" fontId="49" fillId="0" borderId="0" xfId="0" applyFont="1" applyAlignment="1">
      <alignment vertical="center" wrapText="1"/>
    </xf>
    <xf numFmtId="0" fontId="49" fillId="2" borderId="0" xfId="0" applyFont="1" applyFill="1" applyAlignment="1">
      <alignment vertical="center" wrapText="1"/>
    </xf>
    <xf numFmtId="0" fontId="49" fillId="7" borderId="0" xfId="0" applyFont="1" applyFill="1" applyAlignment="1">
      <alignment vertical="center" wrapText="1"/>
    </xf>
    <xf numFmtId="0" fontId="49" fillId="2" borderId="0" xfId="0" applyFont="1" applyFill="1" applyAlignment="1">
      <alignment wrapText="1"/>
    </xf>
    <xf numFmtId="0" fontId="52" fillId="3" borderId="0" xfId="0" applyFont="1" applyFill="1"/>
    <xf numFmtId="0" fontId="49" fillId="0" borderId="0" xfId="8" applyFont="1"/>
    <xf numFmtId="0" fontId="49" fillId="2" borderId="0" xfId="8" applyFont="1" applyFill="1"/>
    <xf numFmtId="0" fontId="49" fillId="7" borderId="0" xfId="8" applyFont="1" applyFill="1"/>
    <xf numFmtId="0" fontId="49" fillId="2" borderId="0" xfId="0" applyFont="1" applyFill="1" applyAlignment="1">
      <alignment horizontal="center" vertical="center"/>
    </xf>
    <xf numFmtId="0" fontId="49" fillId="0" borderId="0" xfId="0" applyFont="1" applyAlignment="1">
      <alignment horizontal="left" vertical="center"/>
    </xf>
    <xf numFmtId="0" fontId="49" fillId="7" borderId="0" xfId="0" applyFont="1" applyFill="1" applyAlignment="1">
      <alignment horizontal="center" vertical="center"/>
    </xf>
    <xf numFmtId="0" fontId="55" fillId="3" borderId="1" xfId="0" applyFont="1" applyFill="1" applyBorder="1" applyAlignment="1">
      <alignment vertical="center"/>
    </xf>
    <xf numFmtId="0" fontId="56" fillId="2" borderId="1" xfId="0" applyFont="1" applyFill="1" applyBorder="1" applyAlignment="1">
      <alignment horizontal="center" vertical="center"/>
    </xf>
    <xf numFmtId="3" fontId="55" fillId="0" borderId="1" xfId="0" applyNumberFormat="1" applyFont="1" applyBorder="1" applyAlignment="1">
      <alignment horizontal="center" vertical="center" wrapText="1"/>
    </xf>
    <xf numFmtId="3" fontId="56" fillId="0" borderId="1" xfId="0" applyNumberFormat="1" applyFont="1" applyBorder="1" applyAlignment="1">
      <alignment horizontal="left" vertical="center" wrapText="1"/>
    </xf>
    <xf numFmtId="3" fontId="56" fillId="0" borderId="1" xfId="0" applyNumberFormat="1" applyFont="1" applyBorder="1" applyAlignment="1">
      <alignment horizontal="center" vertical="center" wrapText="1"/>
    </xf>
    <xf numFmtId="0" fontId="56" fillId="0" borderId="1" xfId="0" applyFont="1" applyBorder="1" applyAlignment="1">
      <alignment horizontal="center" vertical="center" wrapText="1"/>
    </xf>
    <xf numFmtId="0" fontId="56" fillId="0" borderId="1" xfId="5" applyNumberFormat="1" applyFont="1" applyFill="1" applyBorder="1" applyAlignment="1">
      <alignment horizontal="center" vertical="center" wrapText="1"/>
    </xf>
    <xf numFmtId="0" fontId="59" fillId="0" borderId="1" xfId="0" applyFont="1" applyBorder="1" applyAlignment="1">
      <alignment horizontal="justify" vertical="top" wrapText="1"/>
    </xf>
    <xf numFmtId="0" fontId="55" fillId="2" borderId="1" xfId="0" applyFont="1" applyFill="1" applyBorder="1" applyAlignment="1">
      <alignment horizontal="center" vertical="center" wrapText="1"/>
    </xf>
    <xf numFmtId="0" fontId="56" fillId="2" borderId="1" xfId="0" applyFont="1" applyFill="1" applyBorder="1" applyAlignment="1">
      <alignment vertical="top" wrapText="1"/>
    </xf>
    <xf numFmtId="0" fontId="57" fillId="2" borderId="1" xfId="12" applyFont="1" applyFill="1" applyBorder="1" applyAlignment="1">
      <alignment horizontal="center" vertical="center" wrapText="1"/>
    </xf>
    <xf numFmtId="0" fontId="55" fillId="2" borderId="1" xfId="0" applyFont="1" applyFill="1" applyBorder="1" applyAlignment="1">
      <alignment horizontal="center" vertical="center"/>
    </xf>
    <xf numFmtId="0" fontId="55" fillId="0" borderId="1" xfId="0" applyFont="1" applyBorder="1" applyAlignment="1">
      <alignment horizontal="center" vertical="center"/>
    </xf>
    <xf numFmtId="164" fontId="59" fillId="2" borderId="1" xfId="5" applyFont="1" applyFill="1" applyBorder="1" applyAlignment="1">
      <alignment horizontal="center" vertical="center" wrapText="1"/>
    </xf>
    <xf numFmtId="0" fontId="56" fillId="2" borderId="1" xfId="0" applyFont="1" applyFill="1" applyBorder="1" applyAlignment="1">
      <alignment horizontal="center" vertical="center" wrapText="1"/>
    </xf>
    <xf numFmtId="0" fontId="55" fillId="0" borderId="1" xfId="0" applyFont="1" applyBorder="1" applyAlignment="1">
      <alignment horizontal="center" vertical="top"/>
    </xf>
    <xf numFmtId="0" fontId="56" fillId="2" borderId="1" xfId="0" applyFont="1" applyFill="1" applyBorder="1" applyAlignment="1">
      <alignment vertical="center" wrapText="1"/>
    </xf>
    <xf numFmtId="0" fontId="55" fillId="2" borderId="1" xfId="0" applyFont="1" applyFill="1" applyBorder="1" applyAlignment="1">
      <alignment horizontal="center" vertical="top"/>
    </xf>
    <xf numFmtId="0" fontId="55" fillId="0" borderId="1" xfId="8" applyFont="1" applyBorder="1" applyAlignment="1">
      <alignment horizontal="center" vertical="center" wrapText="1"/>
    </xf>
    <xf numFmtId="0" fontId="55" fillId="0" borderId="1" xfId="0" applyFont="1" applyBorder="1" applyAlignment="1">
      <alignment vertical="center" wrapText="1"/>
    </xf>
    <xf numFmtId="0" fontId="55" fillId="0" borderId="1" xfId="0" applyFont="1" applyBorder="1" applyAlignment="1">
      <alignment horizontal="center" vertical="center" wrapText="1"/>
    </xf>
    <xf numFmtId="0" fontId="55" fillId="3" borderId="7" xfId="0" applyFont="1" applyFill="1" applyBorder="1" applyAlignment="1">
      <alignment vertical="center"/>
    </xf>
    <xf numFmtId="0" fontId="60" fillId="3" borderId="1" xfId="0" applyFont="1" applyFill="1" applyBorder="1" applyAlignment="1">
      <alignment vertical="center"/>
    </xf>
    <xf numFmtId="0" fontId="61" fillId="2" borderId="1" xfId="0" applyFont="1" applyFill="1" applyBorder="1" applyAlignment="1">
      <alignment horizontal="center" vertical="center"/>
    </xf>
    <xf numFmtId="3" fontId="60" fillId="0" borderId="1" xfId="0" applyNumberFormat="1" applyFont="1" applyBorder="1" applyAlignment="1">
      <alignment horizontal="center" vertical="center" wrapText="1"/>
    </xf>
    <xf numFmtId="0" fontId="61" fillId="0" borderId="1" xfId="0" applyFont="1" applyBorder="1" applyAlignment="1">
      <alignment horizontal="center" vertical="center"/>
    </xf>
    <xf numFmtId="0" fontId="61" fillId="0" borderId="1" xfId="0" applyFont="1" applyBorder="1" applyAlignment="1">
      <alignment horizontal="center" vertical="center" wrapText="1"/>
    </xf>
    <xf numFmtId="0" fontId="60" fillId="0" borderId="1" xfId="0" applyFont="1" applyBorder="1" applyAlignment="1">
      <alignment vertical="center"/>
    </xf>
    <xf numFmtId="0" fontId="61" fillId="0" borderId="1" xfId="0" applyFont="1" applyBorder="1" applyAlignment="1">
      <alignment vertical="top" wrapText="1"/>
    </xf>
    <xf numFmtId="0" fontId="60" fillId="2" borderId="1" xfId="0" applyFont="1" applyFill="1" applyBorder="1" applyAlignment="1">
      <alignment horizontal="center" vertical="center" wrapText="1"/>
    </xf>
    <xf numFmtId="0" fontId="61" fillId="2" borderId="1" xfId="0" applyFont="1" applyFill="1" applyBorder="1" applyAlignment="1">
      <alignment vertical="top" wrapText="1"/>
    </xf>
    <xf numFmtId="0" fontId="60" fillId="2" borderId="1" xfId="0" applyFont="1" applyFill="1" applyBorder="1" applyAlignment="1">
      <alignment horizontal="center" vertical="center"/>
    </xf>
    <xf numFmtId="0" fontId="60" fillId="0" borderId="1" xfId="0" applyFont="1" applyBorder="1" applyAlignment="1">
      <alignment horizontal="center" vertical="center"/>
    </xf>
    <xf numFmtId="0" fontId="60" fillId="2" borderId="1" xfId="0" applyFont="1" applyFill="1" applyBorder="1" applyAlignment="1">
      <alignment horizontal="center"/>
    </xf>
    <xf numFmtId="0" fontId="61" fillId="2" borderId="1" xfId="0" applyFont="1" applyFill="1" applyBorder="1" applyAlignment="1">
      <alignment horizontal="center" vertical="center" wrapText="1"/>
    </xf>
    <xf numFmtId="0" fontId="60" fillId="0" borderId="1" xfId="0" applyFont="1" applyBorder="1" applyAlignment="1">
      <alignment horizontal="center" vertical="top"/>
    </xf>
    <xf numFmtId="0" fontId="61" fillId="2" borderId="7" xfId="0" applyFont="1" applyFill="1" applyBorder="1" applyAlignment="1">
      <alignment horizontal="center" vertical="center"/>
    </xf>
    <xf numFmtId="0" fontId="61" fillId="2" borderId="1" xfId="0" applyFont="1" applyFill="1" applyBorder="1" applyAlignment="1">
      <alignment vertical="center" wrapText="1"/>
    </xf>
    <xf numFmtId="0" fontId="61" fillId="0" borderId="1" xfId="0" applyFont="1" applyBorder="1" applyAlignment="1">
      <alignment vertical="center" wrapText="1"/>
    </xf>
    <xf numFmtId="0" fontId="61" fillId="0" borderId="7" xfId="0" applyFont="1" applyBorder="1" applyAlignment="1">
      <alignment horizontal="center" vertical="center"/>
    </xf>
    <xf numFmtId="0" fontId="60" fillId="2" borderId="1" xfId="0" applyFont="1" applyFill="1" applyBorder="1" applyAlignment="1">
      <alignment horizontal="center" vertical="top"/>
    </xf>
    <xf numFmtId="0" fontId="60" fillId="0" borderId="1" xfId="8" applyFont="1" applyBorder="1" applyAlignment="1">
      <alignment horizontal="center" vertical="center" wrapText="1"/>
    </xf>
    <xf numFmtId="0" fontId="61" fillId="0" borderId="1" xfId="0" applyFont="1" applyBorder="1" applyAlignment="1">
      <alignment horizontal="center" vertical="top"/>
    </xf>
    <xf numFmtId="0" fontId="60" fillId="0" borderId="1" xfId="0" applyFont="1" applyBorder="1" applyAlignment="1">
      <alignment vertical="center" wrapText="1"/>
    </xf>
    <xf numFmtId="0" fontId="60" fillId="0" borderId="1" xfId="0" applyFont="1" applyBorder="1" applyAlignment="1">
      <alignment horizontal="center" vertical="center" wrapText="1"/>
    </xf>
    <xf numFmtId="0" fontId="60" fillId="3" borderId="7" xfId="0" applyFont="1" applyFill="1" applyBorder="1" applyAlignment="1">
      <alignment vertical="center"/>
    </xf>
    <xf numFmtId="3" fontId="60" fillId="0" borderId="1" xfId="0" applyNumberFormat="1" applyFont="1" applyBorder="1" applyAlignment="1">
      <alignment horizontal="left" vertical="center" wrapText="1"/>
    </xf>
    <xf numFmtId="0" fontId="60" fillId="0" borderId="1" xfId="0" applyFont="1" applyBorder="1" applyAlignment="1">
      <alignment vertical="top" wrapText="1"/>
    </xf>
    <xf numFmtId="0" fontId="60" fillId="2" borderId="1" xfId="5" applyNumberFormat="1" applyFont="1" applyFill="1" applyBorder="1" applyAlignment="1">
      <alignment horizontal="center" vertical="center" wrapText="1"/>
    </xf>
    <xf numFmtId="0" fontId="60" fillId="0" borderId="1" xfId="5" applyNumberFormat="1" applyFont="1" applyBorder="1" applyAlignment="1">
      <alignment horizontal="left" vertical="center" wrapText="1"/>
    </xf>
    <xf numFmtId="0" fontId="60" fillId="0" borderId="1" xfId="18" applyFont="1" applyBorder="1" applyAlignment="1">
      <alignment horizontal="left" vertical="top" wrapText="1"/>
    </xf>
    <xf numFmtId="0" fontId="60" fillId="2" borderId="1" xfId="0" applyFont="1" applyFill="1" applyBorder="1" applyAlignment="1">
      <alignment vertical="top" wrapText="1"/>
    </xf>
    <xf numFmtId="0" fontId="60" fillId="2" borderId="7" xfId="0" applyFont="1" applyFill="1" applyBorder="1" applyAlignment="1">
      <alignment horizontal="center" vertical="center"/>
    </xf>
    <xf numFmtId="0" fontId="60" fillId="2" borderId="1" xfId="0" applyFont="1" applyFill="1" applyBorder="1"/>
    <xf numFmtId="1" fontId="60" fillId="0" borderId="1" xfId="0" quotePrefix="1" applyNumberFormat="1" applyFont="1" applyBorder="1" applyAlignment="1">
      <alignment horizontal="justify" vertical="justify" wrapText="1"/>
    </xf>
    <xf numFmtId="0" fontId="66" fillId="0" borderId="1" xfId="0" applyFont="1" applyBorder="1" applyAlignment="1">
      <alignment horizontal="left" vertical="center"/>
    </xf>
    <xf numFmtId="0" fontId="60" fillId="2" borderId="1" xfId="0" applyFont="1" applyFill="1" applyBorder="1" applyAlignment="1">
      <alignment vertical="center" wrapText="1"/>
    </xf>
    <xf numFmtId="0" fontId="60" fillId="0" borderId="7" xfId="0" applyFont="1" applyBorder="1" applyAlignment="1">
      <alignment horizontal="center" vertical="center"/>
    </xf>
    <xf numFmtId="0" fontId="60" fillId="2" borderId="1" xfId="8" applyFont="1" applyFill="1" applyBorder="1" applyAlignment="1">
      <alignment horizontal="center" vertical="center" wrapText="1"/>
    </xf>
    <xf numFmtId="0" fontId="60" fillId="11" borderId="1" xfId="0" applyFont="1" applyFill="1" applyBorder="1" applyAlignment="1">
      <alignment vertical="center"/>
    </xf>
    <xf numFmtId="0" fontId="60" fillId="10" borderId="1" xfId="0" applyFont="1" applyFill="1" applyBorder="1" applyAlignment="1">
      <alignment horizontal="center" vertical="center"/>
    </xf>
    <xf numFmtId="3" fontId="60" fillId="10" borderId="1" xfId="0" applyNumberFormat="1" applyFont="1" applyFill="1" applyBorder="1" applyAlignment="1">
      <alignment horizontal="center" vertical="center" wrapText="1"/>
    </xf>
    <xf numFmtId="0" fontId="53" fillId="4" borderId="0" xfId="0" applyFont="1" applyFill="1" applyAlignment="1">
      <alignment horizontal="center" vertical="center"/>
    </xf>
    <xf numFmtId="0" fontId="51" fillId="8" borderId="0" xfId="0" applyFont="1" applyFill="1" applyAlignment="1">
      <alignment horizontal="justify" vertical="top" wrapText="1"/>
    </xf>
    <xf numFmtId="0" fontId="29" fillId="3" borderId="37" xfId="0" applyFont="1" applyFill="1" applyBorder="1" applyAlignment="1">
      <alignment vertical="center"/>
    </xf>
    <xf numFmtId="0" fontId="29" fillId="3" borderId="38" xfId="0" applyFont="1" applyFill="1" applyBorder="1" applyAlignment="1">
      <alignment vertical="center"/>
    </xf>
    <xf numFmtId="0" fontId="29" fillId="3" borderId="39" xfId="0" applyFont="1" applyFill="1" applyBorder="1" applyAlignment="1">
      <alignment vertical="center"/>
    </xf>
    <xf numFmtId="0" fontId="29" fillId="3" borderId="1" xfId="0" applyFont="1" applyFill="1" applyBorder="1" applyAlignment="1">
      <alignment vertical="center"/>
    </xf>
    <xf numFmtId="0" fontId="39" fillId="5" borderId="38" xfId="8" applyFont="1" applyFill="1" applyBorder="1" applyAlignment="1">
      <alignment vertical="center" wrapText="1"/>
    </xf>
    <xf numFmtId="0" fontId="39" fillId="5" borderId="39" xfId="8" applyFont="1" applyFill="1" applyBorder="1" applyAlignment="1">
      <alignment vertical="center" wrapText="1"/>
    </xf>
    <xf numFmtId="0" fontId="55" fillId="2" borderId="1" xfId="0" applyFont="1" applyFill="1" applyBorder="1" applyAlignment="1">
      <alignment vertical="top" wrapText="1"/>
    </xf>
    <xf numFmtId="0" fontId="58" fillId="0" borderId="1" xfId="0" applyFont="1" applyBorder="1" applyAlignment="1">
      <alignment vertical="top" wrapText="1"/>
    </xf>
    <xf numFmtId="0" fontId="58" fillId="0" borderId="1" xfId="5" applyNumberFormat="1" applyFont="1" applyFill="1" applyBorder="1" applyAlignment="1">
      <alignment horizontal="center" vertical="center" wrapText="1"/>
    </xf>
    <xf numFmtId="0" fontId="51" fillId="2" borderId="0" xfId="0" applyFont="1" applyFill="1"/>
    <xf numFmtId="0" fontId="51" fillId="7" borderId="0" xfId="0" applyFont="1" applyFill="1"/>
    <xf numFmtId="3" fontId="55" fillId="0" borderId="1" xfId="0" applyNumberFormat="1" applyFont="1" applyBorder="1" applyAlignment="1">
      <alignment horizontal="left" vertical="center" wrapText="1"/>
    </xf>
    <xf numFmtId="2" fontId="71" fillId="0" borderId="1" xfId="12" applyNumberFormat="1" applyFont="1" applyBorder="1" applyAlignment="1">
      <alignment horizontal="center" vertical="center" wrapText="1"/>
    </xf>
    <xf numFmtId="2" fontId="55" fillId="2" borderId="1" xfId="5" applyNumberFormat="1" applyFont="1" applyFill="1" applyBorder="1" applyAlignment="1" applyProtection="1">
      <alignment horizontal="center" vertical="center" wrapText="1"/>
      <protection locked="0"/>
    </xf>
    <xf numFmtId="0" fontId="55" fillId="2" borderId="1" xfId="0" applyFont="1" applyFill="1" applyBorder="1" applyAlignment="1">
      <alignment horizontal="right" vertical="center"/>
    </xf>
    <xf numFmtId="0" fontId="72" fillId="0" borderId="0" xfId="0" applyFont="1" applyAlignment="1">
      <alignment vertical="center"/>
    </xf>
    <xf numFmtId="0" fontId="72" fillId="0" borderId="0" xfId="0" applyFont="1"/>
    <xf numFmtId="2" fontId="55" fillId="2" borderId="1" xfId="0" applyNumberFormat="1" applyFont="1" applyFill="1" applyBorder="1" applyAlignment="1">
      <alignment horizontal="right" vertical="center"/>
    </xf>
    <xf numFmtId="0" fontId="70" fillId="2" borderId="1" xfId="0" applyFont="1" applyFill="1" applyBorder="1" applyAlignment="1">
      <alignment horizontal="center" vertical="center"/>
    </xf>
    <xf numFmtId="3" fontId="70" fillId="0" borderId="1" xfId="0" applyNumberFormat="1" applyFont="1" applyBorder="1" applyAlignment="1">
      <alignment horizontal="center" vertical="center" wrapText="1"/>
    </xf>
    <xf numFmtId="3" fontId="70" fillId="0" borderId="1" xfId="0" applyNumberFormat="1" applyFont="1" applyBorder="1" applyAlignment="1">
      <alignment horizontal="left" vertical="center" wrapText="1"/>
    </xf>
    <xf numFmtId="0" fontId="70" fillId="0" borderId="1" xfId="0" applyFont="1" applyBorder="1" applyAlignment="1">
      <alignment horizontal="center" vertical="center"/>
    </xf>
    <xf numFmtId="2" fontId="70" fillId="0" borderId="1" xfId="12" applyNumberFormat="1" applyFont="1" applyBorder="1" applyAlignment="1">
      <alignment horizontal="center" vertical="center" wrapText="1"/>
    </xf>
    <xf numFmtId="2" fontId="70" fillId="2" borderId="1" xfId="5" applyNumberFormat="1" applyFont="1" applyFill="1" applyBorder="1" applyAlignment="1" applyProtection="1">
      <alignment horizontal="center" vertical="center" wrapText="1"/>
      <protection locked="0"/>
    </xf>
    <xf numFmtId="0" fontId="70" fillId="2" borderId="1" xfId="0" applyFont="1" applyFill="1" applyBorder="1" applyAlignment="1">
      <alignment horizontal="right" vertical="center"/>
    </xf>
    <xf numFmtId="0" fontId="73" fillId="0" borderId="0" xfId="0" applyFont="1"/>
    <xf numFmtId="2" fontId="55" fillId="0" borderId="1" xfId="12" applyNumberFormat="1" applyFont="1" applyBorder="1" applyAlignment="1">
      <alignment horizontal="center" vertical="center" wrapText="1"/>
    </xf>
    <xf numFmtId="0" fontId="55" fillId="10" borderId="1" xfId="0" applyFont="1" applyFill="1" applyBorder="1" applyAlignment="1">
      <alignment horizontal="center" vertical="center"/>
    </xf>
    <xf numFmtId="0" fontId="71" fillId="0" borderId="1" xfId="12" applyFont="1" applyBorder="1" applyAlignment="1">
      <alignment horizontal="center" vertical="center" wrapText="1"/>
    </xf>
    <xf numFmtId="2" fontId="69" fillId="0" borderId="1" xfId="0" applyNumberFormat="1" applyFont="1" applyBorder="1" applyAlignment="1">
      <alignment horizontal="center" vertical="center" wrapText="1"/>
    </xf>
    <xf numFmtId="0" fontId="71" fillId="2" borderId="1" xfId="12" applyFont="1" applyFill="1" applyBorder="1" applyAlignment="1">
      <alignment horizontal="center" vertical="center" wrapText="1"/>
    </xf>
    <xf numFmtId="164" fontId="69" fillId="2" borderId="1" xfId="2" applyFont="1" applyFill="1" applyBorder="1" applyAlignment="1">
      <alignment horizontal="center" vertical="center" wrapText="1"/>
    </xf>
    <xf numFmtId="2" fontId="55" fillId="2" borderId="1" xfId="0" applyNumberFormat="1" applyFont="1" applyFill="1" applyBorder="1" applyAlignment="1">
      <alignment horizontal="center" vertical="center" wrapText="1"/>
    </xf>
    <xf numFmtId="43" fontId="55" fillId="2" borderId="1" xfId="1" applyNumberFormat="1" applyFont="1" applyFill="1" applyBorder="1" applyAlignment="1">
      <alignment horizontal="right" vertical="center" wrapText="1"/>
    </xf>
    <xf numFmtId="0" fontId="72" fillId="2" borderId="0" xfId="0" applyFont="1" applyFill="1"/>
    <xf numFmtId="0" fontId="72" fillId="7" borderId="0" xfId="0" applyFont="1" applyFill="1"/>
    <xf numFmtId="2" fontId="70" fillId="2" borderId="1" xfId="0" applyNumberFormat="1" applyFont="1" applyFill="1" applyBorder="1" applyAlignment="1">
      <alignment horizontal="center" vertical="center" wrapText="1"/>
    </xf>
    <xf numFmtId="0" fontId="73" fillId="7" borderId="0" xfId="0" applyFont="1" applyFill="1"/>
    <xf numFmtId="0" fontId="48" fillId="2" borderId="0" xfId="0" applyFont="1" applyFill="1"/>
    <xf numFmtId="0" fontId="48" fillId="7" borderId="0" xfId="0" applyFont="1" applyFill="1"/>
    <xf numFmtId="0" fontId="55" fillId="0" borderId="1" xfId="0" applyFont="1" applyBorder="1" applyAlignment="1">
      <alignment vertical="top" wrapText="1"/>
    </xf>
    <xf numFmtId="164" fontId="69" fillId="0" borderId="1" xfId="2" applyFont="1" applyFill="1" applyBorder="1" applyAlignment="1">
      <alignment horizontal="center" vertical="center" wrapText="1"/>
    </xf>
    <xf numFmtId="2" fontId="70" fillId="0" borderId="1" xfId="0" applyNumberFormat="1" applyFont="1" applyBorder="1" applyAlignment="1">
      <alignment horizontal="center" vertical="center" wrapText="1"/>
    </xf>
    <xf numFmtId="0" fontId="55" fillId="0" borderId="1" xfId="12" applyFont="1" applyBorder="1" applyAlignment="1">
      <alignment horizontal="center" vertical="center" wrapText="1"/>
    </xf>
    <xf numFmtId="164" fontId="55" fillId="0" borderId="1" xfId="2" applyFont="1" applyFill="1" applyBorder="1" applyAlignment="1">
      <alignment horizontal="center" vertical="center" wrapText="1"/>
    </xf>
    <xf numFmtId="2" fontId="55" fillId="0" borderId="1" xfId="0" applyNumberFormat="1" applyFont="1" applyBorder="1" applyAlignment="1">
      <alignment horizontal="center" vertical="center" wrapText="1"/>
    </xf>
    <xf numFmtId="43" fontId="55" fillId="2" borderId="18" xfId="1" applyNumberFormat="1" applyFont="1" applyFill="1" applyBorder="1" applyAlignment="1">
      <alignment horizontal="right" vertical="center" wrapText="1"/>
    </xf>
    <xf numFmtId="0" fontId="71" fillId="10" borderId="1" xfId="12" applyFont="1" applyFill="1" applyBorder="1" applyAlignment="1">
      <alignment horizontal="center" vertical="center" wrapText="1"/>
    </xf>
    <xf numFmtId="164" fontId="69" fillId="10" borderId="1" xfId="2" applyFont="1" applyFill="1" applyBorder="1" applyAlignment="1">
      <alignment horizontal="center" vertical="center" wrapText="1"/>
    </xf>
    <xf numFmtId="2" fontId="55" fillId="10" borderId="1" xfId="0" applyNumberFormat="1" applyFont="1" applyFill="1" applyBorder="1" applyAlignment="1">
      <alignment horizontal="center" vertical="center" wrapText="1"/>
    </xf>
    <xf numFmtId="0" fontId="60" fillId="2" borderId="20" xfId="0" applyFont="1" applyFill="1" applyBorder="1" applyAlignment="1">
      <alignment horizontal="center" vertical="center"/>
    </xf>
    <xf numFmtId="0" fontId="48" fillId="2" borderId="0" xfId="0" applyFont="1" applyFill="1" applyAlignment="1">
      <alignment horizontal="center" vertical="center" wrapText="1"/>
    </xf>
    <xf numFmtId="2" fontId="70" fillId="10" borderId="1" xfId="0" applyNumberFormat="1" applyFont="1" applyFill="1" applyBorder="1" applyAlignment="1">
      <alignment horizontal="center" vertical="center" wrapText="1"/>
    </xf>
    <xf numFmtId="0" fontId="74" fillId="0" borderId="0" xfId="0" applyFont="1"/>
    <xf numFmtId="0" fontId="55" fillId="2" borderId="1" xfId="0" applyFont="1" applyFill="1" applyBorder="1" applyAlignment="1">
      <alignment vertical="center" wrapText="1"/>
    </xf>
    <xf numFmtId="0" fontId="72" fillId="2" borderId="0" xfId="0" applyFont="1" applyFill="1" applyAlignment="1">
      <alignment vertical="center" wrapText="1"/>
    </xf>
    <xf numFmtId="43" fontId="55" fillId="2" borderId="1" xfId="0" applyNumberFormat="1" applyFont="1" applyFill="1" applyBorder="1" applyAlignment="1">
      <alignment horizontal="right" vertical="center"/>
    </xf>
    <xf numFmtId="0" fontId="72" fillId="10" borderId="0" xfId="0" applyFont="1" applyFill="1" applyAlignment="1">
      <alignment vertical="center" wrapText="1"/>
    </xf>
    <xf numFmtId="0" fontId="72" fillId="10" borderId="0" xfId="0" applyFont="1" applyFill="1"/>
    <xf numFmtId="43" fontId="55" fillId="10" borderId="43" xfId="0" applyNumberFormat="1" applyFont="1" applyFill="1" applyBorder="1" applyAlignment="1">
      <alignment horizontal="right" vertical="center"/>
    </xf>
    <xf numFmtId="0" fontId="55" fillId="2" borderId="7" xfId="0" applyFont="1" applyFill="1" applyBorder="1" applyAlignment="1">
      <alignment horizontal="center" vertical="center"/>
    </xf>
    <xf numFmtId="0" fontId="55" fillId="0" borderId="1" xfId="0" applyFont="1" applyBorder="1" applyAlignment="1">
      <alignment horizontal="right" vertical="center"/>
    </xf>
    <xf numFmtId="0" fontId="72" fillId="7" borderId="0" xfId="0" applyFont="1" applyFill="1" applyAlignment="1">
      <alignment vertical="center" wrapText="1"/>
    </xf>
    <xf numFmtId="43" fontId="55" fillId="0" borderId="1" xfId="0" applyNumberFormat="1" applyFont="1" applyBorder="1" applyAlignment="1">
      <alignment horizontal="right" vertical="center"/>
    </xf>
    <xf numFmtId="0" fontId="55" fillId="10" borderId="7" xfId="0" applyFont="1" applyFill="1" applyBorder="1" applyAlignment="1">
      <alignment horizontal="center" vertical="center"/>
    </xf>
    <xf numFmtId="0" fontId="70" fillId="2" borderId="7" xfId="0" applyFont="1" applyFill="1" applyBorder="1" applyAlignment="1">
      <alignment horizontal="center" vertical="center"/>
    </xf>
    <xf numFmtId="0" fontId="70" fillId="0" borderId="1" xfId="0" applyFont="1" applyBorder="1" applyAlignment="1">
      <alignment vertical="center" wrapText="1"/>
    </xf>
    <xf numFmtId="0" fontId="70" fillId="0" borderId="1" xfId="12" applyFont="1" applyBorder="1" applyAlignment="1">
      <alignment horizontal="center" vertical="center" wrapText="1"/>
    </xf>
    <xf numFmtId="164" fontId="70" fillId="0" borderId="1" xfId="2" applyFont="1" applyFill="1" applyBorder="1" applyAlignment="1">
      <alignment horizontal="center" vertical="center" wrapText="1"/>
    </xf>
    <xf numFmtId="43" fontId="70" fillId="0" borderId="1" xfId="0" applyNumberFormat="1" applyFont="1" applyBorder="1" applyAlignment="1">
      <alignment horizontal="right" vertical="center"/>
    </xf>
    <xf numFmtId="0" fontId="73" fillId="7" borderId="0" xfId="0" applyFont="1" applyFill="1" applyAlignment="1">
      <alignment vertical="center" wrapText="1"/>
    </xf>
    <xf numFmtId="0" fontId="60" fillId="10" borderId="7" xfId="0" applyFont="1" applyFill="1" applyBorder="1" applyAlignment="1">
      <alignment horizontal="center" vertical="center"/>
    </xf>
    <xf numFmtId="2" fontId="60" fillId="10" borderId="1" xfId="0" applyNumberFormat="1" applyFont="1" applyFill="1" applyBorder="1" applyAlignment="1">
      <alignment horizontal="center" vertical="center" wrapText="1"/>
    </xf>
    <xf numFmtId="164" fontId="69" fillId="2" borderId="1" xfId="5" applyFont="1" applyFill="1" applyBorder="1" applyAlignment="1">
      <alignment horizontal="center" vertical="center" wrapText="1"/>
    </xf>
    <xf numFmtId="0" fontId="49" fillId="10" borderId="0" xfId="0" applyFont="1" applyFill="1"/>
    <xf numFmtId="0" fontId="55" fillId="0" borderId="18" xfId="0" applyFont="1" applyBorder="1" applyAlignment="1">
      <alignment horizontal="right" vertical="center"/>
    </xf>
    <xf numFmtId="0" fontId="72" fillId="2" borderId="0" xfId="0" applyFont="1" applyFill="1" applyAlignment="1">
      <alignment wrapText="1"/>
    </xf>
    <xf numFmtId="0" fontId="75" fillId="2" borderId="0" xfId="0" applyFont="1" applyFill="1"/>
    <xf numFmtId="0" fontId="75" fillId="7" borderId="0" xfId="0" applyFont="1" applyFill="1"/>
    <xf numFmtId="164" fontId="66" fillId="10" borderId="1" xfId="5" applyFont="1" applyFill="1" applyBorder="1" applyAlignment="1">
      <alignment horizontal="center" vertical="center" wrapText="1"/>
    </xf>
    <xf numFmtId="0" fontId="76" fillId="2" borderId="0" xfId="0" applyFont="1" applyFill="1" applyAlignment="1">
      <alignment wrapText="1"/>
    </xf>
    <xf numFmtId="0" fontId="76" fillId="2" borderId="0" xfId="0" applyFont="1" applyFill="1"/>
    <xf numFmtId="0" fontId="76" fillId="7" borderId="0" xfId="0" applyFont="1" applyFill="1"/>
    <xf numFmtId="0" fontId="74" fillId="10" borderId="0" xfId="0" applyFont="1" applyFill="1" applyAlignment="1">
      <alignment wrapText="1"/>
    </xf>
    <xf numFmtId="0" fontId="74" fillId="10" borderId="0" xfId="0" applyFont="1" applyFill="1"/>
    <xf numFmtId="0" fontId="74" fillId="2" borderId="0" xfId="0" applyFont="1" applyFill="1"/>
    <xf numFmtId="0" fontId="74" fillId="7" borderId="0" xfId="0" applyFont="1" applyFill="1"/>
    <xf numFmtId="43" fontId="55" fillId="2" borderId="18" xfId="0" applyNumberFormat="1" applyFont="1" applyFill="1" applyBorder="1" applyAlignment="1">
      <alignment horizontal="right" vertical="center"/>
    </xf>
    <xf numFmtId="0" fontId="60" fillId="10" borderId="1" xfId="0" applyFont="1" applyFill="1" applyBorder="1" applyAlignment="1">
      <alignment horizontal="center" vertical="center" wrapText="1"/>
    </xf>
    <xf numFmtId="0" fontId="76" fillId="10" borderId="0" xfId="0" applyFont="1" applyFill="1"/>
    <xf numFmtId="0" fontId="49" fillId="10" borderId="0" xfId="0" applyFont="1" applyFill="1" applyAlignment="1">
      <alignment horizontal="center" vertical="center" wrapText="1"/>
    </xf>
    <xf numFmtId="0" fontId="65" fillId="0" borderId="1" xfId="0" applyFont="1" applyBorder="1" applyAlignment="1">
      <alignment vertical="center" wrapText="1"/>
    </xf>
    <xf numFmtId="164" fontId="69" fillId="0" borderId="1" xfId="2" applyFont="1" applyBorder="1" applyAlignment="1">
      <alignment horizontal="center" vertical="center" wrapText="1"/>
    </xf>
    <xf numFmtId="2" fontId="55" fillId="0" borderId="1" xfId="0" applyNumberFormat="1" applyFont="1" applyBorder="1" applyAlignment="1">
      <alignment horizontal="center" vertical="center"/>
    </xf>
    <xf numFmtId="0" fontId="58" fillId="0" borderId="1" xfId="0" applyFont="1" applyBorder="1" applyAlignment="1">
      <alignment horizontal="center" vertical="center" wrapText="1"/>
    </xf>
    <xf numFmtId="0" fontId="70" fillId="0" borderId="1" xfId="0" applyFont="1" applyBorder="1" applyAlignment="1">
      <alignment horizontal="center" vertical="center" wrapText="1"/>
    </xf>
    <xf numFmtId="164" fontId="70" fillId="0" borderId="1" xfId="2" applyFont="1" applyBorder="1" applyAlignment="1">
      <alignment horizontal="center" vertical="center" wrapText="1"/>
    </xf>
    <xf numFmtId="2" fontId="70" fillId="0" borderId="1" xfId="0" applyNumberFormat="1" applyFont="1" applyBorder="1" applyAlignment="1">
      <alignment horizontal="center" vertical="center"/>
    </xf>
    <xf numFmtId="0" fontId="75" fillId="0" borderId="0" xfId="0" applyFont="1"/>
    <xf numFmtId="0" fontId="65" fillId="0" borderId="1" xfId="0" applyFont="1" applyBorder="1" applyAlignment="1">
      <alignment horizontal="center" vertical="top"/>
    </xf>
    <xf numFmtId="0" fontId="61" fillId="2" borderId="1" xfId="0" applyFont="1" applyFill="1" applyBorder="1" applyAlignment="1">
      <alignment horizontal="center" vertical="top"/>
    </xf>
    <xf numFmtId="2" fontId="55" fillId="2" borderId="1" xfId="0" applyNumberFormat="1" applyFont="1" applyFill="1" applyBorder="1" applyAlignment="1">
      <alignment horizontal="center" vertical="center"/>
    </xf>
    <xf numFmtId="2" fontId="55" fillId="2" borderId="1" xfId="0" applyNumberFormat="1" applyFont="1" applyFill="1" applyBorder="1" applyAlignment="1">
      <alignment horizontal="center"/>
    </xf>
    <xf numFmtId="0" fontId="60" fillId="10" borderId="1" xfId="0" applyFont="1" applyFill="1" applyBorder="1" applyAlignment="1">
      <alignment horizontal="center" vertical="top"/>
    </xf>
    <xf numFmtId="164" fontId="69" fillId="0" borderId="1" xfId="5" applyFont="1" applyBorder="1" applyAlignment="1">
      <alignment horizontal="center" vertical="center" wrapText="1"/>
    </xf>
    <xf numFmtId="2" fontId="55" fillId="0" borderId="1" xfId="0" applyNumberFormat="1" applyFont="1" applyBorder="1" applyAlignment="1">
      <alignment horizontal="center"/>
    </xf>
    <xf numFmtId="0" fontId="70" fillId="0" borderId="1" xfId="0" applyFont="1" applyBorder="1" applyAlignment="1">
      <alignment horizontal="center" vertical="top"/>
    </xf>
    <xf numFmtId="0" fontId="70" fillId="2" borderId="1" xfId="0" applyFont="1" applyFill="1" applyBorder="1" applyAlignment="1">
      <alignment vertical="center" wrapText="1"/>
    </xf>
    <xf numFmtId="164" fontId="70" fillId="0" borderId="1" xfId="5" applyFont="1" applyBorder="1" applyAlignment="1">
      <alignment horizontal="center" vertical="center" wrapText="1"/>
    </xf>
    <xf numFmtId="2" fontId="70" fillId="0" borderId="1" xfId="0" applyNumberFormat="1" applyFont="1" applyBorder="1" applyAlignment="1">
      <alignment horizontal="center"/>
    </xf>
    <xf numFmtId="0" fontId="55" fillId="0" borderId="7" xfId="0" applyFont="1" applyBorder="1" applyAlignment="1">
      <alignment horizontal="center" vertical="center"/>
    </xf>
    <xf numFmtId="0" fontId="55" fillId="0" borderId="1" xfId="8" applyFont="1" applyBorder="1" applyAlignment="1">
      <alignment vertical="center" wrapText="1"/>
    </xf>
    <xf numFmtId="0" fontId="71" fillId="0" borderId="1" xfId="20" applyFont="1" applyBorder="1" applyAlignment="1">
      <alignment horizontal="center" vertical="center" wrapText="1"/>
    </xf>
    <xf numFmtId="164" fontId="69" fillId="0" borderId="1" xfId="5" applyFont="1" applyFill="1" applyBorder="1" applyAlignment="1">
      <alignment horizontal="center" vertical="center" wrapText="1"/>
    </xf>
    <xf numFmtId="2" fontId="55" fillId="0" borderId="1" xfId="8" applyNumberFormat="1" applyFont="1" applyBorder="1" applyAlignment="1">
      <alignment horizontal="center" vertical="center"/>
    </xf>
    <xf numFmtId="0" fontId="72" fillId="0" borderId="0" xfId="0" applyFont="1" applyAlignment="1">
      <alignment horizontal="justify" vertical="top" wrapText="1"/>
    </xf>
    <xf numFmtId="0" fontId="13" fillId="0" borderId="0" xfId="1" applyNumberFormat="1" applyFont="1" applyBorder="1" applyAlignment="1">
      <alignment horizontal="center" vertical="center"/>
    </xf>
    <xf numFmtId="166" fontId="55" fillId="0" borderId="2" xfId="8" applyNumberFormat="1" applyFont="1" applyBorder="1" applyAlignment="1">
      <alignment horizontal="center" vertical="center" wrapText="1"/>
    </xf>
    <xf numFmtId="166" fontId="55" fillId="0" borderId="1" xfId="8" applyNumberFormat="1" applyFont="1" applyBorder="1" applyAlignment="1">
      <alignment horizontal="center" vertical="center" wrapText="1"/>
    </xf>
    <xf numFmtId="164" fontId="55" fillId="0" borderId="1" xfId="1" applyFont="1" applyFill="1" applyBorder="1" applyAlignment="1">
      <alignment horizontal="center" vertical="center"/>
    </xf>
    <xf numFmtId="167" fontId="55" fillId="0" borderId="1" xfId="8" applyNumberFormat="1" applyFont="1" applyBorder="1" applyAlignment="1">
      <alignment horizontal="center" vertical="center" wrapText="1"/>
    </xf>
    <xf numFmtId="0" fontId="61" fillId="0" borderId="1" xfId="8" applyFont="1" applyBorder="1" applyAlignment="1">
      <alignment horizontal="left" vertical="top" wrapText="1"/>
    </xf>
    <xf numFmtId="0" fontId="60" fillId="0" borderId="2" xfId="8" applyFont="1" applyBorder="1" applyAlignment="1">
      <alignment horizontal="center" vertical="center"/>
    </xf>
    <xf numFmtId="0" fontId="79" fillId="0" borderId="1" xfId="0" applyFont="1" applyBorder="1" applyAlignment="1">
      <alignment horizontal="center" vertical="center"/>
    </xf>
    <xf numFmtId="0" fontId="60" fillId="3" borderId="38" xfId="0" applyFont="1" applyFill="1" applyBorder="1" applyAlignment="1">
      <alignment vertical="center"/>
    </xf>
    <xf numFmtId="0" fontId="61" fillId="0" borderId="0" xfId="0" applyFont="1" applyAlignment="1">
      <alignment vertical="center"/>
    </xf>
    <xf numFmtId="0" fontId="61" fillId="0" borderId="1" xfId="0" applyFont="1" applyBorder="1" applyAlignment="1">
      <alignment vertical="center"/>
    </xf>
    <xf numFmtId="0" fontId="62" fillId="0" borderId="1" xfId="8" applyFont="1" applyBorder="1" applyAlignment="1">
      <alignment horizontal="left" vertical="top" wrapText="1"/>
    </xf>
    <xf numFmtId="0" fontId="61" fillId="0" borderId="1" xfId="8" applyFont="1" applyBorder="1" applyAlignment="1">
      <alignment horizontal="left" vertical="center" wrapText="1"/>
    </xf>
    <xf numFmtId="0" fontId="61" fillId="2" borderId="1" xfId="8" applyFont="1" applyFill="1" applyBorder="1" applyAlignment="1">
      <alignment horizontal="left" vertical="top" wrapText="1"/>
    </xf>
    <xf numFmtId="0" fontId="61" fillId="2" borderId="1" xfId="0" applyFont="1" applyFill="1" applyBorder="1" applyAlignment="1">
      <alignment horizontal="left" vertical="top" wrapText="1"/>
    </xf>
    <xf numFmtId="0" fontId="64" fillId="2" borderId="1" xfId="0" applyFont="1" applyFill="1" applyBorder="1" applyAlignment="1">
      <alignment horizontal="left" vertical="center" wrapText="1"/>
    </xf>
    <xf numFmtId="0" fontId="61" fillId="0" borderId="1" xfId="0" applyFont="1" applyBorder="1" applyAlignment="1">
      <alignment horizontal="left" vertical="top" wrapText="1"/>
    </xf>
    <xf numFmtId="0" fontId="64" fillId="0" borderId="1" xfId="0" applyFont="1" applyBorder="1" applyAlignment="1">
      <alignment horizontal="left" vertical="center" wrapText="1"/>
    </xf>
    <xf numFmtId="0" fontId="61" fillId="2" borderId="1" xfId="8" applyFont="1" applyFill="1" applyBorder="1" applyAlignment="1">
      <alignment horizontal="left" vertical="top"/>
    </xf>
    <xf numFmtId="0" fontId="61" fillId="0" borderId="2" xfId="8" applyFont="1" applyBorder="1" applyAlignment="1">
      <alignment horizontal="left" vertical="top" wrapText="1"/>
    </xf>
    <xf numFmtId="0" fontId="61" fillId="2" borderId="2" xfId="8" applyFont="1" applyFill="1" applyBorder="1" applyAlignment="1">
      <alignment horizontal="left" vertical="top" wrapText="1"/>
    </xf>
    <xf numFmtId="0" fontId="64" fillId="2" borderId="1" xfId="8" applyFont="1" applyFill="1" applyBorder="1" applyAlignment="1">
      <alignment wrapText="1"/>
    </xf>
    <xf numFmtId="0" fontId="64" fillId="0" borderId="1" xfId="8" applyFont="1" applyBorder="1" applyAlignment="1">
      <alignment vertical="top" wrapText="1"/>
    </xf>
    <xf numFmtId="0" fontId="61" fillId="0" borderId="4" xfId="8" applyFont="1" applyBorder="1" applyAlignment="1">
      <alignment horizontal="left" vertical="top" wrapText="1"/>
    </xf>
    <xf numFmtId="0" fontId="61" fillId="0" borderId="4" xfId="0" applyFont="1" applyBorder="1" applyAlignment="1">
      <alignment horizontal="left" vertical="top" wrapText="1"/>
    </xf>
    <xf numFmtId="0" fontId="64" fillId="0" borderId="4" xfId="0" applyFont="1" applyBorder="1" applyAlignment="1">
      <alignment horizontal="left" vertical="center" wrapText="1"/>
    </xf>
    <xf numFmtId="0" fontId="61" fillId="0" borderId="21" xfId="0" applyFont="1" applyBorder="1" applyAlignment="1">
      <alignment horizontal="left" vertical="top" wrapText="1"/>
    </xf>
    <xf numFmtId="0" fontId="61" fillId="0" borderId="31" xfId="8" applyFont="1" applyBorder="1" applyAlignment="1">
      <alignment horizontal="left" vertical="top" wrapText="1"/>
    </xf>
    <xf numFmtId="0" fontId="61" fillId="0" borderId="1" xfId="8" applyFont="1" applyBorder="1" applyAlignment="1">
      <alignment vertical="top" wrapText="1"/>
    </xf>
    <xf numFmtId="0" fontId="61" fillId="0" borderId="21" xfId="8" applyFont="1" applyBorder="1" applyAlignment="1">
      <alignment horizontal="left" vertical="top" wrapText="1"/>
    </xf>
    <xf numFmtId="0" fontId="61" fillId="0" borderId="12" xfId="8" applyFont="1" applyBorder="1" applyAlignment="1">
      <alignment horizontal="left" vertical="top" wrapText="1"/>
    </xf>
    <xf numFmtId="0" fontId="61" fillId="0" borderId="0" xfId="8" applyFont="1"/>
    <xf numFmtId="0" fontId="55" fillId="2" borderId="1" xfId="8" applyFont="1" applyFill="1" applyBorder="1" applyAlignment="1">
      <alignment horizontal="center" vertical="center" wrapText="1"/>
    </xf>
    <xf numFmtId="0" fontId="55" fillId="0" borderId="2" xfId="8" applyFont="1" applyBorder="1" applyAlignment="1">
      <alignment horizontal="center" vertical="center" wrapText="1"/>
    </xf>
    <xf numFmtId="0" fontId="55" fillId="0" borderId="19" xfId="8" applyFont="1" applyBorder="1" applyAlignment="1">
      <alignment horizontal="center" vertical="center" wrapText="1"/>
    </xf>
    <xf numFmtId="0" fontId="55" fillId="0" borderId="18" xfId="8" applyFont="1" applyBorder="1" applyAlignment="1">
      <alignment horizontal="center" vertical="center" wrapText="1"/>
    </xf>
    <xf numFmtId="0" fontId="55" fillId="2" borderId="2" xfId="8" applyFont="1" applyFill="1" applyBorder="1" applyAlignment="1">
      <alignment horizontal="center" vertical="center" wrapText="1"/>
    </xf>
    <xf numFmtId="0" fontId="61" fillId="0" borderId="0" xfId="0" applyFont="1" applyAlignment="1">
      <alignment horizontal="center" vertical="center"/>
    </xf>
    <xf numFmtId="0" fontId="61" fillId="0" borderId="1" xfId="8" applyFont="1" applyBorder="1" applyAlignment="1">
      <alignment horizontal="center" vertical="top"/>
    </xf>
    <xf numFmtId="0" fontId="65" fillId="0" borderId="1" xfId="8" applyFont="1" applyBorder="1" applyAlignment="1">
      <alignment horizontal="center" vertical="center" wrapText="1"/>
    </xf>
    <xf numFmtId="2" fontId="61" fillId="0" borderId="1" xfId="8" applyNumberFormat="1" applyFont="1" applyBorder="1" applyAlignment="1">
      <alignment horizontal="left" vertical="center"/>
    </xf>
    <xf numFmtId="0" fontId="60" fillId="2" borderId="1" xfId="8" applyFont="1" applyFill="1" applyBorder="1" applyAlignment="1">
      <alignment horizontal="center" vertical="center"/>
    </xf>
    <xf numFmtId="0" fontId="60" fillId="0" borderId="18" xfId="8" applyFont="1" applyBorder="1" applyAlignment="1">
      <alignment horizontal="center" vertical="center" wrapText="1"/>
    </xf>
    <xf numFmtId="0" fontId="60" fillId="2" borderId="18" xfId="8" applyFont="1" applyFill="1" applyBorder="1" applyAlignment="1">
      <alignment horizontal="center" vertical="center" wrapText="1"/>
    </xf>
    <xf numFmtId="0" fontId="60" fillId="0" borderId="1" xfId="8" applyFont="1" applyBorder="1" applyAlignment="1">
      <alignment horizontal="center" vertical="center"/>
    </xf>
    <xf numFmtId="0" fontId="60" fillId="2" borderId="20" xfId="8" applyFont="1" applyFill="1" applyBorder="1" applyAlignment="1">
      <alignment horizontal="center" vertical="center" wrapText="1"/>
    </xf>
    <xf numFmtId="0" fontId="60" fillId="0" borderId="20" xfId="8" applyFont="1" applyBorder="1" applyAlignment="1">
      <alignment horizontal="center" vertical="center"/>
    </xf>
    <xf numFmtId="0" fontId="60" fillId="0" borderId="20" xfId="8" applyFont="1" applyBorder="1" applyAlignment="1">
      <alignment horizontal="center" vertical="center" wrapText="1"/>
    </xf>
    <xf numFmtId="0" fontId="60" fillId="0" borderId="21" xfId="8" applyFont="1" applyBorder="1" applyAlignment="1">
      <alignment horizontal="left" vertical="center"/>
    </xf>
    <xf numFmtId="0" fontId="60" fillId="2" borderId="1" xfId="8" applyFont="1" applyFill="1" applyBorder="1" applyAlignment="1">
      <alignment horizontal="left" vertical="center"/>
    </xf>
    <xf numFmtId="0" fontId="60" fillId="2" borderId="2" xfId="8" applyFont="1" applyFill="1" applyBorder="1" applyAlignment="1">
      <alignment horizontal="center" vertical="center"/>
    </xf>
    <xf numFmtId="0" fontId="61" fillId="2" borderId="18" xfId="8" applyFont="1" applyFill="1" applyBorder="1" applyAlignment="1">
      <alignment horizontal="center" vertical="center"/>
    </xf>
    <xf numFmtId="0" fontId="60" fillId="2" borderId="15" xfId="8" applyFont="1" applyFill="1" applyBorder="1" applyAlignment="1">
      <alignment horizontal="center" vertical="center" wrapText="1"/>
    </xf>
    <xf numFmtId="0" fontId="13" fillId="0" borderId="0" xfId="8" applyFont="1" applyAlignment="1">
      <alignment horizontal="center"/>
    </xf>
    <xf numFmtId="164" fontId="55" fillId="2" borderId="1" xfId="1" applyFont="1" applyFill="1" applyBorder="1" applyAlignment="1">
      <alignment horizontal="center" vertical="center"/>
    </xf>
    <xf numFmtId="2" fontId="55" fillId="2" borderId="1" xfId="8" applyNumberFormat="1" applyFont="1" applyFill="1" applyBorder="1" applyAlignment="1">
      <alignment horizontal="center" vertical="center" wrapText="1"/>
    </xf>
    <xf numFmtId="0" fontId="55" fillId="10" borderId="1" xfId="8" applyFont="1" applyFill="1" applyBorder="1" applyAlignment="1">
      <alignment horizontal="center" vertical="center" wrapText="1"/>
    </xf>
    <xf numFmtId="2" fontId="55" fillId="0" borderId="2" xfId="8" applyNumberFormat="1" applyFont="1" applyBorder="1" applyAlignment="1">
      <alignment horizontal="center" vertical="center" wrapText="1"/>
    </xf>
    <xf numFmtId="2" fontId="55" fillId="0" borderId="18" xfId="8" applyNumberFormat="1" applyFont="1" applyBorder="1" applyAlignment="1">
      <alignment horizontal="center" vertical="center" wrapText="1"/>
    </xf>
    <xf numFmtId="164" fontId="55" fillId="2" borderId="2" xfId="1" applyFont="1" applyFill="1" applyBorder="1" applyAlignment="1">
      <alignment horizontal="center" vertical="center"/>
    </xf>
    <xf numFmtId="2" fontId="55" fillId="2" borderId="2" xfId="8" applyNumberFormat="1" applyFont="1" applyFill="1" applyBorder="1" applyAlignment="1">
      <alignment horizontal="center" vertical="center" wrapText="1"/>
    </xf>
    <xf numFmtId="2" fontId="55" fillId="2" borderId="18" xfId="8" applyNumberFormat="1" applyFont="1" applyFill="1" applyBorder="1" applyAlignment="1">
      <alignment horizontal="center" vertical="center" wrapText="1"/>
    </xf>
    <xf numFmtId="1" fontId="55" fillId="0" borderId="7" xfId="8" applyNumberFormat="1" applyFont="1" applyBorder="1" applyAlignment="1">
      <alignment horizontal="center" vertical="center"/>
    </xf>
    <xf numFmtId="0" fontId="55" fillId="0" borderId="0" xfId="0" applyFont="1" applyAlignment="1">
      <alignment horizontal="center" vertical="center"/>
    </xf>
    <xf numFmtId="0" fontId="55" fillId="0" borderId="7" xfId="8" applyFont="1" applyBorder="1" applyAlignment="1">
      <alignment horizontal="center" vertical="top"/>
    </xf>
    <xf numFmtId="0" fontId="55" fillId="2" borderId="14" xfId="8" applyFont="1" applyFill="1" applyBorder="1" applyAlignment="1">
      <alignment horizontal="center" vertical="center"/>
    </xf>
    <xf numFmtId="0" fontId="70" fillId="2" borderId="7" xfId="8" applyFont="1" applyFill="1" applyBorder="1" applyAlignment="1">
      <alignment horizontal="center" vertical="center"/>
    </xf>
    <xf numFmtId="0" fontId="55" fillId="2" borderId="7" xfId="8" applyFont="1" applyFill="1" applyBorder="1" applyAlignment="1">
      <alignment horizontal="center" vertical="center"/>
    </xf>
    <xf numFmtId="0" fontId="55" fillId="0" borderId="7" xfId="8" applyFont="1" applyBorder="1" applyAlignment="1">
      <alignment horizontal="center" vertical="center"/>
    </xf>
    <xf numFmtId="0" fontId="55" fillId="0" borderId="17" xfId="8" applyFont="1" applyBorder="1" applyAlignment="1">
      <alignment horizontal="center" vertical="center"/>
    </xf>
    <xf numFmtId="0" fontId="55" fillId="2" borderId="5" xfId="8" applyFont="1" applyFill="1" applyBorder="1" applyAlignment="1">
      <alignment horizontal="center" vertical="center"/>
    </xf>
    <xf numFmtId="0" fontId="55" fillId="2" borderId="17" xfId="8" applyFont="1" applyFill="1" applyBorder="1" applyAlignment="1">
      <alignment horizontal="center" vertical="center"/>
    </xf>
    <xf numFmtId="0" fontId="55" fillId="2" borderId="7" xfId="8" applyFont="1" applyFill="1" applyBorder="1" applyAlignment="1">
      <alignment horizontal="center" vertical="center" wrapText="1"/>
    </xf>
    <xf numFmtId="0" fontId="55" fillId="2" borderId="17" xfId="8" applyFont="1" applyFill="1" applyBorder="1" applyAlignment="1">
      <alignment horizontal="center" vertical="center" wrapText="1"/>
    </xf>
    <xf numFmtId="0" fontId="55" fillId="2" borderId="40" xfId="8" applyFont="1" applyFill="1" applyBorder="1" applyAlignment="1">
      <alignment horizontal="center" vertical="center"/>
    </xf>
    <xf numFmtId="0" fontId="55" fillId="0" borderId="0" xfId="8" applyFont="1"/>
    <xf numFmtId="2" fontId="55" fillId="0" borderId="1" xfId="8" applyNumberFormat="1" applyFont="1" applyBorder="1" applyAlignment="1">
      <alignment horizontal="center" vertical="center" wrapText="1"/>
    </xf>
    <xf numFmtId="164" fontId="55" fillId="0" borderId="1" xfId="1" applyFont="1" applyBorder="1" applyAlignment="1">
      <alignment horizontal="center" vertical="center"/>
    </xf>
    <xf numFmtId="0" fontId="55" fillId="2" borderId="1" xfId="8" applyFont="1" applyFill="1" applyBorder="1" applyAlignment="1">
      <alignment horizontal="center" vertical="center"/>
    </xf>
    <xf numFmtId="0" fontId="55" fillId="0" borderId="1" xfId="8" applyFont="1" applyBorder="1" applyAlignment="1">
      <alignment horizontal="center" vertical="top" wrapText="1"/>
    </xf>
    <xf numFmtId="2" fontId="55" fillId="0" borderId="1" xfId="8" applyNumberFormat="1" applyFont="1" applyBorder="1" applyAlignment="1">
      <alignment horizontal="center" vertical="top" wrapText="1"/>
    </xf>
    <xf numFmtId="0" fontId="55" fillId="2" borderId="1" xfId="8" applyFont="1" applyFill="1" applyBorder="1" applyAlignment="1">
      <alignment vertical="center" wrapText="1"/>
    </xf>
    <xf numFmtId="0" fontId="55" fillId="0" borderId="4" xfId="8" applyFont="1" applyBorder="1" applyAlignment="1">
      <alignment horizontal="center" vertical="center" wrapText="1"/>
    </xf>
    <xf numFmtId="0" fontId="55" fillId="0" borderId="30" xfId="8" applyFont="1" applyBorder="1" applyAlignment="1">
      <alignment horizontal="center" vertical="center" wrapText="1"/>
    </xf>
    <xf numFmtId="2" fontId="55" fillId="2" borderId="4" xfId="8" applyNumberFormat="1" applyFont="1" applyFill="1" applyBorder="1" applyAlignment="1">
      <alignment horizontal="center" vertical="center" wrapText="1"/>
    </xf>
    <xf numFmtId="0" fontId="55" fillId="2" borderId="20" xfId="0" applyFont="1" applyFill="1" applyBorder="1" applyAlignment="1">
      <alignment horizontal="center" vertical="center"/>
    </xf>
    <xf numFmtId="0" fontId="55" fillId="0" borderId="20" xfId="0" applyFont="1" applyBorder="1" applyAlignment="1">
      <alignment horizontal="center" vertical="center"/>
    </xf>
    <xf numFmtId="0" fontId="55" fillId="2" borderId="12" xfId="8" applyFont="1" applyFill="1" applyBorder="1" applyAlignment="1">
      <alignment horizontal="center" vertical="center" wrapText="1"/>
    </xf>
    <xf numFmtId="0" fontId="55" fillId="0" borderId="12" xfId="8" applyFont="1" applyBorder="1" applyAlignment="1">
      <alignment horizontal="center" vertical="center" wrapText="1"/>
    </xf>
    <xf numFmtId="2" fontId="55" fillId="0" borderId="12" xfId="8" applyNumberFormat="1" applyFont="1" applyBorder="1" applyAlignment="1">
      <alignment horizontal="center" vertical="center" wrapText="1"/>
    </xf>
    <xf numFmtId="0" fontId="55" fillId="2" borderId="41" xfId="0" applyFont="1" applyFill="1" applyBorder="1" applyAlignment="1">
      <alignment horizontal="center" vertical="center"/>
    </xf>
    <xf numFmtId="0" fontId="60" fillId="10" borderId="18" xfId="8" applyFont="1" applyFill="1" applyBorder="1" applyAlignment="1">
      <alignment horizontal="center" vertical="center" wrapText="1"/>
    </xf>
    <xf numFmtId="0" fontId="60" fillId="10" borderId="17" xfId="8" applyFont="1" applyFill="1" applyBorder="1" applyAlignment="1">
      <alignment horizontal="center" vertical="center"/>
    </xf>
    <xf numFmtId="0" fontId="42" fillId="10" borderId="0" xfId="0" applyFont="1" applyFill="1"/>
    <xf numFmtId="0" fontId="61" fillId="10" borderId="1" xfId="0" applyFont="1" applyFill="1" applyBorder="1" applyAlignment="1">
      <alignment horizontal="center" vertical="top" wrapText="1"/>
    </xf>
    <xf numFmtId="0" fontId="55" fillId="10" borderId="7" xfId="8" applyFont="1" applyFill="1" applyBorder="1" applyAlignment="1">
      <alignment horizontal="center" vertical="center"/>
    </xf>
    <xf numFmtId="0" fontId="60" fillId="10" borderId="1" xfId="8" applyFont="1" applyFill="1" applyBorder="1" applyAlignment="1">
      <alignment horizontal="center" vertical="center" wrapText="1"/>
    </xf>
    <xf numFmtId="0" fontId="13" fillId="10" borderId="0" xfId="8" applyFont="1" applyFill="1"/>
    <xf numFmtId="0" fontId="60" fillId="2" borderId="14" xfId="8" applyFont="1" applyFill="1" applyBorder="1" applyAlignment="1">
      <alignment horizontal="center" vertical="center"/>
    </xf>
    <xf numFmtId="0" fontId="39" fillId="2" borderId="0" xfId="8" applyFont="1" applyFill="1"/>
    <xf numFmtId="0" fontId="55" fillId="0" borderId="21" xfId="8" applyFont="1" applyBorder="1" applyAlignment="1">
      <alignment horizontal="center" vertical="center" wrapText="1"/>
    </xf>
    <xf numFmtId="0" fontId="60" fillId="0" borderId="4" xfId="8" applyFont="1" applyBorder="1" applyAlignment="1">
      <alignment horizontal="left" vertical="top" wrapText="1"/>
    </xf>
    <xf numFmtId="0" fontId="15" fillId="0" borderId="0" xfId="8" applyFont="1"/>
    <xf numFmtId="0" fontId="55" fillId="0" borderId="46" xfId="8" applyFont="1" applyBorder="1" applyAlignment="1">
      <alignment horizontal="center" vertical="center" wrapText="1"/>
    </xf>
    <xf numFmtId="2" fontId="55" fillId="2" borderId="31" xfId="8" applyNumberFormat="1" applyFont="1" applyFill="1" applyBorder="1" applyAlignment="1">
      <alignment horizontal="center" vertical="center" wrapText="1"/>
    </xf>
    <xf numFmtId="0" fontId="61" fillId="0" borderId="1" xfId="8" applyFont="1" applyBorder="1" applyAlignment="1">
      <alignment horizontal="left" vertical="center"/>
    </xf>
    <xf numFmtId="0" fontId="60" fillId="0" borderId="1" xfId="8" applyFont="1" applyBorder="1" applyAlignment="1">
      <alignment horizontal="left" vertical="top" wrapText="1"/>
    </xf>
    <xf numFmtId="0" fontId="60" fillId="10" borderId="1" xfId="8" applyFont="1" applyFill="1" applyBorder="1" applyAlignment="1">
      <alignment horizontal="center" vertical="center"/>
    </xf>
    <xf numFmtId="2" fontId="55" fillId="10" borderId="1" xfId="8" applyNumberFormat="1" applyFont="1" applyFill="1" applyBorder="1" applyAlignment="1">
      <alignment horizontal="center" vertical="center" wrapText="1"/>
    </xf>
    <xf numFmtId="0" fontId="60" fillId="10" borderId="1" xfId="8" applyFont="1" applyFill="1" applyBorder="1" applyAlignment="1">
      <alignment horizontal="center" vertical="top" wrapText="1"/>
    </xf>
    <xf numFmtId="0" fontId="16" fillId="0" borderId="0" xfId="8" applyFont="1"/>
    <xf numFmtId="0" fontId="65" fillId="2" borderId="1" xfId="8" applyFont="1" applyFill="1" applyBorder="1" applyAlignment="1">
      <alignment horizontal="center" vertical="center"/>
    </xf>
    <xf numFmtId="0" fontId="62" fillId="0" borderId="1" xfId="0" applyFont="1" applyBorder="1" applyAlignment="1">
      <alignment horizontal="left" vertical="top" wrapText="1"/>
    </xf>
    <xf numFmtId="0" fontId="70" fillId="2" borderId="1" xfId="8" applyFont="1" applyFill="1" applyBorder="1" applyAlignment="1">
      <alignment horizontal="center" vertical="center" wrapText="1"/>
    </xf>
    <xf numFmtId="164" fontId="70" fillId="2" borderId="1" xfId="1" applyFont="1" applyFill="1" applyBorder="1" applyAlignment="1">
      <alignment horizontal="center" vertical="center"/>
    </xf>
    <xf numFmtId="2" fontId="70" fillId="2" borderId="1" xfId="8" applyNumberFormat="1" applyFont="1" applyFill="1" applyBorder="1" applyAlignment="1">
      <alignment horizontal="center" vertical="center" wrapText="1"/>
    </xf>
    <xf numFmtId="0" fontId="64" fillId="0" borderId="31" xfId="0" applyFont="1" applyBorder="1" applyAlignment="1">
      <alignment horizontal="left" vertical="center" wrapText="1"/>
    </xf>
    <xf numFmtId="0" fontId="60" fillId="2" borderId="1" xfId="8" applyFont="1" applyFill="1" applyBorder="1" applyAlignment="1">
      <alignment horizontal="center" vertical="top" wrapText="1"/>
    </xf>
    <xf numFmtId="0" fontId="65" fillId="2" borderId="18" xfId="8" applyFont="1" applyFill="1" applyBorder="1" applyAlignment="1">
      <alignment horizontal="center" vertical="center"/>
    </xf>
    <xf numFmtId="0" fontId="62" fillId="0" borderId="21" xfId="8" applyFont="1" applyBorder="1" applyAlignment="1">
      <alignment horizontal="left" vertical="top" wrapText="1"/>
    </xf>
    <xf numFmtId="0" fontId="60" fillId="2" borderId="19" xfId="8" applyFont="1" applyFill="1" applyBorder="1" applyAlignment="1">
      <alignment horizontal="center" vertical="center"/>
    </xf>
    <xf numFmtId="2" fontId="55" fillId="2" borderId="20" xfId="8" applyNumberFormat="1" applyFont="1" applyFill="1" applyBorder="1" applyAlignment="1">
      <alignment horizontal="center" vertical="center" wrapText="1"/>
    </xf>
    <xf numFmtId="0" fontId="70" fillId="2" borderId="17" xfId="8" applyFont="1" applyFill="1" applyBorder="1" applyAlignment="1">
      <alignment horizontal="center" vertical="center"/>
    </xf>
    <xf numFmtId="0" fontId="62" fillId="2" borderId="18" xfId="8" applyFont="1" applyFill="1" applyBorder="1" applyAlignment="1">
      <alignment horizontal="center" vertical="center"/>
    </xf>
    <xf numFmtId="0" fontId="62" fillId="0" borderId="1" xfId="8" applyFont="1" applyBorder="1" applyAlignment="1">
      <alignment vertical="top" wrapText="1"/>
    </xf>
    <xf numFmtId="0" fontId="70" fillId="0" borderId="20" xfId="0" applyFont="1" applyBorder="1" applyAlignment="1">
      <alignment horizontal="center" vertical="center"/>
    </xf>
    <xf numFmtId="0" fontId="61" fillId="10" borderId="18" xfId="8" applyFont="1" applyFill="1" applyBorder="1" applyAlignment="1">
      <alignment horizontal="center" vertical="center"/>
    </xf>
    <xf numFmtId="0" fontId="60" fillId="2" borderId="1" xfId="8" applyFont="1" applyFill="1" applyBorder="1" applyAlignment="1">
      <alignment horizontal="left" vertical="top" wrapText="1"/>
    </xf>
    <xf numFmtId="0" fontId="15" fillId="2" borderId="0" xfId="0" applyFont="1" applyFill="1"/>
    <xf numFmtId="0" fontId="15" fillId="0" borderId="0" xfId="0" applyFont="1"/>
    <xf numFmtId="0" fontId="81" fillId="2" borderId="1" xfId="8" applyFont="1" applyFill="1" applyBorder="1" applyAlignment="1">
      <alignment horizontal="left" vertical="top" wrapText="1"/>
    </xf>
    <xf numFmtId="0" fontId="70" fillId="0" borderId="17" xfId="8" applyFont="1" applyBorder="1" applyAlignment="1">
      <alignment horizontal="center" vertical="center"/>
    </xf>
    <xf numFmtId="0" fontId="65" fillId="0" borderId="18" xfId="8" applyFont="1" applyBorder="1" applyAlignment="1">
      <alignment horizontal="center" vertical="center" wrapText="1"/>
    </xf>
    <xf numFmtId="0" fontId="70" fillId="0" borderId="1" xfId="8" applyFont="1" applyBorder="1" applyAlignment="1">
      <alignment horizontal="center" vertical="center" wrapText="1"/>
    </xf>
    <xf numFmtId="2" fontId="70" fillId="0" borderId="1" xfId="8" applyNumberFormat="1" applyFont="1" applyBorder="1" applyAlignment="1">
      <alignment horizontal="center" vertical="center" wrapText="1"/>
    </xf>
    <xf numFmtId="0" fontId="55" fillId="2" borderId="29" xfId="0" applyFont="1" applyFill="1" applyBorder="1" applyAlignment="1">
      <alignment horizontal="center" vertical="center"/>
    </xf>
    <xf numFmtId="0" fontId="39" fillId="0" borderId="0" xfId="1" applyNumberFormat="1" applyFont="1" applyBorder="1" applyAlignment="1">
      <alignment horizontal="center" vertical="center"/>
    </xf>
    <xf numFmtId="0" fontId="39" fillId="5" borderId="1" xfId="8" applyFont="1" applyFill="1" applyBorder="1" applyAlignment="1">
      <alignment vertical="center" wrapText="1"/>
    </xf>
    <xf numFmtId="0" fontId="29" fillId="0" borderId="0" xfId="0" applyFont="1"/>
    <xf numFmtId="0" fontId="60" fillId="4" borderId="7" xfId="8" applyFont="1" applyFill="1" applyBorder="1" applyAlignment="1">
      <alignment horizontal="center" vertical="center"/>
    </xf>
    <xf numFmtId="0" fontId="60" fillId="4" borderId="1" xfId="8" applyFont="1" applyFill="1" applyBorder="1" applyAlignment="1">
      <alignment horizontal="center" vertical="center" wrapText="1"/>
    </xf>
    <xf numFmtId="0" fontId="60" fillId="4" borderId="1" xfId="8" applyFont="1" applyFill="1" applyBorder="1" applyAlignment="1">
      <alignment horizontal="center" vertical="center"/>
    </xf>
    <xf numFmtId="165" fontId="60" fillId="4" borderId="1" xfId="9" applyFont="1" applyFill="1" applyBorder="1" applyAlignment="1">
      <alignment horizontal="center" vertical="center"/>
    </xf>
    <xf numFmtId="0" fontId="61" fillId="4" borderId="0" xfId="0" applyFont="1" applyFill="1" applyAlignment="1">
      <alignment horizontal="center" vertical="center"/>
    </xf>
    <xf numFmtId="0" fontId="60" fillId="4" borderId="1" xfId="8" applyFont="1" applyFill="1" applyBorder="1" applyAlignment="1">
      <alignment horizontal="left" vertical="center"/>
    </xf>
    <xf numFmtId="0" fontId="60" fillId="0" borderId="1" xfId="0" applyFont="1" applyBorder="1" applyAlignment="1">
      <alignment horizontal="left" vertical="center" wrapText="1"/>
    </xf>
    <xf numFmtId="3" fontId="60" fillId="2" borderId="1" xfId="0" applyNumberFormat="1" applyFont="1" applyFill="1" applyBorder="1" applyAlignment="1">
      <alignment horizontal="left" vertical="center" wrapText="1"/>
    </xf>
    <xf numFmtId="0" fontId="61" fillId="0" borderId="11" xfId="0" applyFont="1" applyBorder="1" applyAlignment="1">
      <alignment horizontal="center" vertical="center"/>
    </xf>
    <xf numFmtId="0" fontId="61" fillId="0" borderId="12" xfId="0" applyFont="1" applyBorder="1" applyAlignment="1">
      <alignment horizontal="center" vertical="center" wrapText="1"/>
    </xf>
    <xf numFmtId="0" fontId="61" fillId="0" borderId="12" xfId="0" applyFont="1" applyBorder="1" applyAlignment="1">
      <alignment vertical="center"/>
    </xf>
    <xf numFmtId="164" fontId="82" fillId="0" borderId="1" xfId="1" applyFont="1" applyBorder="1" applyAlignment="1">
      <alignment horizontal="center" vertical="center"/>
    </xf>
    <xf numFmtId="0" fontId="82" fillId="0" borderId="1" xfId="0" applyFont="1" applyBorder="1" applyAlignment="1">
      <alignment horizontal="center" vertical="center"/>
    </xf>
    <xf numFmtId="164" fontId="83" fillId="0" borderId="1" xfId="5" applyFont="1" applyBorder="1" applyAlignment="1">
      <alignment horizontal="center" vertical="center" wrapText="1"/>
    </xf>
    <xf numFmtId="2" fontId="82" fillId="0" borderId="1" xfId="0" applyNumberFormat="1" applyFont="1" applyBorder="1" applyAlignment="1">
      <alignment horizontal="center" vertical="center" wrapText="1"/>
    </xf>
    <xf numFmtId="44" fontId="82" fillId="0" borderId="8" xfId="0" applyNumberFormat="1" applyFont="1" applyBorder="1" applyAlignment="1">
      <alignment vertical="center" wrapText="1"/>
    </xf>
    <xf numFmtId="2" fontId="84" fillId="0" borderId="1" xfId="12" applyNumberFormat="1" applyFont="1" applyBorder="1" applyAlignment="1">
      <alignment horizontal="center" vertical="center" wrapText="1"/>
    </xf>
    <xf numFmtId="164" fontId="83" fillId="0" borderId="1" xfId="5" applyFont="1" applyFill="1" applyBorder="1" applyAlignment="1">
      <alignment horizontal="center" vertical="center" wrapText="1"/>
    </xf>
    <xf numFmtId="0" fontId="82" fillId="0" borderId="8" xfId="8" applyFont="1" applyBorder="1"/>
    <xf numFmtId="0" fontId="82" fillId="5" borderId="1" xfId="0" applyFont="1" applyFill="1" applyBorder="1" applyAlignment="1">
      <alignment vertical="center"/>
    </xf>
    <xf numFmtId="0" fontId="82" fillId="5" borderId="1" xfId="0" applyFont="1" applyFill="1" applyBorder="1" applyAlignment="1">
      <alignment horizontal="center" vertical="center"/>
    </xf>
    <xf numFmtId="0" fontId="55" fillId="0" borderId="1" xfId="1" applyNumberFormat="1" applyFont="1" applyBorder="1" applyAlignment="1">
      <alignment horizontal="center" vertical="center"/>
    </xf>
    <xf numFmtId="2" fontId="55" fillId="0" borderId="1" xfId="1" applyNumberFormat="1" applyFont="1" applyBorder="1" applyAlignment="1">
      <alignment horizontal="center" vertical="center" wrapText="1"/>
    </xf>
    <xf numFmtId="0" fontId="55" fillId="2" borderId="1" xfId="1" applyNumberFormat="1" applyFont="1" applyFill="1" applyBorder="1" applyAlignment="1">
      <alignment horizontal="right" vertical="center"/>
    </xf>
    <xf numFmtId="164" fontId="55" fillId="0" borderId="12" xfId="1" applyFont="1" applyBorder="1" applyAlignment="1">
      <alignment horizontal="center" vertical="center"/>
    </xf>
    <xf numFmtId="2" fontId="55" fillId="0" borderId="12" xfId="0" applyNumberFormat="1" applyFont="1" applyBorder="1" applyAlignment="1">
      <alignment horizontal="center" vertical="center"/>
    </xf>
    <xf numFmtId="0" fontId="55" fillId="0" borderId="12" xfId="1" applyNumberFormat="1" applyFont="1" applyBorder="1" applyAlignment="1">
      <alignment horizontal="center" vertical="center"/>
    </xf>
    <xf numFmtId="2" fontId="55" fillId="0" borderId="1" xfId="0" applyNumberFormat="1" applyFont="1" applyBorder="1" applyAlignment="1">
      <alignment vertical="center" wrapText="1"/>
    </xf>
    <xf numFmtId="0" fontId="60" fillId="4" borderId="1" xfId="9" applyNumberFormat="1" applyFont="1" applyFill="1" applyBorder="1" applyAlignment="1">
      <alignment horizontal="right" vertical="center"/>
    </xf>
    <xf numFmtId="0" fontId="61" fillId="10" borderId="7" xfId="0" applyFont="1" applyFill="1" applyBorder="1" applyAlignment="1">
      <alignment horizontal="center" vertical="center"/>
    </xf>
    <xf numFmtId="0" fontId="60" fillId="10" borderId="1" xfId="0" applyFont="1" applyFill="1" applyBorder="1" applyAlignment="1">
      <alignment horizontal="left" vertical="center" wrapText="1"/>
    </xf>
    <xf numFmtId="0" fontId="39" fillId="10" borderId="0" xfId="0" applyFont="1" applyFill="1" applyAlignment="1">
      <alignment horizontal="justify" vertical="top" wrapText="1"/>
    </xf>
    <xf numFmtId="0" fontId="55" fillId="0" borderId="18" xfId="0" applyFont="1" applyBorder="1" applyAlignment="1">
      <alignment vertical="center" wrapText="1"/>
    </xf>
    <xf numFmtId="2" fontId="60" fillId="10" borderId="43" xfId="0" applyNumberFormat="1" applyFont="1" applyFill="1" applyBorder="1" applyAlignment="1">
      <alignment vertical="center" wrapText="1"/>
    </xf>
    <xf numFmtId="0" fontId="87" fillId="0" borderId="0" xfId="0" applyFont="1" applyAlignment="1">
      <alignment horizontal="justify" vertical="top" wrapText="1"/>
    </xf>
    <xf numFmtId="0" fontId="55" fillId="2" borderId="8" xfId="0" applyFont="1" applyFill="1" applyBorder="1"/>
    <xf numFmtId="44" fontId="55" fillId="2" borderId="8" xfId="0" applyNumberFormat="1" applyFont="1" applyFill="1" applyBorder="1" applyAlignment="1">
      <alignment vertical="center" wrapText="1"/>
    </xf>
    <xf numFmtId="44" fontId="60" fillId="2" borderId="8" xfId="0" applyNumberFormat="1" applyFont="1" applyFill="1" applyBorder="1" applyAlignment="1">
      <alignment vertical="center" wrapText="1"/>
    </xf>
    <xf numFmtId="44" fontId="55" fillId="2" borderId="8" xfId="0" applyNumberFormat="1" applyFont="1" applyFill="1" applyBorder="1" applyAlignment="1">
      <alignment horizontal="right" vertical="center"/>
    </xf>
    <xf numFmtId="0" fontId="55" fillId="2" borderId="8" xfId="8" applyFont="1" applyFill="1" applyBorder="1"/>
    <xf numFmtId="0" fontId="55" fillId="2" borderId="13" xfId="0" applyFont="1" applyFill="1" applyBorder="1"/>
    <xf numFmtId="0" fontId="39" fillId="2" borderId="0" xfId="0" applyFont="1" applyFill="1"/>
    <xf numFmtId="0" fontId="55" fillId="10" borderId="43" xfId="0" applyFont="1" applyFill="1" applyBorder="1" applyAlignment="1">
      <alignment horizontal="right" vertical="center"/>
    </xf>
    <xf numFmtId="0" fontId="87" fillId="0" borderId="0" xfId="0" applyFont="1"/>
    <xf numFmtId="0" fontId="87" fillId="0" borderId="7" xfId="0" applyFont="1" applyBorder="1" applyAlignment="1">
      <alignment horizontal="center" vertical="center"/>
    </xf>
    <xf numFmtId="0" fontId="88" fillId="0" borderId="1" xfId="0" applyFont="1" applyBorder="1" applyAlignment="1">
      <alignment horizontal="center" vertical="center" wrapText="1"/>
    </xf>
    <xf numFmtId="0" fontId="87" fillId="0" borderId="1" xfId="0" applyFont="1" applyBorder="1" applyAlignment="1">
      <alignment vertical="center" wrapText="1"/>
    </xf>
    <xf numFmtId="164" fontId="87" fillId="0" borderId="1" xfId="5" applyFont="1" applyFill="1" applyBorder="1" applyAlignment="1">
      <alignment horizontal="center" vertical="center" wrapText="1"/>
    </xf>
    <xf numFmtId="2" fontId="87" fillId="0" borderId="1" xfId="0" applyNumberFormat="1" applyFont="1" applyBorder="1" applyAlignment="1">
      <alignment horizontal="center" vertical="center" wrapText="1"/>
    </xf>
    <xf numFmtId="2" fontId="87" fillId="0" borderId="1" xfId="1" applyNumberFormat="1" applyFont="1" applyBorder="1" applyAlignment="1">
      <alignment horizontal="center" vertical="center" wrapText="1"/>
    </xf>
    <xf numFmtId="44" fontId="87" fillId="2" borderId="1" xfId="1" applyNumberFormat="1" applyFont="1" applyFill="1" applyBorder="1" applyAlignment="1">
      <alignment horizontal="right" vertical="center"/>
    </xf>
    <xf numFmtId="0" fontId="87" fillId="0" borderId="8" xfId="8" applyFont="1" applyBorder="1"/>
    <xf numFmtId="44" fontId="87" fillId="0" borderId="1" xfId="0" applyNumberFormat="1" applyFont="1" applyBorder="1" applyAlignment="1">
      <alignment vertical="center" wrapText="1"/>
    </xf>
    <xf numFmtId="0" fontId="88" fillId="2" borderId="1" xfId="0" applyFont="1" applyFill="1" applyBorder="1" applyAlignment="1">
      <alignment horizontal="left" vertical="center" wrapText="1"/>
    </xf>
    <xf numFmtId="0" fontId="87" fillId="2" borderId="1" xfId="0" applyFont="1" applyFill="1" applyBorder="1" applyAlignment="1">
      <alignment vertical="center" wrapText="1"/>
    </xf>
    <xf numFmtId="3" fontId="85" fillId="0" borderId="1" xfId="0" applyNumberFormat="1" applyFont="1" applyBorder="1" applyAlignment="1">
      <alignment horizontal="center" vertical="center" wrapText="1"/>
    </xf>
    <xf numFmtId="3" fontId="82" fillId="0" borderId="1" xfId="0" applyNumberFormat="1" applyFont="1" applyBorder="1" applyAlignment="1">
      <alignment horizontal="left" vertical="center" wrapText="1"/>
    </xf>
    <xf numFmtId="3" fontId="82" fillId="0" borderId="1" xfId="0" applyNumberFormat="1" applyFont="1" applyBorder="1" applyAlignment="1">
      <alignment horizontal="center" vertical="center" wrapText="1"/>
    </xf>
    <xf numFmtId="2" fontId="82" fillId="0" borderId="1" xfId="5" applyNumberFormat="1" applyFont="1" applyFill="1" applyBorder="1" applyAlignment="1" applyProtection="1">
      <alignment horizontal="center" vertical="center" wrapText="1"/>
      <protection locked="0"/>
    </xf>
    <xf numFmtId="44" fontId="82" fillId="0" borderId="33" xfId="0" applyNumberFormat="1" applyFont="1" applyBorder="1" applyAlignment="1">
      <alignment horizontal="right" vertical="center"/>
    </xf>
    <xf numFmtId="0" fontId="82" fillId="0" borderId="1" xfId="0" applyFont="1" applyBorder="1" applyAlignment="1">
      <alignment horizontal="right"/>
    </xf>
    <xf numFmtId="0" fontId="90" fillId="0" borderId="1" xfId="0" applyFont="1" applyBorder="1" applyAlignment="1">
      <alignment horizontal="justify" vertical="top" wrapText="1"/>
    </xf>
    <xf numFmtId="0" fontId="90" fillId="0" borderId="1" xfId="0" applyFont="1" applyBorder="1" applyAlignment="1">
      <alignment horizontal="center" vertical="top" wrapText="1"/>
    </xf>
    <xf numFmtId="0" fontId="82" fillId="0" borderId="1" xfId="0" applyFont="1" applyBorder="1" applyAlignment="1">
      <alignment horizontal="center" vertical="center" wrapText="1"/>
    </xf>
    <xf numFmtId="0" fontId="82" fillId="0" borderId="1" xfId="0" applyFont="1" applyBorder="1" applyAlignment="1">
      <alignment horizontal="center" vertical="top" wrapText="1"/>
    </xf>
    <xf numFmtId="0" fontId="82" fillId="0" borderId="33" xfId="0" applyFont="1" applyBorder="1" applyAlignment="1">
      <alignment horizontal="center" vertical="center"/>
    </xf>
    <xf numFmtId="0" fontId="85" fillId="0" borderId="7" xfId="0" applyFont="1" applyBorder="1" applyAlignment="1">
      <alignment vertical="center"/>
    </xf>
    <xf numFmtId="0" fontId="85" fillId="0" borderId="1" xfId="0" applyFont="1" applyBorder="1" applyAlignment="1">
      <alignment vertical="center"/>
    </xf>
    <xf numFmtId="0" fontId="85" fillId="0" borderId="33" xfId="0" applyFont="1" applyBorder="1" applyAlignment="1">
      <alignment vertical="center"/>
    </xf>
    <xf numFmtId="0" fontId="92" fillId="12" borderId="1" xfId="0" applyFont="1" applyFill="1" applyBorder="1" applyAlignment="1">
      <alignment vertical="top" wrapText="1"/>
    </xf>
    <xf numFmtId="0" fontId="90" fillId="12" borderId="1" xfId="12" applyFont="1" applyFill="1" applyBorder="1" applyAlignment="1">
      <alignment horizontal="center" vertical="center" wrapText="1"/>
    </xf>
    <xf numFmtId="0" fontId="90" fillId="12" borderId="1" xfId="0" applyFont="1" applyFill="1" applyBorder="1" applyAlignment="1">
      <alignment horizontal="center" vertical="center" wrapText="1"/>
    </xf>
    <xf numFmtId="2" fontId="90" fillId="12" borderId="1" xfId="0" applyNumberFormat="1" applyFont="1" applyFill="1" applyBorder="1" applyAlignment="1">
      <alignment horizontal="center" vertical="center" wrapText="1"/>
    </xf>
    <xf numFmtId="44" fontId="90" fillId="12" borderId="33" xfId="0" applyNumberFormat="1" applyFont="1" applyFill="1" applyBorder="1" applyAlignment="1">
      <alignment horizontal="right" vertical="center"/>
    </xf>
    <xf numFmtId="0" fontId="91" fillId="12" borderId="8" xfId="0" applyFont="1" applyFill="1" applyBorder="1" applyAlignment="1">
      <alignment horizontal="center" vertical="center" wrapText="1"/>
    </xf>
    <xf numFmtId="0" fontId="85" fillId="0" borderId="1" xfId="5" applyNumberFormat="1" applyFont="1" applyFill="1" applyBorder="1" applyAlignment="1">
      <alignment horizontal="center" vertical="center" wrapText="1"/>
    </xf>
    <xf numFmtId="0" fontId="83" fillId="0" borderId="1" xfId="0" applyFont="1" applyBorder="1" applyAlignment="1">
      <alignment horizontal="justify" vertical="top" wrapText="1"/>
    </xf>
    <xf numFmtId="0" fontId="84" fillId="0" borderId="1" xfId="12" applyFont="1" applyBorder="1" applyAlignment="1">
      <alignment horizontal="center" vertical="center" wrapText="1"/>
    </xf>
    <xf numFmtId="2" fontId="83" fillId="0" borderId="1" xfId="0" applyNumberFormat="1" applyFont="1" applyBorder="1" applyAlignment="1">
      <alignment horizontal="center" vertical="center" wrapText="1"/>
    </xf>
    <xf numFmtId="0" fontId="85" fillId="3" borderId="7" xfId="0" applyFont="1" applyFill="1" applyBorder="1" applyAlignment="1">
      <alignment vertical="center"/>
    </xf>
    <xf numFmtId="0" fontId="85" fillId="3" borderId="1" xfId="0" applyFont="1" applyFill="1" applyBorder="1" applyAlignment="1">
      <alignment vertical="center"/>
    </xf>
    <xf numFmtId="0" fontId="85" fillId="3" borderId="33" xfId="0" applyFont="1" applyFill="1" applyBorder="1" applyAlignment="1">
      <alignment vertical="center"/>
    </xf>
    <xf numFmtId="0" fontId="85" fillId="2" borderId="1" xfId="0" applyFont="1" applyFill="1" applyBorder="1" applyAlignment="1">
      <alignment horizontal="center" vertical="center" wrapText="1"/>
    </xf>
    <xf numFmtId="0" fontId="82" fillId="2" borderId="1" xfId="0" applyFont="1" applyFill="1" applyBorder="1" applyAlignment="1">
      <alignment vertical="top" wrapText="1"/>
    </xf>
    <xf numFmtId="0" fontId="84" fillId="2" borderId="1" xfId="12" applyFont="1" applyFill="1" applyBorder="1" applyAlignment="1">
      <alignment horizontal="center" vertical="center" wrapText="1"/>
    </xf>
    <xf numFmtId="164" fontId="83" fillId="2" borderId="1" xfId="2" applyFont="1" applyFill="1" applyBorder="1" applyAlignment="1">
      <alignment horizontal="center" vertical="center" wrapText="1"/>
    </xf>
    <xf numFmtId="2" fontId="82" fillId="2" borderId="1" xfId="0" applyNumberFormat="1" applyFont="1" applyFill="1" applyBorder="1" applyAlignment="1">
      <alignment horizontal="center" vertical="center" wrapText="1"/>
    </xf>
    <xf numFmtId="44" fontId="82" fillId="2" borderId="33" xfId="1" applyNumberFormat="1" applyFont="1" applyFill="1" applyBorder="1" applyAlignment="1">
      <alignment horizontal="right" vertical="center" wrapText="1"/>
    </xf>
    <xf numFmtId="0" fontId="85" fillId="2" borderId="1" xfId="0" applyFont="1" applyFill="1" applyBorder="1" applyAlignment="1">
      <alignment horizontal="center" vertical="center"/>
    </xf>
    <xf numFmtId="0" fontId="85" fillId="0" borderId="1" xfId="0" applyFont="1" applyBorder="1" applyAlignment="1">
      <alignment horizontal="center" vertical="center"/>
    </xf>
    <xf numFmtId="0" fontId="82" fillId="0" borderId="1" xfId="0" applyFont="1" applyBorder="1" applyAlignment="1">
      <alignment vertical="top" wrapText="1"/>
    </xf>
    <xf numFmtId="164" fontId="83" fillId="0" borderId="1" xfId="2" applyFont="1" applyFill="1" applyBorder="1" applyAlignment="1">
      <alignment horizontal="center" vertical="center" wrapText="1"/>
    </xf>
    <xf numFmtId="2" fontId="90" fillId="0" borderId="1" xfId="0" applyNumberFormat="1" applyFont="1" applyBorder="1" applyAlignment="1">
      <alignment horizontal="center" vertical="center" wrapText="1"/>
    </xf>
    <xf numFmtId="2" fontId="90" fillId="2" borderId="1" xfId="0" applyNumberFormat="1" applyFont="1" applyFill="1" applyBorder="1" applyAlignment="1">
      <alignment horizontal="center" vertical="center" wrapText="1"/>
    </xf>
    <xf numFmtId="0" fontId="85" fillId="2" borderId="1" xfId="0" applyFont="1" applyFill="1" applyBorder="1" applyAlignment="1">
      <alignment horizontal="center"/>
    </xf>
    <xf numFmtId="0" fontId="82" fillId="2" borderId="1" xfId="0" applyFont="1" applyFill="1" applyBorder="1"/>
    <xf numFmtId="0" fontId="82" fillId="2" borderId="1" xfId="0" applyFont="1" applyFill="1" applyBorder="1" applyAlignment="1">
      <alignment horizontal="center"/>
    </xf>
    <xf numFmtId="164" fontId="82" fillId="2" borderId="1" xfId="1" applyFont="1" applyFill="1" applyBorder="1" applyAlignment="1">
      <alignment horizontal="center" vertical="center" wrapText="1"/>
    </xf>
    <xf numFmtId="164" fontId="83" fillId="2" borderId="1" xfId="5" applyFont="1" applyFill="1" applyBorder="1" applyAlignment="1">
      <alignment horizontal="center" vertical="center" wrapText="1"/>
    </xf>
    <xf numFmtId="44" fontId="82" fillId="2" borderId="33" xfId="1" applyNumberFormat="1" applyFont="1" applyFill="1" applyBorder="1" applyAlignment="1">
      <alignment horizontal="right" vertical="center"/>
    </xf>
    <xf numFmtId="0" fontId="82" fillId="2" borderId="1" xfId="0" applyFont="1" applyFill="1" applyBorder="1" applyAlignment="1">
      <alignment horizontal="center" vertical="justify" wrapText="1"/>
    </xf>
    <xf numFmtId="0" fontId="82" fillId="2" borderId="1" xfId="0" applyFont="1" applyFill="1" applyBorder="1" applyAlignment="1">
      <alignment horizontal="center" vertical="center" wrapText="1"/>
    </xf>
    <xf numFmtId="1" fontId="82" fillId="0" borderId="1" xfId="0" quotePrefix="1" applyNumberFormat="1" applyFont="1" applyBorder="1" applyAlignment="1">
      <alignment horizontal="justify" vertical="justify" wrapText="1"/>
    </xf>
    <xf numFmtId="2" fontId="93" fillId="0" borderId="1" xfId="0" applyNumberFormat="1" applyFont="1" applyBorder="1" applyAlignment="1">
      <alignment horizontal="center" vertical="center" wrapText="1"/>
    </xf>
    <xf numFmtId="0" fontId="85" fillId="0" borderId="1" xfId="0" applyFont="1" applyBorder="1" applyAlignment="1">
      <alignment horizontal="center" vertical="top"/>
    </xf>
    <xf numFmtId="0" fontId="83" fillId="0" borderId="1" xfId="0" applyFont="1" applyBorder="1" applyAlignment="1">
      <alignment horizontal="left" vertical="center"/>
    </xf>
    <xf numFmtId="0" fontId="83" fillId="0" borderId="1" xfId="0" applyFont="1" applyBorder="1" applyAlignment="1">
      <alignment horizontal="center" vertical="center"/>
    </xf>
    <xf numFmtId="0" fontId="82" fillId="0" borderId="1" xfId="0" applyFont="1" applyBorder="1" applyAlignment="1">
      <alignment horizontal="center"/>
    </xf>
    <xf numFmtId="0" fontId="82" fillId="2" borderId="1" xfId="0" applyFont="1" applyFill="1" applyBorder="1" applyAlignment="1">
      <alignment vertical="center" wrapText="1"/>
    </xf>
    <xf numFmtId="44" fontId="82" fillId="2" borderId="33" xfId="0" applyNumberFormat="1" applyFont="1" applyFill="1" applyBorder="1" applyAlignment="1">
      <alignment horizontal="right" vertical="center"/>
    </xf>
    <xf numFmtId="0" fontId="82" fillId="0" borderId="1" xfId="0" applyFont="1" applyBorder="1" applyAlignment="1">
      <alignment vertical="center" wrapText="1"/>
    </xf>
    <xf numFmtId="164" fontId="83" fillId="0" borderId="1" xfId="2" applyFont="1" applyBorder="1" applyAlignment="1">
      <alignment horizontal="center" vertical="center" wrapText="1"/>
    </xf>
    <xf numFmtId="0" fontId="82" fillId="2" borderId="1" xfId="0" applyFont="1" applyFill="1" applyBorder="1" applyAlignment="1">
      <alignment horizontal="center" vertical="center"/>
    </xf>
    <xf numFmtId="0" fontId="85" fillId="2" borderId="7" xfId="0" applyFont="1" applyFill="1" applyBorder="1" applyAlignment="1">
      <alignment vertical="center"/>
    </xf>
    <xf numFmtId="0" fontId="85" fillId="2" borderId="1" xfId="0" applyFont="1" applyFill="1" applyBorder="1" applyAlignment="1">
      <alignment vertical="center"/>
    </xf>
    <xf numFmtId="0" fontId="85" fillId="2" borderId="33" xfId="0" applyFont="1" applyFill="1" applyBorder="1" applyAlignment="1">
      <alignment vertical="center"/>
    </xf>
    <xf numFmtId="2" fontId="82" fillId="0" borderId="1" xfId="0" applyNumberFormat="1" applyFont="1" applyBorder="1" applyAlignment="1">
      <alignment horizontal="center" vertical="center"/>
    </xf>
    <xf numFmtId="0" fontId="85" fillId="0" borderId="1" xfId="0" applyFont="1" applyBorder="1" applyAlignment="1">
      <alignment horizontal="center" vertical="center" wrapText="1"/>
    </xf>
    <xf numFmtId="0" fontId="85" fillId="2" borderId="1" xfId="0" applyFont="1" applyFill="1" applyBorder="1" applyAlignment="1">
      <alignment horizontal="center" vertical="top"/>
    </xf>
    <xf numFmtId="2" fontId="82" fillId="2" borderId="1" xfId="0" applyNumberFormat="1" applyFont="1" applyFill="1" applyBorder="1" applyAlignment="1">
      <alignment horizontal="center" vertical="center"/>
    </xf>
    <xf numFmtId="2" fontId="82" fillId="2" borderId="1" xfId="0" applyNumberFormat="1" applyFont="1" applyFill="1" applyBorder="1" applyAlignment="1">
      <alignment horizontal="center"/>
    </xf>
    <xf numFmtId="2" fontId="82" fillId="0" borderId="1" xfId="0" applyNumberFormat="1" applyFont="1" applyBorder="1" applyAlignment="1">
      <alignment horizontal="center"/>
    </xf>
    <xf numFmtId="0" fontId="82" fillId="0" borderId="1" xfId="0" applyFont="1" applyBorder="1" applyAlignment="1">
      <alignment horizontal="justify" vertical="center" wrapText="1"/>
    </xf>
    <xf numFmtId="44" fontId="82" fillId="0" borderId="33" xfId="1" applyNumberFormat="1" applyFont="1" applyBorder="1" applyAlignment="1">
      <alignment horizontal="right" vertical="center" wrapText="1"/>
    </xf>
    <xf numFmtId="0" fontId="85" fillId="0" borderId="1" xfId="8" applyFont="1" applyBorder="1" applyAlignment="1">
      <alignment horizontal="center" vertical="center" wrapText="1"/>
    </xf>
    <xf numFmtId="0" fontId="82" fillId="0" borderId="1" xfId="8" applyFont="1" applyBorder="1" applyAlignment="1">
      <alignment vertical="center" wrapText="1"/>
    </xf>
    <xf numFmtId="0" fontId="84" fillId="0" borderId="1" xfId="20" applyFont="1" applyBorder="1" applyAlignment="1">
      <alignment horizontal="center" vertical="center" wrapText="1"/>
    </xf>
    <xf numFmtId="2" fontId="82" fillId="0" borderId="1" xfId="8" applyNumberFormat="1" applyFont="1" applyBorder="1" applyAlignment="1">
      <alignment horizontal="center" vertical="center"/>
    </xf>
    <xf numFmtId="0" fontId="82" fillId="2" borderId="1" xfId="8" applyFont="1" applyFill="1" applyBorder="1" applyAlignment="1">
      <alignment horizontal="center" vertical="center" wrapText="1"/>
    </xf>
    <xf numFmtId="0" fontId="82" fillId="0" borderId="1" xfId="0" applyFont="1" applyBorder="1" applyAlignment="1">
      <alignment horizontal="center" vertical="top"/>
    </xf>
    <xf numFmtId="0" fontId="85" fillId="0" borderId="1" xfId="0" applyFont="1" applyBorder="1" applyAlignment="1">
      <alignment vertical="center" wrapText="1"/>
    </xf>
    <xf numFmtId="44" fontId="85" fillId="0" borderId="1" xfId="1" applyNumberFormat="1" applyFont="1" applyFill="1" applyBorder="1" applyAlignment="1">
      <alignment horizontal="right" vertical="center"/>
    </xf>
    <xf numFmtId="44" fontId="85" fillId="0" borderId="33" xfId="1" applyNumberFormat="1" applyFont="1" applyFill="1" applyBorder="1" applyAlignment="1">
      <alignment horizontal="right" vertical="center"/>
    </xf>
    <xf numFmtId="0" fontId="83" fillId="0" borderId="1" xfId="5" applyNumberFormat="1" applyFont="1" applyFill="1" applyBorder="1" applyAlignment="1">
      <alignment horizontal="left" vertical="center" wrapText="1"/>
    </xf>
    <xf numFmtId="0" fontId="85" fillId="2" borderId="0" xfId="8" applyFont="1" applyFill="1" applyAlignment="1">
      <alignment horizontal="center" vertical="top"/>
    </xf>
    <xf numFmtId="0" fontId="85" fillId="0" borderId="0" xfId="8" applyFont="1" applyAlignment="1">
      <alignment horizontal="center" vertical="top"/>
    </xf>
    <xf numFmtId="0" fontId="82" fillId="0" borderId="0" xfId="8" applyFont="1" applyAlignment="1">
      <alignment horizontal="left" vertical="top" wrapText="1"/>
    </xf>
    <xf numFmtId="0" fontId="82" fillId="0" borderId="0" xfId="8" applyFont="1" applyAlignment="1">
      <alignment horizontal="center" vertical="top" wrapText="1"/>
    </xf>
    <xf numFmtId="0" fontId="82" fillId="0" borderId="35" xfId="8" applyFont="1" applyBorder="1" applyAlignment="1">
      <alignment horizontal="center" vertical="center" wrapText="1"/>
    </xf>
    <xf numFmtId="2" fontId="82" fillId="0" borderId="0" xfId="8" applyNumberFormat="1" applyFont="1" applyAlignment="1">
      <alignment horizontal="center" vertical="center" wrapText="1"/>
    </xf>
    <xf numFmtId="0" fontId="82" fillId="0" borderId="0" xfId="8" applyFont="1"/>
    <xf numFmtId="168" fontId="85" fillId="0" borderId="33" xfId="0" applyNumberFormat="1" applyFont="1" applyBorder="1" applyAlignment="1">
      <alignment vertical="center"/>
    </xf>
    <xf numFmtId="168" fontId="85" fillId="3" borderId="33" xfId="0" applyNumberFormat="1" applyFont="1" applyFill="1" applyBorder="1" applyAlignment="1">
      <alignment vertical="center"/>
    </xf>
    <xf numFmtId="168" fontId="85" fillId="2" borderId="33" xfId="0" applyNumberFormat="1" applyFont="1" applyFill="1" applyBorder="1" applyAlignment="1">
      <alignment vertical="center"/>
    </xf>
    <xf numFmtId="168" fontId="85" fillId="0" borderId="33" xfId="1" applyNumberFormat="1" applyFont="1" applyFill="1" applyBorder="1" applyAlignment="1">
      <alignment horizontal="right" vertical="center"/>
    </xf>
    <xf numFmtId="168" fontId="85" fillId="0" borderId="33" xfId="0" applyNumberFormat="1" applyFont="1" applyBorder="1" applyAlignment="1">
      <alignment horizontal="right" vertical="center"/>
    </xf>
    <xf numFmtId="0" fontId="23" fillId="2" borderId="47" xfId="0" applyFont="1" applyFill="1" applyBorder="1" applyAlignment="1">
      <alignment vertical="center"/>
    </xf>
    <xf numFmtId="0" fontId="23" fillId="2" borderId="10" xfId="0" applyFont="1" applyFill="1" applyBorder="1" applyAlignment="1">
      <alignment vertical="center"/>
    </xf>
    <xf numFmtId="0" fontId="23" fillId="2" borderId="48" xfId="0" applyFont="1" applyFill="1" applyBorder="1" applyAlignment="1">
      <alignment vertical="center"/>
    </xf>
    <xf numFmtId="44" fontId="85" fillId="5" borderId="8" xfId="0" applyNumberFormat="1" applyFont="1" applyFill="1" applyBorder="1" applyAlignment="1">
      <alignment horizontal="right" vertical="center"/>
    </xf>
    <xf numFmtId="168" fontId="23" fillId="2" borderId="48" xfId="0" applyNumberFormat="1" applyFont="1" applyFill="1" applyBorder="1" applyAlignment="1">
      <alignment vertical="center"/>
    </xf>
    <xf numFmtId="2" fontId="85" fillId="0" borderId="37" xfId="0" applyNumberFormat="1" applyFont="1" applyBorder="1" applyAlignment="1">
      <alignment horizontal="right" vertical="center"/>
    </xf>
    <xf numFmtId="0" fontId="85" fillId="0" borderId="37" xfId="0" applyFont="1" applyBorder="1" applyAlignment="1">
      <alignment vertical="center"/>
    </xf>
    <xf numFmtId="0" fontId="85" fillId="3" borderId="37" xfId="0" applyFont="1" applyFill="1" applyBorder="1" applyAlignment="1">
      <alignment vertical="center"/>
    </xf>
    <xf numFmtId="0" fontId="85" fillId="2" borderId="37" xfId="0" applyFont="1" applyFill="1" applyBorder="1" applyAlignment="1">
      <alignment vertical="center"/>
    </xf>
    <xf numFmtId="0" fontId="85" fillId="0" borderId="37" xfId="1" applyNumberFormat="1" applyFont="1" applyFill="1" applyBorder="1" applyAlignment="1">
      <alignment horizontal="right" vertical="center"/>
    </xf>
    <xf numFmtId="2" fontId="82" fillId="2" borderId="1" xfId="5" applyNumberFormat="1" applyFont="1" applyFill="1" applyBorder="1" applyAlignment="1" applyProtection="1">
      <alignment horizontal="center" vertical="center" wrapText="1"/>
      <protection locked="0"/>
    </xf>
    <xf numFmtId="0" fontId="85" fillId="0" borderId="37" xfId="0" applyFont="1" applyBorder="1" applyAlignment="1">
      <alignment horizontal="center" vertical="center"/>
    </xf>
    <xf numFmtId="168" fontId="85" fillId="0" borderId="33" xfId="0" applyNumberFormat="1" applyFont="1" applyBorder="1" applyAlignment="1">
      <alignment horizontal="center" vertical="center"/>
    </xf>
    <xf numFmtId="0" fontId="91" fillId="12" borderId="37" xfId="0" applyFont="1" applyFill="1" applyBorder="1" applyAlignment="1">
      <alignment horizontal="right" vertical="center"/>
    </xf>
    <xf numFmtId="0" fontId="85" fillId="0" borderId="37" xfId="0" applyFont="1" applyBorder="1" applyAlignment="1">
      <alignment horizontal="right" vertical="center"/>
    </xf>
    <xf numFmtId="0" fontId="85" fillId="2" borderId="37" xfId="1" applyNumberFormat="1" applyFont="1" applyFill="1" applyBorder="1" applyAlignment="1">
      <alignment horizontal="right" vertical="center" wrapText="1"/>
    </xf>
    <xf numFmtId="168" fontId="85" fillId="2" borderId="33" xfId="1" applyNumberFormat="1" applyFont="1" applyFill="1" applyBorder="1" applyAlignment="1">
      <alignment horizontal="right" vertical="center" wrapText="1"/>
    </xf>
    <xf numFmtId="4" fontId="85" fillId="2" borderId="37" xfId="1" applyNumberFormat="1" applyFont="1" applyFill="1" applyBorder="1" applyAlignment="1">
      <alignment horizontal="right" vertical="center" wrapText="1"/>
    </xf>
    <xf numFmtId="0" fontId="85" fillId="2" borderId="37" xfId="1" applyNumberFormat="1" applyFont="1" applyFill="1" applyBorder="1" applyAlignment="1">
      <alignment horizontal="right" vertical="center"/>
    </xf>
    <xf numFmtId="168" fontId="85" fillId="2" borderId="33" xfId="1" applyNumberFormat="1" applyFont="1" applyFill="1" applyBorder="1" applyAlignment="1">
      <alignment horizontal="right" vertical="center"/>
    </xf>
    <xf numFmtId="0" fontId="85" fillId="2" borderId="37" xfId="0" applyFont="1" applyFill="1" applyBorder="1" applyAlignment="1">
      <alignment horizontal="right" vertical="center"/>
    </xf>
    <xf numFmtId="168" fontId="85" fillId="2" borderId="33" xfId="0" applyNumberFormat="1" applyFont="1" applyFill="1" applyBorder="1" applyAlignment="1">
      <alignment horizontal="right" vertical="center"/>
    </xf>
    <xf numFmtId="0" fontId="85" fillId="0" borderId="37" xfId="1" applyNumberFormat="1" applyFont="1" applyBorder="1" applyAlignment="1">
      <alignment horizontal="right" vertical="center" wrapText="1"/>
    </xf>
    <xf numFmtId="168" fontId="85" fillId="0" borderId="33" xfId="1" applyNumberFormat="1" applyFont="1" applyBorder="1" applyAlignment="1">
      <alignment horizontal="right" vertical="center" wrapText="1"/>
    </xf>
    <xf numFmtId="0" fontId="85" fillId="0" borderId="0" xfId="8" applyFont="1"/>
    <xf numFmtId="168" fontId="85" fillId="0" borderId="0" xfId="8" applyNumberFormat="1" applyFont="1"/>
    <xf numFmtId="0" fontId="15" fillId="0" borderId="0" xfId="1" applyNumberFormat="1" applyFont="1" applyBorder="1" applyAlignment="1">
      <alignment horizontal="center" vertical="center"/>
    </xf>
    <xf numFmtId="168" fontId="15" fillId="0" borderId="0" xfId="1" applyNumberFormat="1" applyFont="1" applyBorder="1" applyAlignment="1">
      <alignment horizontal="center" vertical="center"/>
    </xf>
    <xf numFmtId="3" fontId="85" fillId="2" borderId="37" xfId="1" applyNumberFormat="1" applyFont="1" applyFill="1" applyBorder="1" applyAlignment="1">
      <alignment horizontal="right" vertical="center" wrapText="1"/>
    </xf>
    <xf numFmtId="43" fontId="85" fillId="2" borderId="37" xfId="1" applyNumberFormat="1" applyFont="1" applyFill="1" applyBorder="1" applyAlignment="1">
      <alignment horizontal="right" vertical="center" wrapText="1"/>
    </xf>
    <xf numFmtId="0" fontId="85" fillId="4" borderId="50" xfId="8" applyFont="1" applyFill="1" applyBorder="1" applyAlignment="1">
      <alignment horizontal="center" vertical="center"/>
    </xf>
    <xf numFmtId="0" fontId="85" fillId="4" borderId="50" xfId="8" applyFont="1" applyFill="1" applyBorder="1" applyAlignment="1">
      <alignment horizontal="left" vertical="center"/>
    </xf>
    <xf numFmtId="165" fontId="85" fillId="4" borderId="50" xfId="9" applyFont="1" applyFill="1" applyBorder="1" applyAlignment="1">
      <alignment horizontal="center" vertical="center"/>
    </xf>
    <xf numFmtId="0" fontId="85" fillId="2" borderId="7" xfId="0" applyFont="1" applyFill="1" applyBorder="1" applyAlignment="1">
      <alignment horizontal="center" vertical="center"/>
    </xf>
    <xf numFmtId="0" fontId="91" fillId="12" borderId="7" xfId="5" applyNumberFormat="1" applyFont="1" applyFill="1" applyBorder="1" applyAlignment="1">
      <alignment horizontal="center" vertical="center" wrapText="1"/>
    </xf>
    <xf numFmtId="0" fontId="85" fillId="0" borderId="7" xfId="5" applyNumberFormat="1" applyFont="1" applyFill="1" applyBorder="1" applyAlignment="1">
      <alignment horizontal="center" vertical="center" wrapText="1"/>
    </xf>
    <xf numFmtId="0" fontId="85" fillId="0" borderId="7" xfId="0" applyFont="1" applyBorder="1" applyAlignment="1">
      <alignment horizontal="center" vertical="center"/>
    </xf>
    <xf numFmtId="0" fontId="15" fillId="2" borderId="0" xfId="0" applyFont="1" applyFill="1" applyAlignment="1">
      <alignment horizontal="center" vertical="center"/>
    </xf>
    <xf numFmtId="0" fontId="15" fillId="7" borderId="0" xfId="0" applyFont="1" applyFill="1" applyAlignment="1">
      <alignment horizontal="center" vertical="center"/>
    </xf>
    <xf numFmtId="0" fontId="55" fillId="2" borderId="1" xfId="0" applyFont="1" applyFill="1" applyBorder="1" applyAlignment="1">
      <alignment horizontal="center" vertical="top" wrapText="1"/>
    </xf>
    <xf numFmtId="0" fontId="55" fillId="0" borderId="1" xfId="0" applyFont="1" applyBorder="1" applyAlignment="1">
      <alignment horizontal="center" vertical="top" wrapText="1"/>
    </xf>
    <xf numFmtId="43" fontId="85" fillId="2" borderId="37" xfId="0" applyNumberFormat="1" applyFont="1" applyFill="1" applyBorder="1" applyAlignment="1">
      <alignment horizontal="right" vertical="center"/>
    </xf>
    <xf numFmtId="43" fontId="85" fillId="0" borderId="37" xfId="0" applyNumberFormat="1" applyFont="1" applyBorder="1" applyAlignment="1">
      <alignment horizontal="right" vertical="center"/>
    </xf>
    <xf numFmtId="0" fontId="72" fillId="2" borderId="0" xfId="0" applyFont="1" applyFill="1" applyAlignment="1">
      <alignment horizontal="center" vertical="center" wrapText="1"/>
    </xf>
    <xf numFmtId="2" fontId="85" fillId="2" borderId="37" xfId="0" applyNumberFormat="1" applyFont="1" applyFill="1" applyBorder="1" applyAlignment="1">
      <alignment horizontal="right" vertical="center"/>
    </xf>
    <xf numFmtId="3" fontId="85" fillId="0" borderId="37" xfId="0" applyNumberFormat="1" applyFont="1" applyBorder="1" applyAlignment="1">
      <alignment horizontal="right" vertical="center"/>
    </xf>
    <xf numFmtId="0" fontId="16" fillId="2" borderId="0" xfId="0" applyFont="1" applyFill="1"/>
    <xf numFmtId="0" fontId="16" fillId="7" borderId="0" xfId="0" applyFont="1" applyFill="1"/>
    <xf numFmtId="0" fontId="91" fillId="12" borderId="1" xfId="5" applyNumberFormat="1" applyFont="1" applyFill="1" applyBorder="1" applyAlignment="1">
      <alignment horizontal="left" vertical="center" wrapText="1"/>
    </xf>
    <xf numFmtId="0" fontId="61" fillId="0" borderId="1" xfId="0" applyFont="1" applyBorder="1" applyAlignment="1">
      <alignment horizontal="justify" vertical="center" wrapText="1"/>
    </xf>
    <xf numFmtId="0" fontId="61" fillId="0" borderId="1" xfId="8" applyFont="1" applyBorder="1" applyAlignment="1">
      <alignment horizontal="center" vertical="center" wrapText="1"/>
    </xf>
    <xf numFmtId="0" fontId="61" fillId="0" borderId="1" xfId="8" applyFont="1" applyBorder="1" applyAlignment="1">
      <alignment vertical="center" wrapText="1"/>
    </xf>
    <xf numFmtId="0" fontId="85" fillId="15" borderId="12" xfId="0" applyFont="1" applyFill="1" applyBorder="1" applyAlignment="1">
      <alignment horizontal="center" vertical="center"/>
    </xf>
    <xf numFmtId="164" fontId="85" fillId="15" borderId="12" xfId="1" applyFont="1" applyFill="1" applyBorder="1" applyAlignment="1">
      <alignment horizontal="center" vertical="center"/>
    </xf>
    <xf numFmtId="0" fontId="85" fillId="15" borderId="56" xfId="1" applyNumberFormat="1" applyFont="1" applyFill="1" applyBorder="1" applyAlignment="1">
      <alignment horizontal="center" vertical="center"/>
    </xf>
    <xf numFmtId="0" fontId="91" fillId="12" borderId="7" xfId="0" applyFont="1" applyFill="1" applyBorder="1" applyAlignment="1">
      <alignment horizontal="center" vertical="center"/>
    </xf>
    <xf numFmtId="0" fontId="91" fillId="12" borderId="1" xfId="0" applyFont="1" applyFill="1" applyBorder="1" applyAlignment="1">
      <alignment horizontal="center" vertical="center" wrapText="1"/>
    </xf>
    <xf numFmtId="0" fontId="90" fillId="12" borderId="1" xfId="0" applyFont="1" applyFill="1" applyBorder="1" applyAlignment="1">
      <alignment vertical="center" wrapText="1"/>
    </xf>
    <xf numFmtId="164" fontId="90" fillId="12" borderId="1" xfId="5" applyFont="1" applyFill="1" applyBorder="1" applyAlignment="1">
      <alignment horizontal="center" vertical="center" wrapText="1"/>
    </xf>
    <xf numFmtId="168" fontId="91" fillId="12" borderId="33" xfId="1" applyNumberFormat="1" applyFont="1" applyFill="1" applyBorder="1" applyAlignment="1">
      <alignment horizontal="right" vertical="center" wrapText="1"/>
    </xf>
    <xf numFmtId="0" fontId="16" fillId="12" borderId="0" xfId="8" applyFont="1" applyFill="1"/>
    <xf numFmtId="2" fontId="90" fillId="12" borderId="33" xfId="5" applyNumberFormat="1" applyFont="1" applyFill="1" applyBorder="1" applyAlignment="1" applyProtection="1">
      <alignment horizontal="center" vertical="center" wrapText="1"/>
      <protection locked="0"/>
    </xf>
    <xf numFmtId="168" fontId="85" fillId="15" borderId="49" xfId="1" applyNumberFormat="1" applyFont="1" applyFill="1" applyBorder="1" applyAlignment="1">
      <alignment horizontal="center" vertical="center"/>
    </xf>
    <xf numFmtId="44" fontId="90" fillId="12" borderId="57" xfId="0" applyNumberFormat="1" applyFont="1" applyFill="1" applyBorder="1" applyAlignment="1">
      <alignment horizontal="right" vertical="center"/>
    </xf>
    <xf numFmtId="0" fontId="82" fillId="2" borderId="1" xfId="8" applyFont="1" applyFill="1" applyBorder="1" applyAlignment="1">
      <alignment horizontal="center" vertical="center"/>
    </xf>
    <xf numFmtId="0" fontId="85" fillId="0" borderId="1" xfId="8" applyFont="1" applyBorder="1" applyAlignment="1">
      <alignment horizontal="center" vertical="center"/>
    </xf>
    <xf numFmtId="0" fontId="82" fillId="0" borderId="1" xfId="8" applyFont="1" applyBorder="1" applyAlignment="1">
      <alignment horizontal="left" vertical="top" wrapText="1"/>
    </xf>
    <xf numFmtId="166" fontId="82" fillId="0" borderId="1" xfId="8" applyNumberFormat="1" applyFont="1" applyBorder="1" applyAlignment="1">
      <alignment horizontal="center" vertical="center" wrapText="1"/>
    </xf>
    <xf numFmtId="164" fontId="82" fillId="0" borderId="1" xfId="1" applyFont="1" applyFill="1" applyBorder="1" applyAlignment="1">
      <alignment horizontal="center" vertical="center"/>
    </xf>
    <xf numFmtId="167" fontId="82" fillId="0" borderId="1" xfId="8" applyNumberFormat="1" applyFont="1" applyBorder="1" applyAlignment="1">
      <alignment horizontal="center" vertical="center" wrapText="1"/>
    </xf>
    <xf numFmtId="0" fontId="82" fillId="0" borderId="1" xfId="8" applyFont="1" applyBorder="1" applyAlignment="1">
      <alignment horizontal="left" vertical="center" wrapText="1"/>
    </xf>
    <xf numFmtId="2" fontId="82" fillId="0" borderId="1" xfId="8" applyNumberFormat="1" applyFont="1" applyBorder="1" applyAlignment="1">
      <alignment horizontal="left" vertical="center"/>
    </xf>
    <xf numFmtId="0" fontId="82" fillId="0" borderId="1" xfId="8" applyFont="1" applyBorder="1" applyAlignment="1">
      <alignment horizontal="center" vertical="center" wrapText="1"/>
    </xf>
    <xf numFmtId="167" fontId="82" fillId="0" borderId="1" xfId="1" applyNumberFormat="1" applyFont="1" applyFill="1" applyBorder="1" applyAlignment="1">
      <alignment horizontal="center" vertical="center"/>
    </xf>
    <xf numFmtId="0" fontId="85" fillId="0" borderId="1" xfId="8" applyFont="1" applyBorder="1" applyAlignment="1">
      <alignment horizontal="center" vertical="top"/>
    </xf>
    <xf numFmtId="2" fontId="82" fillId="0" borderId="1" xfId="8" applyNumberFormat="1" applyFont="1" applyBorder="1" applyAlignment="1">
      <alignment horizontal="center" vertical="center" wrapText="1"/>
    </xf>
    <xf numFmtId="0" fontId="82" fillId="0" borderId="1" xfId="8" applyFont="1" applyBorder="1"/>
    <xf numFmtId="0" fontId="85" fillId="3" borderId="1" xfId="0" applyFont="1" applyFill="1" applyBorder="1" applyAlignment="1">
      <alignment horizontal="left" vertical="center" indent="6"/>
    </xf>
    <xf numFmtId="0" fontId="85" fillId="2" borderId="1" xfId="8" applyFont="1" applyFill="1" applyBorder="1" applyAlignment="1">
      <alignment horizontal="center" vertical="center"/>
    </xf>
    <xf numFmtId="0" fontId="82" fillId="2" borderId="1" xfId="8" applyFont="1" applyFill="1" applyBorder="1" applyAlignment="1">
      <alignment horizontal="left" vertical="top" wrapText="1"/>
    </xf>
    <xf numFmtId="164" fontId="82" fillId="2" borderId="1" xfId="1" applyFont="1" applyFill="1" applyBorder="1" applyAlignment="1">
      <alignment horizontal="center" vertical="center"/>
    </xf>
    <xf numFmtId="2" fontId="82" fillId="2" borderId="1" xfId="8" applyNumberFormat="1" applyFont="1" applyFill="1" applyBorder="1" applyAlignment="1">
      <alignment horizontal="center" vertical="center" wrapText="1"/>
    </xf>
    <xf numFmtId="0" fontId="82" fillId="2" borderId="1" xfId="0" applyFont="1" applyFill="1" applyBorder="1" applyAlignment="1">
      <alignment horizontal="left" vertical="top" wrapText="1"/>
    </xf>
    <xf numFmtId="0" fontId="93" fillId="2" borderId="1" xfId="0" applyFont="1" applyFill="1" applyBorder="1" applyAlignment="1">
      <alignment horizontal="left" vertical="center" wrapText="1"/>
    </xf>
    <xf numFmtId="0" fontId="85" fillId="2" borderId="1" xfId="8" applyFont="1" applyFill="1" applyBorder="1" applyAlignment="1">
      <alignment horizontal="center" vertical="center" wrapText="1"/>
    </xf>
    <xf numFmtId="0" fontId="82" fillId="0" borderId="1" xfId="0" applyFont="1" applyBorder="1" applyAlignment="1">
      <alignment horizontal="left" vertical="top" wrapText="1"/>
    </xf>
    <xf numFmtId="0" fontId="93" fillId="0" borderId="1" xfId="0" applyFont="1" applyBorder="1" applyAlignment="1">
      <alignment horizontal="left" vertical="center" wrapText="1"/>
    </xf>
    <xf numFmtId="0" fontId="82" fillId="2" borderId="1" xfId="8" applyFont="1" applyFill="1" applyBorder="1" applyAlignment="1">
      <alignment horizontal="left" vertical="top"/>
    </xf>
    <xf numFmtId="2" fontId="82" fillId="2" borderId="1" xfId="8" applyNumberFormat="1" applyFont="1" applyFill="1" applyBorder="1" applyAlignment="1">
      <alignment vertical="center" wrapText="1"/>
    </xf>
    <xf numFmtId="0" fontId="82" fillId="0" borderId="1" xfId="8" applyFont="1" applyBorder="1" applyAlignment="1">
      <alignment horizontal="center" vertical="top" wrapText="1"/>
    </xf>
    <xf numFmtId="2" fontId="82" fillId="0" borderId="1" xfId="8" applyNumberFormat="1" applyFont="1" applyBorder="1" applyAlignment="1">
      <alignment horizontal="center" vertical="top" wrapText="1"/>
    </xf>
    <xf numFmtId="0" fontId="93" fillId="2" borderId="1" xfId="8" applyFont="1" applyFill="1" applyBorder="1" applyAlignment="1">
      <alignment wrapText="1"/>
    </xf>
    <xf numFmtId="0" fontId="93" fillId="0" borderId="1" xfId="8" applyFont="1" applyBorder="1" applyAlignment="1">
      <alignment vertical="top" wrapText="1"/>
    </xf>
    <xf numFmtId="0" fontId="95" fillId="2" borderId="1" xfId="8" applyFont="1" applyFill="1" applyBorder="1" applyAlignment="1">
      <alignment horizontal="center" vertical="center" wrapText="1"/>
    </xf>
    <xf numFmtId="0" fontId="96" fillId="0" borderId="1" xfId="8" applyFont="1" applyBorder="1" applyAlignment="1">
      <alignment vertical="top" wrapText="1"/>
    </xf>
    <xf numFmtId="0" fontId="82" fillId="2" borderId="1" xfId="8" applyFont="1" applyFill="1" applyBorder="1" applyAlignment="1">
      <alignment vertical="center" wrapText="1"/>
    </xf>
    <xf numFmtId="0" fontId="82" fillId="0" borderId="1" xfId="8" applyFont="1" applyBorder="1" applyAlignment="1">
      <alignment horizontal="left" vertical="center"/>
    </xf>
    <xf numFmtId="0" fontId="91" fillId="2" borderId="1" xfId="8" applyFont="1" applyFill="1" applyBorder="1" applyAlignment="1">
      <alignment horizontal="center" vertical="center"/>
    </xf>
    <xf numFmtId="0" fontId="90" fillId="0" borderId="1" xfId="0" applyFont="1" applyBorder="1" applyAlignment="1">
      <alignment horizontal="left" vertical="top" wrapText="1"/>
    </xf>
    <xf numFmtId="0" fontId="90" fillId="2" borderId="1" xfId="8" applyFont="1" applyFill="1" applyBorder="1" applyAlignment="1">
      <alignment horizontal="center" vertical="center" wrapText="1"/>
    </xf>
    <xf numFmtId="164" fontId="90" fillId="2" borderId="1" xfId="1" applyFont="1" applyFill="1" applyBorder="1" applyAlignment="1">
      <alignment horizontal="center" vertical="center"/>
    </xf>
    <xf numFmtId="2" fontId="90" fillId="2" borderId="1" xfId="8" applyNumberFormat="1" applyFont="1" applyFill="1" applyBorder="1" applyAlignment="1">
      <alignment horizontal="center" vertical="center" wrapText="1"/>
    </xf>
    <xf numFmtId="0" fontId="85" fillId="0" borderId="1" xfId="8" applyFont="1" applyBorder="1" applyAlignment="1">
      <alignment horizontal="left" vertical="center"/>
    </xf>
    <xf numFmtId="0" fontId="85" fillId="2" borderId="1" xfId="8" applyFont="1" applyFill="1" applyBorder="1" applyAlignment="1">
      <alignment horizontal="left" vertical="center"/>
    </xf>
    <xf numFmtId="0" fontId="82" fillId="0" borderId="1" xfId="8" applyFont="1" applyBorder="1" applyAlignment="1">
      <alignment vertical="top" wrapText="1"/>
    </xf>
    <xf numFmtId="44" fontId="85" fillId="2" borderId="1" xfId="0" applyNumberFormat="1" applyFont="1" applyFill="1" applyBorder="1" applyAlignment="1">
      <alignment horizontal="right" vertical="center"/>
    </xf>
    <xf numFmtId="0" fontId="82" fillId="0" borderId="1" xfId="0" applyFont="1" applyBorder="1" applyAlignment="1">
      <alignment vertical="center"/>
    </xf>
    <xf numFmtId="44" fontId="85" fillId="0" borderId="1" xfId="0" applyNumberFormat="1" applyFont="1" applyBorder="1" applyAlignment="1">
      <alignment horizontal="right" vertical="center"/>
    </xf>
    <xf numFmtId="0" fontId="29" fillId="5" borderId="14" xfId="8" applyFont="1" applyFill="1" applyBorder="1" applyAlignment="1">
      <alignment horizontal="center" vertical="center"/>
    </xf>
    <xf numFmtId="0" fontId="29" fillId="5" borderId="2" xfId="8" applyFont="1" applyFill="1" applyBorder="1" applyAlignment="1">
      <alignment horizontal="center" vertical="center"/>
    </xf>
    <xf numFmtId="0" fontId="29" fillId="5" borderId="2" xfId="8" applyFont="1" applyFill="1" applyBorder="1" applyAlignment="1">
      <alignment horizontal="left" vertical="center"/>
    </xf>
    <xf numFmtId="165" fontId="29" fillId="5" borderId="2" xfId="9" applyFont="1" applyFill="1" applyBorder="1" applyAlignment="1">
      <alignment horizontal="center" vertical="center"/>
    </xf>
    <xf numFmtId="0" fontId="24" fillId="0" borderId="3" xfId="0" applyFont="1" applyBorder="1" applyAlignment="1">
      <alignment horizontal="center" vertical="center"/>
    </xf>
    <xf numFmtId="0" fontId="24" fillId="0" borderId="10" xfId="0" applyFont="1" applyBorder="1" applyAlignment="1">
      <alignment horizontal="center" vertical="center"/>
    </xf>
    <xf numFmtId="0" fontId="24" fillId="0" borderId="10" xfId="0" applyFont="1" applyBorder="1" applyAlignment="1">
      <alignment vertical="center"/>
    </xf>
    <xf numFmtId="164" fontId="24" fillId="0" borderId="10" xfId="1" applyFont="1" applyFill="1" applyBorder="1" applyAlignment="1">
      <alignment horizontal="center" vertical="center"/>
    </xf>
    <xf numFmtId="164" fontId="24" fillId="0" borderId="6" xfId="1" applyFont="1" applyFill="1" applyBorder="1" applyAlignment="1">
      <alignment horizontal="center" vertical="center"/>
    </xf>
    <xf numFmtId="0" fontId="82" fillId="2" borderId="7" xfId="8" applyFont="1" applyFill="1" applyBorder="1" applyAlignment="1">
      <alignment horizontal="center" vertical="center"/>
    </xf>
    <xf numFmtId="0" fontId="82" fillId="0" borderId="7" xfId="8" applyFont="1" applyBorder="1" applyAlignment="1">
      <alignment horizontal="center" vertical="center"/>
    </xf>
    <xf numFmtId="1" fontId="85" fillId="0" borderId="7" xfId="8" applyNumberFormat="1" applyFont="1" applyBorder="1" applyAlignment="1">
      <alignment horizontal="center" vertical="center"/>
    </xf>
    <xf numFmtId="44" fontId="82" fillId="0" borderId="8" xfId="1" applyNumberFormat="1" applyFont="1" applyFill="1" applyBorder="1" applyAlignment="1">
      <alignment horizontal="right" vertical="center"/>
    </xf>
    <xf numFmtId="0" fontId="85" fillId="0" borderId="7" xfId="8" applyFont="1" applyBorder="1" applyAlignment="1">
      <alignment horizontal="center" vertical="top"/>
    </xf>
    <xf numFmtId="0" fontId="85" fillId="3" borderId="7" xfId="0" applyFont="1" applyFill="1" applyBorder="1" applyAlignment="1">
      <alignment horizontal="left" vertical="center" indent="6"/>
    </xf>
    <xf numFmtId="0" fontId="85" fillId="3" borderId="8" xfId="0" applyFont="1" applyFill="1" applyBorder="1" applyAlignment="1">
      <alignment horizontal="left" vertical="center" indent="6"/>
    </xf>
    <xf numFmtId="44" fontId="82" fillId="2" borderId="8" xfId="8" applyNumberFormat="1" applyFont="1" applyFill="1" applyBorder="1" applyAlignment="1">
      <alignment horizontal="center" vertical="center" wrapText="1"/>
    </xf>
    <xf numFmtId="44" fontId="82" fillId="2" borderId="8" xfId="1" applyNumberFormat="1" applyFont="1" applyFill="1" applyBorder="1" applyAlignment="1">
      <alignment vertical="center"/>
    </xf>
    <xf numFmtId="44" fontId="82" fillId="0" borderId="8" xfId="8" applyNumberFormat="1" applyFont="1" applyBorder="1" applyAlignment="1">
      <alignment horizontal="right" vertical="center"/>
    </xf>
    <xf numFmtId="44" fontId="82" fillId="2" borderId="8" xfId="8" applyNumberFormat="1" applyFont="1" applyFill="1" applyBorder="1" applyAlignment="1">
      <alignment vertical="center"/>
    </xf>
    <xf numFmtId="0" fontId="82" fillId="2" borderId="7" xfId="8" applyFont="1" applyFill="1" applyBorder="1" applyAlignment="1">
      <alignment horizontal="center" vertical="center" wrapText="1"/>
    </xf>
    <xf numFmtId="0" fontId="82" fillId="0" borderId="8" xfId="8" applyFont="1" applyBorder="1" applyAlignment="1">
      <alignment horizontal="center" vertical="top" wrapText="1"/>
    </xf>
    <xf numFmtId="44" fontId="82" fillId="0" borderId="8" xfId="8" applyNumberFormat="1" applyFont="1" applyBorder="1" applyAlignment="1">
      <alignment horizontal="right"/>
    </xf>
    <xf numFmtId="44" fontId="82" fillId="2" borderId="8" xfId="8" applyNumberFormat="1" applyFont="1" applyFill="1" applyBorder="1" applyAlignment="1">
      <alignment horizontal="right" vertical="center" wrapText="1"/>
    </xf>
    <xf numFmtId="44" fontId="82" fillId="0" borderId="8" xfId="8" applyNumberFormat="1" applyFont="1" applyBorder="1" applyAlignment="1">
      <alignment horizontal="right" vertical="center" wrapText="1"/>
    </xf>
    <xf numFmtId="44" fontId="82" fillId="0" borderId="8" xfId="1" applyNumberFormat="1" applyFont="1" applyFill="1" applyBorder="1" applyAlignment="1">
      <alignment vertical="center"/>
    </xf>
    <xf numFmtId="44" fontId="90" fillId="2" borderId="8" xfId="1" applyNumberFormat="1" applyFont="1" applyFill="1" applyBorder="1" applyAlignment="1">
      <alignment vertical="center"/>
    </xf>
    <xf numFmtId="0" fontId="97" fillId="2" borderId="8" xfId="8" applyFont="1" applyFill="1" applyBorder="1"/>
    <xf numFmtId="44" fontId="85" fillId="0" borderId="8" xfId="0" applyNumberFormat="1" applyFont="1" applyBorder="1" applyAlignment="1">
      <alignment horizontal="right" vertical="center"/>
    </xf>
    <xf numFmtId="0" fontId="82" fillId="0" borderId="7" xfId="8" applyFont="1" applyBorder="1"/>
    <xf numFmtId="0" fontId="85" fillId="5" borderId="7" xfId="0" applyFont="1" applyFill="1" applyBorder="1" applyAlignment="1">
      <alignment horizontal="center" vertical="center"/>
    </xf>
    <xf numFmtId="0" fontId="29" fillId="5" borderId="9" xfId="0" applyFont="1" applyFill="1" applyBorder="1" applyAlignment="1">
      <alignment horizontal="center" vertical="center"/>
    </xf>
    <xf numFmtId="164" fontId="24" fillId="0" borderId="32" xfId="1" applyFont="1" applyFill="1" applyBorder="1" applyAlignment="1">
      <alignment horizontal="center" vertical="center"/>
    </xf>
    <xf numFmtId="0" fontId="24" fillId="0" borderId="6" xfId="0" applyFont="1" applyBorder="1"/>
    <xf numFmtId="44" fontId="85" fillId="0" borderId="1" xfId="0" applyNumberFormat="1" applyFont="1" applyBorder="1" applyAlignment="1">
      <alignment vertical="center" wrapText="1"/>
    </xf>
    <xf numFmtId="0" fontId="85" fillId="2" borderId="8" xfId="8" applyFont="1" applyFill="1" applyBorder="1" applyAlignment="1">
      <alignment wrapText="1"/>
    </xf>
    <xf numFmtId="0" fontId="91" fillId="2" borderId="8" xfId="8" applyFont="1" applyFill="1" applyBorder="1" applyAlignment="1">
      <alignment wrapText="1"/>
    </xf>
    <xf numFmtId="0" fontId="85" fillId="0" borderId="8" xfId="8" applyFont="1" applyBorder="1" applyAlignment="1">
      <alignment wrapText="1"/>
    </xf>
    <xf numFmtId="0" fontId="85" fillId="2" borderId="8" xfId="0" applyFont="1" applyFill="1" applyBorder="1" applyAlignment="1">
      <alignment wrapText="1"/>
    </xf>
    <xf numFmtId="0" fontId="85" fillId="0" borderId="1" xfId="8" applyFont="1" applyBorder="1"/>
    <xf numFmtId="44" fontId="85" fillId="2" borderId="1" xfId="8" applyNumberFormat="1" applyFont="1" applyFill="1" applyBorder="1" applyAlignment="1">
      <alignment horizontal="center" vertical="center" wrapText="1"/>
    </xf>
    <xf numFmtId="0" fontId="85" fillId="2" borderId="8" xfId="8" applyFont="1" applyFill="1" applyBorder="1" applyAlignment="1">
      <alignment horizontal="center" wrapText="1"/>
    </xf>
    <xf numFmtId="44" fontId="85" fillId="0" borderId="1" xfId="8" applyNumberFormat="1" applyFont="1" applyBorder="1" applyAlignment="1">
      <alignment horizontal="center" vertical="center" wrapText="1"/>
    </xf>
    <xf numFmtId="0" fontId="85" fillId="0" borderId="8" xfId="8" applyFont="1" applyBorder="1" applyAlignment="1">
      <alignment horizontal="center" wrapText="1"/>
    </xf>
    <xf numFmtId="44" fontId="85" fillId="2" borderId="1" xfId="1" applyNumberFormat="1" applyFont="1" applyFill="1" applyBorder="1" applyAlignment="1">
      <alignment vertical="center"/>
    </xf>
    <xf numFmtId="44" fontId="85" fillId="0" borderId="1" xfId="8" applyNumberFormat="1" applyFont="1" applyBorder="1" applyAlignment="1">
      <alignment horizontal="right" vertical="center"/>
    </xf>
    <xf numFmtId="44" fontId="85" fillId="2" borderId="1" xfId="8" applyNumberFormat="1" applyFont="1" applyFill="1" applyBorder="1" applyAlignment="1">
      <alignment vertical="center"/>
    </xf>
    <xf numFmtId="0" fontId="85" fillId="0" borderId="1" xfId="8" applyFont="1" applyBorder="1" applyAlignment="1">
      <alignment horizontal="center" vertical="top" wrapText="1"/>
    </xf>
    <xf numFmtId="44" fontId="85" fillId="0" borderId="1" xfId="8" applyNumberFormat="1" applyFont="1" applyBorder="1" applyAlignment="1">
      <alignment horizontal="right"/>
    </xf>
    <xf numFmtId="44" fontId="85" fillId="2" borderId="1" xfId="8" applyNumberFormat="1" applyFont="1" applyFill="1" applyBorder="1" applyAlignment="1">
      <alignment horizontal="right" vertical="center" wrapText="1"/>
    </xf>
    <xf numFmtId="44" fontId="85" fillId="0" borderId="1" xfId="8" applyNumberFormat="1" applyFont="1" applyBorder="1" applyAlignment="1">
      <alignment horizontal="right" vertical="center" wrapText="1"/>
    </xf>
    <xf numFmtId="44" fontId="85" fillId="0" borderId="1" xfId="1" applyNumberFormat="1" applyFont="1" applyFill="1" applyBorder="1" applyAlignment="1">
      <alignment vertical="center"/>
    </xf>
    <xf numFmtId="44" fontId="91" fillId="2" borderId="1" xfId="1" applyNumberFormat="1" applyFont="1" applyFill="1" applyBorder="1" applyAlignment="1">
      <alignment vertical="center"/>
    </xf>
    <xf numFmtId="0" fontId="85" fillId="0" borderId="8" xfId="0" applyFont="1" applyBorder="1" applyAlignment="1">
      <alignment wrapText="1"/>
    </xf>
    <xf numFmtId="0" fontId="98" fillId="2" borderId="1" xfId="8" applyFont="1" applyFill="1" applyBorder="1"/>
    <xf numFmtId="0" fontId="85" fillId="0" borderId="8" xfId="0" applyFont="1" applyBorder="1" applyAlignment="1">
      <alignment horizontal="center" vertical="center" wrapText="1"/>
    </xf>
    <xf numFmtId="0" fontId="24" fillId="0" borderId="47" xfId="1" applyNumberFormat="1" applyFont="1" applyFill="1" applyBorder="1" applyAlignment="1">
      <alignment horizontal="center" vertical="center"/>
    </xf>
    <xf numFmtId="0" fontId="85" fillId="2" borderId="7" xfId="8" applyFont="1" applyFill="1" applyBorder="1" applyAlignment="1">
      <alignment horizontal="center" vertical="center" wrapText="1"/>
    </xf>
    <xf numFmtId="0" fontId="85" fillId="0" borderId="7" xfId="8" applyFont="1" applyBorder="1" applyAlignment="1">
      <alignment horizontal="center" vertical="center" wrapText="1"/>
    </xf>
    <xf numFmtId="0" fontId="85" fillId="0" borderId="7" xfId="8" applyFont="1" applyBorder="1" applyAlignment="1">
      <alignment horizontal="center" vertical="top" wrapText="1"/>
    </xf>
    <xf numFmtId="0" fontId="85" fillId="0" borderId="7" xfId="8" applyFont="1" applyBorder="1" applyAlignment="1">
      <alignment horizontal="center" vertical="center"/>
    </xf>
    <xf numFmtId="0" fontId="29" fillId="3" borderId="37" xfId="0" applyFont="1" applyFill="1" applyBorder="1" applyAlignment="1">
      <alignment horizontal="center" vertical="center"/>
    </xf>
    <xf numFmtId="0" fontId="24" fillId="0" borderId="37" xfId="8" applyFont="1" applyBorder="1" applyAlignment="1">
      <alignment horizontal="center"/>
    </xf>
    <xf numFmtId="0" fontId="85" fillId="0" borderId="7" xfId="0" applyFont="1" applyBorder="1" applyAlignment="1">
      <alignment horizontal="center" vertical="center" wrapText="1"/>
    </xf>
    <xf numFmtId="0" fontId="85" fillId="0" borderId="7" xfId="1" applyNumberFormat="1" applyFont="1" applyFill="1" applyBorder="1" applyAlignment="1">
      <alignment horizontal="center" vertical="center"/>
    </xf>
    <xf numFmtId="0" fontId="85" fillId="0" borderId="7" xfId="8" applyFont="1" applyBorder="1" applyAlignment="1">
      <alignment horizontal="center"/>
    </xf>
    <xf numFmtId="0" fontId="85" fillId="3" borderId="7" xfId="0" applyFont="1" applyFill="1" applyBorder="1" applyAlignment="1">
      <alignment horizontal="center" vertical="center"/>
    </xf>
    <xf numFmtId="0" fontId="85" fillId="2" borderId="7" xfId="1" applyNumberFormat="1" applyFont="1" applyFill="1" applyBorder="1" applyAlignment="1">
      <alignment horizontal="center" vertical="center"/>
    </xf>
    <xf numFmtId="0" fontId="85" fillId="2" borderId="7" xfId="8" applyFont="1" applyFill="1" applyBorder="1" applyAlignment="1">
      <alignment horizontal="center" vertical="center"/>
    </xf>
    <xf numFmtId="0" fontId="91" fillId="2" borderId="7" xfId="1" applyNumberFormat="1" applyFont="1" applyFill="1" applyBorder="1" applyAlignment="1">
      <alignment horizontal="center" vertical="center"/>
    </xf>
    <xf numFmtId="0" fontId="98" fillId="2" borderId="7" xfId="8" applyFont="1" applyFill="1" applyBorder="1" applyAlignment="1">
      <alignment horizontal="center"/>
    </xf>
    <xf numFmtId="0" fontId="90" fillId="12" borderId="7" xfId="8" applyFont="1" applyFill="1" applyBorder="1" applyAlignment="1">
      <alignment horizontal="center" vertical="center"/>
    </xf>
    <xf numFmtId="0" fontId="91" fillId="12" borderId="1" xfId="8" applyFont="1" applyFill="1" applyBorder="1" applyAlignment="1">
      <alignment horizontal="center" vertical="center" wrapText="1"/>
    </xf>
    <xf numFmtId="0" fontId="90" fillId="12" borderId="1" xfId="8" applyFont="1" applyFill="1" applyBorder="1" applyAlignment="1">
      <alignment horizontal="left" vertical="top" wrapText="1"/>
    </xf>
    <xf numFmtId="166" fontId="90" fillId="12" borderId="1" xfId="8" applyNumberFormat="1" applyFont="1" applyFill="1" applyBorder="1" applyAlignment="1">
      <alignment horizontal="center" vertical="center" wrapText="1"/>
    </xf>
    <xf numFmtId="164" fontId="90" fillId="12" borderId="1" xfId="1" applyFont="1" applyFill="1" applyBorder="1" applyAlignment="1">
      <alignment horizontal="center" vertical="center"/>
    </xf>
    <xf numFmtId="167" fontId="90" fillId="12" borderId="1" xfId="8" applyNumberFormat="1" applyFont="1" applyFill="1" applyBorder="1" applyAlignment="1">
      <alignment horizontal="center" vertical="center" wrapText="1"/>
    </xf>
    <xf numFmtId="44" fontId="90" fillId="12" borderId="8" xfId="0" applyNumberFormat="1" applyFont="1" applyFill="1" applyBorder="1" applyAlignment="1">
      <alignment vertical="center" wrapText="1"/>
    </xf>
    <xf numFmtId="0" fontId="91" fillId="12" borderId="7" xfId="0" applyFont="1" applyFill="1" applyBorder="1" applyAlignment="1">
      <alignment horizontal="center" vertical="center" wrapText="1"/>
    </xf>
    <xf numFmtId="0" fontId="91" fillId="12" borderId="8" xfId="8" applyFont="1" applyFill="1" applyBorder="1" applyAlignment="1">
      <alignment wrapText="1"/>
    </xf>
    <xf numFmtId="0" fontId="85" fillId="16" borderId="7" xfId="0" applyFont="1" applyFill="1" applyBorder="1" applyAlignment="1">
      <alignment horizontal="center" vertical="center"/>
    </xf>
    <xf numFmtId="0" fontId="82" fillId="16" borderId="1" xfId="0" applyFont="1" applyFill="1" applyBorder="1" applyAlignment="1">
      <alignment vertical="center"/>
    </xf>
    <xf numFmtId="0" fontId="82" fillId="16" borderId="1" xfId="0" applyFont="1" applyFill="1" applyBorder="1" applyAlignment="1">
      <alignment horizontal="center" vertical="center"/>
    </xf>
    <xf numFmtId="44" fontId="85" fillId="16" borderId="8" xfId="0" applyNumberFormat="1" applyFont="1" applyFill="1" applyBorder="1" applyAlignment="1">
      <alignment horizontal="right" vertical="center"/>
    </xf>
    <xf numFmtId="0" fontId="85" fillId="16" borderId="8" xfId="0" applyFont="1" applyFill="1" applyBorder="1" applyAlignment="1">
      <alignment wrapText="1"/>
    </xf>
    <xf numFmtId="0" fontId="85" fillId="16" borderId="11" xfId="0" applyFont="1" applyFill="1" applyBorder="1" applyAlignment="1">
      <alignment horizontal="center" vertical="center"/>
    </xf>
    <xf numFmtId="0" fontId="82" fillId="16" borderId="12" xfId="0" applyFont="1" applyFill="1" applyBorder="1" applyAlignment="1">
      <alignment vertical="center"/>
    </xf>
    <xf numFmtId="0" fontId="82" fillId="16" borderId="12" xfId="0" applyFont="1" applyFill="1" applyBorder="1" applyAlignment="1">
      <alignment horizontal="center" vertical="center"/>
    </xf>
    <xf numFmtId="44" fontId="85" fillId="16" borderId="13" xfId="0" applyNumberFormat="1" applyFont="1" applyFill="1" applyBorder="1" applyAlignment="1">
      <alignment horizontal="right" vertical="center"/>
    </xf>
    <xf numFmtId="0" fontId="85" fillId="16" borderId="13" xfId="0" applyFont="1" applyFill="1" applyBorder="1" applyAlignment="1">
      <alignment wrapText="1"/>
    </xf>
    <xf numFmtId="0" fontId="85" fillId="16" borderId="1" xfId="0" applyFont="1" applyFill="1" applyBorder="1" applyAlignment="1">
      <alignment horizontal="center" vertical="center" wrapText="1"/>
    </xf>
    <xf numFmtId="164" fontId="83" fillId="16" borderId="1" xfId="2" applyFont="1" applyFill="1" applyBorder="1" applyAlignment="1">
      <alignment horizontal="center" vertical="center" wrapText="1"/>
    </xf>
    <xf numFmtId="44" fontId="85" fillId="16" borderId="33" xfId="1" applyNumberFormat="1" applyFont="1" applyFill="1" applyBorder="1" applyAlignment="1">
      <alignment horizontal="right" vertical="center"/>
    </xf>
    <xf numFmtId="0" fontId="85" fillId="16" borderId="37" xfId="1" applyNumberFormat="1" applyFont="1" applyFill="1" applyBorder="1" applyAlignment="1">
      <alignment horizontal="right" vertical="center"/>
    </xf>
    <xf numFmtId="44" fontId="85" fillId="16" borderId="33" xfId="0" applyNumberFormat="1" applyFont="1" applyFill="1" applyBorder="1" applyAlignment="1">
      <alignment horizontal="right" vertical="center"/>
    </xf>
    <xf numFmtId="0" fontId="85" fillId="16" borderId="37" xfId="0" applyFont="1" applyFill="1" applyBorder="1" applyAlignment="1">
      <alignment horizontal="right" vertical="center"/>
    </xf>
    <xf numFmtId="0" fontId="85" fillId="16" borderId="38" xfId="0" applyFont="1" applyFill="1" applyBorder="1" applyAlignment="1">
      <alignment horizontal="left" vertical="center"/>
    </xf>
    <xf numFmtId="0" fontId="85" fillId="15" borderId="41" xfId="0" applyFont="1" applyFill="1" applyBorder="1" applyAlignment="1">
      <alignment vertical="center"/>
    </xf>
    <xf numFmtId="0" fontId="85" fillId="16" borderId="1" xfId="0" applyFont="1" applyFill="1" applyBorder="1" applyAlignment="1">
      <alignment vertical="center"/>
    </xf>
    <xf numFmtId="0" fontId="85" fillId="15" borderId="1" xfId="0" applyFont="1" applyFill="1" applyBorder="1" applyAlignment="1">
      <alignment horizontal="center" vertical="center"/>
    </xf>
    <xf numFmtId="0" fontId="60" fillId="10" borderId="1" xfId="0" applyFont="1" applyFill="1" applyBorder="1" applyAlignment="1">
      <alignment horizontal="center" vertical="top" wrapText="1"/>
    </xf>
    <xf numFmtId="0" fontId="74" fillId="2" borderId="0" xfId="0" applyFont="1" applyFill="1" applyAlignment="1">
      <alignment horizontal="center" vertical="center" wrapText="1"/>
    </xf>
    <xf numFmtId="0" fontId="74" fillId="0" borderId="0" xfId="0" applyFont="1" applyAlignment="1">
      <alignment vertical="center"/>
    </xf>
    <xf numFmtId="0" fontId="74" fillId="2" borderId="0" xfId="0" applyFont="1" applyFill="1" applyAlignment="1">
      <alignment horizontal="left" vertical="center" wrapText="1"/>
    </xf>
    <xf numFmtId="0" fontId="74" fillId="10" borderId="0" xfId="0" applyFont="1" applyFill="1" applyAlignment="1">
      <alignment vertical="center" wrapText="1"/>
    </xf>
    <xf numFmtId="0" fontId="29" fillId="10" borderId="2" xfId="8" applyFont="1" applyFill="1" applyBorder="1" applyAlignment="1">
      <alignment horizontal="center" vertical="center"/>
    </xf>
    <xf numFmtId="165" fontId="29" fillId="10" borderId="2" xfId="9" applyFont="1" applyFill="1" applyBorder="1" applyAlignment="1">
      <alignment horizontal="center" vertical="center"/>
    </xf>
    <xf numFmtId="0" fontId="85" fillId="10" borderId="50" xfId="8" applyFont="1" applyFill="1" applyBorder="1" applyAlignment="1">
      <alignment horizontal="center" vertical="center"/>
    </xf>
    <xf numFmtId="168" fontId="85" fillId="10" borderId="50" xfId="9" applyNumberFormat="1" applyFont="1" applyFill="1" applyBorder="1" applyAlignment="1">
      <alignment horizontal="center" vertical="center"/>
    </xf>
    <xf numFmtId="2" fontId="85" fillId="0" borderId="7" xfId="8" applyNumberFormat="1" applyFont="1" applyBorder="1" applyAlignment="1">
      <alignment horizontal="center" vertical="center"/>
    </xf>
    <xf numFmtId="2" fontId="85" fillId="2" borderId="7" xfId="8" applyNumberFormat="1" applyFont="1" applyFill="1" applyBorder="1" applyAlignment="1">
      <alignment horizontal="center" vertical="center" wrapText="1"/>
    </xf>
    <xf numFmtId="43" fontId="85" fillId="0" borderId="7" xfId="8" applyNumberFormat="1" applyFont="1" applyBorder="1" applyAlignment="1">
      <alignment horizontal="center" vertical="center"/>
    </xf>
    <xf numFmtId="43" fontId="85" fillId="2" borderId="7" xfId="1" applyNumberFormat="1" applyFont="1" applyFill="1" applyBorder="1" applyAlignment="1">
      <alignment horizontal="center" vertical="center"/>
    </xf>
    <xf numFmtId="0" fontId="60" fillId="10" borderId="17" xfId="8" applyFont="1" applyFill="1" applyBorder="1" applyAlignment="1">
      <alignment horizontal="center" vertical="center" wrapText="1"/>
    </xf>
    <xf numFmtId="2" fontId="85" fillId="2" borderId="7" xfId="1" applyNumberFormat="1" applyFont="1" applyFill="1" applyBorder="1" applyAlignment="1">
      <alignment horizontal="center" vertical="center"/>
    </xf>
    <xf numFmtId="0" fontId="29" fillId="10" borderId="0" xfId="0" applyFont="1" applyFill="1"/>
    <xf numFmtId="0" fontId="90" fillId="12" borderId="1" xfId="8" applyFont="1" applyFill="1" applyBorder="1" applyAlignment="1">
      <alignment horizontal="center" vertical="center" wrapText="1"/>
    </xf>
    <xf numFmtId="2" fontId="90" fillId="12" borderId="1" xfId="8" applyNumberFormat="1" applyFont="1" applyFill="1" applyBorder="1" applyAlignment="1">
      <alignment horizontal="center" vertical="center" wrapText="1"/>
    </xf>
    <xf numFmtId="0" fontId="90" fillId="12" borderId="1" xfId="0" applyFont="1" applyFill="1" applyBorder="1" applyAlignment="1">
      <alignment horizontal="center" vertical="center"/>
    </xf>
    <xf numFmtId="44" fontId="90" fillId="12" borderId="8" xfId="1" applyNumberFormat="1" applyFont="1" applyFill="1" applyBorder="1" applyAlignment="1">
      <alignment vertical="center"/>
    </xf>
    <xf numFmtId="0" fontId="91" fillId="12" borderId="7" xfId="1" applyNumberFormat="1" applyFont="1" applyFill="1" applyBorder="1" applyAlignment="1">
      <alignment horizontal="center" vertical="center"/>
    </xf>
    <xf numFmtId="44" fontId="85" fillId="12" borderId="1" xfId="8" applyNumberFormat="1" applyFont="1" applyFill="1" applyBorder="1" applyAlignment="1">
      <alignment horizontal="center" vertical="center" wrapText="1"/>
    </xf>
    <xf numFmtId="0" fontId="55" fillId="2" borderId="1" xfId="8" applyFont="1" applyFill="1" applyBorder="1" applyAlignment="1">
      <alignment horizontal="center" vertical="top" wrapText="1"/>
    </xf>
    <xf numFmtId="0" fontId="60" fillId="10" borderId="7" xfId="8" applyFont="1" applyFill="1" applyBorder="1" applyAlignment="1">
      <alignment horizontal="center" vertical="center"/>
    </xf>
    <xf numFmtId="0" fontId="60" fillId="10" borderId="20" xfId="8" applyFont="1" applyFill="1" applyBorder="1" applyAlignment="1">
      <alignment horizontal="center" vertical="center" wrapText="1"/>
    </xf>
    <xf numFmtId="0" fontId="70" fillId="12" borderId="17" xfId="8" applyFont="1" applyFill="1" applyBorder="1" applyAlignment="1">
      <alignment horizontal="center" vertical="center"/>
    </xf>
    <xf numFmtId="0" fontId="65" fillId="12" borderId="18" xfId="8" applyFont="1" applyFill="1" applyBorder="1" applyAlignment="1">
      <alignment horizontal="center" vertical="center" wrapText="1"/>
    </xf>
    <xf numFmtId="0" fontId="62" fillId="12" borderId="1" xfId="8" applyFont="1" applyFill="1" applyBorder="1" applyAlignment="1">
      <alignment horizontal="left" vertical="top" wrapText="1"/>
    </xf>
    <xf numFmtId="0" fontId="70" fillId="12" borderId="1" xfId="8" applyFont="1" applyFill="1" applyBorder="1" applyAlignment="1">
      <alignment horizontal="center" vertical="center" wrapText="1"/>
    </xf>
    <xf numFmtId="2" fontId="70" fillId="12" borderId="1" xfId="8" applyNumberFormat="1" applyFont="1" applyFill="1" applyBorder="1" applyAlignment="1">
      <alignment horizontal="center" vertical="center" wrapText="1"/>
    </xf>
    <xf numFmtId="0" fontId="70" fillId="12" borderId="20" xfId="0" applyFont="1" applyFill="1" applyBorder="1" applyAlignment="1">
      <alignment horizontal="center" vertical="center"/>
    </xf>
    <xf numFmtId="0" fontId="16" fillId="12" borderId="0" xfId="0" applyFont="1" applyFill="1"/>
    <xf numFmtId="0" fontId="90" fillId="12" borderId="1" xfId="0" applyFont="1" applyFill="1" applyBorder="1" applyAlignment="1">
      <alignment vertical="center"/>
    </xf>
    <xf numFmtId="44" fontId="91" fillId="12" borderId="8" xfId="0" applyNumberFormat="1" applyFont="1" applyFill="1" applyBorder="1" applyAlignment="1">
      <alignment horizontal="right" vertical="center"/>
    </xf>
    <xf numFmtId="2" fontId="91" fillId="12" borderId="7" xfId="0" applyNumberFormat="1" applyFont="1" applyFill="1" applyBorder="1" applyAlignment="1">
      <alignment horizontal="center" vertical="center"/>
    </xf>
    <xf numFmtId="44" fontId="91" fillId="12" borderId="1" xfId="8" applyNumberFormat="1" applyFont="1" applyFill="1" applyBorder="1" applyAlignment="1">
      <alignment horizontal="center" vertical="center" wrapText="1"/>
    </xf>
    <xf numFmtId="0" fontId="91" fillId="12" borderId="8" xfId="0" applyFont="1" applyFill="1" applyBorder="1" applyAlignment="1">
      <alignment wrapText="1"/>
    </xf>
    <xf numFmtId="0" fontId="91" fillId="12" borderId="1" xfId="8" applyFont="1" applyFill="1" applyBorder="1" applyAlignment="1">
      <alignment horizontal="center" vertical="center"/>
    </xf>
    <xf numFmtId="0" fontId="90" fillId="12" borderId="1" xfId="8" applyFont="1" applyFill="1" applyBorder="1" applyAlignment="1">
      <alignment vertical="center" wrapText="1"/>
    </xf>
    <xf numFmtId="0" fontId="63" fillId="0" borderId="1" xfId="5" applyNumberFormat="1" applyFont="1" applyFill="1" applyBorder="1" applyAlignment="1">
      <alignment horizontal="left" vertical="center" wrapText="1"/>
    </xf>
    <xf numFmtId="0" fontId="61" fillId="0" borderId="1" xfId="5" applyNumberFormat="1" applyFont="1" applyFill="1" applyBorder="1" applyAlignment="1">
      <alignment horizontal="left" vertical="center" wrapText="1"/>
    </xf>
    <xf numFmtId="0" fontId="70" fillId="12" borderId="1" xfId="0" applyFont="1" applyFill="1" applyBorder="1" applyAlignment="1">
      <alignment horizontal="center" vertical="center"/>
    </xf>
    <xf numFmtId="164" fontId="10" fillId="18" borderId="1" xfId="1" applyFont="1" applyFill="1" applyBorder="1" applyAlignment="1">
      <alignment horizontal="center" vertical="center" wrapText="1"/>
    </xf>
    <xf numFmtId="44" fontId="87" fillId="2" borderId="8" xfId="0" applyNumberFormat="1" applyFont="1" applyFill="1" applyBorder="1" applyAlignment="1">
      <alignment vertical="center" wrapText="1"/>
    </xf>
    <xf numFmtId="164" fontId="39" fillId="0" borderId="33" xfId="1" applyFont="1" applyBorder="1" applyAlignment="1">
      <alignment horizontal="center" vertical="center"/>
    </xf>
    <xf numFmtId="44" fontId="39" fillId="0" borderId="33" xfId="0" applyNumberFormat="1" applyFont="1" applyBorder="1" applyAlignment="1">
      <alignment vertical="center" wrapText="1"/>
    </xf>
    <xf numFmtId="44" fontId="87" fillId="0" borderId="33" xfId="0" applyNumberFormat="1" applyFont="1" applyBorder="1" applyAlignment="1">
      <alignment vertical="center" wrapText="1"/>
    </xf>
    <xf numFmtId="44" fontId="87" fillId="2" borderId="33" xfId="1" applyNumberFormat="1" applyFont="1" applyFill="1" applyBorder="1" applyAlignment="1">
      <alignment horizontal="right" vertical="center"/>
    </xf>
    <xf numFmtId="44" fontId="39" fillId="2" borderId="33" xfId="1" applyNumberFormat="1" applyFont="1" applyFill="1" applyBorder="1" applyAlignment="1">
      <alignment horizontal="right" vertical="center"/>
    </xf>
    <xf numFmtId="2" fontId="39" fillId="0" borderId="49" xfId="1" applyNumberFormat="1" applyFont="1" applyBorder="1" applyAlignment="1">
      <alignment horizontal="center" vertical="center"/>
    </xf>
    <xf numFmtId="164" fontId="42" fillId="0" borderId="20" xfId="5" applyFont="1" applyBorder="1" applyAlignment="1">
      <alignment horizontal="center" vertical="center" wrapText="1"/>
    </xf>
    <xf numFmtId="164" fontId="87" fillId="0" borderId="20" xfId="5" applyFont="1" applyBorder="1" applyAlignment="1">
      <alignment horizontal="center" vertical="center" wrapText="1"/>
    </xf>
    <xf numFmtId="0" fontId="68" fillId="5" borderId="1" xfId="8" applyFont="1" applyFill="1" applyBorder="1" applyAlignment="1">
      <alignment vertical="center" wrapText="1"/>
    </xf>
    <xf numFmtId="0" fontId="87" fillId="0" borderId="1" xfId="0" applyFont="1" applyBorder="1" applyAlignment="1">
      <alignment horizontal="center" vertical="center"/>
    </xf>
    <xf numFmtId="165" fontId="29" fillId="14" borderId="1" xfId="9" applyFont="1" applyFill="1" applyBorder="1" applyAlignment="1">
      <alignment horizontal="center" vertical="center"/>
    </xf>
    <xf numFmtId="0" fontId="29" fillId="14" borderId="1" xfId="8" applyFont="1" applyFill="1" applyBorder="1" applyAlignment="1">
      <alignment horizontal="center" vertical="center"/>
    </xf>
    <xf numFmtId="0" fontId="39" fillId="0" borderId="33" xfId="1" applyNumberFormat="1" applyFont="1" applyBorder="1" applyAlignment="1">
      <alignment horizontal="center" vertical="center"/>
    </xf>
    <xf numFmtId="0" fontId="39" fillId="0" borderId="49" xfId="1" applyNumberFormat="1" applyFont="1" applyBorder="1" applyAlignment="1">
      <alignment horizontal="center" vertical="center"/>
    </xf>
    <xf numFmtId="0" fontId="39" fillId="5" borderId="38" xfId="8" applyFont="1" applyFill="1" applyBorder="1" applyAlignment="1">
      <alignment horizontal="center" vertical="center" wrapText="1"/>
    </xf>
    <xf numFmtId="0" fontId="39" fillId="0" borderId="33" xfId="0" applyFont="1" applyBorder="1" applyAlignment="1">
      <alignment horizontal="center" vertical="center" wrapText="1"/>
    </xf>
    <xf numFmtId="0" fontId="87" fillId="0" borderId="33" xfId="0" applyFont="1" applyBorder="1" applyAlignment="1">
      <alignment horizontal="center" vertical="center" wrapText="1"/>
    </xf>
    <xf numFmtId="0" fontId="87" fillId="2" borderId="33" xfId="1" applyNumberFormat="1" applyFont="1" applyFill="1" applyBorder="1" applyAlignment="1">
      <alignment horizontal="center" vertical="center"/>
    </xf>
    <xf numFmtId="0" fontId="39" fillId="2" borderId="33" xfId="1" applyNumberFormat="1" applyFont="1" applyFill="1" applyBorder="1" applyAlignment="1">
      <alignment horizontal="center" vertical="center"/>
    </xf>
    <xf numFmtId="0" fontId="29" fillId="5" borderId="33" xfId="0" applyFont="1" applyFill="1" applyBorder="1" applyAlignment="1">
      <alignment horizontal="center" vertical="center"/>
    </xf>
    <xf numFmtId="2" fontId="39" fillId="0" borderId="33" xfId="0" applyNumberFormat="1" applyFont="1" applyBorder="1" applyAlignment="1">
      <alignment horizontal="center" vertical="center" wrapText="1"/>
    </xf>
    <xf numFmtId="0" fontId="16" fillId="2" borderId="0" xfId="8" applyFont="1" applyFill="1"/>
    <xf numFmtId="0" fontId="16" fillId="7" borderId="0" xfId="8" applyFont="1" applyFill="1"/>
    <xf numFmtId="0" fontId="91" fillId="12" borderId="1" xfId="0" applyFont="1" applyFill="1" applyBorder="1" applyAlignment="1">
      <alignment horizontal="center" vertical="center"/>
    </xf>
    <xf numFmtId="2" fontId="90" fillId="12" borderId="1" xfId="0" applyNumberFormat="1" applyFont="1" applyFill="1" applyBorder="1" applyAlignment="1">
      <alignment horizontal="center" vertical="center"/>
    </xf>
    <xf numFmtId="0" fontId="51" fillId="2" borderId="0" xfId="8" applyFont="1" applyFill="1"/>
    <xf numFmtId="0" fontId="51" fillId="7" borderId="0" xfId="8" applyFont="1" applyFill="1"/>
    <xf numFmtId="0" fontId="65" fillId="12" borderId="1" xfId="0" applyFont="1" applyFill="1" applyBorder="1" applyAlignment="1">
      <alignment horizontal="center" vertical="center"/>
    </xf>
    <xf numFmtId="0" fontId="65" fillId="12" borderId="1" xfId="0" applyFont="1" applyFill="1" applyBorder="1" applyAlignment="1">
      <alignment vertical="center" wrapText="1"/>
    </xf>
    <xf numFmtId="0" fontId="65" fillId="12" borderId="1" xfId="0" applyFont="1" applyFill="1" applyBorder="1" applyAlignment="1">
      <alignment horizontal="center" vertical="center" wrapText="1"/>
    </xf>
    <xf numFmtId="0" fontId="55" fillId="10" borderId="1" xfId="0" applyFont="1" applyFill="1" applyBorder="1" applyAlignment="1">
      <alignment horizontal="center" vertical="center" wrapText="1"/>
    </xf>
    <xf numFmtId="0" fontId="72" fillId="2" borderId="0" xfId="8" applyFont="1" applyFill="1"/>
    <xf numFmtId="0" fontId="72" fillId="0" borderId="0" xfId="8" applyFont="1"/>
    <xf numFmtId="0" fontId="56" fillId="2" borderId="7" xfId="0" applyFont="1" applyFill="1" applyBorder="1" applyAlignment="1">
      <alignment horizontal="center" vertical="center"/>
    </xf>
    <xf numFmtId="0" fontId="56" fillId="0" borderId="1" xfId="0" applyFont="1" applyBorder="1" applyAlignment="1">
      <alignment horizontal="center" vertical="center"/>
    </xf>
    <xf numFmtId="0" fontId="56" fillId="0" borderId="1" xfId="0" applyFont="1" applyBorder="1" applyAlignment="1">
      <alignment vertical="center" wrapText="1"/>
    </xf>
    <xf numFmtId="164" fontId="59" fillId="0" borderId="1" xfId="5" applyFont="1" applyBorder="1" applyAlignment="1">
      <alignment horizontal="center" vertical="center" wrapText="1"/>
    </xf>
    <xf numFmtId="0" fontId="58" fillId="2" borderId="7" xfId="0" applyFont="1" applyFill="1" applyBorder="1" applyAlignment="1">
      <alignment horizontal="center" vertical="center"/>
    </xf>
    <xf numFmtId="0" fontId="58" fillId="0" borderId="1" xfId="0" applyFont="1" applyBorder="1" applyAlignment="1">
      <alignment horizontal="center" vertical="center"/>
    </xf>
    <xf numFmtId="0" fontId="58" fillId="0" borderId="1" xfId="0" applyFont="1" applyBorder="1" applyAlignment="1">
      <alignment vertical="center" wrapText="1"/>
    </xf>
    <xf numFmtId="0" fontId="73" fillId="0" borderId="0" xfId="8" applyFont="1"/>
    <xf numFmtId="164" fontId="69" fillId="10" borderId="1" xfId="5" applyFont="1" applyFill="1" applyBorder="1" applyAlignment="1">
      <alignment horizontal="center" vertical="center" wrapText="1"/>
    </xf>
    <xf numFmtId="0" fontId="72" fillId="10" borderId="0" xfId="8" applyFont="1" applyFill="1"/>
    <xf numFmtId="0" fontId="66" fillId="10" borderId="1" xfId="5" applyNumberFormat="1" applyFont="1" applyFill="1" applyBorder="1" applyAlignment="1">
      <alignment horizontal="center" vertical="center" wrapText="1"/>
    </xf>
    <xf numFmtId="0" fontId="51" fillId="12" borderId="0" xfId="8" applyFont="1" applyFill="1"/>
    <xf numFmtId="0" fontId="62" fillId="12" borderId="7" xfId="0" applyFont="1" applyFill="1" applyBorder="1" applyAlignment="1">
      <alignment horizontal="center" vertical="center"/>
    </xf>
    <xf numFmtId="0" fontId="62" fillId="12" borderId="1" xfId="0" applyFont="1" applyFill="1" applyBorder="1" applyAlignment="1">
      <alignment horizontal="center" vertical="center" wrapText="1"/>
    </xf>
    <xf numFmtId="0" fontId="62" fillId="12" borderId="1" xfId="0" applyFont="1" applyFill="1" applyBorder="1" applyAlignment="1">
      <alignment vertical="center" wrapText="1"/>
    </xf>
    <xf numFmtId="0" fontId="61" fillId="10" borderId="1" xfId="0" applyFont="1" applyFill="1" applyBorder="1" applyAlignment="1">
      <alignment horizontal="center" vertical="center" wrapText="1"/>
    </xf>
    <xf numFmtId="0" fontId="49" fillId="10" borderId="0" xfId="8" applyFont="1" applyFill="1"/>
    <xf numFmtId="0" fontId="48" fillId="0" borderId="0" xfId="8" applyFont="1"/>
    <xf numFmtId="0" fontId="75" fillId="2" borderId="0" xfId="8" applyFont="1" applyFill="1"/>
    <xf numFmtId="0" fontId="75" fillId="7" borderId="0" xfId="8" applyFont="1" applyFill="1"/>
    <xf numFmtId="0" fontId="75" fillId="10" borderId="0" xfId="8" applyFont="1" applyFill="1"/>
    <xf numFmtId="0" fontId="99" fillId="2" borderId="0" xfId="8" applyFont="1" applyFill="1"/>
    <xf numFmtId="0" fontId="99" fillId="7" borderId="0" xfId="8" applyFont="1" applyFill="1"/>
    <xf numFmtId="0" fontId="70" fillId="12" borderId="7" xfId="0" applyFont="1" applyFill="1" applyBorder="1" applyAlignment="1">
      <alignment horizontal="center" vertical="center"/>
    </xf>
    <xf numFmtId="0" fontId="70" fillId="12" borderId="1" xfId="0" applyFont="1" applyFill="1" applyBorder="1" applyAlignment="1">
      <alignment vertical="center" wrapText="1"/>
    </xf>
    <xf numFmtId="0" fontId="70" fillId="12" borderId="1" xfId="0" applyFont="1" applyFill="1" applyBorder="1" applyAlignment="1">
      <alignment horizontal="center" vertical="center" wrapText="1"/>
    </xf>
    <xf numFmtId="164" fontId="70" fillId="12" borderId="1" xfId="5" applyFont="1" applyFill="1" applyBorder="1" applyAlignment="1">
      <alignment horizontal="center" vertical="center" wrapText="1"/>
    </xf>
    <xf numFmtId="2" fontId="70" fillId="12" borderId="1" xfId="0" applyNumberFormat="1" applyFont="1" applyFill="1" applyBorder="1" applyAlignment="1">
      <alignment horizontal="center" vertical="center" wrapText="1"/>
    </xf>
    <xf numFmtId="43" fontId="70" fillId="12" borderId="1" xfId="0" applyNumberFormat="1" applyFont="1" applyFill="1" applyBorder="1" applyAlignment="1">
      <alignment horizontal="right" vertical="center"/>
    </xf>
    <xf numFmtId="0" fontId="29" fillId="2" borderId="10" xfId="0" applyFont="1" applyFill="1" applyBorder="1" applyAlignment="1">
      <alignment vertical="center"/>
    </xf>
    <xf numFmtId="0" fontId="29" fillId="0" borderId="1" xfId="0" applyFont="1" applyBorder="1" applyAlignment="1">
      <alignment vertical="center"/>
    </xf>
    <xf numFmtId="0" fontId="29" fillId="3" borderId="7" xfId="0" applyFont="1" applyFill="1" applyBorder="1" applyAlignment="1">
      <alignment vertical="center"/>
    </xf>
    <xf numFmtId="0" fontId="29" fillId="2" borderId="1" xfId="0" applyFont="1" applyFill="1" applyBorder="1" applyAlignment="1">
      <alignment vertical="center"/>
    </xf>
    <xf numFmtId="0" fontId="29" fillId="16" borderId="33" xfId="0" applyFont="1" applyFill="1" applyBorder="1" applyAlignment="1">
      <alignment horizontal="left" vertical="center" wrapText="1"/>
    </xf>
    <xf numFmtId="168" fontId="85" fillId="16" borderId="1" xfId="0" applyNumberFormat="1" applyFont="1" applyFill="1" applyBorder="1" applyAlignment="1">
      <alignment horizontal="right" vertical="center"/>
    </xf>
    <xf numFmtId="168" fontId="85" fillId="15" borderId="12" xfId="1" applyNumberFormat="1" applyFont="1" applyFill="1" applyBorder="1" applyAlignment="1">
      <alignment horizontal="center" vertical="center"/>
    </xf>
    <xf numFmtId="43" fontId="55" fillId="0" borderId="2" xfId="0" applyNumberFormat="1" applyFont="1" applyBorder="1" applyAlignment="1">
      <alignment horizontal="right" vertical="center"/>
    </xf>
    <xf numFmtId="168" fontId="85" fillId="16" borderId="1" xfId="1" applyNumberFormat="1" applyFont="1" applyFill="1" applyBorder="1" applyAlignment="1">
      <alignment horizontal="right" vertical="center"/>
    </xf>
    <xf numFmtId="0" fontId="41" fillId="0" borderId="0" xfId="0" applyFont="1" applyAlignment="1">
      <alignment horizontal="center"/>
    </xf>
    <xf numFmtId="0" fontId="40" fillId="0" borderId="1" xfId="0" applyFont="1" applyBorder="1" applyAlignment="1">
      <alignment horizontal="center"/>
    </xf>
    <xf numFmtId="0" fontId="100" fillId="0" borderId="1" xfId="0" applyFont="1" applyBorder="1"/>
    <xf numFmtId="0" fontId="100" fillId="0" borderId="1" xfId="0" applyFont="1" applyBorder="1" applyAlignment="1">
      <alignment horizontal="center"/>
    </xf>
    <xf numFmtId="0" fontId="54" fillId="7" borderId="1" xfId="8" applyFont="1" applyFill="1" applyBorder="1" applyAlignment="1">
      <alignment horizontal="center" vertical="center"/>
    </xf>
    <xf numFmtId="0" fontId="54" fillId="7" borderId="1" xfId="8" applyFont="1" applyFill="1" applyBorder="1" applyAlignment="1">
      <alignment horizontal="left" vertical="center"/>
    </xf>
    <xf numFmtId="0" fontId="55" fillId="7" borderId="1" xfId="8" applyFont="1" applyFill="1" applyBorder="1" applyAlignment="1">
      <alignment horizontal="center" vertical="center"/>
    </xf>
    <xf numFmtId="0" fontId="60" fillId="7" borderId="1" xfId="8" applyFont="1" applyFill="1" applyBorder="1" applyAlignment="1">
      <alignment horizontal="center" vertical="center"/>
    </xf>
    <xf numFmtId="0" fontId="60" fillId="7" borderId="1" xfId="8" applyFont="1" applyFill="1" applyBorder="1" applyAlignment="1">
      <alignment horizontal="left" vertical="center"/>
    </xf>
    <xf numFmtId="0" fontId="65" fillId="12" borderId="1" xfId="0" applyFont="1" applyFill="1" applyBorder="1" applyAlignment="1">
      <alignment horizontal="left" vertical="center" wrapText="1"/>
    </xf>
    <xf numFmtId="44" fontId="70" fillId="12" borderId="8" xfId="0" applyNumberFormat="1" applyFont="1" applyFill="1" applyBorder="1" applyAlignment="1">
      <alignment vertical="center" wrapText="1"/>
    </xf>
    <xf numFmtId="0" fontId="87" fillId="12" borderId="0" xfId="0" applyFont="1" applyFill="1" applyAlignment="1">
      <alignment horizontal="justify" vertical="top" wrapText="1"/>
    </xf>
    <xf numFmtId="2" fontId="70" fillId="12" borderId="1" xfId="1" applyNumberFormat="1" applyFont="1" applyFill="1" applyBorder="1" applyAlignment="1">
      <alignment horizontal="center" vertical="center" wrapText="1"/>
    </xf>
    <xf numFmtId="0" fontId="70" fillId="12" borderId="1" xfId="1" applyNumberFormat="1" applyFont="1" applyFill="1" applyBorder="1" applyAlignment="1">
      <alignment horizontal="right" vertical="center"/>
    </xf>
    <xf numFmtId="0" fontId="70" fillId="12" borderId="8" xfId="8" applyFont="1" applyFill="1" applyBorder="1"/>
    <xf numFmtId="0" fontId="87" fillId="12" borderId="0" xfId="0" applyFont="1" applyFill="1"/>
    <xf numFmtId="44" fontId="101" fillId="0" borderId="1" xfId="8" applyNumberFormat="1" applyFont="1" applyBorder="1" applyAlignment="1">
      <alignment horizontal="center" vertical="center"/>
    </xf>
    <xf numFmtId="0" fontId="40" fillId="0" borderId="1" xfId="0" applyFont="1" applyBorder="1" applyAlignment="1">
      <alignment horizontal="center" vertical="center"/>
    </xf>
    <xf numFmtId="0" fontId="102" fillId="0" borderId="1" xfId="0" applyFont="1" applyBorder="1" applyAlignment="1">
      <alignment wrapText="1"/>
    </xf>
    <xf numFmtId="0" fontId="0" fillId="10" borderId="0" xfId="0" applyFill="1"/>
    <xf numFmtId="0" fontId="55" fillId="0" borderId="1" xfId="0" applyFont="1" applyBorder="1" applyAlignment="1">
      <alignment horizontal="center"/>
    </xf>
    <xf numFmtId="0" fontId="67" fillId="0" borderId="1" xfId="0" applyFont="1" applyBorder="1" applyAlignment="1">
      <alignment horizontal="left" vertical="center" wrapText="1"/>
    </xf>
    <xf numFmtId="0" fontId="54" fillId="0" borderId="1" xfId="0" applyFont="1" applyBorder="1"/>
    <xf numFmtId="0" fontId="102" fillId="0" borderId="1" xfId="0" applyFont="1" applyBorder="1"/>
    <xf numFmtId="0" fontId="102" fillId="10" borderId="1" xfId="0" applyFont="1" applyFill="1" applyBorder="1"/>
    <xf numFmtId="0" fontId="103" fillId="10" borderId="1" xfId="0" applyFont="1" applyFill="1" applyBorder="1" applyAlignment="1">
      <alignment horizontal="center"/>
    </xf>
    <xf numFmtId="0" fontId="104" fillId="10" borderId="1" xfId="0" applyFont="1" applyFill="1" applyBorder="1"/>
    <xf numFmtId="0" fontId="105" fillId="10" borderId="0" xfId="0" applyFont="1" applyFill="1"/>
    <xf numFmtId="0" fontId="0" fillId="2" borderId="0" xfId="0" applyFill="1"/>
    <xf numFmtId="0" fontId="40" fillId="2" borderId="1" xfId="0" applyFont="1" applyFill="1" applyBorder="1"/>
    <xf numFmtId="0" fontId="102" fillId="0" borderId="1" xfId="0" applyFont="1" applyBorder="1" applyAlignment="1">
      <alignment horizontal="center"/>
    </xf>
    <xf numFmtId="0" fontId="54" fillId="0" borderId="1" xfId="0" applyFont="1" applyBorder="1" applyAlignment="1">
      <alignment horizontal="center"/>
    </xf>
    <xf numFmtId="0" fontId="102" fillId="2" borderId="1" xfId="0" applyFont="1" applyFill="1" applyBorder="1"/>
    <xf numFmtId="0" fontId="102" fillId="10" borderId="1" xfId="0" applyFont="1" applyFill="1" applyBorder="1" applyAlignment="1">
      <alignment horizontal="center"/>
    </xf>
    <xf numFmtId="0" fontId="54" fillId="10" borderId="1" xfId="0" applyFont="1" applyFill="1" applyBorder="1" applyAlignment="1">
      <alignment horizontal="center"/>
    </xf>
    <xf numFmtId="0" fontId="102" fillId="0" borderId="1" xfId="0" applyFont="1" applyBorder="1" applyAlignment="1">
      <alignment horizontal="center" vertical="center"/>
    </xf>
    <xf numFmtId="0" fontId="54" fillId="0" borderId="1" xfId="0" applyFont="1" applyBorder="1" applyAlignment="1">
      <alignment horizontal="center" vertical="center"/>
    </xf>
    <xf numFmtId="0" fontId="102" fillId="2" borderId="1" xfId="0" applyFont="1" applyFill="1" applyBorder="1" applyAlignment="1">
      <alignment vertical="center"/>
    </xf>
    <xf numFmtId="0" fontId="54" fillId="2" borderId="1" xfId="0" applyFont="1" applyFill="1" applyBorder="1"/>
    <xf numFmtId="0" fontId="67" fillId="0" borderId="1" xfId="0" applyFont="1" applyBorder="1" applyAlignment="1">
      <alignment horizontal="left" wrapText="1"/>
    </xf>
    <xf numFmtId="0" fontId="100" fillId="0" borderId="0" xfId="0" applyFont="1"/>
    <xf numFmtId="0" fontId="67" fillId="0" borderId="0" xfId="0" applyFont="1" applyAlignment="1">
      <alignment horizontal="left"/>
    </xf>
    <xf numFmtId="0" fontId="67" fillId="7" borderId="1" xfId="0" applyFont="1" applyFill="1" applyBorder="1" applyAlignment="1">
      <alignment horizontal="left"/>
    </xf>
    <xf numFmtId="0" fontId="54" fillId="0" borderId="1" xfId="0" applyFont="1" applyBorder="1" applyAlignment="1">
      <alignment horizontal="left"/>
    </xf>
    <xf numFmtId="0" fontId="54" fillId="0" borderId="1" xfId="0" applyFont="1" applyBorder="1" applyAlignment="1">
      <alignment horizontal="left" wrapText="1"/>
    </xf>
    <xf numFmtId="0" fontId="54" fillId="10" borderId="1" xfId="0" applyFont="1" applyFill="1" applyBorder="1" applyAlignment="1">
      <alignment horizontal="left"/>
    </xf>
    <xf numFmtId="0" fontId="54" fillId="0" borderId="1" xfId="0" applyFont="1" applyBorder="1" applyAlignment="1">
      <alignment horizontal="left" vertical="center"/>
    </xf>
    <xf numFmtId="0" fontId="102" fillId="0" borderId="1" xfId="0" applyFont="1" applyBorder="1" applyAlignment="1">
      <alignment horizontal="left" vertical="center" wrapText="1"/>
    </xf>
    <xf numFmtId="0" fontId="54" fillId="0" borderId="1" xfId="0" applyFont="1" applyBorder="1" applyAlignment="1">
      <alignment horizontal="left" vertical="center" wrapText="1"/>
    </xf>
    <xf numFmtId="0" fontId="54" fillId="10" borderId="1" xfId="0" applyFont="1" applyFill="1" applyBorder="1" applyAlignment="1">
      <alignment horizontal="left" vertical="center" wrapText="1"/>
    </xf>
    <xf numFmtId="0" fontId="107" fillId="0" borderId="1" xfId="13" applyFont="1" applyBorder="1" applyAlignment="1">
      <alignment horizontal="left" vertical="center" wrapText="1"/>
    </xf>
    <xf numFmtId="0" fontId="109" fillId="0" borderId="1" xfId="13" applyFont="1" applyBorder="1" applyAlignment="1">
      <alignment horizontal="left" vertical="center" wrapText="1"/>
    </xf>
    <xf numFmtId="0" fontId="85" fillId="20" borderId="8" xfId="8" applyFont="1" applyFill="1" applyBorder="1" applyAlignment="1">
      <alignment vertical="center" wrapText="1"/>
    </xf>
    <xf numFmtId="0" fontId="85" fillId="0" borderId="1" xfId="8" applyFont="1" applyBorder="1" applyAlignment="1">
      <alignment vertical="center" wrapText="1"/>
    </xf>
    <xf numFmtId="0" fontId="82" fillId="0" borderId="1" xfId="0" applyFont="1" applyBorder="1"/>
    <xf numFmtId="0" fontId="100" fillId="0" borderId="1" xfId="0" applyFont="1" applyBorder="1" applyAlignment="1">
      <alignment horizontal="left" wrapText="1"/>
    </xf>
    <xf numFmtId="0" fontId="40" fillId="0" borderId="1" xfId="0" applyFont="1" applyBorder="1" applyAlignment="1">
      <alignment horizontal="left" vertical="center" wrapText="1"/>
    </xf>
    <xf numFmtId="3" fontId="29" fillId="14" borderId="1" xfId="0" applyNumberFormat="1" applyFont="1" applyFill="1" applyBorder="1" applyAlignment="1">
      <alignment horizontal="left" vertical="center" wrapText="1"/>
    </xf>
    <xf numFmtId="0" fontId="29" fillId="14" borderId="7" xfId="0" applyFont="1" applyFill="1" applyBorder="1" applyAlignment="1">
      <alignment horizontal="center" vertical="center"/>
    </xf>
    <xf numFmtId="0" fontId="29" fillId="14" borderId="1" xfId="0" applyFont="1" applyFill="1" applyBorder="1" applyAlignment="1">
      <alignment vertical="center" wrapText="1"/>
    </xf>
    <xf numFmtId="164" fontId="110" fillId="14" borderId="1" xfId="5" applyFont="1" applyFill="1" applyBorder="1" applyAlignment="1">
      <alignment horizontal="center" vertical="center" wrapText="1"/>
    </xf>
    <xf numFmtId="2" fontId="111" fillId="14" borderId="1" xfId="12" applyNumberFormat="1" applyFont="1" applyFill="1" applyBorder="1" applyAlignment="1">
      <alignment horizontal="center" vertical="center" wrapText="1"/>
    </xf>
    <xf numFmtId="44" fontId="29" fillId="14" borderId="1" xfId="0" applyNumberFormat="1" applyFont="1" applyFill="1" applyBorder="1" applyAlignment="1">
      <alignment horizontal="right" vertical="center"/>
    </xf>
    <xf numFmtId="0" fontId="29" fillId="14" borderId="33" xfId="0" applyFont="1" applyFill="1" applyBorder="1" applyAlignment="1">
      <alignment horizontal="center" vertical="center"/>
    </xf>
    <xf numFmtId="44" fontId="29" fillId="14" borderId="33" xfId="0" applyNumberFormat="1" applyFont="1" applyFill="1" applyBorder="1" applyAlignment="1">
      <alignment horizontal="right" vertical="center"/>
    </xf>
    <xf numFmtId="44" fontId="29" fillId="14" borderId="8" xfId="0" applyNumberFormat="1" applyFont="1" applyFill="1" applyBorder="1" applyAlignment="1">
      <alignment vertical="center" wrapText="1"/>
    </xf>
    <xf numFmtId="0" fontId="40" fillId="7" borderId="1" xfId="0" applyFont="1" applyFill="1" applyBorder="1" applyAlignment="1">
      <alignment horizontal="left"/>
    </xf>
    <xf numFmtId="0" fontId="40" fillId="10" borderId="1" xfId="0" applyFont="1" applyFill="1" applyBorder="1" applyAlignment="1">
      <alignment horizontal="center" vertical="center"/>
    </xf>
    <xf numFmtId="0" fontId="40" fillId="2" borderId="1" xfId="0" applyFont="1" applyFill="1" applyBorder="1" applyAlignment="1">
      <alignment horizontal="center"/>
    </xf>
    <xf numFmtId="0" fontId="100" fillId="2" borderId="0" xfId="0" applyFont="1" applyFill="1"/>
    <xf numFmtId="0" fontId="56" fillId="0" borderId="1" xfId="0" applyFont="1" applyBorder="1" applyAlignment="1">
      <alignment wrapText="1"/>
    </xf>
    <xf numFmtId="164" fontId="55" fillId="0" borderId="18" xfId="1" applyFont="1" applyBorder="1" applyAlignment="1">
      <alignment horizontal="right"/>
    </xf>
    <xf numFmtId="164" fontId="55" fillId="0" borderId="1" xfId="1" applyFont="1" applyBorder="1" applyAlignment="1">
      <alignment horizontal="right"/>
    </xf>
    <xf numFmtId="0" fontId="55" fillId="10" borderId="43" xfId="0" applyFont="1" applyFill="1" applyBorder="1" applyAlignment="1">
      <alignment horizontal="right" vertical="center" wrapText="1"/>
    </xf>
    <xf numFmtId="166" fontId="55" fillId="10" borderId="43" xfId="0" applyNumberFormat="1" applyFont="1" applyFill="1" applyBorder="1" applyAlignment="1">
      <alignment horizontal="right" vertical="center" wrapText="1"/>
    </xf>
    <xf numFmtId="166" fontId="55" fillId="10" borderId="44" xfId="0" applyNumberFormat="1" applyFont="1" applyFill="1" applyBorder="1" applyAlignment="1">
      <alignment horizontal="right" vertical="center" wrapText="1"/>
    </xf>
    <xf numFmtId="166" fontId="55" fillId="10" borderId="45" xfId="0" applyNumberFormat="1" applyFont="1" applyFill="1" applyBorder="1" applyAlignment="1">
      <alignment horizontal="right" vertical="center" wrapText="1"/>
    </xf>
    <xf numFmtId="0" fontId="55" fillId="10" borderId="43" xfId="8" applyFont="1" applyFill="1" applyBorder="1" applyAlignment="1">
      <alignment horizontal="right" vertical="center" wrapText="1"/>
    </xf>
    <xf numFmtId="0" fontId="55" fillId="10" borderId="43" xfId="1" applyNumberFormat="1" applyFont="1" applyFill="1" applyBorder="1" applyAlignment="1">
      <alignment horizontal="right" vertical="center"/>
    </xf>
    <xf numFmtId="0" fontId="55" fillId="10" borderId="43" xfId="8" applyFont="1" applyFill="1" applyBorder="1" applyAlignment="1">
      <alignment horizontal="right" vertical="center"/>
    </xf>
    <xf numFmtId="0" fontId="55" fillId="0" borderId="18" xfId="8" applyFont="1" applyBorder="1" applyAlignment="1">
      <alignment horizontal="right" vertical="center"/>
    </xf>
    <xf numFmtId="0" fontId="55" fillId="2" borderId="18" xfId="8" applyFont="1" applyFill="1" applyBorder="1" applyAlignment="1">
      <alignment horizontal="right" vertical="center"/>
    </xf>
    <xf numFmtId="0" fontId="55" fillId="0" borderId="18" xfId="8" applyFont="1" applyBorder="1" applyAlignment="1">
      <alignment horizontal="right" vertical="top" wrapText="1"/>
    </xf>
    <xf numFmtId="0" fontId="55" fillId="0" borderId="1" xfId="8" applyFont="1" applyBorder="1" applyAlignment="1">
      <alignment horizontal="right" vertical="top" wrapText="1"/>
    </xf>
    <xf numFmtId="0" fontId="55" fillId="0" borderId="1" xfId="8" applyFont="1" applyBorder="1" applyAlignment="1">
      <alignment horizontal="right"/>
    </xf>
    <xf numFmtId="2" fontId="55" fillId="2" borderId="1" xfId="8" applyNumberFormat="1" applyFont="1" applyFill="1" applyBorder="1" applyAlignment="1">
      <alignment horizontal="right" vertical="center" wrapText="1"/>
    </xf>
    <xf numFmtId="0" fontId="55" fillId="2" borderId="18" xfId="8" applyFont="1" applyFill="1" applyBorder="1" applyAlignment="1">
      <alignment horizontal="right" vertical="center" wrapText="1"/>
    </xf>
    <xf numFmtId="0" fontId="55" fillId="0" borderId="1" xfId="8" applyFont="1" applyBorder="1" applyAlignment="1">
      <alignment horizontal="right" vertical="center" wrapText="1"/>
    </xf>
    <xf numFmtId="0" fontId="55" fillId="0" borderId="18" xfId="8" applyFont="1" applyBorder="1" applyAlignment="1">
      <alignment horizontal="right" vertical="center" wrapText="1"/>
    </xf>
    <xf numFmtId="0" fontId="55" fillId="0" borderId="1" xfId="8" applyFont="1" applyBorder="1" applyAlignment="1">
      <alignment horizontal="right" vertical="center"/>
    </xf>
    <xf numFmtId="43" fontId="55" fillId="2" borderId="1" xfId="8" applyNumberFormat="1" applyFont="1" applyFill="1" applyBorder="1" applyAlignment="1">
      <alignment horizontal="right" vertical="center"/>
    </xf>
    <xf numFmtId="2" fontId="55" fillId="0" borderId="1" xfId="0" applyNumberFormat="1" applyFont="1" applyBorder="1" applyAlignment="1">
      <alignment horizontal="right" vertical="center"/>
    </xf>
    <xf numFmtId="0" fontId="55" fillId="0" borderId="18" xfId="1" applyNumberFormat="1" applyFont="1" applyFill="1" applyBorder="1" applyAlignment="1">
      <alignment horizontal="right" vertical="center"/>
    </xf>
    <xf numFmtId="0" fontId="55" fillId="0" borderId="1" xfId="1" applyNumberFormat="1" applyFont="1" applyFill="1" applyBorder="1" applyAlignment="1">
      <alignment horizontal="right" vertical="center"/>
    </xf>
    <xf numFmtId="0" fontId="55" fillId="2" borderId="19" xfId="1" applyNumberFormat="1" applyFont="1" applyFill="1" applyBorder="1" applyAlignment="1">
      <alignment horizontal="right" vertical="center"/>
    </xf>
    <xf numFmtId="0" fontId="55" fillId="2" borderId="18" xfId="1" applyNumberFormat="1" applyFont="1" applyFill="1" applyBorder="1" applyAlignment="1">
      <alignment horizontal="right" vertical="center"/>
    </xf>
    <xf numFmtId="43" fontId="55" fillId="2" borderId="18" xfId="1" applyNumberFormat="1" applyFont="1" applyFill="1" applyBorder="1" applyAlignment="1">
      <alignment horizontal="right" vertical="center"/>
    </xf>
    <xf numFmtId="0" fontId="70" fillId="2" borderId="1" xfId="1" applyNumberFormat="1" applyFont="1" applyFill="1" applyBorder="1" applyAlignment="1">
      <alignment horizontal="right" vertical="center"/>
    </xf>
    <xf numFmtId="0" fontId="55" fillId="2" borderId="2" xfId="1" applyNumberFormat="1" applyFont="1" applyFill="1" applyBorder="1" applyAlignment="1">
      <alignment horizontal="right" vertical="center"/>
    </xf>
    <xf numFmtId="0" fontId="70" fillId="2" borderId="18" xfId="1" applyNumberFormat="1" applyFont="1" applyFill="1" applyBorder="1" applyAlignment="1">
      <alignment horizontal="right" vertical="center"/>
    </xf>
    <xf numFmtId="0" fontId="55" fillId="2" borderId="33" xfId="1" applyNumberFormat="1" applyFont="1" applyFill="1" applyBorder="1" applyAlignment="1">
      <alignment horizontal="right" vertical="center"/>
    </xf>
    <xf numFmtId="0" fontId="80" fillId="2" borderId="36" xfId="8" applyFont="1" applyFill="1" applyBorder="1" applyAlignment="1">
      <alignment horizontal="right"/>
    </xf>
    <xf numFmtId="0" fontId="70" fillId="12" borderId="1" xfId="0" applyFont="1" applyFill="1" applyBorder="1" applyAlignment="1">
      <alignment horizontal="right" vertical="center"/>
    </xf>
    <xf numFmtId="2" fontId="55" fillId="0" borderId="18" xfId="0" applyNumberFormat="1" applyFont="1" applyBorder="1" applyAlignment="1">
      <alignment horizontal="right" vertical="center"/>
    </xf>
    <xf numFmtId="0" fontId="55" fillId="2" borderId="1" xfId="8" applyFont="1" applyFill="1" applyBorder="1" applyAlignment="1">
      <alignment horizontal="right" vertical="center"/>
    </xf>
    <xf numFmtId="0" fontId="55" fillId="2" borderId="19" xfId="8" applyFont="1" applyFill="1" applyBorder="1" applyAlignment="1">
      <alignment horizontal="right" vertical="center"/>
    </xf>
    <xf numFmtId="0" fontId="61" fillId="2" borderId="1" xfId="8" applyFont="1" applyFill="1" applyBorder="1" applyAlignment="1">
      <alignment horizontal="left" vertical="center"/>
    </xf>
    <xf numFmtId="0" fontId="15" fillId="10" borderId="0" xfId="8" applyFont="1" applyFill="1"/>
    <xf numFmtId="0" fontId="55" fillId="0" borderId="14" xfId="8" applyFont="1" applyBorder="1" applyAlignment="1">
      <alignment vertical="center"/>
    </xf>
    <xf numFmtId="0" fontId="55" fillId="0" borderId="5" xfId="8" applyFont="1" applyBorder="1" applyAlignment="1">
      <alignment vertical="center"/>
    </xf>
    <xf numFmtId="0" fontId="55" fillId="0" borderId="17" xfId="8" applyFont="1" applyBorder="1" applyAlignment="1">
      <alignment vertical="center"/>
    </xf>
    <xf numFmtId="0" fontId="100" fillId="21" borderId="1" xfId="0" applyFont="1" applyFill="1" applyBorder="1" applyAlignment="1">
      <alignment horizontal="left" vertical="top" wrapText="1"/>
    </xf>
    <xf numFmtId="0" fontId="54" fillId="0" borderId="1" xfId="0" applyFont="1" applyBorder="1" applyAlignment="1">
      <alignment wrapText="1"/>
    </xf>
    <xf numFmtId="164" fontId="55" fillId="10" borderId="1" xfId="1" applyFont="1" applyFill="1" applyBorder="1" applyAlignment="1">
      <alignment horizontal="right"/>
    </xf>
    <xf numFmtId="164" fontId="55" fillId="10" borderId="43" xfId="1" applyFont="1" applyFill="1" applyBorder="1" applyAlignment="1">
      <alignment horizontal="right"/>
    </xf>
    <xf numFmtId="0" fontId="55" fillId="10" borderId="1" xfId="0" applyFont="1" applyFill="1" applyBorder="1" applyAlignment="1">
      <alignment horizontal="center"/>
    </xf>
    <xf numFmtId="0" fontId="55" fillId="10" borderId="1" xfId="0" applyFont="1" applyFill="1" applyBorder="1" applyAlignment="1">
      <alignment horizontal="left"/>
    </xf>
    <xf numFmtId="0" fontId="55" fillId="10" borderId="1" xfId="0" applyFont="1" applyFill="1" applyBorder="1"/>
    <xf numFmtId="0" fontId="56" fillId="10" borderId="1" xfId="0" applyFont="1" applyFill="1" applyBorder="1" applyAlignment="1">
      <alignment horizontal="center"/>
    </xf>
    <xf numFmtId="0" fontId="56" fillId="2" borderId="1" xfId="0" applyFont="1" applyFill="1" applyBorder="1"/>
    <xf numFmtId="0" fontId="100" fillId="10" borderId="0" xfId="0" applyFont="1" applyFill="1"/>
    <xf numFmtId="0" fontId="40" fillId="10" borderId="1" xfId="0" applyFont="1" applyFill="1" applyBorder="1" applyAlignment="1">
      <alignment horizontal="left" vertical="center" wrapText="1"/>
    </xf>
    <xf numFmtId="0" fontId="116" fillId="10" borderId="1" xfId="13" applyFont="1" applyFill="1" applyBorder="1" applyAlignment="1">
      <alignment horizontal="center" vertical="center" wrapText="1"/>
    </xf>
    <xf numFmtId="0" fontId="56" fillId="10" borderId="1" xfId="0" applyFont="1" applyFill="1" applyBorder="1"/>
    <xf numFmtId="0" fontId="55" fillId="10" borderId="43" xfId="0" applyFont="1" applyFill="1" applyBorder="1" applyAlignment="1">
      <alignment horizontal="center"/>
    </xf>
    <xf numFmtId="0" fontId="54" fillId="2" borderId="1" xfId="0" applyFont="1" applyFill="1" applyBorder="1" applyAlignment="1">
      <alignment horizontal="center"/>
    </xf>
    <xf numFmtId="0" fontId="100" fillId="2" borderId="1" xfId="0" applyFont="1" applyFill="1" applyBorder="1" applyAlignment="1">
      <alignment horizontal="center"/>
    </xf>
    <xf numFmtId="0" fontId="55" fillId="2" borderId="18" xfId="0" applyFont="1" applyFill="1" applyBorder="1" applyAlignment="1">
      <alignment horizontal="center"/>
    </xf>
    <xf numFmtId="43" fontId="55" fillId="2" borderId="2" xfId="0" applyNumberFormat="1" applyFont="1" applyFill="1" applyBorder="1" applyAlignment="1">
      <alignment horizontal="right" vertical="center"/>
    </xf>
    <xf numFmtId="0" fontId="117" fillId="2" borderId="1" xfId="0" applyFont="1" applyFill="1" applyBorder="1" applyAlignment="1">
      <alignment vertical="center" wrapText="1"/>
    </xf>
    <xf numFmtId="0" fontId="40" fillId="0" borderId="1" xfId="0" applyFont="1" applyBorder="1" applyAlignment="1">
      <alignment horizontal="left" wrapText="1"/>
    </xf>
    <xf numFmtId="0" fontId="56" fillId="0" borderId="1" xfId="0" applyFont="1" applyBorder="1" applyAlignment="1">
      <alignment horizontal="center"/>
    </xf>
    <xf numFmtId="0" fontId="55" fillId="0" borderId="1" xfId="0" applyFont="1" applyBorder="1" applyAlignment="1">
      <alignment horizontal="center" wrapText="1"/>
    </xf>
    <xf numFmtId="0" fontId="55" fillId="10" borderId="1" xfId="1" applyNumberFormat="1" applyFont="1" applyFill="1" applyBorder="1" applyAlignment="1">
      <alignment horizontal="right" vertical="center"/>
    </xf>
    <xf numFmtId="0" fontId="55" fillId="0" borderId="18" xfId="0" applyFont="1" applyBorder="1" applyAlignment="1">
      <alignment horizontal="right"/>
    </xf>
    <xf numFmtId="0" fontId="15" fillId="0" borderId="0" xfId="0" applyFont="1" applyAlignment="1">
      <alignment horizontal="center" vertical="center"/>
    </xf>
    <xf numFmtId="44" fontId="55" fillId="2" borderId="1" xfId="0" applyNumberFormat="1" applyFont="1" applyFill="1" applyBorder="1" applyAlignment="1">
      <alignment horizontal="center" vertical="center"/>
    </xf>
    <xf numFmtId="2" fontId="55" fillId="2" borderId="12" xfId="8" applyNumberFormat="1" applyFont="1" applyFill="1" applyBorder="1" applyAlignment="1">
      <alignment horizontal="center" vertical="center" wrapText="1"/>
    </xf>
    <xf numFmtId="0" fontId="61" fillId="0" borderId="1" xfId="0" applyFont="1" applyBorder="1" applyAlignment="1">
      <alignment wrapText="1"/>
    </xf>
    <xf numFmtId="0" fontId="85" fillId="20" borderId="1" xfId="0" applyFont="1" applyFill="1" applyBorder="1" applyAlignment="1">
      <alignment vertical="center" wrapText="1"/>
    </xf>
    <xf numFmtId="0" fontId="119" fillId="0" borderId="0" xfId="0" applyFont="1" applyAlignment="1">
      <alignment horizontal="left"/>
    </xf>
    <xf numFmtId="0" fontId="40" fillId="0" borderId="1" xfId="0" applyFont="1" applyBorder="1" applyAlignment="1">
      <alignment horizontal="left"/>
    </xf>
    <xf numFmtId="0" fontId="40" fillId="2" borderId="1" xfId="0" applyFont="1" applyFill="1" applyBorder="1" applyAlignment="1">
      <alignment horizontal="left" wrapText="1"/>
    </xf>
    <xf numFmtId="0" fontId="120" fillId="10" borderId="1" xfId="0" applyFont="1" applyFill="1" applyBorder="1" applyAlignment="1">
      <alignment horizontal="left" wrapText="1"/>
    </xf>
    <xf numFmtId="0" fontId="119" fillId="0" borderId="1" xfId="0" applyFont="1" applyBorder="1" applyAlignment="1">
      <alignment horizontal="left" wrapText="1"/>
    </xf>
    <xf numFmtId="0" fontId="40" fillId="2" borderId="1" xfId="0" applyFont="1" applyFill="1" applyBorder="1" applyAlignment="1">
      <alignment horizontal="center" vertical="center"/>
    </xf>
    <xf numFmtId="0" fontId="85" fillId="0" borderId="1" xfId="8" applyFont="1" applyBorder="1" applyAlignment="1">
      <alignment horizontal="left" vertical="top" wrapText="1"/>
    </xf>
    <xf numFmtId="0" fontId="121" fillId="2" borderId="1" xfId="13" applyFont="1" applyFill="1" applyBorder="1" applyAlignment="1">
      <alignment horizontal="left" vertical="center" wrapText="1"/>
    </xf>
    <xf numFmtId="164" fontId="41" fillId="0" borderId="0" xfId="1" applyFont="1" applyAlignment="1">
      <alignment horizontal="right"/>
    </xf>
    <xf numFmtId="0" fontId="85" fillId="0" borderId="1" xfId="0" applyFont="1" applyBorder="1" applyAlignment="1">
      <alignment wrapText="1"/>
    </xf>
    <xf numFmtId="0" fontId="85" fillId="0" borderId="1" xfId="0" applyFont="1" applyBorder="1" applyAlignment="1">
      <alignment horizontal="center"/>
    </xf>
    <xf numFmtId="164" fontId="85" fillId="0" borderId="1" xfId="1" applyFont="1" applyBorder="1" applyAlignment="1">
      <alignment horizontal="right"/>
    </xf>
    <xf numFmtId="0" fontId="85" fillId="0" borderId="1" xfId="0" applyFont="1" applyBorder="1"/>
    <xf numFmtId="0" fontId="85" fillId="0" borderId="1" xfId="13" applyFont="1" applyBorder="1" applyAlignment="1">
      <alignment horizontal="left" vertical="center" wrapText="1"/>
    </xf>
    <xf numFmtId="164" fontId="85" fillId="0" borderId="1" xfId="1" applyFont="1" applyBorder="1" applyAlignment="1">
      <alignment horizontal="right" vertical="center"/>
    </xf>
    <xf numFmtId="0" fontId="121" fillId="0" borderId="1" xfId="13" applyFont="1" applyBorder="1" applyAlignment="1">
      <alignment horizontal="left" vertical="center" wrapText="1"/>
    </xf>
    <xf numFmtId="0" fontId="85" fillId="2" borderId="1" xfId="8" applyFont="1" applyFill="1" applyBorder="1" applyAlignment="1">
      <alignment horizontal="left" vertical="top" wrapText="1"/>
    </xf>
    <xf numFmtId="0" fontId="85" fillId="0" borderId="1" xfId="0" applyFont="1" applyBorder="1" applyAlignment="1">
      <alignment horizontal="left"/>
    </xf>
    <xf numFmtId="164" fontId="85" fillId="0" borderId="2" xfId="1" applyFont="1" applyBorder="1" applyAlignment="1">
      <alignment horizontal="right"/>
    </xf>
    <xf numFmtId="0" fontId="85" fillId="2" borderId="1" xfId="0" applyFont="1" applyFill="1" applyBorder="1" applyAlignment="1">
      <alignment wrapText="1"/>
    </xf>
    <xf numFmtId="164" fontId="85" fillId="2" borderId="1" xfId="1" applyFont="1" applyFill="1" applyBorder="1" applyAlignment="1">
      <alignment horizontal="right"/>
    </xf>
    <xf numFmtId="2" fontId="85" fillId="2" borderId="1" xfId="0" applyNumberFormat="1" applyFont="1" applyFill="1" applyBorder="1" applyAlignment="1">
      <alignment horizontal="center" vertical="center"/>
    </xf>
    <xf numFmtId="164" fontId="85" fillId="2" borderId="2" xfId="1" applyFont="1" applyFill="1" applyBorder="1" applyAlignment="1">
      <alignment horizontal="right" vertical="center"/>
    </xf>
    <xf numFmtId="0" fontId="103" fillId="10" borderId="1" xfId="0" applyFont="1" applyFill="1" applyBorder="1" applyAlignment="1">
      <alignment horizontal="center" wrapText="1"/>
    </xf>
    <xf numFmtId="164" fontId="103" fillId="10" borderId="43" xfId="1" applyFont="1" applyFill="1" applyBorder="1" applyAlignment="1">
      <alignment horizontal="right"/>
    </xf>
    <xf numFmtId="0" fontId="40" fillId="0" borderId="1" xfId="0" applyFont="1" applyBorder="1" applyAlignment="1">
      <alignment wrapText="1"/>
    </xf>
    <xf numFmtId="164" fontId="40" fillId="0" borderId="18" xfId="1" applyFont="1" applyBorder="1" applyAlignment="1">
      <alignment horizontal="right"/>
    </xf>
    <xf numFmtId="0" fontId="40" fillId="2" borderId="1" xfId="0" applyFont="1" applyFill="1" applyBorder="1" applyAlignment="1">
      <alignment horizontal="left" vertical="center" wrapText="1"/>
    </xf>
    <xf numFmtId="0" fontId="55" fillId="0" borderId="1" xfId="0" applyFont="1" applyBorder="1" applyAlignment="1">
      <alignment horizontal="left" vertical="center" wrapText="1"/>
    </xf>
    <xf numFmtId="0" fontId="29" fillId="0" borderId="1" xfId="0" applyFont="1" applyBorder="1" applyAlignment="1">
      <alignment vertical="center" wrapText="1"/>
    </xf>
    <xf numFmtId="0" fontId="29" fillId="0" borderId="1" xfId="0" applyFont="1" applyBorder="1" applyAlignment="1">
      <alignment wrapText="1"/>
    </xf>
    <xf numFmtId="0" fontId="60" fillId="0" borderId="1" xfId="0" applyFont="1" applyBorder="1" applyAlignment="1">
      <alignment wrapText="1"/>
    </xf>
    <xf numFmtId="164" fontId="85" fillId="2" borderId="1" xfId="1" applyFont="1" applyFill="1" applyBorder="1" applyAlignment="1">
      <alignment horizontal="right" vertical="center"/>
    </xf>
    <xf numFmtId="0" fontId="55" fillId="10" borderId="2" xfId="0" applyFont="1" applyFill="1" applyBorder="1" applyAlignment="1">
      <alignment horizontal="center"/>
    </xf>
    <xf numFmtId="0" fontId="55" fillId="10" borderId="2" xfId="0" applyFont="1" applyFill="1" applyBorder="1" applyAlignment="1">
      <alignment horizontal="left"/>
    </xf>
    <xf numFmtId="0" fontId="55" fillId="10" borderId="2" xfId="0" applyFont="1" applyFill="1" applyBorder="1"/>
    <xf numFmtId="0" fontId="0" fillId="2" borderId="1" xfId="0" applyFill="1" applyBorder="1"/>
    <xf numFmtId="0" fontId="55" fillId="2" borderId="2" xfId="0" applyFont="1" applyFill="1" applyBorder="1" applyAlignment="1">
      <alignment horizontal="center"/>
    </xf>
    <xf numFmtId="0" fontId="55" fillId="2" borderId="2" xfId="0" applyFont="1" applyFill="1" applyBorder="1" applyAlignment="1">
      <alignment horizontal="left"/>
    </xf>
    <xf numFmtId="0" fontId="55" fillId="2" borderId="2" xfId="0" applyFont="1" applyFill="1" applyBorder="1"/>
    <xf numFmtId="0" fontId="55" fillId="0" borderId="59" xfId="0" applyFont="1" applyBorder="1" applyAlignment="1">
      <alignment horizontal="center"/>
    </xf>
    <xf numFmtId="0" fontId="40" fillId="0" borderId="18" xfId="0" applyFont="1" applyBorder="1" applyAlignment="1">
      <alignment horizontal="left" wrapText="1"/>
    </xf>
    <xf numFmtId="0" fontId="55" fillId="0" borderId="20" xfId="0" applyFont="1" applyBorder="1" applyAlignment="1">
      <alignment horizontal="center" wrapText="1"/>
    </xf>
    <xf numFmtId="0" fontId="55" fillId="0" borderId="19" xfId="0" applyFont="1" applyBorder="1" applyAlignment="1">
      <alignment horizontal="right"/>
    </xf>
    <xf numFmtId="0" fontId="30" fillId="0" borderId="34" xfId="0" applyFont="1" applyBorder="1"/>
    <xf numFmtId="0" fontId="30" fillId="0" borderId="60" xfId="0" applyFont="1" applyBorder="1"/>
    <xf numFmtId="0" fontId="30" fillId="0" borderId="35" xfId="0" applyFont="1" applyBorder="1"/>
    <xf numFmtId="0" fontId="30" fillId="0" borderId="0" xfId="0" applyFont="1"/>
    <xf numFmtId="0" fontId="10" fillId="7" borderId="18" xfId="0" applyFont="1" applyFill="1" applyBorder="1" applyAlignment="1">
      <alignment horizontal="center" vertical="center"/>
    </xf>
    <xf numFmtId="0" fontId="10" fillId="7" borderId="18" xfId="0" applyFont="1" applyFill="1" applyBorder="1" applyAlignment="1">
      <alignment horizontal="left" vertical="center"/>
    </xf>
    <xf numFmtId="164" fontId="10" fillId="7" borderId="18" xfId="1" applyFont="1" applyFill="1" applyBorder="1" applyAlignment="1">
      <alignment horizontal="center" vertical="center" wrapText="1"/>
    </xf>
    <xf numFmtId="164" fontId="47" fillId="7" borderId="18" xfId="1" applyFont="1" applyFill="1" applyBorder="1" applyAlignment="1">
      <alignment horizontal="center" vertical="center" wrapText="1"/>
    </xf>
    <xf numFmtId="164" fontId="118" fillId="19" borderId="18" xfId="1" applyFont="1" applyFill="1" applyBorder="1" applyAlignment="1">
      <alignment horizontal="center" vertical="center" wrapText="1"/>
    </xf>
    <xf numFmtId="0" fontId="35" fillId="9" borderId="61" xfId="0" applyFont="1" applyFill="1" applyBorder="1" applyAlignment="1">
      <alignment horizontal="left" vertical="top"/>
    </xf>
    <xf numFmtId="0" fontId="34" fillId="9" borderId="42" xfId="0" applyFont="1" applyFill="1" applyBorder="1" applyAlignment="1">
      <alignment horizontal="left" vertical="top"/>
    </xf>
    <xf numFmtId="164" fontId="10" fillId="9" borderId="42" xfId="5" applyFont="1" applyFill="1" applyBorder="1" applyAlignment="1">
      <alignment horizontal="center" vertical="center"/>
    </xf>
    <xf numFmtId="164" fontId="10" fillId="9" borderId="62" xfId="5" applyFont="1" applyFill="1" applyBorder="1" applyAlignment="1">
      <alignment horizontal="center" vertical="center"/>
    </xf>
    <xf numFmtId="0" fontId="10" fillId="0" borderId="1" xfId="0" applyFont="1" applyBorder="1" applyAlignment="1">
      <alignment horizontal="center" vertical="top"/>
    </xf>
    <xf numFmtId="0" fontId="10" fillId="0" borderId="1" xfId="0" applyFont="1" applyBorder="1" applyAlignment="1">
      <alignment horizontal="left" vertical="top"/>
    </xf>
    <xf numFmtId="164" fontId="10" fillId="0" borderId="1" xfId="1" applyFont="1" applyBorder="1" applyAlignment="1">
      <alignment vertical="center" wrapText="1"/>
    </xf>
    <xf numFmtId="0" fontId="55" fillId="2" borderId="18" xfId="8" applyFont="1" applyFill="1" applyBorder="1" applyAlignment="1">
      <alignment horizontal="center" vertical="center" wrapText="1"/>
    </xf>
    <xf numFmtId="164" fontId="9" fillId="0" borderId="0" xfId="1" applyFont="1"/>
    <xf numFmtId="164" fontId="6" fillId="0" borderId="0" xfId="1" applyFont="1"/>
    <xf numFmtId="164" fontId="8" fillId="0" borderId="0" xfId="1" applyFont="1" applyAlignment="1">
      <alignment horizontal="center"/>
    </xf>
    <xf numFmtId="164" fontId="8" fillId="0" borderId="0" xfId="1" applyFont="1"/>
    <xf numFmtId="164" fontId="12" fillId="0" borderId="0" xfId="1" applyFont="1"/>
    <xf numFmtId="43" fontId="8" fillId="0" borderId="0" xfId="0" applyNumberFormat="1" applyFont="1"/>
    <xf numFmtId="0" fontId="85" fillId="2" borderId="7" xfId="5" applyNumberFormat="1" applyFont="1" applyFill="1" applyBorder="1" applyAlignment="1">
      <alignment horizontal="center" vertical="center" wrapText="1"/>
    </xf>
    <xf numFmtId="0" fontId="85" fillId="2" borderId="1" xfId="5" applyNumberFormat="1" applyFont="1" applyFill="1" applyBorder="1" applyAlignment="1">
      <alignment horizontal="center" vertical="center" wrapText="1"/>
    </xf>
    <xf numFmtId="0" fontId="124" fillId="2" borderId="1" xfId="0" applyFont="1" applyFill="1" applyBorder="1" applyAlignment="1">
      <alignment vertical="top" wrapText="1"/>
    </xf>
    <xf numFmtId="0" fontId="82" fillId="2" borderId="1" xfId="12" applyFont="1" applyFill="1" applyBorder="1" applyAlignment="1">
      <alignment horizontal="center" vertical="center" wrapText="1"/>
    </xf>
    <xf numFmtId="0" fontId="13" fillId="2" borderId="0" xfId="0" applyFont="1" applyFill="1" applyAlignment="1">
      <alignment horizontal="justify" vertical="top" wrapText="1"/>
    </xf>
    <xf numFmtId="0" fontId="60" fillId="0" borderId="18" xfId="8" applyFont="1" applyBorder="1" applyAlignment="1">
      <alignment horizontal="center" vertical="center"/>
    </xf>
    <xf numFmtId="0" fontId="85" fillId="20" borderId="8" xfId="8" applyFont="1" applyFill="1" applyBorder="1" applyAlignment="1">
      <alignment wrapText="1"/>
    </xf>
    <xf numFmtId="0" fontId="24" fillId="10" borderId="1" xfId="8" applyFont="1" applyFill="1" applyBorder="1" applyAlignment="1">
      <alignment horizontal="center" vertical="center" wrapText="1"/>
    </xf>
    <xf numFmtId="0" fontId="13" fillId="10" borderId="0" xfId="0" applyFont="1" applyFill="1"/>
    <xf numFmtId="0" fontId="61" fillId="10" borderId="1" xfId="8" applyFont="1" applyFill="1" applyBorder="1" applyAlignment="1">
      <alignment horizontal="center" vertical="top"/>
    </xf>
    <xf numFmtId="0" fontId="90" fillId="12" borderId="1" xfId="8" applyFont="1" applyFill="1" applyBorder="1" applyAlignment="1">
      <alignment horizontal="left" vertical="center" wrapText="1"/>
    </xf>
    <xf numFmtId="0" fontId="85" fillId="2" borderId="1" xfId="0" applyFont="1" applyFill="1" applyBorder="1" applyAlignment="1">
      <alignment vertical="center" wrapText="1"/>
    </xf>
    <xf numFmtId="0" fontId="56" fillId="10" borderId="2" xfId="0" applyFont="1" applyFill="1" applyBorder="1" applyAlignment="1">
      <alignment horizontal="center"/>
    </xf>
    <xf numFmtId="0" fontId="56" fillId="2" borderId="1" xfId="0" applyFont="1" applyFill="1" applyBorder="1" applyAlignment="1">
      <alignment horizontal="center"/>
    </xf>
    <xf numFmtId="0" fontId="126" fillId="0" borderId="1" xfId="0" applyFont="1" applyBorder="1" applyAlignment="1">
      <alignment horizontal="left" wrapText="1"/>
    </xf>
    <xf numFmtId="0" fontId="55" fillId="2" borderId="1" xfId="0" applyFont="1" applyFill="1" applyBorder="1" applyAlignment="1">
      <alignment horizontal="center"/>
    </xf>
    <xf numFmtId="0" fontId="40" fillId="10" borderId="1" xfId="0" applyFont="1" applyFill="1" applyBorder="1" applyAlignment="1">
      <alignment horizontal="center"/>
    </xf>
    <xf numFmtId="0" fontId="67" fillId="10" borderId="1" xfId="0" applyFont="1" applyFill="1" applyBorder="1" applyAlignment="1">
      <alignment horizontal="left" wrapText="1"/>
    </xf>
    <xf numFmtId="0" fontId="85" fillId="10" borderId="1" xfId="0" applyFont="1" applyFill="1" applyBorder="1" applyAlignment="1">
      <alignment vertical="center" wrapText="1"/>
    </xf>
    <xf numFmtId="0" fontId="41" fillId="10" borderId="0" xfId="0" applyFont="1" applyFill="1"/>
    <xf numFmtId="0" fontId="85" fillId="10" borderId="1" xfId="0" applyFont="1" applyFill="1" applyBorder="1" applyAlignment="1">
      <alignment horizontal="center" vertical="center" wrapText="1"/>
    </xf>
    <xf numFmtId="0" fontId="56" fillId="2" borderId="18" xfId="0" applyFont="1" applyFill="1" applyBorder="1" applyAlignment="1">
      <alignment horizontal="center"/>
    </xf>
    <xf numFmtId="0" fontId="127" fillId="0" borderId="1" xfId="0" applyFont="1" applyBorder="1" applyAlignment="1">
      <alignment vertical="center" wrapText="1"/>
    </xf>
    <xf numFmtId="0" fontId="119" fillId="10" borderId="1" xfId="0" applyFont="1" applyFill="1" applyBorder="1" applyAlignment="1">
      <alignment horizontal="center" wrapText="1"/>
    </xf>
    <xf numFmtId="0" fontId="100" fillId="0" borderId="1" xfId="0" applyFont="1" applyBorder="1" applyAlignment="1">
      <alignment horizontal="left"/>
    </xf>
    <xf numFmtId="0" fontId="55" fillId="10" borderId="18" xfId="0" applyFont="1" applyFill="1" applyBorder="1" applyAlignment="1">
      <alignment horizontal="center"/>
    </xf>
    <xf numFmtId="0" fontId="55" fillId="2" borderId="59" xfId="8" applyFont="1" applyFill="1" applyBorder="1" applyAlignment="1">
      <alignment horizontal="center" vertical="center" wrapText="1"/>
    </xf>
    <xf numFmtId="0" fontId="55" fillId="2" borderId="34" xfId="1" applyNumberFormat="1" applyFont="1" applyFill="1" applyBorder="1" applyAlignment="1">
      <alignment horizontal="right" vertical="center"/>
    </xf>
    <xf numFmtId="0" fontId="55" fillId="10" borderId="59" xfId="8" applyFont="1" applyFill="1" applyBorder="1" applyAlignment="1">
      <alignment horizontal="center" vertical="center" wrapText="1"/>
    </xf>
    <xf numFmtId="0" fontId="55" fillId="10" borderId="20" xfId="0" applyFont="1" applyFill="1" applyBorder="1" applyAlignment="1">
      <alignment horizontal="center" vertical="center"/>
    </xf>
    <xf numFmtId="0" fontId="0" fillId="10" borderId="1" xfId="0" applyFill="1" applyBorder="1"/>
    <xf numFmtId="0" fontId="55" fillId="2" borderId="35" xfId="1" applyNumberFormat="1" applyFont="1" applyFill="1" applyBorder="1" applyAlignment="1">
      <alignment horizontal="right" vertical="center"/>
    </xf>
    <xf numFmtId="0" fontId="85" fillId="0" borderId="1" xfId="8" applyFont="1" applyBorder="1" applyAlignment="1">
      <alignment horizontal="left" vertical="center" wrapText="1"/>
    </xf>
    <xf numFmtId="0" fontId="85" fillId="20" borderId="1" xfId="0" applyFont="1" applyFill="1" applyBorder="1" applyAlignment="1">
      <alignment horizontal="center" vertical="center"/>
    </xf>
    <xf numFmtId="0" fontId="85" fillId="20" borderId="1" xfId="0" applyFont="1" applyFill="1" applyBorder="1" applyAlignment="1">
      <alignment vertical="top" wrapText="1"/>
    </xf>
    <xf numFmtId="164" fontId="55" fillId="0" borderId="1" xfId="5" applyFont="1" applyFill="1" applyBorder="1" applyAlignment="1">
      <alignment horizontal="center" vertical="center" wrapText="1"/>
    </xf>
    <xf numFmtId="0" fontId="57" fillId="0" borderId="1" xfId="12" applyFont="1" applyBorder="1" applyAlignment="1">
      <alignment horizontal="center" vertical="center" wrapText="1"/>
    </xf>
    <xf numFmtId="0" fontId="128" fillId="0" borderId="34" xfId="0" applyFont="1" applyBorder="1" applyAlignment="1">
      <alignment horizontal="center" vertical="center"/>
    </xf>
    <xf numFmtId="164" fontId="55" fillId="0" borderId="35" xfId="2" applyFont="1" applyBorder="1" applyAlignment="1">
      <alignment horizontal="center" vertical="center"/>
    </xf>
    <xf numFmtId="0" fontId="128" fillId="0" borderId="29" xfId="0" applyFont="1" applyBorder="1" applyAlignment="1">
      <alignment horizontal="center" vertical="center"/>
    </xf>
    <xf numFmtId="0" fontId="128" fillId="0" borderId="2" xfId="0" applyFont="1" applyBorder="1" applyAlignment="1">
      <alignment horizontal="center" vertical="center"/>
    </xf>
    <xf numFmtId="0" fontId="55" fillId="0" borderId="2" xfId="2" applyNumberFormat="1" applyFont="1" applyBorder="1" applyAlignment="1">
      <alignment horizontal="right" vertical="center"/>
    </xf>
    <xf numFmtId="165" fontId="55" fillId="7" borderId="1" xfId="9" applyFont="1" applyFill="1" applyBorder="1" applyAlignment="1">
      <alignment horizontal="center" vertical="center"/>
    </xf>
    <xf numFmtId="0" fontId="55" fillId="7" borderId="1" xfId="9" applyNumberFormat="1" applyFont="1" applyFill="1" applyBorder="1" applyAlignment="1">
      <alignment horizontal="right" vertical="center"/>
    </xf>
    <xf numFmtId="0" fontId="55" fillId="11" borderId="1" xfId="0" applyFont="1" applyFill="1" applyBorder="1" applyAlignment="1">
      <alignment horizontal="center" vertical="center"/>
    </xf>
    <xf numFmtId="0" fontId="55" fillId="11" borderId="1" xfId="0" applyFont="1" applyFill="1" applyBorder="1" applyAlignment="1">
      <alignment vertical="center"/>
    </xf>
    <xf numFmtId="0" fontId="55" fillId="11" borderId="1" xfId="0" applyFont="1" applyFill="1" applyBorder="1" applyAlignment="1">
      <alignment horizontal="right" vertical="center"/>
    </xf>
    <xf numFmtId="3" fontId="55" fillId="10" borderId="1" xfId="0" applyNumberFormat="1" applyFont="1" applyFill="1" applyBorder="1" applyAlignment="1">
      <alignment horizontal="center" vertical="center" wrapText="1"/>
    </xf>
    <xf numFmtId="2" fontId="71" fillId="10" borderId="1" xfId="12" applyNumberFormat="1" applyFont="1" applyFill="1" applyBorder="1" applyAlignment="1">
      <alignment horizontal="center" vertical="center" wrapText="1"/>
    </xf>
    <xf numFmtId="2" fontId="55" fillId="10" borderId="1" xfId="5" applyNumberFormat="1" applyFont="1" applyFill="1" applyBorder="1" applyAlignment="1" applyProtection="1">
      <alignment horizontal="center" vertical="center" wrapText="1"/>
      <protection locked="0"/>
    </xf>
    <xf numFmtId="2" fontId="55" fillId="10" borderId="43" xfId="0" applyNumberFormat="1" applyFont="1" applyFill="1" applyBorder="1" applyAlignment="1">
      <alignment horizontal="right" vertical="center"/>
    </xf>
    <xf numFmtId="0" fontId="55" fillId="2" borderId="18" xfId="0" applyFont="1" applyFill="1" applyBorder="1" applyAlignment="1">
      <alignment horizontal="right" vertical="center"/>
    </xf>
    <xf numFmtId="0" fontId="55" fillId="0" borderId="1" xfId="0" applyFont="1" applyBorder="1" applyAlignment="1">
      <alignment vertical="center"/>
    </xf>
    <xf numFmtId="0" fontId="55" fillId="2" borderId="1" xfId="0" applyFont="1" applyFill="1" applyBorder="1" applyAlignment="1">
      <alignment vertical="center"/>
    </xf>
    <xf numFmtId="0" fontId="116" fillId="0" borderId="1" xfId="18" applyFont="1" applyBorder="1" applyAlignment="1">
      <alignment horizontal="center" vertical="center"/>
    </xf>
    <xf numFmtId="43" fontId="116" fillId="0" borderId="1" xfId="19" applyFont="1" applyBorder="1" applyAlignment="1">
      <alignment horizontal="center" vertical="center"/>
    </xf>
    <xf numFmtId="0" fontId="55" fillId="2" borderId="1" xfId="1" applyNumberFormat="1" applyFont="1" applyFill="1" applyBorder="1" applyAlignment="1">
      <alignment horizontal="right" vertical="center" wrapText="1"/>
    </xf>
    <xf numFmtId="4" fontId="55" fillId="10" borderId="43" xfId="0" applyNumberFormat="1" applyFont="1" applyFill="1" applyBorder="1" applyAlignment="1">
      <alignment horizontal="right" vertical="center" wrapText="1"/>
    </xf>
    <xf numFmtId="0" fontId="55" fillId="2" borderId="18" xfId="1" applyNumberFormat="1" applyFont="1" applyFill="1" applyBorder="1" applyAlignment="1">
      <alignment horizontal="right" vertical="center" wrapText="1"/>
    </xf>
    <xf numFmtId="3" fontId="55" fillId="10" borderId="43" xfId="0" applyNumberFormat="1" applyFont="1" applyFill="1" applyBorder="1" applyAlignment="1">
      <alignment horizontal="right" vertical="center" wrapText="1"/>
    </xf>
    <xf numFmtId="0" fontId="55" fillId="10" borderId="1" xfId="0" applyFont="1" applyFill="1" applyBorder="1" applyAlignment="1">
      <alignment horizontal="center" vertical="top" wrapText="1"/>
    </xf>
    <xf numFmtId="43" fontId="55" fillId="10" borderId="43" xfId="1" applyNumberFormat="1" applyFont="1" applyFill="1" applyBorder="1" applyAlignment="1">
      <alignment horizontal="right" vertical="center" wrapText="1"/>
    </xf>
    <xf numFmtId="164" fontId="55" fillId="2" borderId="1" xfId="1" applyFont="1" applyFill="1" applyBorder="1" applyAlignment="1">
      <alignment horizontal="center" vertical="center" wrapText="1"/>
    </xf>
    <xf numFmtId="0" fontId="55" fillId="2" borderId="1" xfId="0" applyFont="1" applyFill="1" applyBorder="1" applyAlignment="1">
      <alignment horizontal="center" vertical="justify" wrapText="1"/>
    </xf>
    <xf numFmtId="1" fontId="55" fillId="0" borderId="1" xfId="0" quotePrefix="1" applyNumberFormat="1" applyFont="1" applyBorder="1" applyAlignment="1">
      <alignment horizontal="center" vertical="justify" wrapText="1"/>
    </xf>
    <xf numFmtId="2" fontId="116" fillId="0" borderId="1" xfId="0" applyNumberFormat="1" applyFont="1" applyBorder="1" applyAlignment="1">
      <alignment horizontal="center" vertical="center" wrapText="1"/>
    </xf>
    <xf numFmtId="0" fontId="69" fillId="0" borderId="1" xfId="0" applyFont="1" applyBorder="1" applyAlignment="1">
      <alignment horizontal="center" vertical="center"/>
    </xf>
    <xf numFmtId="0" fontId="55" fillId="3" borderId="1" xfId="0" applyFont="1" applyFill="1" applyBorder="1" applyAlignment="1">
      <alignment horizontal="center" vertical="center"/>
    </xf>
    <xf numFmtId="0" fontId="55" fillId="3" borderId="1" xfId="0" applyFont="1" applyFill="1" applyBorder="1" applyAlignment="1">
      <alignment horizontal="right" vertical="center"/>
    </xf>
    <xf numFmtId="164" fontId="55" fillId="10" borderId="43" xfId="1" applyFont="1" applyFill="1" applyBorder="1" applyAlignment="1">
      <alignment horizontal="right" vertical="center" wrapText="1"/>
    </xf>
    <xf numFmtId="2" fontId="55" fillId="10" borderId="1" xfId="0" applyNumberFormat="1" applyFont="1" applyFill="1" applyBorder="1" applyAlignment="1">
      <alignment horizontal="center" vertical="center"/>
    </xf>
    <xf numFmtId="2" fontId="55" fillId="10" borderId="1" xfId="0" applyNumberFormat="1" applyFont="1" applyFill="1" applyBorder="1" applyAlignment="1">
      <alignment horizontal="center"/>
    </xf>
    <xf numFmtId="164" fontId="70" fillId="0" borderId="1" xfId="5" applyFont="1" applyFill="1" applyBorder="1" applyAlignment="1">
      <alignment horizontal="center" vertical="center" wrapText="1"/>
    </xf>
    <xf numFmtId="2" fontId="70" fillId="2" borderId="1" xfId="0" applyNumberFormat="1" applyFont="1" applyFill="1" applyBorder="1" applyAlignment="1">
      <alignment horizontal="center"/>
    </xf>
    <xf numFmtId="0" fontId="70" fillId="12" borderId="1" xfId="12" applyFont="1" applyFill="1" applyBorder="1" applyAlignment="1">
      <alignment horizontal="center" vertical="center" wrapText="1"/>
    </xf>
    <xf numFmtId="2" fontId="70" fillId="12" borderId="1" xfId="0" applyNumberFormat="1" applyFont="1" applyFill="1" applyBorder="1" applyAlignment="1">
      <alignment horizontal="center" vertical="center"/>
    </xf>
    <xf numFmtId="0" fontId="55" fillId="0" borderId="18" xfId="1" applyNumberFormat="1" applyFont="1" applyBorder="1" applyAlignment="1">
      <alignment horizontal="right" vertical="center" wrapText="1"/>
    </xf>
    <xf numFmtId="2" fontId="55" fillId="10" borderId="43" xfId="0" applyNumberFormat="1" applyFont="1" applyFill="1" applyBorder="1" applyAlignment="1">
      <alignment horizontal="right" vertical="center" wrapText="1"/>
    </xf>
    <xf numFmtId="164" fontId="55" fillId="0" borderId="35" xfId="1" applyFont="1" applyBorder="1" applyAlignment="1">
      <alignment horizontal="center" vertical="center"/>
    </xf>
    <xf numFmtId="0" fontId="55" fillId="0" borderId="0" xfId="1" applyNumberFormat="1" applyFont="1" applyBorder="1" applyAlignment="1">
      <alignment horizontal="right" vertical="center"/>
    </xf>
    <xf numFmtId="164" fontId="55" fillId="0" borderId="0" xfId="1" applyFont="1" applyBorder="1" applyAlignment="1">
      <alignment horizontal="center" vertical="center"/>
    </xf>
    <xf numFmtId="164" fontId="55" fillId="0" borderId="1" xfId="5" applyFont="1" applyBorder="1" applyAlignment="1">
      <alignment horizontal="center" vertical="center"/>
    </xf>
    <xf numFmtId="0" fontId="55" fillId="0" borderId="1" xfId="5" applyNumberFormat="1" applyFont="1" applyBorder="1" applyAlignment="1">
      <alignment horizontal="right" vertical="center"/>
    </xf>
    <xf numFmtId="0" fontId="55" fillId="3" borderId="38" xfId="0" applyFont="1" applyFill="1" applyBorder="1" applyAlignment="1">
      <alignment horizontal="center" vertical="center"/>
    </xf>
    <xf numFmtId="0" fontId="55" fillId="3" borderId="38" xfId="0" applyFont="1" applyFill="1" applyBorder="1" applyAlignment="1">
      <alignment horizontal="right" vertical="center"/>
    </xf>
    <xf numFmtId="0" fontId="55" fillId="0" borderId="18" xfId="0" applyFont="1" applyBorder="1" applyAlignment="1">
      <alignment horizontal="right" vertical="center" wrapText="1"/>
    </xf>
    <xf numFmtId="164" fontId="70" fillId="0" borderId="1" xfId="1" applyFont="1" applyFill="1" applyBorder="1" applyAlignment="1">
      <alignment horizontal="center" vertical="center"/>
    </xf>
    <xf numFmtId="167" fontId="70" fillId="0" borderId="1" xfId="8" applyNumberFormat="1" applyFont="1" applyBorder="1" applyAlignment="1">
      <alignment horizontal="center" vertical="center" wrapText="1"/>
    </xf>
    <xf numFmtId="0" fontId="70" fillId="0" borderId="1" xfId="0" applyFont="1" applyBorder="1" applyAlignment="1">
      <alignment horizontal="right" vertical="center" wrapText="1"/>
    </xf>
    <xf numFmtId="0" fontId="55" fillId="0" borderId="1" xfId="0" applyFont="1" applyBorder="1" applyAlignment="1">
      <alignment horizontal="right" vertical="center" wrapText="1"/>
    </xf>
    <xf numFmtId="167" fontId="55" fillId="0" borderId="1" xfId="1" applyNumberFormat="1" applyFont="1" applyFill="1" applyBorder="1" applyAlignment="1">
      <alignment horizontal="center" vertical="center"/>
    </xf>
    <xf numFmtId="0" fontId="55" fillId="2" borderId="1" xfId="8" applyFont="1" applyFill="1" applyBorder="1" applyAlignment="1">
      <alignment horizontal="right" vertical="center" wrapText="1"/>
    </xf>
    <xf numFmtId="164" fontId="55" fillId="10" borderId="1" xfId="1" applyFont="1" applyFill="1" applyBorder="1" applyAlignment="1">
      <alignment horizontal="center" vertical="center"/>
    </xf>
    <xf numFmtId="0" fontId="55" fillId="10" borderId="18" xfId="8" applyFont="1" applyFill="1" applyBorder="1" applyAlignment="1">
      <alignment horizontal="center" vertical="center" wrapText="1"/>
    </xf>
    <xf numFmtId="2" fontId="55" fillId="10" borderId="18" xfId="8" applyNumberFormat="1" applyFont="1" applyFill="1" applyBorder="1" applyAlignment="1">
      <alignment horizontal="center" vertical="center" wrapText="1"/>
    </xf>
    <xf numFmtId="2" fontId="55" fillId="10" borderId="43" xfId="8" applyNumberFormat="1" applyFont="1" applyFill="1" applyBorder="1" applyAlignment="1">
      <alignment horizontal="right" vertical="center"/>
    </xf>
    <xf numFmtId="2" fontId="55" fillId="10" borderId="43" xfId="8" applyNumberFormat="1" applyFont="1" applyFill="1" applyBorder="1" applyAlignment="1">
      <alignment horizontal="right" vertical="center" wrapText="1"/>
    </xf>
    <xf numFmtId="0" fontId="55" fillId="10" borderId="1" xfId="8" applyFont="1" applyFill="1" applyBorder="1" applyAlignment="1">
      <alignment horizontal="center" vertical="top" wrapText="1"/>
    </xf>
    <xf numFmtId="43" fontId="55" fillId="10" borderId="43" xfId="8" applyNumberFormat="1" applyFont="1" applyFill="1" applyBorder="1" applyAlignment="1">
      <alignment horizontal="right" vertical="center"/>
    </xf>
    <xf numFmtId="43" fontId="55" fillId="10" borderId="43" xfId="1" applyNumberFormat="1" applyFont="1" applyFill="1" applyBorder="1" applyAlignment="1">
      <alignment horizontal="right" vertical="center"/>
    </xf>
    <xf numFmtId="2" fontId="55" fillId="10" borderId="2" xfId="8" applyNumberFormat="1" applyFont="1" applyFill="1" applyBorder="1" applyAlignment="1">
      <alignment horizontal="center" vertical="center" wrapText="1"/>
    </xf>
    <xf numFmtId="0" fontId="55" fillId="10" borderId="23" xfId="1" applyNumberFormat="1" applyFont="1" applyFill="1" applyBorder="1" applyAlignment="1">
      <alignment horizontal="right" vertical="center"/>
    </xf>
    <xf numFmtId="0" fontId="55" fillId="0" borderId="0" xfId="8" applyFont="1" applyAlignment="1">
      <alignment horizontal="center"/>
    </xf>
    <xf numFmtId="0" fontId="55" fillId="0" borderId="0" xfId="8" applyFont="1" applyAlignment="1">
      <alignment horizontal="right"/>
    </xf>
    <xf numFmtId="164" fontId="56" fillId="0" borderId="1" xfId="1" applyFont="1" applyBorder="1" applyAlignment="1">
      <alignment horizontal="right"/>
    </xf>
    <xf numFmtId="0" fontId="56" fillId="0" borderId="1" xfId="0" applyFont="1" applyBorder="1" applyAlignment="1">
      <alignment horizontal="center" wrapText="1"/>
    </xf>
    <xf numFmtId="166" fontId="70" fillId="0" borderId="1" xfId="8" applyNumberFormat="1" applyFont="1" applyBorder="1" applyAlignment="1">
      <alignment horizontal="center" vertical="center" wrapText="1"/>
    </xf>
    <xf numFmtId="164" fontId="55" fillId="0" borderId="18" xfId="1" applyFont="1" applyBorder="1" applyAlignment="1">
      <alignment horizontal="right" vertical="center"/>
    </xf>
    <xf numFmtId="164" fontId="55" fillId="0" borderId="1" xfId="1" applyFont="1" applyBorder="1" applyAlignment="1">
      <alignment horizontal="right" vertical="center"/>
    </xf>
    <xf numFmtId="0" fontId="100" fillId="0" borderId="0" xfId="0" applyFont="1" applyAlignment="1">
      <alignment horizontal="center"/>
    </xf>
    <xf numFmtId="164" fontId="100" fillId="0" borderId="0" xfId="1" applyFont="1" applyAlignment="1">
      <alignment horizontal="right"/>
    </xf>
    <xf numFmtId="164" fontId="55" fillId="0" borderId="2" xfId="1" applyFont="1" applyBorder="1" applyAlignment="1">
      <alignment horizontal="right"/>
    </xf>
    <xf numFmtId="164" fontId="55" fillId="2" borderId="18" xfId="1" applyFont="1" applyFill="1" applyBorder="1" applyAlignment="1">
      <alignment horizontal="right"/>
    </xf>
    <xf numFmtId="0" fontId="56" fillId="0" borderId="18" xfId="0" applyFont="1" applyBorder="1" applyAlignment="1">
      <alignment horizontal="center"/>
    </xf>
    <xf numFmtId="0" fontId="55" fillId="2" borderId="1" xfId="0" applyFont="1" applyFill="1" applyBorder="1" applyAlignment="1">
      <alignment horizontal="center" wrapText="1"/>
    </xf>
    <xf numFmtId="0" fontId="56" fillId="2" borderId="1" xfId="0" applyFont="1" applyFill="1" applyBorder="1" applyAlignment="1">
      <alignment horizontal="center" wrapText="1"/>
    </xf>
    <xf numFmtId="0" fontId="55" fillId="10" borderId="1" xfId="0" applyFont="1" applyFill="1" applyBorder="1" applyAlignment="1">
      <alignment horizontal="center" wrapText="1"/>
    </xf>
    <xf numFmtId="0" fontId="112" fillId="15" borderId="1" xfId="0" applyFont="1" applyFill="1" applyBorder="1" applyAlignment="1">
      <alignment horizontal="center" vertical="center"/>
    </xf>
    <xf numFmtId="0" fontId="113" fillId="15" borderId="1" xfId="0" applyFont="1" applyFill="1" applyBorder="1" applyAlignment="1">
      <alignment horizontal="left" vertical="center" wrapText="1"/>
    </xf>
    <xf numFmtId="0" fontId="70" fillId="15" borderId="1" xfId="0" applyFont="1" applyFill="1" applyBorder="1" applyAlignment="1">
      <alignment vertical="center" wrapText="1"/>
    </xf>
    <xf numFmtId="0" fontId="70" fillId="15" borderId="1" xfId="0" applyFont="1" applyFill="1" applyBorder="1" applyAlignment="1">
      <alignment horizontal="center" vertical="center" wrapText="1"/>
    </xf>
    <xf numFmtId="0" fontId="70" fillId="15" borderId="1" xfId="12" applyFont="1" applyFill="1" applyBorder="1" applyAlignment="1">
      <alignment horizontal="center" vertical="center" wrapText="1"/>
    </xf>
    <xf numFmtId="164" fontId="70" fillId="15" borderId="1" xfId="5" applyFont="1" applyFill="1" applyBorder="1" applyAlignment="1">
      <alignment horizontal="center" vertical="center" wrapText="1"/>
    </xf>
    <xf numFmtId="0" fontId="70" fillId="15" borderId="1" xfId="0" applyFont="1" applyFill="1" applyBorder="1" applyAlignment="1">
      <alignment horizontal="center"/>
    </xf>
    <xf numFmtId="164" fontId="70" fillId="15" borderId="18" xfId="1" applyFont="1" applyFill="1" applyBorder="1" applyAlignment="1">
      <alignment horizontal="right"/>
    </xf>
    <xf numFmtId="0" fontId="114" fillId="15" borderId="1" xfId="0" applyFont="1" applyFill="1" applyBorder="1"/>
    <xf numFmtId="0" fontId="115" fillId="15" borderId="0" xfId="0" applyFont="1" applyFill="1"/>
    <xf numFmtId="164" fontId="55" fillId="2" borderId="19" xfId="1" applyFont="1" applyFill="1" applyBorder="1" applyAlignment="1">
      <alignment horizontal="right"/>
    </xf>
    <xf numFmtId="0" fontId="41" fillId="2" borderId="0" xfId="0" applyFont="1" applyFill="1" applyAlignment="1">
      <alignment horizontal="right"/>
    </xf>
    <xf numFmtId="14" fontId="0" fillId="0" borderId="0" xfId="0" applyNumberFormat="1"/>
    <xf numFmtId="0" fontId="30" fillId="0" borderId="21" xfId="0" applyFont="1" applyBorder="1" applyAlignment="1">
      <alignment horizontal="right"/>
    </xf>
    <xf numFmtId="0" fontId="10" fillId="0" borderId="23" xfId="0" applyFont="1" applyBorder="1" applyAlignment="1">
      <alignment horizontal="center" wrapText="1"/>
    </xf>
    <xf numFmtId="0" fontId="10" fillId="0" borderId="24" xfId="0" applyFont="1" applyBorder="1" applyAlignment="1">
      <alignment horizontal="center" wrapText="1"/>
    </xf>
    <xf numFmtId="0" fontId="10" fillId="0" borderId="25" xfId="0" applyFont="1" applyBorder="1" applyAlignment="1">
      <alignment horizontal="center" wrapText="1"/>
    </xf>
    <xf numFmtId="0" fontId="10" fillId="11" borderId="38" xfId="0" applyFont="1" applyFill="1" applyBorder="1" applyAlignment="1">
      <alignment horizontal="left" vertical="top"/>
    </xf>
    <xf numFmtId="0" fontId="10" fillId="11" borderId="20" xfId="0" applyFont="1" applyFill="1" applyBorder="1" applyAlignment="1">
      <alignment horizontal="left" vertical="top"/>
    </xf>
    <xf numFmtId="0" fontId="34" fillId="9" borderId="52" xfId="0" applyFont="1" applyFill="1" applyBorder="1" applyAlignment="1">
      <alignment horizontal="left" vertical="top"/>
    </xf>
    <xf numFmtId="0" fontId="34" fillId="9" borderId="53" xfId="0" applyFont="1" applyFill="1" applyBorder="1" applyAlignment="1">
      <alignment horizontal="left" vertical="top"/>
    </xf>
    <xf numFmtId="0" fontId="34" fillId="9" borderId="54" xfId="0" applyFont="1" applyFill="1" applyBorder="1" applyAlignment="1">
      <alignment horizontal="left" vertical="top"/>
    </xf>
    <xf numFmtId="0" fontId="35" fillId="22" borderId="28" xfId="0" applyFont="1" applyFill="1" applyBorder="1" applyAlignment="1">
      <alignment horizontal="center"/>
    </xf>
    <xf numFmtId="0" fontId="35" fillId="22" borderId="26" xfId="0" applyFont="1" applyFill="1" applyBorder="1" applyAlignment="1">
      <alignment horizontal="center"/>
    </xf>
    <xf numFmtId="0" fontId="35" fillId="22" borderId="51" xfId="0" applyFont="1" applyFill="1" applyBorder="1" applyAlignment="1">
      <alignment horizontal="center"/>
    </xf>
    <xf numFmtId="0" fontId="85" fillId="2" borderId="7" xfId="0" applyFont="1" applyFill="1" applyBorder="1" applyAlignment="1">
      <alignment horizontal="center" vertical="center"/>
    </xf>
    <xf numFmtId="0" fontId="85" fillId="2" borderId="1" xfId="0" applyFont="1" applyFill="1" applyBorder="1" applyAlignment="1">
      <alignment horizontal="center" vertical="center" wrapText="1"/>
    </xf>
    <xf numFmtId="0" fontId="85" fillId="0" borderId="1" xfId="0" applyFont="1" applyBorder="1" applyAlignment="1">
      <alignment horizontal="center" vertical="center" wrapText="1"/>
    </xf>
    <xf numFmtId="0" fontId="85" fillId="16" borderId="37" xfId="0" applyFont="1" applyFill="1" applyBorder="1" applyAlignment="1">
      <alignment horizontal="left" vertical="center" wrapText="1"/>
    </xf>
    <xf numFmtId="0" fontId="85" fillId="16" borderId="20" xfId="0" applyFont="1" applyFill="1" applyBorder="1" applyAlignment="1">
      <alignment horizontal="left" vertical="center" wrapText="1"/>
    </xf>
    <xf numFmtId="0" fontId="13" fillId="2" borderId="0" xfId="0" applyFont="1" applyFill="1" applyAlignment="1">
      <alignment horizontal="center" vertical="center" wrapText="1"/>
    </xf>
    <xf numFmtId="0" fontId="89" fillId="13" borderId="28" xfId="0" applyFont="1" applyFill="1" applyBorder="1" applyAlignment="1">
      <alignment horizontal="center" vertical="center"/>
    </xf>
    <xf numFmtId="0" fontId="89" fillId="13" borderId="26" xfId="0" applyFont="1" applyFill="1" applyBorder="1" applyAlignment="1">
      <alignment horizontal="center" vertical="center"/>
    </xf>
    <xf numFmtId="0" fontId="89" fillId="13" borderId="51" xfId="0" applyFont="1" applyFill="1" applyBorder="1" applyAlignment="1">
      <alignment horizontal="center" vertical="center"/>
    </xf>
    <xf numFmtId="0" fontId="13" fillId="2" borderId="0" xfId="0" applyFont="1" applyFill="1" applyAlignment="1">
      <alignment horizontal="left" vertical="center" wrapText="1"/>
    </xf>
    <xf numFmtId="0" fontId="85" fillId="2" borderId="1" xfId="0" applyFont="1" applyFill="1" applyBorder="1" applyAlignment="1">
      <alignment horizontal="center" vertical="center"/>
    </xf>
    <xf numFmtId="164" fontId="29" fillId="10" borderId="28" xfId="2" applyFont="1" applyFill="1" applyBorder="1" applyAlignment="1">
      <alignment horizontal="center" vertical="center"/>
    </xf>
    <xf numFmtId="164" fontId="29" fillId="10" borderId="51" xfId="2" applyFont="1" applyFill="1" applyBorder="1" applyAlignment="1">
      <alignment horizontal="center" vertical="center"/>
    </xf>
    <xf numFmtId="0" fontId="37" fillId="17" borderId="52" xfId="0" applyFont="1" applyFill="1" applyBorder="1" applyAlignment="1">
      <alignment horizontal="center" vertical="center" wrapText="1"/>
    </xf>
    <xf numFmtId="0" fontId="37" fillId="17" borderId="53" xfId="0" applyFont="1" applyFill="1" applyBorder="1" applyAlignment="1">
      <alignment horizontal="center" vertical="center" wrapText="1"/>
    </xf>
    <xf numFmtId="0" fontId="15" fillId="2" borderId="28" xfId="0" applyFont="1" applyFill="1" applyBorder="1" applyAlignment="1">
      <alignment horizontal="right" vertical="center"/>
    </xf>
    <xf numFmtId="0" fontId="15" fillId="2" borderId="26" xfId="0" applyFont="1" applyFill="1" applyBorder="1" applyAlignment="1">
      <alignment horizontal="right" vertical="center"/>
    </xf>
    <xf numFmtId="0" fontId="15" fillId="2" borderId="51" xfId="0" applyFont="1" applyFill="1" applyBorder="1" applyAlignment="1">
      <alignment horizontal="right" vertical="center"/>
    </xf>
    <xf numFmtId="0" fontId="49" fillId="2" borderId="42" xfId="0" applyFont="1" applyFill="1" applyBorder="1" applyAlignment="1">
      <alignment horizontal="center" vertical="center"/>
    </xf>
    <xf numFmtId="0" fontId="61" fillId="2" borderId="7" xfId="0" applyFont="1" applyFill="1" applyBorder="1" applyAlignment="1">
      <alignment horizontal="center" vertical="center"/>
    </xf>
    <xf numFmtId="0" fontId="61" fillId="0" borderId="1" xfId="0" applyFont="1" applyBorder="1" applyAlignment="1">
      <alignment horizontal="center" vertical="center" wrapText="1"/>
    </xf>
    <xf numFmtId="0" fontId="60" fillId="2" borderId="7" xfId="0" applyFont="1" applyFill="1" applyBorder="1" applyAlignment="1">
      <alignment horizontal="center" vertical="center"/>
    </xf>
    <xf numFmtId="0" fontId="60" fillId="2" borderId="1" xfId="0" applyFont="1" applyFill="1" applyBorder="1" applyAlignment="1">
      <alignment horizontal="center" vertical="center"/>
    </xf>
    <xf numFmtId="0" fontId="129" fillId="17" borderId="47" xfId="0" applyFont="1" applyFill="1" applyBorder="1" applyAlignment="1">
      <alignment horizontal="center" vertical="center" wrapText="1"/>
    </xf>
    <xf numFmtId="0" fontId="129" fillId="17" borderId="48" xfId="0" applyFont="1" applyFill="1" applyBorder="1" applyAlignment="1">
      <alignment horizontal="center" vertical="center" wrapText="1"/>
    </xf>
    <xf numFmtId="0" fontId="129" fillId="17" borderId="58"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0" xfId="0" applyFont="1" applyFill="1" applyAlignment="1">
      <alignment horizontal="left" vertical="center" wrapText="1"/>
    </xf>
    <xf numFmtId="0" fontId="60" fillId="2" borderId="1" xfId="0" applyFont="1" applyFill="1" applyBorder="1" applyAlignment="1">
      <alignment horizontal="center" vertical="center" wrapText="1"/>
    </xf>
    <xf numFmtId="0" fontId="85" fillId="0" borderId="1" xfId="8" applyFont="1" applyBorder="1" applyAlignment="1">
      <alignment horizontal="center" vertical="center" wrapText="1"/>
    </xf>
    <xf numFmtId="0" fontId="82" fillId="0" borderId="7" xfId="8" applyFont="1" applyBorder="1" applyAlignment="1">
      <alignment horizontal="center" vertical="center"/>
    </xf>
    <xf numFmtId="0" fontId="82" fillId="2" borderId="7" xfId="8" applyFont="1" applyFill="1" applyBorder="1" applyAlignment="1">
      <alignment horizontal="center" vertical="center"/>
    </xf>
    <xf numFmtId="0" fontId="85" fillId="2" borderId="1" xfId="8" applyFont="1" applyFill="1" applyBorder="1" applyAlignment="1">
      <alignment horizontal="center" vertical="center" wrapText="1"/>
    </xf>
    <xf numFmtId="0" fontId="82" fillId="2" borderId="1" xfId="8" applyFont="1" applyFill="1" applyBorder="1" applyAlignment="1">
      <alignment horizontal="center" vertical="center" wrapText="1"/>
    </xf>
    <xf numFmtId="2" fontId="82" fillId="0" borderId="1" xfId="8" applyNumberFormat="1" applyFont="1" applyBorder="1" applyAlignment="1">
      <alignment horizontal="center" vertical="center" wrapText="1"/>
    </xf>
    <xf numFmtId="0" fontId="82" fillId="2" borderId="7" xfId="8" applyFont="1" applyFill="1" applyBorder="1" applyAlignment="1">
      <alignment horizontal="center" vertical="center" wrapText="1"/>
    </xf>
    <xf numFmtId="0" fontId="85" fillId="2" borderId="8" xfId="8" applyFont="1" applyFill="1" applyBorder="1" applyAlignment="1">
      <alignment horizontal="center" wrapText="1"/>
    </xf>
    <xf numFmtId="0" fontId="85" fillId="0" borderId="1" xfId="8" applyFont="1" applyBorder="1" applyAlignment="1">
      <alignment horizontal="center" vertical="center"/>
    </xf>
    <xf numFmtId="164" fontId="82" fillId="2" borderId="1" xfId="1" applyFont="1" applyFill="1" applyBorder="1" applyAlignment="1">
      <alignment horizontal="center" vertical="center"/>
    </xf>
    <xf numFmtId="0" fontId="82" fillId="0" borderId="1" xfId="8" applyFont="1" applyBorder="1" applyAlignment="1">
      <alignment horizontal="center" vertical="center" wrapText="1"/>
    </xf>
    <xf numFmtId="0" fontId="85" fillId="5" borderId="7" xfId="0" applyFont="1" applyFill="1" applyBorder="1" applyAlignment="1">
      <alignment horizontal="center" vertical="center"/>
    </xf>
    <xf numFmtId="0" fontId="85" fillId="5" borderId="1" xfId="0" applyFont="1" applyFill="1" applyBorder="1" applyAlignment="1">
      <alignment horizontal="center" vertical="center"/>
    </xf>
    <xf numFmtId="0" fontId="85" fillId="0" borderId="8" xfId="8" applyFont="1" applyBorder="1" applyAlignment="1">
      <alignment horizontal="center" wrapText="1"/>
    </xf>
    <xf numFmtId="44" fontId="82" fillId="2" borderId="8" xfId="8" applyNumberFormat="1" applyFont="1" applyFill="1" applyBorder="1" applyAlignment="1">
      <alignment horizontal="center" vertical="center" wrapText="1"/>
    </xf>
    <xf numFmtId="2" fontId="82" fillId="2" borderId="1" xfId="8" applyNumberFormat="1" applyFont="1" applyFill="1" applyBorder="1" applyAlignment="1">
      <alignment horizontal="center" vertical="center" wrapText="1"/>
    </xf>
    <xf numFmtId="164" fontId="82" fillId="0" borderId="1" xfId="1" applyFont="1" applyFill="1" applyBorder="1" applyAlignment="1">
      <alignment horizontal="center" vertical="center"/>
    </xf>
    <xf numFmtId="44" fontId="82" fillId="0" borderId="8" xfId="8" applyNumberFormat="1" applyFont="1" applyBorder="1" applyAlignment="1">
      <alignment horizontal="right" vertical="center"/>
    </xf>
    <xf numFmtId="2" fontId="82" fillId="0" borderId="1" xfId="8" applyNumberFormat="1" applyFont="1" applyBorder="1" applyAlignment="1">
      <alignment horizontal="center" vertical="center"/>
    </xf>
    <xf numFmtId="44" fontId="82" fillId="0" borderId="8" xfId="8" applyNumberFormat="1" applyFont="1" applyBorder="1" applyAlignment="1">
      <alignment horizontal="center" vertical="center" wrapText="1"/>
    </xf>
    <xf numFmtId="0" fontId="85" fillId="16" borderId="11" xfId="0" applyFont="1" applyFill="1" applyBorder="1" applyAlignment="1">
      <alignment horizontal="center" vertical="center"/>
    </xf>
    <xf numFmtId="0" fontId="85" fillId="16" borderId="12" xfId="0" applyFont="1" applyFill="1" applyBorder="1" applyAlignment="1">
      <alignment horizontal="center" vertical="center"/>
    </xf>
    <xf numFmtId="44" fontId="82" fillId="0" borderId="8" xfId="8" applyNumberFormat="1" applyFont="1" applyBorder="1" applyAlignment="1">
      <alignment horizontal="center" vertical="center"/>
    </xf>
    <xf numFmtId="0" fontId="85" fillId="16" borderId="1" xfId="0" applyFont="1" applyFill="1" applyBorder="1" applyAlignment="1">
      <alignment horizontal="center" vertical="center"/>
    </xf>
    <xf numFmtId="44" fontId="82" fillId="2" borderId="8" xfId="8" applyNumberFormat="1" applyFont="1" applyFill="1" applyBorder="1" applyAlignment="1">
      <alignment horizontal="right" vertical="center" wrapText="1"/>
    </xf>
    <xf numFmtId="0" fontId="28" fillId="13" borderId="28" xfId="0" applyFont="1" applyFill="1" applyBorder="1" applyAlignment="1">
      <alignment horizontal="center" vertical="center"/>
    </xf>
    <xf numFmtId="0" fontId="28" fillId="13" borderId="26" xfId="0" applyFont="1" applyFill="1" applyBorder="1" applyAlignment="1">
      <alignment horizontal="center" vertical="center"/>
    </xf>
    <xf numFmtId="0" fontId="28" fillId="13" borderId="51" xfId="0" applyFont="1" applyFill="1" applyBorder="1" applyAlignment="1">
      <alignment horizontal="center" vertical="center"/>
    </xf>
    <xf numFmtId="0" fontId="37" fillId="17" borderId="54" xfId="0" applyFont="1" applyFill="1" applyBorder="1" applyAlignment="1">
      <alignment horizontal="center" vertical="center" wrapText="1"/>
    </xf>
    <xf numFmtId="0" fontId="85" fillId="16" borderId="7" xfId="0" applyFont="1" applyFill="1" applyBorder="1" applyAlignment="1">
      <alignment horizontal="center" vertical="center"/>
    </xf>
    <xf numFmtId="0" fontId="85" fillId="2" borderId="1" xfId="8" applyFont="1" applyFill="1" applyBorder="1" applyAlignment="1">
      <alignment horizontal="center" vertical="center"/>
    </xf>
    <xf numFmtId="0" fontId="85" fillId="5" borderId="7" xfId="0" applyFont="1" applyFill="1" applyBorder="1" applyAlignment="1">
      <alignment horizontal="right" vertical="center"/>
    </xf>
    <xf numFmtId="0" fontId="85" fillId="5" borderId="1" xfId="0" applyFont="1" applyFill="1" applyBorder="1" applyAlignment="1">
      <alignment horizontal="right" vertical="center"/>
    </xf>
    <xf numFmtId="0" fontId="78" fillId="17" borderId="47" xfId="0" applyFont="1" applyFill="1" applyBorder="1" applyAlignment="1">
      <alignment horizontal="center" vertical="center" wrapText="1"/>
    </xf>
    <xf numFmtId="0" fontId="78" fillId="17" borderId="48" xfId="0" applyFont="1" applyFill="1" applyBorder="1" applyAlignment="1">
      <alignment horizontal="center" vertical="center" wrapText="1"/>
    </xf>
    <xf numFmtId="0" fontId="78" fillId="17" borderId="58" xfId="0" applyFont="1" applyFill="1" applyBorder="1" applyAlignment="1">
      <alignment horizontal="center" vertical="center" wrapText="1"/>
    </xf>
    <xf numFmtId="0" fontId="55" fillId="2" borderId="7" xfId="8" applyFont="1" applyFill="1" applyBorder="1" applyAlignment="1">
      <alignment horizontal="center" vertical="center"/>
    </xf>
    <xf numFmtId="0" fontId="60" fillId="2" borderId="1" xfId="8" applyFont="1" applyFill="1" applyBorder="1" applyAlignment="1">
      <alignment horizontal="center" vertical="center"/>
    </xf>
    <xf numFmtId="0" fontId="24" fillId="2" borderId="1" xfId="8" applyFont="1" applyFill="1" applyBorder="1" applyAlignment="1">
      <alignment horizontal="center" vertical="center" wrapText="1"/>
    </xf>
    <xf numFmtId="0" fontId="55" fillId="2" borderId="1" xfId="8" applyFont="1" applyFill="1" applyBorder="1" applyAlignment="1">
      <alignment horizontal="center" vertical="center" wrapText="1"/>
    </xf>
    <xf numFmtId="164" fontId="55" fillId="2" borderId="1" xfId="1" applyFont="1" applyFill="1" applyBorder="1" applyAlignment="1">
      <alignment horizontal="center" vertical="center"/>
    </xf>
    <xf numFmtId="2" fontId="55" fillId="0" borderId="2" xfId="8" applyNumberFormat="1" applyFont="1" applyBorder="1" applyAlignment="1">
      <alignment horizontal="center" vertical="center" wrapText="1"/>
    </xf>
    <xf numFmtId="2" fontId="55" fillId="0" borderId="19" xfId="8" applyNumberFormat="1" applyFont="1" applyBorder="1" applyAlignment="1">
      <alignment horizontal="center" vertical="center" wrapText="1"/>
    </xf>
    <xf numFmtId="2" fontId="55" fillId="0" borderId="18" xfId="8" applyNumberFormat="1" applyFont="1" applyBorder="1" applyAlignment="1">
      <alignment horizontal="center" vertical="center" wrapText="1"/>
    </xf>
    <xf numFmtId="2" fontId="55" fillId="2" borderId="1" xfId="8" applyNumberFormat="1" applyFont="1" applyFill="1" applyBorder="1" applyAlignment="1">
      <alignment horizontal="center" vertical="center" wrapText="1"/>
    </xf>
    <xf numFmtId="0" fontId="55" fillId="10" borderId="1" xfId="8" applyFont="1" applyFill="1" applyBorder="1" applyAlignment="1">
      <alignment horizontal="right" vertical="center" wrapText="1"/>
    </xf>
    <xf numFmtId="0" fontId="55" fillId="10" borderId="43" xfId="8" applyFont="1" applyFill="1" applyBorder="1" applyAlignment="1">
      <alignment horizontal="right" vertical="center" wrapText="1"/>
    </xf>
    <xf numFmtId="0" fontId="55" fillId="0" borderId="14" xfId="8" applyFont="1" applyBorder="1" applyAlignment="1">
      <alignment horizontal="center" vertical="center"/>
    </xf>
    <xf numFmtId="0" fontId="55" fillId="0" borderId="5" xfId="8" applyFont="1" applyBorder="1" applyAlignment="1">
      <alignment horizontal="center" vertical="center"/>
    </xf>
    <xf numFmtId="0" fontId="55" fillId="0" borderId="17" xfId="8" applyFont="1" applyBorder="1" applyAlignment="1">
      <alignment horizontal="center" vertical="center"/>
    </xf>
    <xf numFmtId="0" fontId="60" fillId="0" borderId="2" xfId="8" applyFont="1" applyBorder="1" applyAlignment="1">
      <alignment horizontal="center" vertical="center" wrapText="1"/>
    </xf>
    <xf numFmtId="0" fontId="60" fillId="0" borderId="19" xfId="8" applyFont="1" applyBorder="1" applyAlignment="1">
      <alignment horizontal="center" vertical="center" wrapText="1"/>
    </xf>
    <xf numFmtId="0" fontId="60" fillId="0" borderId="18" xfId="8" applyFont="1" applyBorder="1" applyAlignment="1">
      <alignment horizontal="center" vertical="center" wrapText="1"/>
    </xf>
    <xf numFmtId="0" fontId="55" fillId="0" borderId="2" xfId="8" applyFont="1" applyBorder="1" applyAlignment="1">
      <alignment horizontal="center" vertical="center" wrapText="1"/>
    </xf>
    <xf numFmtId="0" fontId="55" fillId="0" borderId="19" xfId="8" applyFont="1" applyBorder="1" applyAlignment="1">
      <alignment horizontal="center" vertical="center" wrapText="1"/>
    </xf>
    <xf numFmtId="0" fontId="55" fillId="0" borderId="18" xfId="8" applyFont="1" applyBorder="1" applyAlignment="1">
      <alignment horizontal="center" vertical="center" wrapText="1"/>
    </xf>
    <xf numFmtId="0" fontId="55" fillId="0" borderId="1" xfId="8" applyFont="1" applyBorder="1" applyAlignment="1">
      <alignment horizontal="center" vertical="center" wrapText="1"/>
    </xf>
    <xf numFmtId="164" fontId="55" fillId="0" borderId="2" xfId="1" applyFont="1" applyFill="1" applyBorder="1" applyAlignment="1">
      <alignment horizontal="center" vertical="center"/>
    </xf>
    <xf numFmtId="164" fontId="55" fillId="0" borderId="19" xfId="1" applyFont="1" applyFill="1" applyBorder="1" applyAlignment="1">
      <alignment horizontal="center" vertical="center"/>
    </xf>
    <xf numFmtId="164" fontId="55" fillId="0" borderId="18" xfId="1" applyFont="1" applyFill="1" applyBorder="1" applyAlignment="1">
      <alignment horizontal="center" vertical="center"/>
    </xf>
    <xf numFmtId="0" fontId="55" fillId="10" borderId="2" xfId="8" applyFont="1" applyFill="1" applyBorder="1" applyAlignment="1">
      <alignment horizontal="right" vertical="center" wrapText="1"/>
    </xf>
    <xf numFmtId="0" fontId="55" fillId="10" borderId="19" xfId="8" applyFont="1" applyFill="1" applyBorder="1" applyAlignment="1">
      <alignment horizontal="right" vertical="center" wrapText="1"/>
    </xf>
    <xf numFmtId="0" fontId="55" fillId="10" borderId="44" xfId="8" applyFont="1" applyFill="1" applyBorder="1" applyAlignment="1">
      <alignment horizontal="right" vertical="center" wrapText="1"/>
    </xf>
    <xf numFmtId="2" fontId="55" fillId="2" borderId="2" xfId="8" applyNumberFormat="1" applyFont="1" applyFill="1" applyBorder="1" applyAlignment="1">
      <alignment horizontal="center" vertical="center" wrapText="1"/>
    </xf>
    <xf numFmtId="2" fontId="55" fillId="2" borderId="19" xfId="8" applyNumberFormat="1" applyFont="1" applyFill="1" applyBorder="1" applyAlignment="1">
      <alignment horizontal="center" vertical="center" wrapText="1"/>
    </xf>
    <xf numFmtId="2" fontId="55" fillId="2" borderId="18" xfId="8" applyNumberFormat="1" applyFont="1" applyFill="1" applyBorder="1" applyAlignment="1">
      <alignment horizontal="center" vertical="center" wrapText="1"/>
    </xf>
    <xf numFmtId="0" fontId="55" fillId="0" borderId="7" xfId="8" applyFont="1" applyBorder="1" applyAlignment="1">
      <alignment horizontal="center" vertical="center"/>
    </xf>
    <xf numFmtId="0" fontId="60" fillId="0" borderId="1" xfId="8" applyFont="1" applyBorder="1" applyAlignment="1">
      <alignment horizontal="center" vertical="center"/>
    </xf>
    <xf numFmtId="164" fontId="55" fillId="0" borderId="1" xfId="1" applyFont="1" applyFill="1" applyBorder="1" applyAlignment="1">
      <alignment horizontal="center" vertical="center"/>
    </xf>
    <xf numFmtId="2" fontId="55" fillId="0" borderId="1" xfId="8" applyNumberFormat="1" applyFont="1" applyBorder="1" applyAlignment="1">
      <alignment horizontal="center" vertical="center"/>
    </xf>
    <xf numFmtId="0" fontId="55" fillId="2" borderId="14" xfId="8" applyFont="1" applyFill="1" applyBorder="1" applyAlignment="1">
      <alignment horizontal="center" vertical="center"/>
    </xf>
    <xf numFmtId="0" fontId="55" fillId="2" borderId="5" xfId="8" applyFont="1" applyFill="1" applyBorder="1" applyAlignment="1">
      <alignment horizontal="center" vertical="center"/>
    </xf>
    <xf numFmtId="0" fontId="55" fillId="2" borderId="17" xfId="8" applyFont="1" applyFill="1" applyBorder="1" applyAlignment="1">
      <alignment horizontal="center" vertical="center"/>
    </xf>
    <xf numFmtId="0" fontId="60" fillId="2" borderId="2" xfId="8" applyFont="1" applyFill="1" applyBorder="1" applyAlignment="1">
      <alignment horizontal="center" vertical="center" wrapText="1"/>
    </xf>
    <xf numFmtId="0" fontId="60" fillId="2" borderId="19" xfId="8" applyFont="1" applyFill="1" applyBorder="1" applyAlignment="1">
      <alignment horizontal="center" vertical="center" wrapText="1"/>
    </xf>
    <xf numFmtId="0" fontId="60" fillId="2" borderId="18" xfId="8" applyFont="1" applyFill="1" applyBorder="1" applyAlignment="1">
      <alignment horizontal="center" vertical="center" wrapText="1"/>
    </xf>
    <xf numFmtId="0" fontId="55" fillId="2" borderId="2" xfId="8" applyFont="1" applyFill="1" applyBorder="1" applyAlignment="1">
      <alignment horizontal="center" vertical="center" wrapText="1"/>
    </xf>
    <xf numFmtId="0" fontId="55" fillId="2" borderId="19" xfId="8" applyFont="1" applyFill="1" applyBorder="1" applyAlignment="1">
      <alignment horizontal="center" vertical="center" wrapText="1"/>
    </xf>
    <xf numFmtId="0" fontId="55" fillId="2" borderId="18" xfId="8" applyFont="1" applyFill="1" applyBorder="1" applyAlignment="1">
      <alignment horizontal="center" vertical="center" wrapText="1"/>
    </xf>
    <xf numFmtId="164" fontId="55" fillId="2" borderId="2" xfId="1" applyFont="1" applyFill="1" applyBorder="1" applyAlignment="1">
      <alignment horizontal="center" vertical="center"/>
    </xf>
    <xf numFmtId="164" fontId="55" fillId="2" borderId="19" xfId="1" applyFont="1" applyFill="1" applyBorder="1" applyAlignment="1">
      <alignment horizontal="center" vertical="center"/>
    </xf>
    <xf numFmtId="164" fontId="55" fillId="2" borderId="18" xfId="1" applyFont="1" applyFill="1" applyBorder="1" applyAlignment="1">
      <alignment horizontal="center" vertical="center"/>
    </xf>
    <xf numFmtId="2" fontId="55" fillId="0" borderId="1" xfId="8" applyNumberFormat="1" applyFont="1" applyBorder="1" applyAlignment="1">
      <alignment horizontal="center" vertical="center" wrapText="1"/>
    </xf>
    <xf numFmtId="0" fontId="55" fillId="10" borderId="1" xfId="8" applyFont="1" applyFill="1" applyBorder="1" applyAlignment="1">
      <alignment horizontal="right" vertical="center"/>
    </xf>
    <xf numFmtId="0" fontId="55" fillId="10" borderId="43" xfId="8" applyFont="1" applyFill="1" applyBorder="1" applyAlignment="1">
      <alignment horizontal="right" vertical="center"/>
    </xf>
    <xf numFmtId="0" fontId="55" fillId="2" borderId="7" xfId="8" applyFont="1" applyFill="1" applyBorder="1" applyAlignment="1">
      <alignment horizontal="center" vertical="center" wrapText="1"/>
    </xf>
    <xf numFmtId="0" fontId="60" fillId="0" borderId="20" xfId="8" applyFont="1" applyBorder="1" applyAlignment="1">
      <alignment horizontal="center" vertical="center"/>
    </xf>
    <xf numFmtId="0" fontId="55" fillId="0" borderId="2" xfId="8" applyFont="1" applyBorder="1" applyAlignment="1">
      <alignment horizontal="right" vertical="center"/>
    </xf>
    <xf numFmtId="0" fontId="55" fillId="0" borderId="18" xfId="8" applyFont="1" applyBorder="1" applyAlignment="1">
      <alignment horizontal="right" vertical="center"/>
    </xf>
    <xf numFmtId="0" fontId="60" fillId="2" borderId="1" xfId="8" applyFont="1" applyFill="1" applyBorder="1" applyAlignment="1">
      <alignment horizontal="center" vertical="center" wrapText="1"/>
    </xf>
    <xf numFmtId="0" fontId="60" fillId="0" borderId="1" xfId="8" applyFont="1" applyBorder="1" applyAlignment="1">
      <alignment horizontal="center" vertical="center" wrapText="1"/>
    </xf>
    <xf numFmtId="0" fontId="60" fillId="0" borderId="2" xfId="8" applyFont="1" applyBorder="1" applyAlignment="1">
      <alignment horizontal="center" vertical="center"/>
    </xf>
    <xf numFmtId="0" fontId="60" fillId="0" borderId="19" xfId="8" applyFont="1" applyBorder="1" applyAlignment="1">
      <alignment horizontal="center" vertical="center"/>
    </xf>
    <xf numFmtId="0" fontId="60" fillId="0" borderId="4" xfId="8" applyFont="1" applyBorder="1" applyAlignment="1">
      <alignment horizontal="center" vertical="center" wrapText="1"/>
    </xf>
    <xf numFmtId="0" fontId="60" fillId="0" borderId="31" xfId="8" applyFont="1" applyBorder="1" applyAlignment="1">
      <alignment horizontal="center" vertical="center" wrapText="1"/>
    </xf>
    <xf numFmtId="0" fontId="106" fillId="0" borderId="55" xfId="0" applyFont="1" applyBorder="1" applyAlignment="1">
      <alignment horizontal="center" vertical="center"/>
    </xf>
    <xf numFmtId="0" fontId="129" fillId="17" borderId="55" xfId="0" applyFont="1" applyFill="1" applyBorder="1" applyAlignment="1">
      <alignment horizontal="center" vertical="center" wrapText="1"/>
    </xf>
    <xf numFmtId="0" fontId="23" fillId="3" borderId="28"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27" xfId="0" applyFont="1" applyFill="1" applyBorder="1" applyAlignment="1">
      <alignment horizontal="center" vertical="center" wrapText="1"/>
    </xf>
    <xf numFmtId="14" fontId="23" fillId="0" borderId="10" xfId="0" applyNumberFormat="1" applyFont="1" applyBorder="1" applyAlignment="1">
      <alignment horizontal="center" vertical="center" wrapText="1"/>
    </xf>
    <xf numFmtId="0" fontId="23" fillId="0" borderId="10" xfId="0" applyFont="1" applyBorder="1" applyAlignment="1">
      <alignment horizontal="center" vertical="center" wrapText="1"/>
    </xf>
    <xf numFmtId="0" fontId="27" fillId="0" borderId="3" xfId="13" applyFont="1" applyBorder="1" applyAlignment="1">
      <alignment horizontal="center" vertical="center"/>
    </xf>
    <xf numFmtId="0" fontId="27" fillId="0" borderId="10" xfId="13" applyFont="1" applyBorder="1" applyAlignment="1">
      <alignment horizontal="center" vertical="center"/>
    </xf>
    <xf numFmtId="0" fontId="28" fillId="17" borderId="7" xfId="0" applyFont="1" applyFill="1" applyBorder="1" applyAlignment="1">
      <alignment horizontal="center" vertical="center"/>
    </xf>
    <xf numFmtId="0" fontId="28" fillId="17" borderId="1" xfId="0" applyFont="1" applyFill="1" applyBorder="1" applyAlignment="1">
      <alignment horizontal="center" vertical="center"/>
    </xf>
    <xf numFmtId="0" fontId="28" fillId="17" borderId="8" xfId="0" applyFont="1" applyFill="1" applyBorder="1" applyAlignment="1">
      <alignment horizontal="center" vertical="center"/>
    </xf>
    <xf numFmtId="0" fontId="23" fillId="11" borderId="7" xfId="0" applyFont="1" applyFill="1" applyBorder="1" applyAlignment="1">
      <alignment horizontal="center" vertical="center" wrapText="1"/>
    </xf>
    <xf numFmtId="0" fontId="23" fillId="11" borderId="1" xfId="0" applyFont="1" applyFill="1" applyBorder="1" applyAlignment="1">
      <alignment horizontal="center" vertical="center" wrapText="1"/>
    </xf>
    <xf numFmtId="0" fontId="23" fillId="11" borderId="8" xfId="0" applyFont="1" applyFill="1" applyBorder="1" applyAlignment="1">
      <alignment horizontal="center" vertical="center" wrapText="1"/>
    </xf>
    <xf numFmtId="0" fontId="23" fillId="0" borderId="1" xfId="8" applyFont="1" applyBorder="1" applyAlignment="1">
      <alignment horizontal="center" vertical="center"/>
    </xf>
    <xf numFmtId="0" fontId="36" fillId="0" borderId="8" xfId="13" applyFont="1" applyBorder="1" applyAlignment="1">
      <alignment horizontal="center" vertical="center" wrapText="1"/>
    </xf>
    <xf numFmtId="0" fontId="36" fillId="0" borderId="9" xfId="13" applyFont="1" applyBorder="1" applyAlignment="1">
      <alignment horizontal="center" vertical="center" wrapText="1"/>
    </xf>
    <xf numFmtId="0" fontId="36" fillId="0" borderId="13" xfId="13" applyFont="1" applyBorder="1" applyAlignment="1">
      <alignment horizontal="center" vertical="center" wrapText="1"/>
    </xf>
    <xf numFmtId="0" fontId="22" fillId="0" borderId="7" xfId="0" applyFont="1" applyBorder="1" applyAlignment="1">
      <alignment horizontal="center" vertical="center"/>
    </xf>
    <xf numFmtId="0" fontId="22" fillId="0" borderId="1" xfId="0" applyFont="1" applyBorder="1" applyAlignment="1">
      <alignment horizontal="center" vertical="center"/>
    </xf>
    <xf numFmtId="0" fontId="22" fillId="0" borderId="8" xfId="0" applyFont="1" applyBorder="1" applyAlignment="1">
      <alignment horizontal="center" vertical="center"/>
    </xf>
    <xf numFmtId="0" fontId="23" fillId="6" borderId="7" xfId="0" applyFont="1" applyFill="1" applyBorder="1" applyAlignment="1">
      <alignment horizontal="left" vertical="center"/>
    </xf>
    <xf numFmtId="0" fontId="23" fillId="6" borderId="1" xfId="0" applyFont="1" applyFill="1" applyBorder="1" applyAlignment="1">
      <alignment horizontal="left" vertical="center"/>
    </xf>
    <xf numFmtId="0" fontId="28" fillId="17" borderId="47" xfId="0" applyFont="1" applyFill="1" applyBorder="1" applyAlignment="1">
      <alignment horizontal="center" vertical="center" wrapText="1"/>
    </xf>
    <xf numFmtId="0" fontId="28" fillId="17" borderId="48"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87" fillId="0" borderId="7" xfId="0" applyFont="1" applyBorder="1" applyAlignment="1">
      <alignment horizontal="center" vertical="center"/>
    </xf>
    <xf numFmtId="0" fontId="88" fillId="0" borderId="1" xfId="0" applyFont="1" applyBorder="1" applyAlignment="1">
      <alignment horizontal="center" vertical="center" wrapText="1"/>
    </xf>
    <xf numFmtId="164" fontId="29" fillId="14" borderId="33" xfId="5" applyFont="1" applyFill="1" applyBorder="1" applyAlignment="1">
      <alignment horizontal="center" vertical="center"/>
    </xf>
    <xf numFmtId="164" fontId="29" fillId="14" borderId="20" xfId="5" applyFont="1" applyFill="1" applyBorder="1" applyAlignment="1">
      <alignment horizontal="center" vertical="center"/>
    </xf>
    <xf numFmtId="165" fontId="29" fillId="4" borderId="33" xfId="9" applyFont="1" applyFill="1" applyBorder="1" applyAlignment="1">
      <alignment horizontal="center" vertical="center"/>
    </xf>
    <xf numFmtId="165" fontId="29" fillId="4" borderId="20" xfId="9" applyFont="1" applyFill="1" applyBorder="1" applyAlignment="1">
      <alignment horizontal="center" vertical="center"/>
    </xf>
    <xf numFmtId="0" fontId="62" fillId="12" borderId="7" xfId="0" applyFont="1" applyFill="1" applyBorder="1" applyAlignment="1">
      <alignment horizontal="center" vertical="center"/>
    </xf>
    <xf numFmtId="0" fontId="65" fillId="12" borderId="1" xfId="0" applyFont="1" applyFill="1" applyBorder="1" applyAlignment="1">
      <alignment horizontal="center" vertical="center" wrapText="1"/>
    </xf>
    <xf numFmtId="0" fontId="60" fillId="2" borderId="37" xfId="8" applyFont="1" applyFill="1" applyBorder="1" applyAlignment="1">
      <alignment horizontal="center" vertical="center" wrapText="1"/>
    </xf>
    <xf numFmtId="0" fontId="60" fillId="2" borderId="38" xfId="8" applyFont="1" applyFill="1" applyBorder="1" applyAlignment="1">
      <alignment horizontal="center" vertical="center" wrapText="1"/>
    </xf>
    <xf numFmtId="0" fontId="60" fillId="2" borderId="39" xfId="8" applyFont="1" applyFill="1" applyBorder="1" applyAlignment="1">
      <alignment horizontal="center" vertical="center" wrapText="1"/>
    </xf>
    <xf numFmtId="0" fontId="86" fillId="17" borderId="47" xfId="0" applyFont="1" applyFill="1" applyBorder="1" applyAlignment="1">
      <alignment horizontal="center" vertical="center" wrapText="1"/>
    </xf>
    <xf numFmtId="0" fontId="86" fillId="17" borderId="48" xfId="0" applyFont="1" applyFill="1" applyBorder="1" applyAlignment="1">
      <alignment horizontal="center" vertical="center" wrapText="1"/>
    </xf>
    <xf numFmtId="0" fontId="86" fillId="17" borderId="22" xfId="0" applyFont="1" applyFill="1" applyBorder="1" applyAlignment="1">
      <alignment horizontal="center" vertical="center" wrapText="1"/>
    </xf>
  </cellXfs>
  <cellStyles count="21">
    <cellStyle name="0,0_x000d__x000a_NA_x000d__x000a_" xfId="6" xr:uid="{00000000-0005-0000-0000-000000000000}"/>
    <cellStyle name="Comma" xfId="1" builtinId="3"/>
    <cellStyle name="Comma 10" xfId="9" xr:uid="{00000000-0005-0000-0000-000002000000}"/>
    <cellStyle name="Comma 2" xfId="2" xr:uid="{00000000-0005-0000-0000-000003000000}"/>
    <cellStyle name="Comma 2 3" xfId="5" xr:uid="{00000000-0005-0000-0000-000004000000}"/>
    <cellStyle name="Comma 3" xfId="7" xr:uid="{00000000-0005-0000-0000-000005000000}"/>
    <cellStyle name="Comma 4" xfId="19" xr:uid="{00000000-0005-0000-0000-000006000000}"/>
    <cellStyle name="Excel Built-in Normal" xfId="11" xr:uid="{00000000-0005-0000-0000-000007000000}"/>
    <cellStyle name="Excel Built-in Normal 1" xfId="16" xr:uid="{00000000-0005-0000-0000-000008000000}"/>
    <cellStyle name="Excel Built-in Normal 2" xfId="15" xr:uid="{00000000-0005-0000-0000-000009000000}"/>
    <cellStyle name="Normal" xfId="0" builtinId="0"/>
    <cellStyle name="Normal 10" xfId="8" xr:uid="{00000000-0005-0000-0000-00000B000000}"/>
    <cellStyle name="Normal 2" xfId="3" xr:uid="{00000000-0005-0000-0000-00000C000000}"/>
    <cellStyle name="Normal 3" xfId="13" xr:uid="{00000000-0005-0000-0000-00000D000000}"/>
    <cellStyle name="Normal 3 2" xfId="10" xr:uid="{00000000-0005-0000-0000-00000E000000}"/>
    <cellStyle name="Normal 4" xfId="14" xr:uid="{00000000-0005-0000-0000-00000F000000}"/>
    <cellStyle name="Normal 5" xfId="12" xr:uid="{00000000-0005-0000-0000-000010000000}"/>
    <cellStyle name="Normal 5 2" xfId="20" xr:uid="{00000000-0005-0000-0000-000011000000}"/>
    <cellStyle name="Normal 6" xfId="18" xr:uid="{00000000-0005-0000-0000-000012000000}"/>
    <cellStyle name="Style 1" xfId="4" xr:uid="{00000000-0005-0000-0000-000013000000}"/>
    <cellStyle name="Style 1 2" xfId="17" xr:uid="{00000000-0005-0000-0000-000014000000}"/>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488156</xdr:colOff>
      <xdr:row>89</xdr:row>
      <xdr:rowOff>0</xdr:rowOff>
    </xdr:from>
    <xdr:to>
      <xdr:col>7</xdr:col>
      <xdr:colOff>185773</xdr:colOff>
      <xdr:row>89</xdr:row>
      <xdr:rowOff>2652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4981" y="489585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488156</xdr:colOff>
      <xdr:row>337</xdr:row>
      <xdr:rowOff>0</xdr:rowOff>
    </xdr:from>
    <xdr:to>
      <xdr:col>7</xdr:col>
      <xdr:colOff>582213</xdr:colOff>
      <xdr:row>337</xdr:row>
      <xdr:rowOff>2652</xdr:rowOff>
    </xdr:to>
    <xdr:pic>
      <xdr:nvPicPr>
        <xdr:cNvPr id="2" name="Picture 1">
          <a:extLst>
            <a:ext uri="{FF2B5EF4-FFF2-40B4-BE49-F238E27FC236}">
              <a16:creationId xmlns:a16="http://schemas.microsoft.com/office/drawing/2014/main" id="{045B0E99-5F4C-43B7-AA4E-B4FE7F706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2916" y="31242000"/>
          <a:ext cx="1107765"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488156</xdr:colOff>
      <xdr:row>5</xdr:row>
      <xdr:rowOff>0</xdr:rowOff>
    </xdr:from>
    <xdr:to>
      <xdr:col>8</xdr:col>
      <xdr:colOff>32532</xdr:colOff>
      <xdr:row>5</xdr:row>
      <xdr:rowOff>2652</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298988</xdr:colOff>
      <xdr:row>20</xdr:row>
      <xdr:rowOff>843259</xdr:rowOff>
    </xdr:from>
    <xdr:to>
      <xdr:col>12</xdr:col>
      <xdr:colOff>2266338</xdr:colOff>
      <xdr:row>20</xdr:row>
      <xdr:rowOff>2254250</xdr:rowOff>
    </xdr:to>
    <xdr:pic>
      <xdr:nvPicPr>
        <xdr:cNvPr id="3" name="Picture 2">
          <a:extLst>
            <a:ext uri="{FF2B5EF4-FFF2-40B4-BE49-F238E27FC236}">
              <a16:creationId xmlns:a16="http://schemas.microsoft.com/office/drawing/2014/main" id="{0DC627DE-07FA-434C-89B4-92EE2F9C010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514" t="54595" r="72027" b="20541"/>
        <a:stretch/>
      </xdr:blipFill>
      <xdr:spPr>
        <a:xfrm>
          <a:off x="18701288" y="16908759"/>
          <a:ext cx="1967350" cy="1410991"/>
        </a:xfrm>
        <a:prstGeom prst="rect">
          <a:avLst/>
        </a:prstGeom>
      </xdr:spPr>
    </xdr:pic>
    <xdr:clientData/>
  </xdr:twoCellAnchor>
  <xdr:twoCellAnchor editAs="oneCell">
    <xdr:from>
      <xdr:col>12</xdr:col>
      <xdr:colOff>396875</xdr:colOff>
      <xdr:row>44</xdr:row>
      <xdr:rowOff>406400</xdr:rowOff>
    </xdr:from>
    <xdr:to>
      <xdr:col>12</xdr:col>
      <xdr:colOff>2252018</xdr:colOff>
      <xdr:row>44</xdr:row>
      <xdr:rowOff>2088403</xdr:rowOff>
    </xdr:to>
    <xdr:pic>
      <xdr:nvPicPr>
        <xdr:cNvPr id="4" name="Picture 3">
          <a:extLst>
            <a:ext uri="{FF2B5EF4-FFF2-40B4-BE49-F238E27FC236}">
              <a16:creationId xmlns:a16="http://schemas.microsoft.com/office/drawing/2014/main" id="{A37CBDD8-95E4-4FD5-8525-F331EFF265A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2308" t="38325" r="34714" b="1737"/>
        <a:stretch/>
      </xdr:blipFill>
      <xdr:spPr>
        <a:xfrm>
          <a:off x="18799175" y="29083000"/>
          <a:ext cx="1855143" cy="1682003"/>
        </a:xfrm>
        <a:prstGeom prst="rect">
          <a:avLst/>
        </a:prstGeom>
      </xdr:spPr>
    </xdr:pic>
    <xdr:clientData/>
  </xdr:twoCellAnchor>
  <xdr:twoCellAnchor editAs="oneCell">
    <xdr:from>
      <xdr:col>12</xdr:col>
      <xdr:colOff>225425</xdr:colOff>
      <xdr:row>66</xdr:row>
      <xdr:rowOff>390524</xdr:rowOff>
    </xdr:from>
    <xdr:to>
      <xdr:col>13</xdr:col>
      <xdr:colOff>292098</xdr:colOff>
      <xdr:row>76</xdr:row>
      <xdr:rowOff>284133</xdr:rowOff>
    </xdr:to>
    <xdr:pic>
      <xdr:nvPicPr>
        <xdr:cNvPr id="5" name="Picture 4">
          <a:extLst>
            <a:ext uri="{FF2B5EF4-FFF2-40B4-BE49-F238E27FC236}">
              <a16:creationId xmlns:a16="http://schemas.microsoft.com/office/drawing/2014/main" id="{C9743D2E-9917-459B-9192-E12FB9F72E0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5173" r="47241" b="11496"/>
        <a:stretch/>
      </xdr:blipFill>
      <xdr:spPr>
        <a:xfrm>
          <a:off x="18627725" y="41665524"/>
          <a:ext cx="2682875" cy="5660119"/>
        </a:xfrm>
        <a:prstGeom prst="rect">
          <a:avLst/>
        </a:prstGeom>
      </xdr:spPr>
    </xdr:pic>
    <xdr:clientData/>
  </xdr:twoCellAnchor>
  <xdr:twoCellAnchor editAs="oneCell">
    <xdr:from>
      <xdr:col>12</xdr:col>
      <xdr:colOff>536575</xdr:colOff>
      <xdr:row>79</xdr:row>
      <xdr:rowOff>830264</xdr:rowOff>
    </xdr:from>
    <xdr:to>
      <xdr:col>14</xdr:col>
      <xdr:colOff>68943</xdr:colOff>
      <xdr:row>84</xdr:row>
      <xdr:rowOff>406332</xdr:rowOff>
    </xdr:to>
    <xdr:pic>
      <xdr:nvPicPr>
        <xdr:cNvPr id="6" name="Picture 5">
          <a:extLst>
            <a:ext uri="{FF2B5EF4-FFF2-40B4-BE49-F238E27FC236}">
              <a16:creationId xmlns:a16="http://schemas.microsoft.com/office/drawing/2014/main" id="{04C25A7C-52D5-4AB1-9C64-1EEFFF182C4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125" b="-4618"/>
        <a:stretch/>
      </xdr:blipFill>
      <xdr:spPr>
        <a:xfrm>
          <a:off x="18938875" y="48112364"/>
          <a:ext cx="2745469" cy="2406422"/>
        </a:xfrm>
        <a:prstGeom prst="rect">
          <a:avLst/>
        </a:prstGeom>
      </xdr:spPr>
    </xdr:pic>
    <xdr:clientData/>
  </xdr:twoCellAnchor>
  <xdr:twoCellAnchor editAs="oneCell">
    <xdr:from>
      <xdr:col>12</xdr:col>
      <xdr:colOff>412749</xdr:colOff>
      <xdr:row>51</xdr:row>
      <xdr:rowOff>12700</xdr:rowOff>
    </xdr:from>
    <xdr:to>
      <xdr:col>12</xdr:col>
      <xdr:colOff>1470024</xdr:colOff>
      <xdr:row>52</xdr:row>
      <xdr:rowOff>270125</xdr:rowOff>
    </xdr:to>
    <xdr:pic>
      <xdr:nvPicPr>
        <xdr:cNvPr id="7" name="Picture 6">
          <a:extLst>
            <a:ext uri="{FF2B5EF4-FFF2-40B4-BE49-F238E27FC236}">
              <a16:creationId xmlns:a16="http://schemas.microsoft.com/office/drawing/2014/main" id="{E92A29BE-2F71-48D9-AA4F-9486363FEFF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1418" r="11661" b="15343"/>
        <a:stretch/>
      </xdr:blipFill>
      <xdr:spPr>
        <a:xfrm>
          <a:off x="18815049" y="32016700"/>
          <a:ext cx="1057275" cy="1550616"/>
        </a:xfrm>
        <a:prstGeom prst="rect">
          <a:avLst/>
        </a:prstGeom>
      </xdr:spPr>
    </xdr:pic>
    <xdr:clientData/>
  </xdr:twoCellAnchor>
  <xdr:twoCellAnchor editAs="oneCell">
    <xdr:from>
      <xdr:col>12</xdr:col>
      <xdr:colOff>327025</xdr:colOff>
      <xdr:row>54</xdr:row>
      <xdr:rowOff>22225</xdr:rowOff>
    </xdr:from>
    <xdr:to>
      <xdr:col>12</xdr:col>
      <xdr:colOff>2184400</xdr:colOff>
      <xdr:row>54</xdr:row>
      <xdr:rowOff>1385640</xdr:rowOff>
    </xdr:to>
    <xdr:pic>
      <xdr:nvPicPr>
        <xdr:cNvPr id="8" name="Picture 7">
          <a:extLst>
            <a:ext uri="{FF2B5EF4-FFF2-40B4-BE49-F238E27FC236}">
              <a16:creationId xmlns:a16="http://schemas.microsoft.com/office/drawing/2014/main" id="{7A91B810-A8EF-412E-A09E-E9FE402FBE5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6" t="49210" r="63292" b="28331"/>
        <a:stretch/>
      </xdr:blipFill>
      <xdr:spPr>
        <a:xfrm>
          <a:off x="18729325" y="33943925"/>
          <a:ext cx="1857375" cy="1371147"/>
        </a:xfrm>
        <a:prstGeom prst="rect">
          <a:avLst/>
        </a:prstGeom>
      </xdr:spPr>
    </xdr:pic>
    <xdr:clientData/>
  </xdr:twoCellAnchor>
  <xdr:twoCellAnchor editAs="oneCell">
    <xdr:from>
      <xdr:col>12</xdr:col>
      <xdr:colOff>247649</xdr:colOff>
      <xdr:row>11</xdr:row>
      <xdr:rowOff>231774</xdr:rowOff>
    </xdr:from>
    <xdr:to>
      <xdr:col>12</xdr:col>
      <xdr:colOff>2000250</xdr:colOff>
      <xdr:row>11</xdr:row>
      <xdr:rowOff>2167525</xdr:rowOff>
    </xdr:to>
    <xdr:pic>
      <xdr:nvPicPr>
        <xdr:cNvPr id="11" name="Picture 10">
          <a:extLst>
            <a:ext uri="{FF2B5EF4-FFF2-40B4-BE49-F238E27FC236}">
              <a16:creationId xmlns:a16="http://schemas.microsoft.com/office/drawing/2014/main" id="{10807463-6175-401F-86C1-37FAE5E17DB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4091" r="45752" b="26648"/>
        <a:stretch/>
      </xdr:blipFill>
      <xdr:spPr>
        <a:xfrm>
          <a:off x="18649949" y="7051674"/>
          <a:ext cx="1752601" cy="1935751"/>
        </a:xfrm>
        <a:prstGeom prst="rect">
          <a:avLst/>
        </a:prstGeom>
      </xdr:spPr>
    </xdr:pic>
    <xdr:clientData/>
  </xdr:twoCellAnchor>
  <xdr:twoCellAnchor editAs="oneCell">
    <xdr:from>
      <xdr:col>12</xdr:col>
      <xdr:colOff>590091</xdr:colOff>
      <xdr:row>31</xdr:row>
      <xdr:rowOff>196851</xdr:rowOff>
    </xdr:from>
    <xdr:to>
      <xdr:col>12</xdr:col>
      <xdr:colOff>1478642</xdr:colOff>
      <xdr:row>34</xdr:row>
      <xdr:rowOff>297663</xdr:rowOff>
    </xdr:to>
    <xdr:pic>
      <xdr:nvPicPr>
        <xdr:cNvPr id="13" name="Picture 12">
          <a:extLst>
            <a:ext uri="{FF2B5EF4-FFF2-40B4-BE49-F238E27FC236}">
              <a16:creationId xmlns:a16="http://schemas.microsoft.com/office/drawing/2014/main" id="{2ACCC464-C12C-4FA3-A063-A0019671309F}"/>
            </a:ext>
          </a:extLst>
        </xdr:cNvPr>
        <xdr:cNvPicPr>
          <a:picLocks noChangeAspect="1"/>
        </xdr:cNvPicPr>
      </xdr:nvPicPr>
      <xdr:blipFill>
        <a:blip xmlns:r="http://schemas.openxmlformats.org/officeDocument/2006/relationships" r:embed="rId5"/>
        <a:stretch>
          <a:fillRect/>
        </a:stretch>
      </xdr:blipFill>
      <xdr:spPr>
        <a:xfrm flipH="1">
          <a:off x="18992391" y="22891751"/>
          <a:ext cx="888551" cy="2197099"/>
        </a:xfrm>
        <a:prstGeom prst="rect">
          <a:avLst/>
        </a:prstGeom>
      </xdr:spPr>
    </xdr:pic>
    <xdr:clientData/>
  </xdr:twoCellAnchor>
  <xdr:twoCellAnchor editAs="oneCell">
    <xdr:from>
      <xdr:col>12</xdr:col>
      <xdr:colOff>309334</xdr:colOff>
      <xdr:row>97</xdr:row>
      <xdr:rowOff>152400</xdr:rowOff>
    </xdr:from>
    <xdr:to>
      <xdr:col>12</xdr:col>
      <xdr:colOff>1725381</xdr:colOff>
      <xdr:row>97</xdr:row>
      <xdr:rowOff>971947</xdr:rowOff>
    </xdr:to>
    <xdr:pic>
      <xdr:nvPicPr>
        <xdr:cNvPr id="17" name="Picture 16">
          <a:extLst>
            <a:ext uri="{FF2B5EF4-FFF2-40B4-BE49-F238E27FC236}">
              <a16:creationId xmlns:a16="http://schemas.microsoft.com/office/drawing/2014/main" id="{A13F378B-C2E5-428C-B78D-7F5842A0D76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157" t="2846" r="5010" b="1303"/>
        <a:stretch/>
      </xdr:blipFill>
      <xdr:spPr>
        <a:xfrm>
          <a:off x="18711634" y="59067700"/>
          <a:ext cx="1416047" cy="819547"/>
        </a:xfrm>
        <a:prstGeom prst="rect">
          <a:avLst/>
        </a:prstGeom>
      </xdr:spPr>
    </xdr:pic>
    <xdr:clientData/>
  </xdr:twoCellAnchor>
  <xdr:twoCellAnchor editAs="oneCell">
    <xdr:from>
      <xdr:col>12</xdr:col>
      <xdr:colOff>195730</xdr:colOff>
      <xdr:row>65</xdr:row>
      <xdr:rowOff>149413</xdr:rowOff>
    </xdr:from>
    <xdr:to>
      <xdr:col>12</xdr:col>
      <xdr:colOff>2111936</xdr:colOff>
      <xdr:row>65</xdr:row>
      <xdr:rowOff>1405737</xdr:rowOff>
    </xdr:to>
    <xdr:pic>
      <xdr:nvPicPr>
        <xdr:cNvPr id="9" name="Picture 8">
          <a:extLst>
            <a:ext uri="{FF2B5EF4-FFF2-40B4-BE49-F238E27FC236}">
              <a16:creationId xmlns:a16="http://schemas.microsoft.com/office/drawing/2014/main" id="{B5E25FAF-D140-4852-A92D-4E6014EFAFDE}"/>
            </a:ext>
          </a:extLst>
        </xdr:cNvPr>
        <xdr:cNvPicPr>
          <a:picLocks noChangeAspect="1"/>
        </xdr:cNvPicPr>
      </xdr:nvPicPr>
      <xdr:blipFill>
        <a:blip xmlns:r="http://schemas.openxmlformats.org/officeDocument/2006/relationships" r:embed="rId7"/>
        <a:stretch>
          <a:fillRect/>
        </a:stretch>
      </xdr:blipFill>
      <xdr:spPr>
        <a:xfrm>
          <a:off x="18598030" y="40078213"/>
          <a:ext cx="1916206" cy="1266264"/>
        </a:xfrm>
        <a:prstGeom prst="rect">
          <a:avLst/>
        </a:prstGeom>
      </xdr:spPr>
    </xdr:pic>
    <xdr:clientData/>
  </xdr:twoCellAnchor>
  <xdr:twoCellAnchor editAs="oneCell">
    <xdr:from>
      <xdr:col>12</xdr:col>
      <xdr:colOff>441409</xdr:colOff>
      <xdr:row>26</xdr:row>
      <xdr:rowOff>589258</xdr:rowOff>
    </xdr:from>
    <xdr:to>
      <xdr:col>12</xdr:col>
      <xdr:colOff>2406788</xdr:colOff>
      <xdr:row>26</xdr:row>
      <xdr:rowOff>1989763</xdr:rowOff>
    </xdr:to>
    <xdr:pic>
      <xdr:nvPicPr>
        <xdr:cNvPr id="16" name="Picture 15">
          <a:extLst>
            <a:ext uri="{FF2B5EF4-FFF2-40B4-BE49-F238E27FC236}">
              <a16:creationId xmlns:a16="http://schemas.microsoft.com/office/drawing/2014/main" id="{7AADCA6E-4EDA-4BCF-88AC-46C4B0ADBE2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514" t="54595" r="72027" b="20541"/>
        <a:stretch/>
      </xdr:blipFill>
      <xdr:spPr>
        <a:xfrm>
          <a:off x="18843709" y="20413958"/>
          <a:ext cx="1965379" cy="14005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488156</xdr:colOff>
      <xdr:row>5</xdr:row>
      <xdr:rowOff>0</xdr:rowOff>
    </xdr:from>
    <xdr:to>
      <xdr:col>7</xdr:col>
      <xdr:colOff>654361</xdr:colOff>
      <xdr:row>5</xdr:row>
      <xdr:rowOff>2652</xdr:rowOff>
    </xdr:to>
    <xdr:pic>
      <xdr:nvPicPr>
        <xdr:cNvPr id="2" name="Picture 1">
          <a:extLst>
            <a:ext uri="{FF2B5EF4-FFF2-40B4-BE49-F238E27FC236}">
              <a16:creationId xmlns:a16="http://schemas.microsoft.com/office/drawing/2014/main" id="{D2B59492-46CB-4A06-AC53-A383FDFD4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63876" y="1295400"/>
          <a:ext cx="1047948"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251391</xdr:colOff>
      <xdr:row>6</xdr:row>
      <xdr:rowOff>61480</xdr:rowOff>
    </xdr:from>
    <xdr:to>
      <xdr:col>1</xdr:col>
      <xdr:colOff>1085850</xdr:colOff>
      <xdr:row>6</xdr:row>
      <xdr:rowOff>1347217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twoCellAnchor>
  <xdr:oneCellAnchor>
    <xdr:from>
      <xdr:col>1</xdr:col>
      <xdr:colOff>251391</xdr:colOff>
      <xdr:row>8</xdr:row>
      <xdr:rowOff>61480</xdr:rowOff>
    </xdr:from>
    <xdr:ext cx="834459" cy="1285737"/>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10</xdr:row>
      <xdr:rowOff>61480</xdr:rowOff>
    </xdr:from>
    <xdr:ext cx="834459" cy="1285737"/>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12</xdr:row>
      <xdr:rowOff>61480</xdr:rowOff>
    </xdr:from>
    <xdr:ext cx="834459" cy="1285737"/>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4631" y="590550"/>
          <a:ext cx="10302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231322</xdr:colOff>
      <xdr:row>7</xdr:row>
      <xdr:rowOff>28574</xdr:rowOff>
    </xdr:from>
    <xdr:to>
      <xdr:col>3</xdr:col>
      <xdr:colOff>1360714</xdr:colOff>
      <xdr:row>7</xdr:row>
      <xdr:rowOff>1009539</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6803572" y="3090181"/>
          <a:ext cx="1129392" cy="980965"/>
        </a:xfrm>
        <a:prstGeom prst="rect">
          <a:avLst/>
        </a:prstGeom>
      </xdr:spPr>
    </xdr:pic>
    <xdr:clientData/>
  </xdr:twoCellAnchor>
  <xdr:twoCellAnchor editAs="oneCell">
    <xdr:from>
      <xdr:col>3</xdr:col>
      <xdr:colOff>438150</xdr:colOff>
      <xdr:row>9</xdr:row>
      <xdr:rowOff>19050</xdr:rowOff>
    </xdr:from>
    <xdr:to>
      <xdr:col>3</xdr:col>
      <xdr:colOff>1377762</xdr:colOff>
      <xdr:row>9</xdr:row>
      <xdr:rowOff>838199</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7010400" y="3400425"/>
          <a:ext cx="939612" cy="819149"/>
        </a:xfrm>
        <a:prstGeom prst="rect">
          <a:avLst/>
        </a:prstGeom>
      </xdr:spPr>
    </xdr:pic>
    <xdr:clientData/>
  </xdr:twoCellAnchor>
  <xdr:twoCellAnchor editAs="oneCell">
    <xdr:from>
      <xdr:col>3</xdr:col>
      <xdr:colOff>76200</xdr:colOff>
      <xdr:row>11</xdr:row>
      <xdr:rowOff>57150</xdr:rowOff>
    </xdr:from>
    <xdr:to>
      <xdr:col>3</xdr:col>
      <xdr:colOff>1830160</xdr:colOff>
      <xdr:row>11</xdr:row>
      <xdr:rowOff>675187</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222" t="55831" r="34821" b="40609"/>
        <a:stretch/>
      </xdr:blipFill>
      <xdr:spPr>
        <a:xfrm>
          <a:off x="6648450" y="3962400"/>
          <a:ext cx="1753960" cy="618037"/>
        </a:xfrm>
        <a:prstGeom prst="rect">
          <a:avLst/>
        </a:prstGeom>
      </xdr:spPr>
    </xdr:pic>
    <xdr:clientData/>
  </xdr:twoCellAnchor>
  <xdr:twoCellAnchor editAs="oneCell">
    <xdr:from>
      <xdr:col>3</xdr:col>
      <xdr:colOff>268061</xdr:colOff>
      <xdr:row>15</xdr:row>
      <xdr:rowOff>31174</xdr:rowOff>
    </xdr:from>
    <xdr:to>
      <xdr:col>3</xdr:col>
      <xdr:colOff>1677760</xdr:colOff>
      <xdr:row>15</xdr:row>
      <xdr:rowOff>566688</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8747" t="58152" r="35427" b="40898"/>
        <a:stretch/>
      </xdr:blipFill>
      <xdr:spPr>
        <a:xfrm>
          <a:off x="6840311" y="4974649"/>
          <a:ext cx="1409699" cy="5355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488156</xdr:colOff>
      <xdr:row>12</xdr:row>
      <xdr:rowOff>0</xdr:rowOff>
    </xdr:from>
    <xdr:to>
      <xdr:col>5</xdr:col>
      <xdr:colOff>880242</xdr:colOff>
      <xdr:row>12</xdr:row>
      <xdr:rowOff>2652</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488156</xdr:colOff>
      <xdr:row>15</xdr:row>
      <xdr:rowOff>0</xdr:rowOff>
    </xdr:from>
    <xdr:to>
      <xdr:col>5</xdr:col>
      <xdr:colOff>880242</xdr:colOff>
      <xdr:row>15</xdr:row>
      <xdr:rowOff>2652</xdr:rowOff>
    </xdr:to>
    <xdr:pic>
      <xdr:nvPicPr>
        <xdr:cNvPr id="2" name="Picture 1">
          <a:extLst>
            <a:ext uri="{FF2B5EF4-FFF2-40B4-BE49-F238E27FC236}">
              <a16:creationId xmlns:a16="http://schemas.microsoft.com/office/drawing/2014/main" id="{83233CBE-DF68-4776-B581-5ADE905CA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32256" y="4869180"/>
          <a:ext cx="1062646"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hiraz\Downloads\081123_CC_OBEROI%20MALL_GOREGAON_CIVIL%20%20%20INTERIOR%20_BOQ%20(2).xlsx" TargetMode="External"/><Relationship Id="rId1" Type="http://schemas.openxmlformats.org/officeDocument/2006/relationships/externalLinkPath" Target="file:///C:\Users\Shiraz\Downloads\081123_CC_OBEROI%20MALL_GOREGAON_CIVIL%20%20%20INTERIOR%20_BOQ%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X Invoice"/>
      <sheetName val="SUMMARY"/>
      <sheetName val="CIVIL WORK"/>
      <sheetName val="INTERIOR WORK"/>
      <sheetName val="Extra Items"/>
      <sheetName val="BELLS"/>
      <sheetName val="FACADE SIGNAGE"/>
      <sheetName val="MISCELLANEOUS"/>
      <sheetName val="CALCULATION PAINT"/>
    </sheetNames>
    <sheetDataSet>
      <sheetData sheetId="0"/>
      <sheetData sheetId="1"/>
      <sheetData sheetId="2">
        <row r="68">
          <cell r="I68">
            <v>1678565</v>
          </cell>
        </row>
        <row r="90">
          <cell r="I90">
            <v>438000</v>
          </cell>
        </row>
      </sheetData>
      <sheetData sheetId="3">
        <row r="108">
          <cell r="I108">
            <v>4528750</v>
          </cell>
        </row>
      </sheetData>
      <sheetData sheetId="4">
        <row r="6">
          <cell r="G6">
            <v>83375</v>
          </cell>
        </row>
      </sheetData>
      <sheetData sheetId="5"/>
      <sheetData sheetId="6">
        <row r="21">
          <cell r="I21">
            <v>0</v>
          </cell>
        </row>
      </sheetData>
      <sheetData sheetId="7">
        <row r="25">
          <cell r="I25">
            <v>86700</v>
          </cell>
        </row>
      </sheetData>
      <sheetData sheetId="8"/>
    </sheetDataSet>
  </externalBook>
</externalLink>
</file>

<file path=xl/persons/person.xml><?xml version="1.0" encoding="utf-8"?>
<personList xmlns="http://schemas.microsoft.com/office/spreadsheetml/2018/threadedcomments" xmlns:x="http://schemas.openxmlformats.org/spreadsheetml/2006/main">
  <person displayName="Shiraz Abbas" id="{43B652C3-1ADD-452F-A4E6-718E8B34988A}" userId="929112fc9b39ddb2"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85" dT="2024-04-06T19:39:12.27" personId="{43B652C3-1ADD-452F-A4E6-718E8B34988A}" id="{7DFFEF29-3AF6-4AEC-9294-7FCB0F34C5F3}">
    <text>Duct &amp; Kitchen ceiling paint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1DA3C-01CA-497C-AF0C-F4AEDF101403}">
  <dimension ref="A1:J20"/>
  <sheetViews>
    <sheetView tabSelected="1" zoomScale="90" zoomScaleNormal="100" zoomScaleSheetLayoutView="100" workbookViewId="0">
      <pane xSplit="2" ySplit="6" topLeftCell="C7" activePane="bottomRight" state="frozenSplit"/>
      <selection pane="topRight" activeCell="C1" sqref="C1"/>
      <selection pane="bottomLeft" activeCell="A5" sqref="A5"/>
      <selection pane="bottomRight" activeCell="I11" sqref="I11"/>
    </sheetView>
  </sheetViews>
  <sheetFormatPr defaultColWidth="8.6640625" defaultRowHeight="13.8" x14ac:dyDescent="0.3"/>
  <cols>
    <col min="1" max="1" width="16.44140625" style="1" customWidth="1"/>
    <col min="2" max="2" width="54.6640625" style="1" customWidth="1"/>
    <col min="3" max="3" width="20.33203125" style="3" bestFit="1" customWidth="1"/>
    <col min="4" max="7" width="20.33203125" style="3" customWidth="1"/>
    <col min="8" max="8" width="23" style="3" bestFit="1" customWidth="1"/>
    <col min="9" max="9" width="11.21875" style="1" bestFit="1" customWidth="1"/>
    <col min="10" max="10" width="12.6640625" style="1205" bestFit="1" customWidth="1"/>
    <col min="11" max="16384" width="8.6640625" style="1"/>
  </cols>
  <sheetData>
    <row r="1" spans="1:10" ht="15.6" customHeight="1" x14ac:dyDescent="0.3">
      <c r="A1" s="1188"/>
      <c r="B1" s="1189"/>
      <c r="C1" s="1189"/>
      <c r="D1" s="1189"/>
      <c r="E1" s="1189"/>
      <c r="F1" s="1189"/>
      <c r="G1" s="1189"/>
      <c r="H1" s="1189"/>
      <c r="I1" s="1139"/>
    </row>
    <row r="2" spans="1:10" ht="15.6" customHeight="1" thickBot="1" x14ac:dyDescent="0.35">
      <c r="A2" s="1190"/>
      <c r="B2" s="1191"/>
      <c r="C2" s="1191"/>
      <c r="D2" s="1191"/>
      <c r="E2" s="1191"/>
      <c r="F2" s="1191"/>
      <c r="G2" s="1191"/>
      <c r="H2" s="1341" t="s">
        <v>705</v>
      </c>
    </row>
    <row r="3" spans="1:10" s="5" customFormat="1" ht="21" x14ac:dyDescent="0.25">
      <c r="A3" s="1347" t="s">
        <v>47</v>
      </c>
      <c r="B3" s="1348"/>
      <c r="C3" s="1348"/>
      <c r="D3" s="1348"/>
      <c r="E3" s="1348"/>
      <c r="F3" s="1348"/>
      <c r="G3" s="1348"/>
      <c r="H3" s="1349"/>
      <c r="J3" s="1206"/>
    </row>
    <row r="4" spans="1:10" s="5" customFormat="1" ht="21.6" thickBot="1" x14ac:dyDescent="0.3">
      <c r="A4" s="1197" t="s">
        <v>656</v>
      </c>
      <c r="B4" s="1198" t="s">
        <v>308</v>
      </c>
      <c r="C4" s="1199"/>
      <c r="D4" s="1199"/>
      <c r="E4" s="1199"/>
      <c r="F4" s="1199"/>
      <c r="G4" s="1199"/>
      <c r="H4" s="1200"/>
      <c r="J4" s="1206"/>
    </row>
    <row r="5" spans="1:10" ht="21.6" thickBot="1" x14ac:dyDescent="0.45">
      <c r="A5" s="1350" t="s">
        <v>668</v>
      </c>
      <c r="B5" s="1351"/>
      <c r="C5" s="1351"/>
      <c r="D5" s="1351"/>
      <c r="E5" s="1351"/>
      <c r="F5" s="1351"/>
      <c r="G5" s="1351"/>
      <c r="H5" s="1352"/>
    </row>
    <row r="6" spans="1:10" s="4" customFormat="1" ht="44.4" customHeight="1" x14ac:dyDescent="0.3">
      <c r="A6" s="1192" t="s">
        <v>4</v>
      </c>
      <c r="B6" s="1193" t="s">
        <v>5</v>
      </c>
      <c r="C6" s="1194" t="s">
        <v>6</v>
      </c>
      <c r="D6" s="1194" t="s">
        <v>657</v>
      </c>
      <c r="E6" s="1194" t="s">
        <v>658</v>
      </c>
      <c r="F6" s="1194" t="s">
        <v>667</v>
      </c>
      <c r="G6" s="1195" t="s">
        <v>659</v>
      </c>
      <c r="H6" s="1196" t="s">
        <v>666</v>
      </c>
      <c r="J6" s="1207"/>
    </row>
    <row r="7" spans="1:10" ht="15.75" customHeight="1" x14ac:dyDescent="0.3">
      <c r="A7" s="71"/>
      <c r="B7" s="72"/>
      <c r="C7" s="70"/>
      <c r="D7" s="70"/>
      <c r="E7" s="70"/>
      <c r="F7" s="70"/>
      <c r="G7" s="70"/>
      <c r="H7" s="70"/>
    </row>
    <row r="8" spans="1:10" s="2" customFormat="1" ht="30.6" customHeight="1" x14ac:dyDescent="0.3">
      <c r="A8" s="1201">
        <v>1</v>
      </c>
      <c r="B8" s="1202" t="s">
        <v>13</v>
      </c>
      <c r="C8" s="1203">
        <f>'[1]CIVIL WORK'!I90+'[1]CIVIL WORK'!I68</f>
        <v>2116565</v>
      </c>
      <c r="D8" s="1203">
        <v>1269939</v>
      </c>
      <c r="E8" s="1203">
        <v>317484.75</v>
      </c>
      <c r="F8" s="1203">
        <f>G8-E8-D8</f>
        <v>979828.71400000015</v>
      </c>
      <c r="G8" s="1203">
        <f>'CIVIL WORK'!J89</f>
        <v>2567252.4640000002</v>
      </c>
      <c r="H8" s="1203">
        <f>G8-C8</f>
        <v>450687.46400000015</v>
      </c>
      <c r="J8" s="1208"/>
    </row>
    <row r="9" spans="1:10" s="2" customFormat="1" ht="29.4" customHeight="1" x14ac:dyDescent="0.3">
      <c r="A9" s="1201">
        <v>2</v>
      </c>
      <c r="B9" s="1202" t="s">
        <v>270</v>
      </c>
      <c r="C9" s="1203">
        <f>'[1]INTERIOR WORK'!I108</f>
        <v>4528750</v>
      </c>
      <c r="D9" s="1203">
        <v>2717250</v>
      </c>
      <c r="E9" s="1203">
        <v>679312.5</v>
      </c>
      <c r="F9" s="1203">
        <f t="shared" ref="F9:F13" si="0">G9-E9-D9</f>
        <v>637354.57099999953</v>
      </c>
      <c r="G9" s="1203">
        <f>'INTERIOR WORK'!K109</f>
        <v>4033917.0709999995</v>
      </c>
      <c r="H9" s="1203">
        <f t="shared" ref="H9:H13" si="1">G9-C9</f>
        <v>-494832.92900000047</v>
      </c>
      <c r="I9" s="1210"/>
      <c r="J9" s="1208"/>
    </row>
    <row r="10" spans="1:10" s="2" customFormat="1" ht="24.6" customHeight="1" x14ac:dyDescent="0.3">
      <c r="A10" s="1201">
        <v>3</v>
      </c>
      <c r="B10" s="1202" t="s">
        <v>299</v>
      </c>
      <c r="C10" s="1203">
        <f>'[1]Extra Items'!G6</f>
        <v>83375</v>
      </c>
      <c r="D10" s="1203">
        <v>50025</v>
      </c>
      <c r="E10" s="1203">
        <v>12506.25</v>
      </c>
      <c r="F10" s="1203">
        <f t="shared" si="0"/>
        <v>-62531.25</v>
      </c>
      <c r="G10" s="1203">
        <f>BELLS!I14</f>
        <v>0</v>
      </c>
      <c r="H10" s="1203">
        <f t="shared" si="1"/>
        <v>-83375</v>
      </c>
      <c r="J10" s="1208"/>
    </row>
    <row r="11" spans="1:10" s="2" customFormat="1" ht="39.6" customHeight="1" x14ac:dyDescent="0.3">
      <c r="A11" s="1201">
        <v>4</v>
      </c>
      <c r="B11" s="1202" t="s">
        <v>117</v>
      </c>
      <c r="C11" s="1203">
        <f>'[1]FACADE SIGNAGE'!I21</f>
        <v>0</v>
      </c>
      <c r="D11" s="1203"/>
      <c r="E11" s="1203">
        <v>0</v>
      </c>
      <c r="F11" s="1203">
        <f t="shared" si="0"/>
        <v>0</v>
      </c>
      <c r="G11" s="1203">
        <f>'FACADE SIGNAGE'!I21</f>
        <v>0</v>
      </c>
      <c r="H11" s="1203">
        <f t="shared" si="1"/>
        <v>0</v>
      </c>
      <c r="J11" s="1208"/>
    </row>
    <row r="12" spans="1:10" s="2" customFormat="1" ht="33" customHeight="1" x14ac:dyDescent="0.3">
      <c r="A12" s="1201">
        <v>5</v>
      </c>
      <c r="B12" s="1202" t="s">
        <v>271</v>
      </c>
      <c r="C12" s="1203">
        <f>[1]MISCELLANEOUS!I25</f>
        <v>86700</v>
      </c>
      <c r="D12" s="1203">
        <v>52020</v>
      </c>
      <c r="E12" s="1203">
        <v>13005</v>
      </c>
      <c r="F12" s="1203">
        <f t="shared" si="0"/>
        <v>-450</v>
      </c>
      <c r="G12" s="1203">
        <f>MISCELLANEOUS!I25</f>
        <v>64575</v>
      </c>
      <c r="H12" s="1203">
        <f t="shared" si="1"/>
        <v>-22125</v>
      </c>
      <c r="J12" s="1208"/>
    </row>
    <row r="13" spans="1:10" s="2" customFormat="1" ht="27" customHeight="1" x14ac:dyDescent="0.3">
      <c r="A13" s="1201">
        <v>6</v>
      </c>
      <c r="B13" s="1202" t="s">
        <v>528</v>
      </c>
      <c r="C13" s="1203"/>
      <c r="D13" s="1203"/>
      <c r="E13" s="1203"/>
      <c r="F13" s="1203">
        <f t="shared" si="0"/>
        <v>939524.13750000007</v>
      </c>
      <c r="G13" s="1203">
        <f>'Extra Items'!G40</f>
        <v>939524.13750000007</v>
      </c>
      <c r="H13" s="1203">
        <f t="shared" si="1"/>
        <v>939524.13750000007</v>
      </c>
      <c r="I13" s="1210"/>
      <c r="J13" s="1208"/>
    </row>
    <row r="14" spans="1:10" s="2" customFormat="1" ht="25.2" customHeight="1" x14ac:dyDescent="0.3">
      <c r="A14" s="94"/>
      <c r="B14" s="94" t="s">
        <v>7</v>
      </c>
      <c r="C14" s="95">
        <f>SUM(C8:C13)</f>
        <v>6815390</v>
      </c>
      <c r="D14" s="95">
        <v>4089234</v>
      </c>
      <c r="E14" s="95">
        <v>1022308.5</v>
      </c>
      <c r="F14" s="95">
        <f>SUM(F8:F13)</f>
        <v>2493726.1724999999</v>
      </c>
      <c r="G14" s="95">
        <f>SUM(G8:G13)</f>
        <v>7605268.6725000003</v>
      </c>
      <c r="H14" s="931">
        <f>SUM(H8:H13)</f>
        <v>789878.67249999975</v>
      </c>
      <c r="I14" s="1210"/>
      <c r="J14" s="1208"/>
    </row>
    <row r="15" spans="1:10" s="6" customFormat="1" ht="15.6" x14ac:dyDescent="0.3">
      <c r="A15" s="73"/>
      <c r="B15" s="74"/>
      <c r="C15" s="75"/>
      <c r="D15" s="75"/>
      <c r="E15" s="75"/>
      <c r="F15" s="75"/>
      <c r="G15" s="75"/>
      <c r="H15" s="129"/>
      <c r="J15" s="1209"/>
    </row>
    <row r="16" spans="1:10" ht="24.6" customHeight="1" x14ac:dyDescent="0.3">
      <c r="A16" s="72"/>
      <c r="B16" s="72" t="s">
        <v>17</v>
      </c>
      <c r="C16" s="70">
        <f>C14*18%</f>
        <v>1226770.2</v>
      </c>
      <c r="D16" s="70">
        <v>736062.12</v>
      </c>
      <c r="E16" s="70">
        <v>184015.53</v>
      </c>
      <c r="F16" s="70">
        <f>F14*18%</f>
        <v>448870.71104999998</v>
      </c>
      <c r="G16" s="70">
        <f>G14*18%</f>
        <v>1368948.3610499999</v>
      </c>
      <c r="H16" s="70"/>
    </row>
    <row r="17" spans="1:10" ht="24" customHeight="1" x14ac:dyDescent="0.3">
      <c r="A17" s="186"/>
      <c r="B17" s="186" t="s">
        <v>519</v>
      </c>
      <c r="C17" s="187">
        <f>C14+C16</f>
        <v>8042160.2000000002</v>
      </c>
      <c r="D17" s="187">
        <v>4825296.12</v>
      </c>
      <c r="E17" s="187">
        <v>1206324.03</v>
      </c>
      <c r="F17" s="187">
        <f>F14+F16</f>
        <v>2942596.8835499999</v>
      </c>
      <c r="G17" s="187">
        <f>G14+G16</f>
        <v>8974217.0335499998</v>
      </c>
      <c r="H17" s="188"/>
      <c r="J17" s="1208"/>
    </row>
    <row r="18" spans="1:10" ht="34.200000000000003" customHeight="1" x14ac:dyDescent="0.3">
      <c r="A18" s="190"/>
      <c r="B18" s="1345" t="s">
        <v>340</v>
      </c>
      <c r="C18" s="1345"/>
      <c r="D18" s="1345"/>
      <c r="E18" s="1345"/>
      <c r="F18" s="1345"/>
      <c r="G18" s="1345"/>
      <c r="H18" s="1346"/>
    </row>
    <row r="19" spans="1:10" ht="57.75" customHeight="1" thickBot="1" x14ac:dyDescent="0.35">
      <c r="A19" s="1342"/>
      <c r="B19" s="1343"/>
      <c r="C19" s="1343"/>
      <c r="D19" s="1343"/>
      <c r="E19" s="1343"/>
      <c r="F19" s="1343"/>
      <c r="G19" s="1343"/>
      <c r="H19" s="1344"/>
    </row>
    <row r="20" spans="1:10" ht="14.4" thickTop="1" x14ac:dyDescent="0.3"/>
  </sheetData>
  <protectedRanges>
    <protectedRange sqref="C3:H4" name="Range1_2"/>
  </protectedRanges>
  <mergeCells count="4">
    <mergeCell ref="A19:H19"/>
    <mergeCell ref="B18:H18"/>
    <mergeCell ref="A3:H3"/>
    <mergeCell ref="A5:H5"/>
  </mergeCells>
  <pageMargins left="0.51181102362204722" right="0" top="0.74803149606299213" bottom="0.98425196850393704" header="0.51181102362204722" footer="0.51181102362204722"/>
  <pageSetup scale="65"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83"/>
  <sheetViews>
    <sheetView view="pageBreakPreview" zoomScale="80" zoomScaleNormal="90" zoomScaleSheetLayoutView="80" workbookViewId="0">
      <selection activeCell="H14" sqref="H14"/>
    </sheetView>
  </sheetViews>
  <sheetFormatPr defaultColWidth="8.6640625" defaultRowHeight="21" x14ac:dyDescent="0.4"/>
  <cols>
    <col min="1" max="1" width="10.109375" style="131" customWidth="1"/>
    <col min="2" max="2" width="33.44140625" style="180" customWidth="1"/>
    <col min="3" max="3" width="72.6640625" style="166" customWidth="1"/>
    <col min="4" max="4" width="8.33203125" style="167" bestFit="1" customWidth="1"/>
    <col min="5" max="5" width="9.77734375" style="131" bestFit="1" customWidth="1"/>
    <col min="6" max="6" width="14.5546875" style="131" bestFit="1" customWidth="1"/>
    <col min="7" max="7" width="17.44140625" style="167" bestFit="1" customWidth="1"/>
    <col min="8" max="8" width="17.44140625" style="532" customWidth="1"/>
    <col min="9" max="9" width="17.44140625" style="167" customWidth="1"/>
    <col min="10" max="10" width="22.5546875" style="132" customWidth="1"/>
    <col min="11" max="236" width="8.6640625" style="132"/>
    <col min="237" max="237" width="7.6640625" style="132" customWidth="1"/>
    <col min="238" max="238" width="65.6640625" style="132" customWidth="1"/>
    <col min="239" max="240" width="7.6640625" style="132" bestFit="1" customWidth="1"/>
    <col min="241" max="241" width="15.44140625" style="132" bestFit="1" customWidth="1"/>
    <col min="242" max="242" width="16.6640625" style="132" customWidth="1"/>
    <col min="243" max="243" width="18.44140625" style="132" customWidth="1"/>
    <col min="244" max="244" width="16" style="132" bestFit="1" customWidth="1"/>
    <col min="245" max="492" width="8.6640625" style="132"/>
    <col min="493" max="493" width="7.6640625" style="132" customWidth="1"/>
    <col min="494" max="494" width="65.6640625" style="132" customWidth="1"/>
    <col min="495" max="496" width="7.6640625" style="132" bestFit="1" customWidth="1"/>
    <col min="497" max="497" width="15.44140625" style="132" bestFit="1" customWidth="1"/>
    <col min="498" max="498" width="16.6640625" style="132" customWidth="1"/>
    <col min="499" max="499" width="18.44140625" style="132" customWidth="1"/>
    <col min="500" max="500" width="16" style="132" bestFit="1" customWidth="1"/>
    <col min="501" max="748" width="8.6640625" style="132"/>
    <col min="749" max="749" width="7.6640625" style="132" customWidth="1"/>
    <col min="750" max="750" width="65.6640625" style="132" customWidth="1"/>
    <col min="751" max="752" width="7.6640625" style="132" bestFit="1" customWidth="1"/>
    <col min="753" max="753" width="15.44140625" style="132" bestFit="1" customWidth="1"/>
    <col min="754" max="754" width="16.6640625" style="132" customWidth="1"/>
    <col min="755" max="755" width="18.44140625" style="132" customWidth="1"/>
    <col min="756" max="756" width="16" style="132" bestFit="1" customWidth="1"/>
    <col min="757" max="1004" width="8.6640625" style="132"/>
    <col min="1005" max="1005" width="7.6640625" style="132" customWidth="1"/>
    <col min="1006" max="1006" width="65.6640625" style="132" customWidth="1"/>
    <col min="1007" max="1008" width="7.6640625" style="132" bestFit="1" customWidth="1"/>
    <col min="1009" max="1009" width="15.44140625" style="132" bestFit="1" customWidth="1"/>
    <col min="1010" max="1010" width="16.6640625" style="132" customWidth="1"/>
    <col min="1011" max="1011" width="18.44140625" style="132" customWidth="1"/>
    <col min="1012" max="1012" width="16" style="132" bestFit="1" customWidth="1"/>
    <col min="1013" max="1260" width="8.6640625" style="132"/>
    <col min="1261" max="1261" width="7.6640625" style="132" customWidth="1"/>
    <col min="1262" max="1262" width="65.6640625" style="132" customWidth="1"/>
    <col min="1263" max="1264" width="7.6640625" style="132" bestFit="1" customWidth="1"/>
    <col min="1265" max="1265" width="15.44140625" style="132" bestFit="1" customWidth="1"/>
    <col min="1266" max="1266" width="16.6640625" style="132" customWidth="1"/>
    <col min="1267" max="1267" width="18.44140625" style="132" customWidth="1"/>
    <col min="1268" max="1268" width="16" style="132" bestFit="1" customWidth="1"/>
    <col min="1269" max="1516" width="8.6640625" style="132"/>
    <col min="1517" max="1517" width="7.6640625" style="132" customWidth="1"/>
    <col min="1518" max="1518" width="65.6640625" style="132" customWidth="1"/>
    <col min="1519" max="1520" width="7.6640625" style="132" bestFit="1" customWidth="1"/>
    <col min="1521" max="1521" width="15.44140625" style="132" bestFit="1" customWidth="1"/>
    <col min="1522" max="1522" width="16.6640625" style="132" customWidth="1"/>
    <col min="1523" max="1523" width="18.44140625" style="132" customWidth="1"/>
    <col min="1524" max="1524" width="16" style="132" bestFit="1" customWidth="1"/>
    <col min="1525" max="1772" width="8.6640625" style="132"/>
    <col min="1773" max="1773" width="7.6640625" style="132" customWidth="1"/>
    <col min="1774" max="1774" width="65.6640625" style="132" customWidth="1"/>
    <col min="1775" max="1776" width="7.6640625" style="132" bestFit="1" customWidth="1"/>
    <col min="1777" max="1777" width="15.44140625" style="132" bestFit="1" customWidth="1"/>
    <col min="1778" max="1778" width="16.6640625" style="132" customWidth="1"/>
    <col min="1779" max="1779" width="18.44140625" style="132" customWidth="1"/>
    <col min="1780" max="1780" width="16" style="132" bestFit="1" customWidth="1"/>
    <col min="1781" max="2028" width="8.6640625" style="132"/>
    <col min="2029" max="2029" width="7.6640625" style="132" customWidth="1"/>
    <col min="2030" max="2030" width="65.6640625" style="132" customWidth="1"/>
    <col min="2031" max="2032" width="7.6640625" style="132" bestFit="1" customWidth="1"/>
    <col min="2033" max="2033" width="15.44140625" style="132" bestFit="1" customWidth="1"/>
    <col min="2034" max="2034" width="16.6640625" style="132" customWidth="1"/>
    <col min="2035" max="2035" width="18.44140625" style="132" customWidth="1"/>
    <col min="2036" max="2036" width="16" style="132" bestFit="1" customWidth="1"/>
    <col min="2037" max="2284" width="8.6640625" style="132"/>
    <col min="2285" max="2285" width="7.6640625" style="132" customWidth="1"/>
    <col min="2286" max="2286" width="65.6640625" style="132" customWidth="1"/>
    <col min="2287" max="2288" width="7.6640625" style="132" bestFit="1" customWidth="1"/>
    <col min="2289" max="2289" width="15.44140625" style="132" bestFit="1" customWidth="1"/>
    <col min="2290" max="2290" width="16.6640625" style="132" customWidth="1"/>
    <col min="2291" max="2291" width="18.44140625" style="132" customWidth="1"/>
    <col min="2292" max="2292" width="16" style="132" bestFit="1" customWidth="1"/>
    <col min="2293" max="2540" width="8.6640625" style="132"/>
    <col min="2541" max="2541" width="7.6640625" style="132" customWidth="1"/>
    <col min="2542" max="2542" width="65.6640625" style="132" customWidth="1"/>
    <col min="2543" max="2544" width="7.6640625" style="132" bestFit="1" customWidth="1"/>
    <col min="2545" max="2545" width="15.44140625" style="132" bestFit="1" customWidth="1"/>
    <col min="2546" max="2546" width="16.6640625" style="132" customWidth="1"/>
    <col min="2547" max="2547" width="18.44140625" style="132" customWidth="1"/>
    <col min="2548" max="2548" width="16" style="132" bestFit="1" customWidth="1"/>
    <col min="2549" max="2796" width="8.6640625" style="132"/>
    <col min="2797" max="2797" width="7.6640625" style="132" customWidth="1"/>
    <col min="2798" max="2798" width="65.6640625" style="132" customWidth="1"/>
    <col min="2799" max="2800" width="7.6640625" style="132" bestFit="1" customWidth="1"/>
    <col min="2801" max="2801" width="15.44140625" style="132" bestFit="1" customWidth="1"/>
    <col min="2802" max="2802" width="16.6640625" style="132" customWidth="1"/>
    <col min="2803" max="2803" width="18.44140625" style="132" customWidth="1"/>
    <col min="2804" max="2804" width="16" style="132" bestFit="1" customWidth="1"/>
    <col min="2805" max="3052" width="8.6640625" style="132"/>
    <col min="3053" max="3053" width="7.6640625" style="132" customWidth="1"/>
    <col min="3054" max="3054" width="65.6640625" style="132" customWidth="1"/>
    <col min="3055" max="3056" width="7.6640625" style="132" bestFit="1" customWidth="1"/>
    <col min="3057" max="3057" width="15.44140625" style="132" bestFit="1" customWidth="1"/>
    <col min="3058" max="3058" width="16.6640625" style="132" customWidth="1"/>
    <col min="3059" max="3059" width="18.44140625" style="132" customWidth="1"/>
    <col min="3060" max="3060" width="16" style="132" bestFit="1" customWidth="1"/>
    <col min="3061" max="3308" width="8.6640625" style="132"/>
    <col min="3309" max="3309" width="7.6640625" style="132" customWidth="1"/>
    <col min="3310" max="3310" width="65.6640625" style="132" customWidth="1"/>
    <col min="3311" max="3312" width="7.6640625" style="132" bestFit="1" customWidth="1"/>
    <col min="3313" max="3313" width="15.44140625" style="132" bestFit="1" customWidth="1"/>
    <col min="3314" max="3314" width="16.6640625" style="132" customWidth="1"/>
    <col min="3315" max="3315" width="18.44140625" style="132" customWidth="1"/>
    <col min="3316" max="3316" width="16" style="132" bestFit="1" customWidth="1"/>
    <col min="3317" max="3564" width="8.6640625" style="132"/>
    <col min="3565" max="3565" width="7.6640625" style="132" customWidth="1"/>
    <col min="3566" max="3566" width="65.6640625" style="132" customWidth="1"/>
    <col min="3567" max="3568" width="7.6640625" style="132" bestFit="1" customWidth="1"/>
    <col min="3569" max="3569" width="15.44140625" style="132" bestFit="1" customWidth="1"/>
    <col min="3570" max="3570" width="16.6640625" style="132" customWidth="1"/>
    <col min="3571" max="3571" width="18.44140625" style="132" customWidth="1"/>
    <col min="3572" max="3572" width="16" style="132" bestFit="1" customWidth="1"/>
    <col min="3573" max="3820" width="8.6640625" style="132"/>
    <col min="3821" max="3821" width="7.6640625" style="132" customWidth="1"/>
    <col min="3822" max="3822" width="65.6640625" style="132" customWidth="1"/>
    <col min="3823" max="3824" width="7.6640625" style="132" bestFit="1" customWidth="1"/>
    <col min="3825" max="3825" width="15.44140625" style="132" bestFit="1" customWidth="1"/>
    <col min="3826" max="3826" width="16.6640625" style="132" customWidth="1"/>
    <col min="3827" max="3827" width="18.44140625" style="132" customWidth="1"/>
    <col min="3828" max="3828" width="16" style="132" bestFit="1" customWidth="1"/>
    <col min="3829" max="4076" width="8.6640625" style="132"/>
    <col min="4077" max="4077" width="7.6640625" style="132" customWidth="1"/>
    <col min="4078" max="4078" width="65.6640625" style="132" customWidth="1"/>
    <col min="4079" max="4080" width="7.6640625" style="132" bestFit="1" customWidth="1"/>
    <col min="4081" max="4081" width="15.44140625" style="132" bestFit="1" customWidth="1"/>
    <col min="4082" max="4082" width="16.6640625" style="132" customWidth="1"/>
    <col min="4083" max="4083" width="18.44140625" style="132" customWidth="1"/>
    <col min="4084" max="4084" width="16" style="132" bestFit="1" customWidth="1"/>
    <col min="4085" max="4332" width="8.6640625" style="132"/>
    <col min="4333" max="4333" width="7.6640625" style="132" customWidth="1"/>
    <col min="4334" max="4334" width="65.6640625" style="132" customWidth="1"/>
    <col min="4335" max="4336" width="7.6640625" style="132" bestFit="1" customWidth="1"/>
    <col min="4337" max="4337" width="15.44140625" style="132" bestFit="1" customWidth="1"/>
    <col min="4338" max="4338" width="16.6640625" style="132" customWidth="1"/>
    <col min="4339" max="4339" width="18.44140625" style="132" customWidth="1"/>
    <col min="4340" max="4340" width="16" style="132" bestFit="1" customWidth="1"/>
    <col min="4341" max="4588" width="8.6640625" style="132"/>
    <col min="4589" max="4589" width="7.6640625" style="132" customWidth="1"/>
    <col min="4590" max="4590" width="65.6640625" style="132" customWidth="1"/>
    <col min="4591" max="4592" width="7.6640625" style="132" bestFit="1" customWidth="1"/>
    <col min="4593" max="4593" width="15.44140625" style="132" bestFit="1" customWidth="1"/>
    <col min="4594" max="4594" width="16.6640625" style="132" customWidth="1"/>
    <col min="4595" max="4595" width="18.44140625" style="132" customWidth="1"/>
    <col min="4596" max="4596" width="16" style="132" bestFit="1" customWidth="1"/>
    <col min="4597" max="4844" width="8.6640625" style="132"/>
    <col min="4845" max="4845" width="7.6640625" style="132" customWidth="1"/>
    <col min="4846" max="4846" width="65.6640625" style="132" customWidth="1"/>
    <col min="4847" max="4848" width="7.6640625" style="132" bestFit="1" customWidth="1"/>
    <col min="4849" max="4849" width="15.44140625" style="132" bestFit="1" customWidth="1"/>
    <col min="4850" max="4850" width="16.6640625" style="132" customWidth="1"/>
    <col min="4851" max="4851" width="18.44140625" style="132" customWidth="1"/>
    <col min="4852" max="4852" width="16" style="132" bestFit="1" customWidth="1"/>
    <col min="4853" max="5100" width="8.6640625" style="132"/>
    <col min="5101" max="5101" width="7.6640625" style="132" customWidth="1"/>
    <col min="5102" max="5102" width="65.6640625" style="132" customWidth="1"/>
    <col min="5103" max="5104" width="7.6640625" style="132" bestFit="1" customWidth="1"/>
    <col min="5105" max="5105" width="15.44140625" style="132" bestFit="1" customWidth="1"/>
    <col min="5106" max="5106" width="16.6640625" style="132" customWidth="1"/>
    <col min="5107" max="5107" width="18.44140625" style="132" customWidth="1"/>
    <col min="5108" max="5108" width="16" style="132" bestFit="1" customWidth="1"/>
    <col min="5109" max="5356" width="8.6640625" style="132"/>
    <col min="5357" max="5357" width="7.6640625" style="132" customWidth="1"/>
    <col min="5358" max="5358" width="65.6640625" style="132" customWidth="1"/>
    <col min="5359" max="5360" width="7.6640625" style="132" bestFit="1" customWidth="1"/>
    <col min="5361" max="5361" width="15.44140625" style="132" bestFit="1" customWidth="1"/>
    <col min="5362" max="5362" width="16.6640625" style="132" customWidth="1"/>
    <col min="5363" max="5363" width="18.44140625" style="132" customWidth="1"/>
    <col min="5364" max="5364" width="16" style="132" bestFit="1" customWidth="1"/>
    <col min="5365" max="5612" width="8.6640625" style="132"/>
    <col min="5613" max="5613" width="7.6640625" style="132" customWidth="1"/>
    <col min="5614" max="5614" width="65.6640625" style="132" customWidth="1"/>
    <col min="5615" max="5616" width="7.6640625" style="132" bestFit="1" customWidth="1"/>
    <col min="5617" max="5617" width="15.44140625" style="132" bestFit="1" customWidth="1"/>
    <col min="5618" max="5618" width="16.6640625" style="132" customWidth="1"/>
    <col min="5619" max="5619" width="18.44140625" style="132" customWidth="1"/>
    <col min="5620" max="5620" width="16" style="132" bestFit="1" customWidth="1"/>
    <col min="5621" max="5868" width="8.6640625" style="132"/>
    <col min="5869" max="5869" width="7.6640625" style="132" customWidth="1"/>
    <col min="5870" max="5870" width="65.6640625" style="132" customWidth="1"/>
    <col min="5871" max="5872" width="7.6640625" style="132" bestFit="1" customWidth="1"/>
    <col min="5873" max="5873" width="15.44140625" style="132" bestFit="1" customWidth="1"/>
    <col min="5874" max="5874" width="16.6640625" style="132" customWidth="1"/>
    <col min="5875" max="5875" width="18.44140625" style="132" customWidth="1"/>
    <col min="5876" max="5876" width="16" style="132" bestFit="1" customWidth="1"/>
    <col min="5877" max="6124" width="8.6640625" style="132"/>
    <col min="6125" max="6125" width="7.6640625" style="132" customWidth="1"/>
    <col min="6126" max="6126" width="65.6640625" style="132" customWidth="1"/>
    <col min="6127" max="6128" width="7.6640625" style="132" bestFit="1" customWidth="1"/>
    <col min="6129" max="6129" width="15.44140625" style="132" bestFit="1" customWidth="1"/>
    <col min="6130" max="6130" width="16.6640625" style="132" customWidth="1"/>
    <col min="6131" max="6131" width="18.44140625" style="132" customWidth="1"/>
    <col min="6132" max="6132" width="16" style="132" bestFit="1" customWidth="1"/>
    <col min="6133" max="6380" width="8.6640625" style="132"/>
    <col min="6381" max="6381" width="7.6640625" style="132" customWidth="1"/>
    <col min="6382" max="6382" width="65.6640625" style="132" customWidth="1"/>
    <col min="6383" max="6384" width="7.6640625" style="132" bestFit="1" customWidth="1"/>
    <col min="6385" max="6385" width="15.44140625" style="132" bestFit="1" customWidth="1"/>
    <col min="6386" max="6386" width="16.6640625" style="132" customWidth="1"/>
    <col min="6387" max="6387" width="18.44140625" style="132" customWidth="1"/>
    <col min="6388" max="6388" width="16" style="132" bestFit="1" customWidth="1"/>
    <col min="6389" max="6636" width="8.6640625" style="132"/>
    <col min="6637" max="6637" width="7.6640625" style="132" customWidth="1"/>
    <col min="6638" max="6638" width="65.6640625" style="132" customWidth="1"/>
    <col min="6639" max="6640" width="7.6640625" style="132" bestFit="1" customWidth="1"/>
    <col min="6641" max="6641" width="15.44140625" style="132" bestFit="1" customWidth="1"/>
    <col min="6642" max="6642" width="16.6640625" style="132" customWidth="1"/>
    <col min="6643" max="6643" width="18.44140625" style="132" customWidth="1"/>
    <col min="6644" max="6644" width="16" style="132" bestFit="1" customWidth="1"/>
    <col min="6645" max="6892" width="8.6640625" style="132"/>
    <col min="6893" max="6893" width="7.6640625" style="132" customWidth="1"/>
    <col min="6894" max="6894" width="65.6640625" style="132" customWidth="1"/>
    <col min="6895" max="6896" width="7.6640625" style="132" bestFit="1" customWidth="1"/>
    <col min="6897" max="6897" width="15.44140625" style="132" bestFit="1" customWidth="1"/>
    <col min="6898" max="6898" width="16.6640625" style="132" customWidth="1"/>
    <col min="6899" max="6899" width="18.44140625" style="132" customWidth="1"/>
    <col min="6900" max="6900" width="16" style="132" bestFit="1" customWidth="1"/>
    <col min="6901" max="7148" width="8.6640625" style="132"/>
    <col min="7149" max="7149" width="7.6640625" style="132" customWidth="1"/>
    <col min="7150" max="7150" width="65.6640625" style="132" customWidth="1"/>
    <col min="7151" max="7152" width="7.6640625" style="132" bestFit="1" customWidth="1"/>
    <col min="7153" max="7153" width="15.44140625" style="132" bestFit="1" customWidth="1"/>
    <col min="7154" max="7154" width="16.6640625" style="132" customWidth="1"/>
    <col min="7155" max="7155" width="18.44140625" style="132" customWidth="1"/>
    <col min="7156" max="7156" width="16" style="132" bestFit="1" customWidth="1"/>
    <col min="7157" max="7404" width="8.6640625" style="132"/>
    <col min="7405" max="7405" width="7.6640625" style="132" customWidth="1"/>
    <col min="7406" max="7406" width="65.6640625" style="132" customWidth="1"/>
    <col min="7407" max="7408" width="7.6640625" style="132" bestFit="1" customWidth="1"/>
    <col min="7409" max="7409" width="15.44140625" style="132" bestFit="1" customWidth="1"/>
    <col min="7410" max="7410" width="16.6640625" style="132" customWidth="1"/>
    <col min="7411" max="7411" width="18.44140625" style="132" customWidth="1"/>
    <col min="7412" max="7412" width="16" style="132" bestFit="1" customWidth="1"/>
    <col min="7413" max="7660" width="8.6640625" style="132"/>
    <col min="7661" max="7661" width="7.6640625" style="132" customWidth="1"/>
    <col min="7662" max="7662" width="65.6640625" style="132" customWidth="1"/>
    <col min="7663" max="7664" width="7.6640625" style="132" bestFit="1" customWidth="1"/>
    <col min="7665" max="7665" width="15.44140625" style="132" bestFit="1" customWidth="1"/>
    <col min="7666" max="7666" width="16.6640625" style="132" customWidth="1"/>
    <col min="7667" max="7667" width="18.44140625" style="132" customWidth="1"/>
    <col min="7668" max="7668" width="16" style="132" bestFit="1" customWidth="1"/>
    <col min="7669" max="7916" width="8.6640625" style="132"/>
    <col min="7917" max="7917" width="7.6640625" style="132" customWidth="1"/>
    <col min="7918" max="7918" width="65.6640625" style="132" customWidth="1"/>
    <col min="7919" max="7920" width="7.6640625" style="132" bestFit="1" customWidth="1"/>
    <col min="7921" max="7921" width="15.44140625" style="132" bestFit="1" customWidth="1"/>
    <col min="7922" max="7922" width="16.6640625" style="132" customWidth="1"/>
    <col min="7923" max="7923" width="18.44140625" style="132" customWidth="1"/>
    <col min="7924" max="7924" width="16" style="132" bestFit="1" customWidth="1"/>
    <col min="7925" max="8172" width="8.6640625" style="132"/>
    <col min="8173" max="8173" width="7.6640625" style="132" customWidth="1"/>
    <col min="8174" max="8174" width="65.6640625" style="132" customWidth="1"/>
    <col min="8175" max="8176" width="7.6640625" style="132" bestFit="1" customWidth="1"/>
    <col min="8177" max="8177" width="15.44140625" style="132" bestFit="1" customWidth="1"/>
    <col min="8178" max="8178" width="16.6640625" style="132" customWidth="1"/>
    <col min="8179" max="8179" width="18.44140625" style="132" customWidth="1"/>
    <col min="8180" max="8180" width="16" style="132" bestFit="1" customWidth="1"/>
    <col min="8181" max="8428" width="8.6640625" style="132"/>
    <col min="8429" max="8429" width="7.6640625" style="132" customWidth="1"/>
    <col min="8430" max="8430" width="65.6640625" style="132" customWidth="1"/>
    <col min="8431" max="8432" width="7.6640625" style="132" bestFit="1" customWidth="1"/>
    <col min="8433" max="8433" width="15.44140625" style="132" bestFit="1" customWidth="1"/>
    <col min="8434" max="8434" width="16.6640625" style="132" customWidth="1"/>
    <col min="8435" max="8435" width="18.44140625" style="132" customWidth="1"/>
    <col min="8436" max="8436" width="16" style="132" bestFit="1" customWidth="1"/>
    <col min="8437" max="8684" width="8.6640625" style="132"/>
    <col min="8685" max="8685" width="7.6640625" style="132" customWidth="1"/>
    <col min="8686" max="8686" width="65.6640625" style="132" customWidth="1"/>
    <col min="8687" max="8688" width="7.6640625" style="132" bestFit="1" customWidth="1"/>
    <col min="8689" max="8689" width="15.44140625" style="132" bestFit="1" customWidth="1"/>
    <col min="8690" max="8690" width="16.6640625" style="132" customWidth="1"/>
    <col min="8691" max="8691" width="18.44140625" style="132" customWidth="1"/>
    <col min="8692" max="8692" width="16" style="132" bestFit="1" customWidth="1"/>
    <col min="8693" max="8940" width="8.6640625" style="132"/>
    <col min="8941" max="8941" width="7.6640625" style="132" customWidth="1"/>
    <col min="8942" max="8942" width="65.6640625" style="132" customWidth="1"/>
    <col min="8943" max="8944" width="7.6640625" style="132" bestFit="1" customWidth="1"/>
    <col min="8945" max="8945" width="15.44140625" style="132" bestFit="1" customWidth="1"/>
    <col min="8946" max="8946" width="16.6640625" style="132" customWidth="1"/>
    <col min="8947" max="8947" width="18.44140625" style="132" customWidth="1"/>
    <col min="8948" max="8948" width="16" style="132" bestFit="1" customWidth="1"/>
    <col min="8949" max="9196" width="8.6640625" style="132"/>
    <col min="9197" max="9197" width="7.6640625" style="132" customWidth="1"/>
    <col min="9198" max="9198" width="65.6640625" style="132" customWidth="1"/>
    <col min="9199" max="9200" width="7.6640625" style="132" bestFit="1" customWidth="1"/>
    <col min="9201" max="9201" width="15.44140625" style="132" bestFit="1" customWidth="1"/>
    <col min="9202" max="9202" width="16.6640625" style="132" customWidth="1"/>
    <col min="9203" max="9203" width="18.44140625" style="132" customWidth="1"/>
    <col min="9204" max="9204" width="16" style="132" bestFit="1" customWidth="1"/>
    <col min="9205" max="9452" width="8.6640625" style="132"/>
    <col min="9453" max="9453" width="7.6640625" style="132" customWidth="1"/>
    <col min="9454" max="9454" width="65.6640625" style="132" customWidth="1"/>
    <col min="9455" max="9456" width="7.6640625" style="132" bestFit="1" customWidth="1"/>
    <col min="9457" max="9457" width="15.44140625" style="132" bestFit="1" customWidth="1"/>
    <col min="9458" max="9458" width="16.6640625" style="132" customWidth="1"/>
    <col min="9459" max="9459" width="18.44140625" style="132" customWidth="1"/>
    <col min="9460" max="9460" width="16" style="132" bestFit="1" customWidth="1"/>
    <col min="9461" max="9708" width="8.6640625" style="132"/>
    <col min="9709" max="9709" width="7.6640625" style="132" customWidth="1"/>
    <col min="9710" max="9710" width="65.6640625" style="132" customWidth="1"/>
    <col min="9711" max="9712" width="7.6640625" style="132" bestFit="1" customWidth="1"/>
    <col min="9713" max="9713" width="15.44140625" style="132" bestFit="1" customWidth="1"/>
    <col min="9714" max="9714" width="16.6640625" style="132" customWidth="1"/>
    <col min="9715" max="9715" width="18.44140625" style="132" customWidth="1"/>
    <col min="9716" max="9716" width="16" style="132" bestFit="1" customWidth="1"/>
    <col min="9717" max="9964" width="8.6640625" style="132"/>
    <col min="9965" max="9965" width="7.6640625" style="132" customWidth="1"/>
    <col min="9966" max="9966" width="65.6640625" style="132" customWidth="1"/>
    <col min="9967" max="9968" width="7.6640625" style="132" bestFit="1" customWidth="1"/>
    <col min="9969" max="9969" width="15.44140625" style="132" bestFit="1" customWidth="1"/>
    <col min="9970" max="9970" width="16.6640625" style="132" customWidth="1"/>
    <col min="9971" max="9971" width="18.44140625" style="132" customWidth="1"/>
    <col min="9972" max="9972" width="16" style="132" bestFit="1" customWidth="1"/>
    <col min="9973" max="10220" width="8.6640625" style="132"/>
    <col min="10221" max="10221" width="7.6640625" style="132" customWidth="1"/>
    <col min="10222" max="10222" width="65.6640625" style="132" customWidth="1"/>
    <col min="10223" max="10224" width="7.6640625" style="132" bestFit="1" customWidth="1"/>
    <col min="10225" max="10225" width="15.44140625" style="132" bestFit="1" customWidth="1"/>
    <col min="10226" max="10226" width="16.6640625" style="132" customWidth="1"/>
    <col min="10227" max="10227" width="18.44140625" style="132" customWidth="1"/>
    <col min="10228" max="10228" width="16" style="132" bestFit="1" customWidth="1"/>
    <col min="10229" max="10476" width="8.6640625" style="132"/>
    <col min="10477" max="10477" width="7.6640625" style="132" customWidth="1"/>
    <col min="10478" max="10478" width="65.6640625" style="132" customWidth="1"/>
    <col min="10479" max="10480" width="7.6640625" style="132" bestFit="1" customWidth="1"/>
    <col min="10481" max="10481" width="15.44140625" style="132" bestFit="1" customWidth="1"/>
    <col min="10482" max="10482" width="16.6640625" style="132" customWidth="1"/>
    <col min="10483" max="10483" width="18.44140625" style="132" customWidth="1"/>
    <col min="10484" max="10484" width="16" style="132" bestFit="1" customWidth="1"/>
    <col min="10485" max="10732" width="8.6640625" style="132"/>
    <col min="10733" max="10733" width="7.6640625" style="132" customWidth="1"/>
    <col min="10734" max="10734" width="65.6640625" style="132" customWidth="1"/>
    <col min="10735" max="10736" width="7.6640625" style="132" bestFit="1" customWidth="1"/>
    <col min="10737" max="10737" width="15.44140625" style="132" bestFit="1" customWidth="1"/>
    <col min="10738" max="10738" width="16.6640625" style="132" customWidth="1"/>
    <col min="10739" max="10739" width="18.44140625" style="132" customWidth="1"/>
    <col min="10740" max="10740" width="16" style="132" bestFit="1" customWidth="1"/>
    <col min="10741" max="10988" width="8.6640625" style="132"/>
    <col min="10989" max="10989" width="7.6640625" style="132" customWidth="1"/>
    <col min="10990" max="10990" width="65.6640625" style="132" customWidth="1"/>
    <col min="10991" max="10992" width="7.6640625" style="132" bestFit="1" customWidth="1"/>
    <col min="10993" max="10993" width="15.44140625" style="132" bestFit="1" customWidth="1"/>
    <col min="10994" max="10994" width="16.6640625" style="132" customWidth="1"/>
    <col min="10995" max="10995" width="18.44140625" style="132" customWidth="1"/>
    <col min="10996" max="10996" width="16" style="132" bestFit="1" customWidth="1"/>
    <col min="10997" max="11244" width="8.6640625" style="132"/>
    <col min="11245" max="11245" width="7.6640625" style="132" customWidth="1"/>
    <col min="11246" max="11246" width="65.6640625" style="132" customWidth="1"/>
    <col min="11247" max="11248" width="7.6640625" style="132" bestFit="1" customWidth="1"/>
    <col min="11249" max="11249" width="15.44140625" style="132" bestFit="1" customWidth="1"/>
    <col min="11250" max="11250" width="16.6640625" style="132" customWidth="1"/>
    <col min="11251" max="11251" width="18.44140625" style="132" customWidth="1"/>
    <col min="11252" max="11252" width="16" style="132" bestFit="1" customWidth="1"/>
    <col min="11253" max="11500" width="8.6640625" style="132"/>
    <col min="11501" max="11501" width="7.6640625" style="132" customWidth="1"/>
    <col min="11502" max="11502" width="65.6640625" style="132" customWidth="1"/>
    <col min="11503" max="11504" width="7.6640625" style="132" bestFit="1" customWidth="1"/>
    <col min="11505" max="11505" width="15.44140625" style="132" bestFit="1" customWidth="1"/>
    <col min="11506" max="11506" width="16.6640625" style="132" customWidth="1"/>
    <col min="11507" max="11507" width="18.44140625" style="132" customWidth="1"/>
    <col min="11508" max="11508" width="16" style="132" bestFit="1" customWidth="1"/>
    <col min="11509" max="11756" width="8.6640625" style="132"/>
    <col min="11757" max="11757" width="7.6640625" style="132" customWidth="1"/>
    <col min="11758" max="11758" width="65.6640625" style="132" customWidth="1"/>
    <col min="11759" max="11760" width="7.6640625" style="132" bestFit="1" customWidth="1"/>
    <col min="11761" max="11761" width="15.44140625" style="132" bestFit="1" customWidth="1"/>
    <col min="11762" max="11762" width="16.6640625" style="132" customWidth="1"/>
    <col min="11763" max="11763" width="18.44140625" style="132" customWidth="1"/>
    <col min="11764" max="11764" width="16" style="132" bestFit="1" customWidth="1"/>
    <col min="11765" max="12012" width="8.6640625" style="132"/>
    <col min="12013" max="12013" width="7.6640625" style="132" customWidth="1"/>
    <col min="12014" max="12014" width="65.6640625" style="132" customWidth="1"/>
    <col min="12015" max="12016" width="7.6640625" style="132" bestFit="1" customWidth="1"/>
    <col min="12017" max="12017" width="15.44140625" style="132" bestFit="1" customWidth="1"/>
    <col min="12018" max="12018" width="16.6640625" style="132" customWidth="1"/>
    <col min="12019" max="12019" width="18.44140625" style="132" customWidth="1"/>
    <col min="12020" max="12020" width="16" style="132" bestFit="1" customWidth="1"/>
    <col min="12021" max="12268" width="8.6640625" style="132"/>
    <col min="12269" max="12269" width="7.6640625" style="132" customWidth="1"/>
    <col min="12270" max="12270" width="65.6640625" style="132" customWidth="1"/>
    <col min="12271" max="12272" width="7.6640625" style="132" bestFit="1" customWidth="1"/>
    <col min="12273" max="12273" width="15.44140625" style="132" bestFit="1" customWidth="1"/>
    <col min="12274" max="12274" width="16.6640625" style="132" customWidth="1"/>
    <col min="12275" max="12275" width="18.44140625" style="132" customWidth="1"/>
    <col min="12276" max="12276" width="16" style="132" bestFit="1" customWidth="1"/>
    <col min="12277" max="12524" width="8.6640625" style="132"/>
    <col min="12525" max="12525" width="7.6640625" style="132" customWidth="1"/>
    <col min="12526" max="12526" width="65.6640625" style="132" customWidth="1"/>
    <col min="12527" max="12528" width="7.6640625" style="132" bestFit="1" customWidth="1"/>
    <col min="12529" max="12529" width="15.44140625" style="132" bestFit="1" customWidth="1"/>
    <col min="12530" max="12530" width="16.6640625" style="132" customWidth="1"/>
    <col min="12531" max="12531" width="18.44140625" style="132" customWidth="1"/>
    <col min="12532" max="12532" width="16" style="132" bestFit="1" customWidth="1"/>
    <col min="12533" max="12780" width="8.6640625" style="132"/>
    <col min="12781" max="12781" width="7.6640625" style="132" customWidth="1"/>
    <col min="12782" max="12782" width="65.6640625" style="132" customWidth="1"/>
    <col min="12783" max="12784" width="7.6640625" style="132" bestFit="1" customWidth="1"/>
    <col min="12785" max="12785" width="15.44140625" style="132" bestFit="1" customWidth="1"/>
    <col min="12786" max="12786" width="16.6640625" style="132" customWidth="1"/>
    <col min="12787" max="12787" width="18.44140625" style="132" customWidth="1"/>
    <col min="12788" max="12788" width="16" style="132" bestFit="1" customWidth="1"/>
    <col min="12789" max="13036" width="8.6640625" style="132"/>
    <col min="13037" max="13037" width="7.6640625" style="132" customWidth="1"/>
    <col min="13038" max="13038" width="65.6640625" style="132" customWidth="1"/>
    <col min="13039" max="13040" width="7.6640625" style="132" bestFit="1" customWidth="1"/>
    <col min="13041" max="13041" width="15.44140625" style="132" bestFit="1" customWidth="1"/>
    <col min="13042" max="13042" width="16.6640625" style="132" customWidth="1"/>
    <col min="13043" max="13043" width="18.44140625" style="132" customWidth="1"/>
    <col min="13044" max="13044" width="16" style="132" bestFit="1" customWidth="1"/>
    <col min="13045" max="13292" width="8.6640625" style="132"/>
    <col min="13293" max="13293" width="7.6640625" style="132" customWidth="1"/>
    <col min="13294" max="13294" width="65.6640625" style="132" customWidth="1"/>
    <col min="13295" max="13296" width="7.6640625" style="132" bestFit="1" customWidth="1"/>
    <col min="13297" max="13297" width="15.44140625" style="132" bestFit="1" customWidth="1"/>
    <col min="13298" max="13298" width="16.6640625" style="132" customWidth="1"/>
    <col min="13299" max="13299" width="18.44140625" style="132" customWidth="1"/>
    <col min="13300" max="13300" width="16" style="132" bestFit="1" customWidth="1"/>
    <col min="13301" max="13548" width="8.6640625" style="132"/>
    <col min="13549" max="13549" width="7.6640625" style="132" customWidth="1"/>
    <col min="13550" max="13550" width="65.6640625" style="132" customWidth="1"/>
    <col min="13551" max="13552" width="7.6640625" style="132" bestFit="1" customWidth="1"/>
    <col min="13553" max="13553" width="15.44140625" style="132" bestFit="1" customWidth="1"/>
    <col min="13554" max="13554" width="16.6640625" style="132" customWidth="1"/>
    <col min="13555" max="13555" width="18.44140625" style="132" customWidth="1"/>
    <col min="13556" max="13556" width="16" style="132" bestFit="1" customWidth="1"/>
    <col min="13557" max="13804" width="8.6640625" style="132"/>
    <col min="13805" max="13805" width="7.6640625" style="132" customWidth="1"/>
    <col min="13806" max="13806" width="65.6640625" style="132" customWidth="1"/>
    <col min="13807" max="13808" width="7.6640625" style="132" bestFit="1" customWidth="1"/>
    <col min="13809" max="13809" width="15.44140625" style="132" bestFit="1" customWidth="1"/>
    <col min="13810" max="13810" width="16.6640625" style="132" customWidth="1"/>
    <col min="13811" max="13811" width="18.44140625" style="132" customWidth="1"/>
    <col min="13812" max="13812" width="16" style="132" bestFit="1" customWidth="1"/>
    <col min="13813" max="14060" width="8.6640625" style="132"/>
    <col min="14061" max="14061" width="7.6640625" style="132" customWidth="1"/>
    <col min="14062" max="14062" width="65.6640625" style="132" customWidth="1"/>
    <col min="14063" max="14064" width="7.6640625" style="132" bestFit="1" customWidth="1"/>
    <col min="14065" max="14065" width="15.44140625" style="132" bestFit="1" customWidth="1"/>
    <col min="14066" max="14066" width="16.6640625" style="132" customWidth="1"/>
    <col min="14067" max="14067" width="18.44140625" style="132" customWidth="1"/>
    <col min="14068" max="14068" width="16" style="132" bestFit="1" customWidth="1"/>
    <col min="14069" max="14316" width="8.6640625" style="132"/>
    <col min="14317" max="14317" width="7.6640625" style="132" customWidth="1"/>
    <col min="14318" max="14318" width="65.6640625" style="132" customWidth="1"/>
    <col min="14319" max="14320" width="7.6640625" style="132" bestFit="1" customWidth="1"/>
    <col min="14321" max="14321" width="15.44140625" style="132" bestFit="1" customWidth="1"/>
    <col min="14322" max="14322" width="16.6640625" style="132" customWidth="1"/>
    <col min="14323" max="14323" width="18.44140625" style="132" customWidth="1"/>
    <col min="14324" max="14324" width="16" style="132" bestFit="1" customWidth="1"/>
    <col min="14325" max="14572" width="8.6640625" style="132"/>
    <col min="14573" max="14573" width="7.6640625" style="132" customWidth="1"/>
    <col min="14574" max="14574" width="65.6640625" style="132" customWidth="1"/>
    <col min="14575" max="14576" width="7.6640625" style="132" bestFit="1" customWidth="1"/>
    <col min="14577" max="14577" width="15.44140625" style="132" bestFit="1" customWidth="1"/>
    <col min="14578" max="14578" width="16.6640625" style="132" customWidth="1"/>
    <col min="14579" max="14579" width="18.44140625" style="132" customWidth="1"/>
    <col min="14580" max="14580" width="16" style="132" bestFit="1" customWidth="1"/>
    <col min="14581" max="14828" width="8.6640625" style="132"/>
    <col min="14829" max="14829" width="7.6640625" style="132" customWidth="1"/>
    <col min="14830" max="14830" width="65.6640625" style="132" customWidth="1"/>
    <col min="14831" max="14832" width="7.6640625" style="132" bestFit="1" customWidth="1"/>
    <col min="14833" max="14833" width="15.44140625" style="132" bestFit="1" customWidth="1"/>
    <col min="14834" max="14834" width="16.6640625" style="132" customWidth="1"/>
    <col min="14835" max="14835" width="18.44140625" style="132" customWidth="1"/>
    <col min="14836" max="14836" width="16" style="132" bestFit="1" customWidth="1"/>
    <col min="14837" max="15084" width="8.6640625" style="132"/>
    <col min="15085" max="15085" width="7.6640625" style="132" customWidth="1"/>
    <col min="15086" max="15086" width="65.6640625" style="132" customWidth="1"/>
    <col min="15087" max="15088" width="7.6640625" style="132" bestFit="1" customWidth="1"/>
    <col min="15089" max="15089" width="15.44140625" style="132" bestFit="1" customWidth="1"/>
    <col min="15090" max="15090" width="16.6640625" style="132" customWidth="1"/>
    <col min="15091" max="15091" width="18.44140625" style="132" customWidth="1"/>
    <col min="15092" max="15092" width="16" style="132" bestFit="1" customWidth="1"/>
    <col min="15093" max="15340" width="8.6640625" style="132"/>
    <col min="15341" max="15341" width="7.6640625" style="132" customWidth="1"/>
    <col min="15342" max="15342" width="65.6640625" style="132" customWidth="1"/>
    <col min="15343" max="15344" width="7.6640625" style="132" bestFit="1" customWidth="1"/>
    <col min="15345" max="15345" width="15.44140625" style="132" bestFit="1" customWidth="1"/>
    <col min="15346" max="15346" width="16.6640625" style="132" customWidth="1"/>
    <col min="15347" max="15347" width="18.44140625" style="132" customWidth="1"/>
    <col min="15348" max="15348" width="16" style="132" bestFit="1" customWidth="1"/>
    <col min="15349" max="15596" width="8.6640625" style="132"/>
    <col min="15597" max="15597" width="7.6640625" style="132" customWidth="1"/>
    <col min="15598" max="15598" width="65.6640625" style="132" customWidth="1"/>
    <col min="15599" max="15600" width="7.6640625" style="132" bestFit="1" customWidth="1"/>
    <col min="15601" max="15601" width="15.44140625" style="132" bestFit="1" customWidth="1"/>
    <col min="15602" max="15602" width="16.6640625" style="132" customWidth="1"/>
    <col min="15603" max="15603" width="18.44140625" style="132" customWidth="1"/>
    <col min="15604" max="15604" width="16" style="132" bestFit="1" customWidth="1"/>
    <col min="15605" max="15852" width="8.6640625" style="132"/>
    <col min="15853" max="15853" width="7.6640625" style="132" customWidth="1"/>
    <col min="15854" max="15854" width="65.6640625" style="132" customWidth="1"/>
    <col min="15855" max="15856" width="7.6640625" style="132" bestFit="1" customWidth="1"/>
    <col min="15857" max="15857" width="15.44140625" style="132" bestFit="1" customWidth="1"/>
    <col min="15858" max="15858" width="16.6640625" style="132" customWidth="1"/>
    <col min="15859" max="15859" width="18.44140625" style="132" customWidth="1"/>
    <col min="15860" max="15860" width="16" style="132" bestFit="1" customWidth="1"/>
    <col min="15861" max="16108" width="8.6640625" style="132"/>
    <col min="16109" max="16109" width="7.6640625" style="132" customWidth="1"/>
    <col min="16110" max="16110" width="65.6640625" style="132" customWidth="1"/>
    <col min="16111" max="16112" width="7.6640625" style="132" bestFit="1" customWidth="1"/>
    <col min="16113" max="16113" width="15.44140625" style="132" bestFit="1" customWidth="1"/>
    <col min="16114" max="16114" width="16.6640625" style="132" customWidth="1"/>
    <col min="16115" max="16115" width="18.44140625" style="132" customWidth="1"/>
    <col min="16116" max="16116" width="16" style="132" bestFit="1" customWidth="1"/>
    <col min="16117" max="16384" width="8.6640625" style="132"/>
  </cols>
  <sheetData>
    <row r="1" spans="1:10" s="131" customFormat="1" ht="27.75" customHeight="1" x14ac:dyDescent="0.25">
      <c r="A1" s="1501" t="s">
        <v>505</v>
      </c>
      <c r="B1" s="1502"/>
      <c r="C1" s="1502"/>
      <c r="D1" s="1502"/>
      <c r="E1" s="1502"/>
      <c r="F1" s="1502"/>
      <c r="G1" s="1502"/>
      <c r="H1" s="1502"/>
      <c r="I1" s="1502"/>
      <c r="J1" s="1503"/>
    </row>
    <row r="2" spans="1:10" x14ac:dyDescent="0.4">
      <c r="A2" s="123"/>
      <c r="B2" s="173"/>
      <c r="C2" s="125"/>
      <c r="D2" s="127"/>
      <c r="E2" s="125"/>
      <c r="F2" s="1508" t="s">
        <v>503</v>
      </c>
      <c r="G2" s="1509"/>
      <c r="H2" s="1506" t="s">
        <v>504</v>
      </c>
      <c r="I2" s="1507"/>
      <c r="J2" s="128"/>
    </row>
    <row r="3" spans="1:10" s="137" customFormat="1" ht="20.100000000000001" customHeight="1" x14ac:dyDescent="0.25">
      <c r="A3" s="133" t="s">
        <v>8</v>
      </c>
      <c r="B3" s="174" t="s">
        <v>18</v>
      </c>
      <c r="C3" s="134" t="s">
        <v>9</v>
      </c>
      <c r="D3" s="135" t="s">
        <v>10</v>
      </c>
      <c r="E3" s="134" t="s">
        <v>15</v>
      </c>
      <c r="F3" s="135" t="s">
        <v>14</v>
      </c>
      <c r="G3" s="135" t="s">
        <v>11</v>
      </c>
      <c r="H3" s="944" t="s">
        <v>15</v>
      </c>
      <c r="I3" s="943" t="s">
        <v>11</v>
      </c>
      <c r="J3" s="136" t="s">
        <v>49</v>
      </c>
    </row>
    <row r="4" spans="1:10" s="142" customFormat="1" x14ac:dyDescent="0.4">
      <c r="A4" s="138"/>
      <c r="B4" s="144"/>
      <c r="C4" s="140"/>
      <c r="D4" s="141"/>
      <c r="E4" s="139"/>
      <c r="F4" s="139"/>
      <c r="G4" s="141"/>
      <c r="H4" s="945"/>
      <c r="I4" s="933"/>
      <c r="J4" s="128"/>
    </row>
    <row r="5" spans="1:10" ht="37.799999999999997" customHeight="1" x14ac:dyDescent="0.4">
      <c r="A5" s="533"/>
      <c r="B5" s="533"/>
      <c r="C5" s="941" t="s">
        <v>189</v>
      </c>
      <c r="D5" s="284"/>
      <c r="E5" s="284"/>
      <c r="F5" s="284"/>
      <c r="G5" s="284"/>
      <c r="H5" s="947"/>
      <c r="I5" s="284"/>
      <c r="J5" s="285"/>
    </row>
    <row r="6" spans="1:10" x14ac:dyDescent="0.4">
      <c r="A6" s="139">
        <v>1</v>
      </c>
      <c r="B6" s="175" t="s">
        <v>81</v>
      </c>
      <c r="C6" s="143" t="s">
        <v>82</v>
      </c>
      <c r="D6" s="939" t="s">
        <v>46</v>
      </c>
      <c r="E6" s="146">
        <v>250</v>
      </c>
      <c r="F6" s="146">
        <v>210</v>
      </c>
      <c r="G6" s="147">
        <f>E6*F6</f>
        <v>52500</v>
      </c>
      <c r="H6" s="948">
        <f>'MISCELLANEOUS MB'!I8</f>
        <v>187.5</v>
      </c>
      <c r="I6" s="934">
        <f>H6*F6</f>
        <v>39375</v>
      </c>
      <c r="J6" s="148"/>
    </row>
    <row r="7" spans="1:10" s="149" customFormat="1" x14ac:dyDescent="0.25">
      <c r="A7" s="139"/>
      <c r="B7" s="175"/>
      <c r="C7" s="143" t="s">
        <v>83</v>
      </c>
      <c r="D7" s="939"/>
      <c r="E7" s="146"/>
      <c r="F7" s="146"/>
      <c r="G7" s="147"/>
      <c r="H7" s="948"/>
      <c r="I7" s="934"/>
      <c r="J7" s="148"/>
    </row>
    <row r="8" spans="1:10" s="142" customFormat="1" x14ac:dyDescent="0.4">
      <c r="A8" s="139"/>
      <c r="B8" s="175"/>
      <c r="C8" s="143"/>
      <c r="D8" s="939"/>
      <c r="E8" s="146"/>
      <c r="F8" s="146"/>
      <c r="G8" s="147"/>
      <c r="H8" s="948"/>
      <c r="I8" s="934"/>
      <c r="J8" s="148"/>
    </row>
    <row r="9" spans="1:10" s="569" customFormat="1" x14ac:dyDescent="0.25">
      <c r="A9" s="942">
        <v>2</v>
      </c>
      <c r="B9" s="588" t="s">
        <v>84</v>
      </c>
      <c r="C9" s="589" t="s">
        <v>85</v>
      </c>
      <c r="D9" s="940" t="s">
        <v>67</v>
      </c>
      <c r="E9" s="583">
        <f>'MISCELLANEOUS MB'!I11</f>
        <v>0</v>
      </c>
      <c r="F9" s="583">
        <v>700</v>
      </c>
      <c r="G9" s="587">
        <f>E9*F9</f>
        <v>0</v>
      </c>
      <c r="H9" s="949">
        <f>'MISCELLANEOUS MB'!I11</f>
        <v>0</v>
      </c>
      <c r="I9" s="935">
        <f>H9*F9</f>
        <v>0</v>
      </c>
      <c r="J9" s="932"/>
    </row>
    <row r="10" spans="1:10" s="142" customFormat="1" x14ac:dyDescent="0.4">
      <c r="A10" s="139"/>
      <c r="B10" s="175"/>
      <c r="C10" s="143"/>
      <c r="D10" s="939"/>
      <c r="E10" s="146"/>
      <c r="F10" s="146"/>
      <c r="G10" s="147"/>
      <c r="H10" s="948"/>
      <c r="I10" s="934"/>
      <c r="J10" s="150"/>
    </row>
    <row r="11" spans="1:10" s="149" customFormat="1" ht="84" x14ac:dyDescent="0.25">
      <c r="A11" s="1062">
        <v>3</v>
      </c>
      <c r="B11" s="1061" t="s">
        <v>251</v>
      </c>
      <c r="C11" s="1063" t="s">
        <v>252</v>
      </c>
      <c r="D11" s="1064" t="s">
        <v>46</v>
      </c>
      <c r="E11" s="1065">
        <v>150</v>
      </c>
      <c r="F11" s="1065">
        <v>200</v>
      </c>
      <c r="G11" s="1066">
        <f>E11*F11</f>
        <v>30000</v>
      </c>
      <c r="H11" s="1067">
        <f>'MISCELLANEOUS MB'!I14</f>
        <v>108</v>
      </c>
      <c r="I11" s="1068">
        <f>H11*F11</f>
        <v>21600</v>
      </c>
      <c r="J11" s="1069"/>
    </row>
    <row r="12" spans="1:10" s="149" customFormat="1" x14ac:dyDescent="0.25">
      <c r="A12" s="138"/>
      <c r="B12" s="176"/>
      <c r="C12" s="143"/>
      <c r="D12" s="145"/>
      <c r="E12" s="146"/>
      <c r="F12" s="146"/>
      <c r="G12" s="147"/>
      <c r="H12" s="948"/>
      <c r="I12" s="934"/>
      <c r="J12" s="148"/>
    </row>
    <row r="13" spans="1:10" s="578" customFormat="1" ht="42" x14ac:dyDescent="0.4">
      <c r="A13" s="1504">
        <f>A11+1</f>
        <v>4</v>
      </c>
      <c r="B13" s="1505" t="s">
        <v>92</v>
      </c>
      <c r="C13" s="581" t="s">
        <v>93</v>
      </c>
      <c r="D13" s="582"/>
      <c r="E13" s="583"/>
      <c r="F13" s="584"/>
      <c r="G13" s="585"/>
      <c r="H13" s="950"/>
      <c r="I13" s="936"/>
      <c r="J13" s="586"/>
    </row>
    <row r="14" spans="1:10" s="578" customFormat="1" ht="42" x14ac:dyDescent="0.4">
      <c r="A14" s="1504"/>
      <c r="B14" s="1505"/>
      <c r="C14" s="581" t="s">
        <v>94</v>
      </c>
      <c r="D14" s="582"/>
      <c r="E14" s="583"/>
      <c r="F14" s="584"/>
      <c r="G14" s="585"/>
      <c r="H14" s="950"/>
      <c r="I14" s="936"/>
      <c r="J14" s="586"/>
    </row>
    <row r="15" spans="1:10" s="578" customFormat="1" x14ac:dyDescent="0.4">
      <c r="A15" s="1504"/>
      <c r="B15" s="1505"/>
      <c r="C15" s="581" t="s">
        <v>95</v>
      </c>
      <c r="D15" s="582"/>
      <c r="E15" s="583"/>
      <c r="F15" s="584"/>
      <c r="G15" s="585"/>
      <c r="H15" s="950"/>
      <c r="I15" s="936"/>
      <c r="J15" s="586"/>
    </row>
    <row r="16" spans="1:10" s="578" customFormat="1" x14ac:dyDescent="0.4">
      <c r="A16" s="1504"/>
      <c r="B16" s="1505"/>
      <c r="C16" s="581" t="s">
        <v>136</v>
      </c>
      <c r="D16" s="582" t="s">
        <v>67</v>
      </c>
      <c r="E16" s="583">
        <v>0</v>
      </c>
      <c r="F16" s="584">
        <v>1500</v>
      </c>
      <c r="G16" s="587">
        <f>F16*E16</f>
        <v>0</v>
      </c>
      <c r="H16" s="949"/>
      <c r="I16" s="935"/>
      <c r="J16" s="586"/>
    </row>
    <row r="17" spans="1:10" s="578" customFormat="1" x14ac:dyDescent="0.4">
      <c r="A17" s="1504"/>
      <c r="B17" s="1505"/>
      <c r="C17" s="581" t="s">
        <v>137</v>
      </c>
      <c r="D17" s="582" t="s">
        <v>67</v>
      </c>
      <c r="E17" s="583">
        <v>0</v>
      </c>
      <c r="F17" s="584">
        <v>1000</v>
      </c>
      <c r="G17" s="587">
        <f>F17*E17</f>
        <v>0</v>
      </c>
      <c r="H17" s="949"/>
      <c r="I17" s="935"/>
      <c r="J17" s="586"/>
    </row>
    <row r="18" spans="1:10" x14ac:dyDescent="0.4">
      <c r="A18" s="138"/>
      <c r="B18" s="175"/>
      <c r="C18" s="143"/>
      <c r="D18" s="151"/>
      <c r="E18" s="146"/>
      <c r="F18" s="152"/>
      <c r="G18" s="153"/>
      <c r="H18" s="951"/>
      <c r="I18" s="937"/>
      <c r="J18" s="154"/>
    </row>
    <row r="19" spans="1:10" x14ac:dyDescent="0.4">
      <c r="A19" s="138">
        <f>A13+1</f>
        <v>5</v>
      </c>
      <c r="B19" s="177" t="s">
        <v>96</v>
      </c>
      <c r="C19" s="143" t="s">
        <v>338</v>
      </c>
      <c r="D19" s="151" t="s">
        <v>67</v>
      </c>
      <c r="E19" s="146">
        <v>0</v>
      </c>
      <c r="F19" s="152">
        <v>1200</v>
      </c>
      <c r="G19" s="147">
        <f>F19*E19</f>
        <v>0</v>
      </c>
      <c r="H19" s="953">
        <f>'MISCELLANEOUS MB'!I22</f>
        <v>3</v>
      </c>
      <c r="I19" s="934">
        <f>H19*F19</f>
        <v>3600</v>
      </c>
      <c r="J19" s="154"/>
    </row>
    <row r="20" spans="1:10" x14ac:dyDescent="0.4">
      <c r="A20" s="138"/>
      <c r="B20" s="175"/>
      <c r="C20" s="143"/>
      <c r="D20" s="151"/>
      <c r="E20" s="146"/>
      <c r="F20" s="146"/>
      <c r="G20" s="147"/>
      <c r="H20" s="948"/>
      <c r="I20" s="934"/>
      <c r="J20" s="154"/>
    </row>
    <row r="21" spans="1:10" s="578" customFormat="1" x14ac:dyDescent="0.4">
      <c r="A21" s="579">
        <f>A19+1</f>
        <v>6</v>
      </c>
      <c r="B21" s="580" t="s">
        <v>97</v>
      </c>
      <c r="C21" s="581" t="s">
        <v>98</v>
      </c>
      <c r="D21" s="582" t="s">
        <v>101</v>
      </c>
      <c r="E21" s="583">
        <v>0</v>
      </c>
      <c r="F21" s="583">
        <v>250000</v>
      </c>
      <c r="G21" s="587">
        <f>F21*E21</f>
        <v>0</v>
      </c>
      <c r="H21" s="949"/>
      <c r="I21" s="935"/>
      <c r="J21" s="586"/>
    </row>
    <row r="22" spans="1:10" x14ac:dyDescent="0.4">
      <c r="A22" s="138"/>
      <c r="B22" s="177"/>
      <c r="C22" s="143"/>
      <c r="D22" s="151"/>
      <c r="E22" s="146"/>
      <c r="F22" s="146"/>
      <c r="G22" s="147"/>
      <c r="H22" s="948"/>
      <c r="I22" s="934"/>
      <c r="J22" s="154"/>
    </row>
    <row r="23" spans="1:10" s="578" customFormat="1" x14ac:dyDescent="0.4">
      <c r="A23" s="579">
        <f t="shared" ref="A23" si="0">A21+1</f>
        <v>7</v>
      </c>
      <c r="B23" s="580" t="s">
        <v>99</v>
      </c>
      <c r="C23" s="581" t="s">
        <v>100</v>
      </c>
      <c r="D23" s="582" t="s">
        <v>101</v>
      </c>
      <c r="E23" s="583">
        <v>0</v>
      </c>
      <c r="F23" s="583">
        <v>200000</v>
      </c>
      <c r="G23" s="587">
        <f>F23*E23</f>
        <v>0</v>
      </c>
      <c r="H23" s="949"/>
      <c r="I23" s="935"/>
      <c r="J23" s="586"/>
    </row>
    <row r="24" spans="1:10" x14ac:dyDescent="0.4">
      <c r="A24" s="138"/>
      <c r="B24" s="175"/>
      <c r="C24" s="143"/>
      <c r="D24" s="145"/>
      <c r="E24" s="146"/>
      <c r="F24" s="146"/>
      <c r="G24" s="147"/>
      <c r="H24" s="948"/>
      <c r="I24" s="934"/>
      <c r="J24" s="154"/>
    </row>
    <row r="25" spans="1:10" ht="37.799999999999997" customHeight="1" x14ac:dyDescent="0.4">
      <c r="A25" s="155"/>
      <c r="B25" s="178"/>
      <c r="C25" s="155" t="s">
        <v>316</v>
      </c>
      <c r="D25" s="156"/>
      <c r="E25" s="157"/>
      <c r="F25" s="156"/>
      <c r="G25" s="158">
        <f>SUM(G6:G24)</f>
        <v>82500</v>
      </c>
      <c r="H25" s="952"/>
      <c r="I25" s="158">
        <f>SUM(I6:I24)</f>
        <v>64575</v>
      </c>
      <c r="J25" s="159"/>
    </row>
    <row r="26" spans="1:10" ht="21.6" thickBot="1" x14ac:dyDescent="0.45">
      <c r="A26" s="160"/>
      <c r="B26" s="179"/>
      <c r="C26" s="161"/>
      <c r="D26" s="162"/>
      <c r="E26" s="163"/>
      <c r="F26" s="163"/>
      <c r="G26" s="164"/>
      <c r="H26" s="946"/>
      <c r="I26" s="938"/>
      <c r="J26" s="165"/>
    </row>
    <row r="27" spans="1:10" ht="12.75" customHeight="1" x14ac:dyDescent="0.4">
      <c r="D27" s="166"/>
    </row>
    <row r="36" spans="1:10" ht="93" customHeight="1" x14ac:dyDescent="0.4"/>
    <row r="44" spans="1:10" ht="13.5" customHeight="1" x14ac:dyDescent="0.4"/>
    <row r="45" spans="1:10" ht="13.5" customHeight="1" x14ac:dyDescent="0.4"/>
    <row r="47" spans="1:10" s="149" customFormat="1" x14ac:dyDescent="0.4">
      <c r="A47" s="131"/>
      <c r="B47" s="180"/>
      <c r="C47" s="131"/>
      <c r="D47" s="167"/>
      <c r="E47" s="131"/>
      <c r="F47" s="131"/>
      <c r="G47" s="167"/>
      <c r="H47" s="532"/>
      <c r="I47" s="167"/>
      <c r="J47" s="132"/>
    </row>
    <row r="49" spans="1:10" ht="16.5" customHeight="1" x14ac:dyDescent="0.4"/>
    <row r="50" spans="1:10" s="149" customFormat="1" x14ac:dyDescent="0.4">
      <c r="A50" s="131"/>
      <c r="B50" s="180"/>
      <c r="C50" s="166"/>
      <c r="D50" s="167"/>
      <c r="E50" s="131"/>
      <c r="F50" s="131"/>
      <c r="G50" s="167"/>
      <c r="H50" s="532"/>
      <c r="I50" s="167"/>
      <c r="J50" s="132"/>
    </row>
    <row r="52" spans="1:10" ht="13.5" customHeight="1" x14ac:dyDescent="0.4"/>
    <row r="54" spans="1:10" ht="13.5" customHeight="1" x14ac:dyDescent="0.4"/>
    <row r="59" spans="1:10" ht="12.75" customHeight="1" x14ac:dyDescent="0.4"/>
    <row r="60" spans="1:10" s="149" customFormat="1" ht="18" customHeight="1" x14ac:dyDescent="0.4">
      <c r="A60" s="131"/>
      <c r="B60" s="180"/>
      <c r="C60" s="166"/>
      <c r="D60" s="167"/>
      <c r="E60" s="131"/>
      <c r="F60" s="131"/>
      <c r="G60" s="167"/>
      <c r="H60" s="532"/>
      <c r="I60" s="167"/>
      <c r="J60" s="132"/>
    </row>
    <row r="62" spans="1:10" s="149" customFormat="1" ht="15" customHeight="1" x14ac:dyDescent="0.4">
      <c r="A62" s="131"/>
      <c r="B62" s="180"/>
      <c r="C62" s="166"/>
      <c r="D62" s="167"/>
      <c r="E62" s="131"/>
      <c r="F62" s="131"/>
      <c r="G62" s="167"/>
      <c r="H62" s="532"/>
      <c r="I62" s="167"/>
      <c r="J62" s="132"/>
    </row>
    <row r="63" spans="1:10" s="149" customFormat="1" x14ac:dyDescent="0.4">
      <c r="A63" s="131"/>
      <c r="B63" s="180"/>
      <c r="C63" s="166"/>
      <c r="D63" s="167"/>
      <c r="E63" s="131"/>
      <c r="F63" s="131"/>
      <c r="G63" s="167"/>
      <c r="H63" s="532"/>
      <c r="I63" s="167"/>
      <c r="J63" s="132"/>
    </row>
    <row r="64" spans="1:10" s="168" customFormat="1" x14ac:dyDescent="0.4">
      <c r="A64" s="131"/>
      <c r="B64" s="180"/>
      <c r="C64" s="166"/>
      <c r="D64" s="167"/>
      <c r="E64" s="131"/>
      <c r="F64" s="131"/>
      <c r="G64" s="167"/>
      <c r="H64" s="532"/>
      <c r="I64" s="167"/>
      <c r="J64" s="132"/>
    </row>
    <row r="65" spans="1:10" s="168" customFormat="1" ht="15" customHeight="1" x14ac:dyDescent="0.4">
      <c r="A65" s="131"/>
      <c r="B65" s="180"/>
      <c r="C65" s="166"/>
      <c r="D65" s="167"/>
      <c r="E65" s="131"/>
      <c r="F65" s="131"/>
      <c r="G65" s="167"/>
      <c r="H65" s="532"/>
      <c r="I65" s="167"/>
      <c r="J65" s="132"/>
    </row>
    <row r="66" spans="1:10" s="169" customFormat="1" x14ac:dyDescent="0.4">
      <c r="A66" s="131"/>
      <c r="B66" s="180"/>
      <c r="C66" s="166"/>
      <c r="D66" s="167"/>
      <c r="E66" s="131"/>
      <c r="F66" s="131"/>
      <c r="G66" s="167"/>
      <c r="H66" s="532"/>
      <c r="I66" s="167"/>
      <c r="J66" s="132"/>
    </row>
    <row r="67" spans="1:10" s="169" customFormat="1" x14ac:dyDescent="0.4">
      <c r="A67" s="131"/>
      <c r="B67" s="180"/>
      <c r="C67" s="166"/>
      <c r="D67" s="167"/>
      <c r="E67" s="131"/>
      <c r="F67" s="131"/>
      <c r="G67" s="167"/>
      <c r="H67" s="532"/>
      <c r="I67" s="167"/>
      <c r="J67" s="132"/>
    </row>
    <row r="68" spans="1:10" s="169" customFormat="1" x14ac:dyDescent="0.4">
      <c r="A68" s="131"/>
      <c r="B68" s="180"/>
      <c r="C68" s="166"/>
      <c r="D68" s="167"/>
      <c r="E68" s="131"/>
      <c r="F68" s="131"/>
      <c r="G68" s="167"/>
      <c r="H68" s="532"/>
      <c r="I68" s="167"/>
      <c r="J68" s="132"/>
    </row>
    <row r="69" spans="1:10" s="169" customFormat="1" x14ac:dyDescent="0.4">
      <c r="A69" s="131"/>
      <c r="B69" s="180"/>
      <c r="C69" s="166"/>
      <c r="D69" s="167"/>
      <c r="E69" s="131"/>
      <c r="F69" s="131"/>
      <c r="G69" s="167"/>
      <c r="H69" s="532"/>
      <c r="I69" s="167"/>
      <c r="J69" s="132"/>
    </row>
    <row r="70" spans="1:10" s="169" customFormat="1" x14ac:dyDescent="0.4">
      <c r="A70" s="131"/>
      <c r="B70" s="180"/>
      <c r="C70" s="166"/>
      <c r="D70" s="167"/>
      <c r="E70" s="131"/>
      <c r="F70" s="131"/>
      <c r="G70" s="167"/>
      <c r="H70" s="532"/>
      <c r="I70" s="167"/>
      <c r="J70" s="132"/>
    </row>
    <row r="71" spans="1:10" s="169" customFormat="1" x14ac:dyDescent="0.4">
      <c r="A71" s="131"/>
      <c r="B71" s="180"/>
      <c r="C71" s="166"/>
      <c r="D71" s="167"/>
      <c r="E71" s="131"/>
      <c r="F71" s="131"/>
      <c r="G71" s="167"/>
      <c r="H71" s="532"/>
      <c r="I71" s="167"/>
      <c r="J71" s="132"/>
    </row>
    <row r="72" spans="1:10" s="169" customFormat="1" x14ac:dyDescent="0.4">
      <c r="A72" s="131"/>
      <c r="B72" s="180"/>
      <c r="C72" s="166"/>
      <c r="D72" s="167"/>
      <c r="E72" s="131"/>
      <c r="F72" s="131"/>
      <c r="G72" s="167"/>
      <c r="H72" s="532"/>
      <c r="I72" s="167"/>
      <c r="J72" s="132"/>
    </row>
    <row r="73" spans="1:10" s="169" customFormat="1" x14ac:dyDescent="0.4">
      <c r="A73" s="131"/>
      <c r="B73" s="180"/>
      <c r="C73" s="166"/>
      <c r="D73" s="167"/>
      <c r="E73" s="131"/>
      <c r="F73" s="131"/>
      <c r="G73" s="167"/>
      <c r="H73" s="532"/>
      <c r="I73" s="167"/>
      <c r="J73" s="132"/>
    </row>
    <row r="74" spans="1:10" s="169" customFormat="1" x14ac:dyDescent="0.4">
      <c r="A74" s="131"/>
      <c r="B74" s="180"/>
      <c r="C74" s="166"/>
      <c r="D74" s="167"/>
      <c r="E74" s="131"/>
      <c r="F74" s="131"/>
      <c r="G74" s="167"/>
      <c r="H74" s="532"/>
      <c r="I74" s="167"/>
      <c r="J74" s="132"/>
    </row>
    <row r="75" spans="1:10" s="169" customFormat="1" x14ac:dyDescent="0.4">
      <c r="A75" s="131"/>
      <c r="B75" s="180"/>
      <c r="C75" s="166"/>
      <c r="D75" s="167"/>
      <c r="E75" s="131"/>
      <c r="F75" s="131"/>
      <c r="G75" s="167"/>
      <c r="H75" s="532"/>
      <c r="I75" s="167"/>
      <c r="J75" s="132"/>
    </row>
    <row r="76" spans="1:10" s="169" customFormat="1" x14ac:dyDescent="0.4">
      <c r="A76" s="131"/>
      <c r="B76" s="180"/>
      <c r="C76" s="166"/>
      <c r="D76" s="167"/>
      <c r="E76" s="131"/>
      <c r="F76" s="131"/>
      <c r="G76" s="167"/>
      <c r="H76" s="532"/>
      <c r="I76" s="167"/>
      <c r="J76" s="132"/>
    </row>
    <row r="77" spans="1:10" s="169" customFormat="1" x14ac:dyDescent="0.4">
      <c r="A77" s="131"/>
      <c r="B77" s="180"/>
      <c r="C77" s="166"/>
      <c r="D77" s="167"/>
      <c r="E77" s="131"/>
      <c r="F77" s="131"/>
      <c r="G77" s="167"/>
      <c r="H77" s="532"/>
      <c r="I77" s="167"/>
      <c r="J77" s="132"/>
    </row>
    <row r="78" spans="1:10" s="169" customFormat="1" x14ac:dyDescent="0.4">
      <c r="A78" s="131"/>
      <c r="B78" s="180"/>
      <c r="C78" s="166"/>
      <c r="D78" s="167"/>
      <c r="E78" s="131"/>
      <c r="F78" s="131"/>
      <c r="G78" s="167"/>
      <c r="H78" s="532"/>
      <c r="I78" s="167"/>
      <c r="J78" s="132"/>
    </row>
    <row r="79" spans="1:10" s="169" customFormat="1" x14ac:dyDescent="0.4">
      <c r="A79" s="131"/>
      <c r="B79" s="180"/>
      <c r="C79" s="166"/>
      <c r="D79" s="167"/>
      <c r="E79" s="131"/>
      <c r="F79" s="131"/>
      <c r="G79" s="167"/>
      <c r="H79" s="532"/>
      <c r="I79" s="167"/>
      <c r="J79" s="132"/>
    </row>
    <row r="80" spans="1:10" s="169" customFormat="1" x14ac:dyDescent="0.4">
      <c r="A80" s="131"/>
      <c r="B80" s="180"/>
      <c r="C80" s="166"/>
      <c r="D80" s="167"/>
      <c r="E80" s="131"/>
      <c r="F80" s="131"/>
      <c r="G80" s="167"/>
      <c r="H80" s="532"/>
      <c r="I80" s="167"/>
      <c r="J80" s="132"/>
    </row>
    <row r="81" spans="1:10" s="169" customFormat="1" x14ac:dyDescent="0.4">
      <c r="A81" s="131"/>
      <c r="B81" s="180"/>
      <c r="C81" s="166"/>
      <c r="D81" s="167"/>
      <c r="E81" s="131"/>
      <c r="F81" s="131"/>
      <c r="G81" s="167"/>
      <c r="H81" s="532"/>
      <c r="I81" s="167"/>
      <c r="J81" s="132"/>
    </row>
    <row r="82" spans="1:10" s="169" customFormat="1" x14ac:dyDescent="0.4">
      <c r="A82" s="131"/>
      <c r="B82" s="180"/>
      <c r="C82" s="166"/>
      <c r="D82" s="167"/>
      <c r="E82" s="131"/>
      <c r="F82" s="131"/>
      <c r="G82" s="167"/>
      <c r="H82" s="532"/>
      <c r="I82" s="167"/>
      <c r="J82" s="132"/>
    </row>
    <row r="83" spans="1:10" s="169" customFormat="1" x14ac:dyDescent="0.4">
      <c r="A83" s="131"/>
      <c r="B83" s="180"/>
      <c r="C83" s="166"/>
      <c r="D83" s="167"/>
      <c r="E83" s="131"/>
      <c r="F83" s="131"/>
      <c r="G83" s="167"/>
      <c r="H83" s="532"/>
      <c r="I83" s="167"/>
      <c r="J83" s="132"/>
    </row>
    <row r="91" spans="1:10" s="169" customFormat="1" x14ac:dyDescent="0.4">
      <c r="A91" s="131"/>
      <c r="B91" s="180"/>
      <c r="C91" s="166"/>
      <c r="D91" s="167"/>
      <c r="E91" s="131"/>
      <c r="F91" s="131"/>
      <c r="G91" s="167"/>
      <c r="H91" s="532"/>
      <c r="I91" s="167"/>
      <c r="J91" s="132"/>
    </row>
    <row r="92" spans="1:10" s="169" customFormat="1" x14ac:dyDescent="0.4">
      <c r="A92" s="131"/>
      <c r="B92" s="180"/>
      <c r="C92" s="166"/>
      <c r="D92" s="167"/>
      <c r="E92" s="131"/>
      <c r="F92" s="131"/>
      <c r="G92" s="167"/>
      <c r="H92" s="532"/>
      <c r="I92" s="167"/>
      <c r="J92" s="132"/>
    </row>
    <row r="98" spans="1:10" s="169" customFormat="1" x14ac:dyDescent="0.4">
      <c r="A98" s="131"/>
      <c r="B98" s="180"/>
      <c r="C98" s="166"/>
      <c r="D98" s="167"/>
      <c r="E98" s="131"/>
      <c r="F98" s="131"/>
      <c r="G98" s="167"/>
      <c r="H98" s="532"/>
      <c r="I98" s="167"/>
      <c r="J98" s="132"/>
    </row>
    <row r="99" spans="1:10" s="169" customFormat="1" x14ac:dyDescent="0.4">
      <c r="A99" s="131"/>
      <c r="B99" s="180"/>
      <c r="C99" s="166"/>
      <c r="D99" s="167"/>
      <c r="E99" s="131"/>
      <c r="F99" s="131"/>
      <c r="G99" s="167"/>
      <c r="H99" s="532"/>
      <c r="I99" s="167"/>
      <c r="J99" s="132"/>
    </row>
    <row r="105" spans="1:10" s="169" customFormat="1" x14ac:dyDescent="0.4">
      <c r="A105" s="131"/>
      <c r="B105" s="180"/>
      <c r="C105" s="166"/>
      <c r="D105" s="167"/>
      <c r="E105" s="131"/>
      <c r="F105" s="131"/>
      <c r="G105" s="167"/>
      <c r="H105" s="532"/>
      <c r="I105" s="167"/>
      <c r="J105" s="132"/>
    </row>
    <row r="106" spans="1:10" s="169" customFormat="1" x14ac:dyDescent="0.4">
      <c r="A106" s="131"/>
      <c r="B106" s="180"/>
      <c r="C106" s="166"/>
      <c r="D106" s="167"/>
      <c r="E106" s="131"/>
      <c r="F106" s="131"/>
      <c r="G106" s="167"/>
      <c r="H106" s="532"/>
      <c r="I106" s="167"/>
      <c r="J106" s="132"/>
    </row>
    <row r="107" spans="1:10" s="169" customFormat="1" x14ac:dyDescent="0.4">
      <c r="A107" s="131"/>
      <c r="B107" s="180"/>
      <c r="C107" s="166"/>
      <c r="D107" s="167"/>
      <c r="E107" s="131"/>
      <c r="F107" s="131"/>
      <c r="G107" s="167"/>
      <c r="H107" s="532"/>
      <c r="I107" s="167"/>
      <c r="J107" s="132"/>
    </row>
    <row r="108" spans="1:10" s="169" customFormat="1" x14ac:dyDescent="0.4">
      <c r="A108" s="131"/>
      <c r="B108" s="180"/>
      <c r="C108" s="166"/>
      <c r="D108" s="167"/>
      <c r="E108" s="131"/>
      <c r="F108" s="131"/>
      <c r="G108" s="167"/>
      <c r="H108" s="532"/>
      <c r="I108" s="167"/>
      <c r="J108" s="132"/>
    </row>
    <row r="109" spans="1:10" s="169" customFormat="1" x14ac:dyDescent="0.4">
      <c r="A109" s="131"/>
      <c r="B109" s="180"/>
      <c r="C109" s="166"/>
      <c r="D109" s="167"/>
      <c r="E109" s="131"/>
      <c r="F109" s="131"/>
      <c r="G109" s="167"/>
      <c r="H109" s="532"/>
      <c r="I109" s="167"/>
      <c r="J109" s="132"/>
    </row>
    <row r="110" spans="1:10" s="169" customFormat="1" ht="15" hidden="1" customHeight="1" x14ac:dyDescent="0.4">
      <c r="A110" s="131"/>
      <c r="B110" s="180"/>
      <c r="C110" s="166"/>
      <c r="D110" s="167"/>
      <c r="E110" s="131"/>
      <c r="F110" s="131"/>
      <c r="G110" s="167"/>
      <c r="H110" s="532"/>
      <c r="I110" s="167"/>
      <c r="J110" s="132"/>
    </row>
    <row r="111" spans="1:10" s="169" customFormat="1" ht="15" hidden="1" customHeight="1" x14ac:dyDescent="0.4">
      <c r="A111" s="131"/>
      <c r="B111" s="180"/>
      <c r="C111" s="166"/>
      <c r="D111" s="167"/>
      <c r="E111" s="131"/>
      <c r="F111" s="131"/>
      <c r="G111" s="167"/>
      <c r="H111" s="532"/>
      <c r="I111" s="167"/>
      <c r="J111" s="132"/>
    </row>
    <row r="112" spans="1:10" s="169" customFormat="1" x14ac:dyDescent="0.4">
      <c r="A112" s="131"/>
      <c r="B112" s="180"/>
      <c r="C112" s="166"/>
      <c r="D112" s="167"/>
      <c r="E112" s="131"/>
      <c r="F112" s="131"/>
      <c r="G112" s="167"/>
      <c r="H112" s="532"/>
      <c r="I112" s="167"/>
      <c r="J112" s="132"/>
    </row>
    <row r="113" spans="1:10" s="169" customFormat="1" x14ac:dyDescent="0.4">
      <c r="A113" s="131"/>
      <c r="B113" s="180"/>
      <c r="C113" s="166"/>
      <c r="D113" s="167"/>
      <c r="E113" s="131"/>
      <c r="F113" s="131"/>
      <c r="G113" s="167"/>
      <c r="H113" s="532"/>
      <c r="I113" s="167"/>
      <c r="J113" s="132"/>
    </row>
    <row r="114" spans="1:10" s="169" customFormat="1" x14ac:dyDescent="0.4">
      <c r="A114" s="131"/>
      <c r="B114" s="180"/>
      <c r="C114" s="166"/>
      <c r="D114" s="167"/>
      <c r="E114" s="131"/>
      <c r="F114" s="131"/>
      <c r="G114" s="167"/>
      <c r="H114" s="532"/>
      <c r="I114" s="167"/>
      <c r="J114" s="132"/>
    </row>
    <row r="115" spans="1:10" s="169" customFormat="1" x14ac:dyDescent="0.4">
      <c r="A115" s="131"/>
      <c r="B115" s="180"/>
      <c r="C115" s="166"/>
      <c r="D115" s="167"/>
      <c r="E115" s="131"/>
      <c r="F115" s="131"/>
      <c r="G115" s="167"/>
      <c r="H115" s="532"/>
      <c r="I115" s="167"/>
      <c r="J115" s="132"/>
    </row>
    <row r="116" spans="1:10" s="169" customFormat="1" x14ac:dyDescent="0.4">
      <c r="A116" s="131"/>
      <c r="B116" s="180"/>
      <c r="C116" s="166"/>
      <c r="D116" s="167"/>
      <c r="E116" s="131"/>
      <c r="F116" s="131"/>
      <c r="G116" s="167"/>
      <c r="H116" s="532"/>
      <c r="I116" s="167"/>
      <c r="J116" s="132"/>
    </row>
    <row r="117" spans="1:10" s="169" customFormat="1" x14ac:dyDescent="0.4">
      <c r="A117" s="131"/>
      <c r="B117" s="180"/>
      <c r="C117" s="166"/>
      <c r="D117" s="167"/>
      <c r="E117" s="131"/>
      <c r="F117" s="131"/>
      <c r="G117" s="167"/>
      <c r="H117" s="532"/>
      <c r="I117" s="167"/>
      <c r="J117" s="132"/>
    </row>
    <row r="118" spans="1:10" s="169" customFormat="1" x14ac:dyDescent="0.4">
      <c r="A118" s="131"/>
      <c r="B118" s="180"/>
      <c r="C118" s="166"/>
      <c r="D118" s="167"/>
      <c r="E118" s="131"/>
      <c r="F118" s="131"/>
      <c r="G118" s="167"/>
      <c r="H118" s="532"/>
      <c r="I118" s="167"/>
      <c r="J118" s="132"/>
    </row>
    <row r="119" spans="1:10" s="169" customFormat="1" x14ac:dyDescent="0.4">
      <c r="A119" s="131"/>
      <c r="B119" s="180"/>
      <c r="C119" s="166"/>
      <c r="D119" s="167"/>
      <c r="E119" s="131"/>
      <c r="F119" s="131"/>
      <c r="G119" s="167"/>
      <c r="H119" s="532"/>
      <c r="I119" s="167"/>
      <c r="J119" s="132"/>
    </row>
    <row r="120" spans="1:10" s="169" customFormat="1" x14ac:dyDescent="0.4">
      <c r="A120" s="131"/>
      <c r="B120" s="180"/>
      <c r="C120" s="166"/>
      <c r="D120" s="167"/>
      <c r="E120" s="131"/>
      <c r="F120" s="131"/>
      <c r="G120" s="167"/>
      <c r="H120" s="532"/>
      <c r="I120" s="167"/>
      <c r="J120" s="132"/>
    </row>
    <row r="121" spans="1:10" s="169" customFormat="1" x14ac:dyDescent="0.4">
      <c r="A121" s="131"/>
      <c r="B121" s="180"/>
      <c r="C121" s="166"/>
      <c r="D121" s="167"/>
      <c r="E121" s="131"/>
      <c r="F121" s="131"/>
      <c r="G121" s="167"/>
      <c r="H121" s="532"/>
      <c r="I121" s="167"/>
      <c r="J121" s="132"/>
    </row>
    <row r="122" spans="1:10" s="169" customFormat="1" x14ac:dyDescent="0.4">
      <c r="A122" s="131"/>
      <c r="B122" s="180"/>
      <c r="C122" s="166"/>
      <c r="D122" s="167"/>
      <c r="E122" s="131"/>
      <c r="F122" s="131"/>
      <c r="G122" s="167"/>
      <c r="H122" s="532"/>
      <c r="I122" s="167"/>
      <c r="J122" s="132"/>
    </row>
    <row r="123" spans="1:10" s="142" customFormat="1" x14ac:dyDescent="0.4">
      <c r="A123" s="131"/>
      <c r="B123" s="180"/>
      <c r="C123" s="166"/>
      <c r="D123" s="167"/>
      <c r="E123" s="131"/>
      <c r="F123" s="131"/>
      <c r="G123" s="167"/>
      <c r="H123" s="532"/>
      <c r="I123" s="167"/>
      <c r="J123" s="132"/>
    </row>
    <row r="125" spans="1:10" s="169" customFormat="1" x14ac:dyDescent="0.4">
      <c r="A125" s="131"/>
      <c r="B125" s="180"/>
      <c r="C125" s="166"/>
      <c r="D125" s="167"/>
      <c r="E125" s="131"/>
      <c r="F125" s="131"/>
      <c r="G125" s="167"/>
      <c r="H125" s="532"/>
      <c r="I125" s="167"/>
      <c r="J125" s="132"/>
    </row>
    <row r="126" spans="1:10" s="142" customFormat="1" x14ac:dyDescent="0.4">
      <c r="A126" s="131"/>
      <c r="B126" s="180"/>
      <c r="C126" s="166"/>
      <c r="D126" s="167"/>
      <c r="E126" s="131"/>
      <c r="F126" s="131"/>
      <c r="G126" s="167"/>
      <c r="H126" s="532"/>
      <c r="I126" s="167"/>
      <c r="J126" s="132"/>
    </row>
    <row r="127" spans="1:10" s="169" customFormat="1" x14ac:dyDescent="0.4">
      <c r="A127" s="131"/>
      <c r="B127" s="180"/>
      <c r="C127" s="166"/>
      <c r="D127" s="167"/>
      <c r="E127" s="131"/>
      <c r="F127" s="131"/>
      <c r="G127" s="167"/>
      <c r="H127" s="532"/>
      <c r="I127" s="167"/>
      <c r="J127" s="132"/>
    </row>
    <row r="128" spans="1:10" s="169" customFormat="1" x14ac:dyDescent="0.4">
      <c r="A128" s="131"/>
      <c r="B128" s="180"/>
      <c r="C128" s="166"/>
      <c r="D128" s="167"/>
      <c r="E128" s="131"/>
      <c r="F128" s="131"/>
      <c r="G128" s="167"/>
      <c r="H128" s="532"/>
      <c r="I128" s="167"/>
      <c r="J128" s="132"/>
    </row>
    <row r="129" spans="1:10" s="169" customFormat="1" x14ac:dyDescent="0.4">
      <c r="A129" s="131"/>
      <c r="B129" s="180"/>
      <c r="C129" s="166"/>
      <c r="D129" s="167"/>
      <c r="E129" s="131"/>
      <c r="F129" s="131"/>
      <c r="G129" s="167"/>
      <c r="H129" s="532"/>
      <c r="I129" s="167"/>
      <c r="J129" s="132"/>
    </row>
    <row r="130" spans="1:10" s="169" customFormat="1" x14ac:dyDescent="0.4">
      <c r="A130" s="131"/>
      <c r="B130" s="180"/>
      <c r="C130" s="166"/>
      <c r="D130" s="167"/>
      <c r="E130" s="131"/>
      <c r="F130" s="131"/>
      <c r="G130" s="167"/>
      <c r="H130" s="532"/>
      <c r="I130" s="167"/>
      <c r="J130" s="132"/>
    </row>
    <row r="131" spans="1:10" s="169" customFormat="1" x14ac:dyDescent="0.4">
      <c r="A131" s="131"/>
      <c r="B131" s="180"/>
      <c r="C131" s="166"/>
      <c r="D131" s="167"/>
      <c r="E131" s="131"/>
      <c r="F131" s="131"/>
      <c r="G131" s="167"/>
      <c r="H131" s="532"/>
      <c r="I131" s="167"/>
      <c r="J131" s="132"/>
    </row>
    <row r="132" spans="1:10" s="169" customFormat="1" x14ac:dyDescent="0.4">
      <c r="A132" s="131"/>
      <c r="B132" s="180"/>
      <c r="C132" s="166"/>
      <c r="D132" s="167"/>
      <c r="E132" s="131"/>
      <c r="F132" s="131"/>
      <c r="G132" s="167"/>
      <c r="H132" s="532"/>
      <c r="I132" s="167"/>
      <c r="J132" s="132"/>
    </row>
    <row r="133" spans="1:10" s="169" customFormat="1" x14ac:dyDescent="0.4">
      <c r="A133" s="131"/>
      <c r="B133" s="180"/>
      <c r="C133" s="166"/>
      <c r="D133" s="167"/>
      <c r="E133" s="131"/>
      <c r="F133" s="131"/>
      <c r="G133" s="167"/>
      <c r="H133" s="532"/>
      <c r="I133" s="167"/>
      <c r="J133" s="132"/>
    </row>
    <row r="137" spans="1:10" s="169" customFormat="1" x14ac:dyDescent="0.4">
      <c r="A137" s="131"/>
      <c r="B137" s="180"/>
      <c r="C137" s="166"/>
      <c r="D137" s="167"/>
      <c r="E137" s="131"/>
      <c r="F137" s="131"/>
      <c r="G137" s="167"/>
      <c r="H137" s="532"/>
      <c r="I137" s="167"/>
      <c r="J137" s="132"/>
    </row>
    <row r="138" spans="1:10" s="169" customFormat="1" x14ac:dyDescent="0.4">
      <c r="A138" s="131"/>
      <c r="B138" s="180"/>
      <c r="C138" s="166"/>
      <c r="D138" s="167"/>
      <c r="E138" s="131"/>
      <c r="F138" s="131"/>
      <c r="G138" s="167"/>
      <c r="H138" s="532"/>
      <c r="I138" s="167"/>
      <c r="J138" s="132"/>
    </row>
    <row r="139" spans="1:10" s="169" customFormat="1" ht="16.5" customHeight="1" x14ac:dyDescent="0.4">
      <c r="A139" s="131"/>
      <c r="B139" s="180"/>
      <c r="C139" s="166"/>
      <c r="D139" s="167"/>
      <c r="E139" s="131"/>
      <c r="F139" s="131"/>
      <c r="G139" s="167"/>
      <c r="H139" s="532"/>
      <c r="I139" s="167"/>
      <c r="J139" s="132"/>
    </row>
    <row r="140" spans="1:10" s="169" customFormat="1" x14ac:dyDescent="0.4">
      <c r="A140" s="131"/>
      <c r="B140" s="180"/>
      <c r="C140" s="166"/>
      <c r="D140" s="167"/>
      <c r="E140" s="131"/>
      <c r="F140" s="131"/>
      <c r="G140" s="167"/>
      <c r="H140" s="532"/>
      <c r="I140" s="167"/>
      <c r="J140" s="132"/>
    </row>
    <row r="141" spans="1:10" s="169" customFormat="1" x14ac:dyDescent="0.4">
      <c r="A141" s="131"/>
      <c r="B141" s="180"/>
      <c r="C141" s="166"/>
      <c r="D141" s="167"/>
      <c r="E141" s="131"/>
      <c r="F141" s="131"/>
      <c r="G141" s="167"/>
      <c r="H141" s="532"/>
      <c r="I141" s="167"/>
      <c r="J141" s="132"/>
    </row>
    <row r="142" spans="1:10" s="169" customFormat="1" x14ac:dyDescent="0.4">
      <c r="A142" s="131"/>
      <c r="B142" s="180"/>
      <c r="C142" s="166"/>
      <c r="D142" s="167"/>
      <c r="E142" s="131"/>
      <c r="F142" s="131"/>
      <c r="G142" s="167"/>
      <c r="H142" s="532"/>
      <c r="I142" s="167"/>
      <c r="J142" s="132"/>
    </row>
    <row r="143" spans="1:10" s="169" customFormat="1" x14ac:dyDescent="0.4">
      <c r="A143" s="131"/>
      <c r="B143" s="180"/>
      <c r="C143" s="166"/>
      <c r="D143" s="167"/>
      <c r="E143" s="131"/>
      <c r="F143" s="131"/>
      <c r="G143" s="167"/>
      <c r="H143" s="532"/>
      <c r="I143" s="167"/>
      <c r="J143" s="132"/>
    </row>
    <row r="144" spans="1:10" s="169" customFormat="1" x14ac:dyDescent="0.4">
      <c r="A144" s="131"/>
      <c r="B144" s="180"/>
      <c r="C144" s="166"/>
      <c r="D144" s="167"/>
      <c r="E144" s="131"/>
      <c r="F144" s="131"/>
      <c r="G144" s="167"/>
      <c r="H144" s="532"/>
      <c r="I144" s="167"/>
      <c r="J144" s="132"/>
    </row>
    <row r="145" spans="1:10" s="169" customFormat="1" x14ac:dyDescent="0.4">
      <c r="A145" s="131"/>
      <c r="B145" s="180"/>
      <c r="C145" s="166"/>
      <c r="D145" s="167"/>
      <c r="E145" s="131"/>
      <c r="F145" s="131"/>
      <c r="G145" s="167"/>
      <c r="H145" s="532"/>
      <c r="I145" s="167"/>
      <c r="J145" s="132"/>
    </row>
    <row r="146" spans="1:10" s="169" customFormat="1" x14ac:dyDescent="0.4">
      <c r="A146" s="131"/>
      <c r="B146" s="180"/>
      <c r="C146" s="166"/>
      <c r="D146" s="167"/>
      <c r="E146" s="131"/>
      <c r="F146" s="131"/>
      <c r="G146" s="167"/>
      <c r="H146" s="532"/>
      <c r="I146" s="167"/>
      <c r="J146" s="132"/>
    </row>
    <row r="147" spans="1:10" s="169" customFormat="1" ht="14.25" customHeight="1" x14ac:dyDescent="0.4">
      <c r="A147" s="131"/>
      <c r="B147" s="180"/>
      <c r="C147" s="166"/>
      <c r="D147" s="167"/>
      <c r="E147" s="131"/>
      <c r="F147" s="131"/>
      <c r="G147" s="167"/>
      <c r="H147" s="532"/>
      <c r="I147" s="167"/>
      <c r="J147" s="132"/>
    </row>
    <row r="148" spans="1:10" s="169" customFormat="1" x14ac:dyDescent="0.4">
      <c r="A148" s="131"/>
      <c r="B148" s="180"/>
      <c r="C148" s="166"/>
      <c r="D148" s="167"/>
      <c r="E148" s="131"/>
      <c r="F148" s="131"/>
      <c r="G148" s="167"/>
      <c r="H148" s="532"/>
      <c r="I148" s="167"/>
      <c r="J148" s="132"/>
    </row>
    <row r="149" spans="1:10" s="169" customFormat="1" x14ac:dyDescent="0.4">
      <c r="A149" s="131"/>
      <c r="B149" s="180"/>
      <c r="C149" s="166"/>
      <c r="D149" s="167"/>
      <c r="E149" s="131"/>
      <c r="F149" s="131"/>
      <c r="G149" s="167"/>
      <c r="H149" s="532"/>
      <c r="I149" s="167"/>
      <c r="J149" s="132"/>
    </row>
    <row r="150" spans="1:10" s="169" customFormat="1" x14ac:dyDescent="0.4">
      <c r="A150" s="131"/>
      <c r="B150" s="180"/>
      <c r="C150" s="166"/>
      <c r="D150" s="167"/>
      <c r="E150" s="131"/>
      <c r="F150" s="131"/>
      <c r="G150" s="167"/>
      <c r="H150" s="532"/>
      <c r="I150" s="167"/>
      <c r="J150" s="132"/>
    </row>
    <row r="151" spans="1:10" s="169" customFormat="1" ht="13.5" customHeight="1" x14ac:dyDescent="0.4">
      <c r="A151" s="131"/>
      <c r="B151" s="180"/>
      <c r="C151" s="166"/>
      <c r="D151" s="167"/>
      <c r="E151" s="131"/>
      <c r="F151" s="131"/>
      <c r="G151" s="167"/>
      <c r="H151" s="532"/>
      <c r="I151" s="167"/>
      <c r="J151" s="132"/>
    </row>
    <row r="152" spans="1:10" s="169" customFormat="1" ht="13.5" customHeight="1" x14ac:dyDescent="0.4">
      <c r="A152" s="131"/>
      <c r="B152" s="180"/>
      <c r="C152" s="166"/>
      <c r="D152" s="167"/>
      <c r="E152" s="131"/>
      <c r="F152" s="131"/>
      <c r="G152" s="167"/>
      <c r="H152" s="532"/>
      <c r="I152" s="167"/>
      <c r="J152" s="132"/>
    </row>
    <row r="153" spans="1:10" s="169" customFormat="1" x14ac:dyDescent="0.4">
      <c r="A153" s="131"/>
      <c r="B153" s="180"/>
      <c r="C153" s="166"/>
      <c r="D153" s="167"/>
      <c r="E153" s="131"/>
      <c r="F153" s="131"/>
      <c r="G153" s="167"/>
      <c r="H153" s="532"/>
      <c r="I153" s="167"/>
      <c r="J153" s="132"/>
    </row>
    <row r="154" spans="1:10" s="169" customFormat="1" x14ac:dyDescent="0.4">
      <c r="A154" s="131"/>
      <c r="B154" s="180"/>
      <c r="C154" s="166"/>
      <c r="D154" s="167"/>
      <c r="E154" s="131"/>
      <c r="F154" s="131"/>
      <c r="G154" s="167"/>
      <c r="H154" s="532"/>
      <c r="I154" s="167"/>
      <c r="J154" s="132"/>
    </row>
    <row r="155" spans="1:10" s="169" customFormat="1" ht="13.5" customHeight="1" x14ac:dyDescent="0.4">
      <c r="A155" s="131"/>
      <c r="B155" s="180"/>
      <c r="C155" s="166"/>
      <c r="D155" s="167"/>
      <c r="E155" s="131"/>
      <c r="F155" s="131"/>
      <c r="G155" s="167"/>
      <c r="H155" s="532"/>
      <c r="I155" s="167"/>
      <c r="J155" s="132"/>
    </row>
    <row r="156" spans="1:10" s="169" customFormat="1" ht="13.5" customHeight="1" x14ac:dyDescent="0.4">
      <c r="A156" s="131"/>
      <c r="B156" s="180"/>
      <c r="C156" s="166"/>
      <c r="D156" s="167"/>
      <c r="E156" s="131"/>
      <c r="F156" s="131"/>
      <c r="G156" s="167"/>
      <c r="H156" s="532"/>
      <c r="I156" s="167"/>
      <c r="J156" s="132"/>
    </row>
    <row r="157" spans="1:10" s="169" customFormat="1" x14ac:dyDescent="0.4">
      <c r="A157" s="131"/>
      <c r="B157" s="180"/>
      <c r="C157" s="166"/>
      <c r="D157" s="167"/>
      <c r="E157" s="131"/>
      <c r="F157" s="131"/>
      <c r="G157" s="167"/>
      <c r="H157" s="532"/>
      <c r="I157" s="167"/>
      <c r="J157" s="132"/>
    </row>
    <row r="158" spans="1:10" s="169" customFormat="1" x14ac:dyDescent="0.4">
      <c r="A158" s="131"/>
      <c r="B158" s="180"/>
      <c r="C158" s="166"/>
      <c r="D158" s="167"/>
      <c r="E158" s="131"/>
      <c r="F158" s="131"/>
      <c r="G158" s="167"/>
      <c r="H158" s="532"/>
      <c r="I158" s="167"/>
      <c r="J158" s="132"/>
    </row>
    <row r="159" spans="1:10" s="169" customFormat="1" x14ac:dyDescent="0.4">
      <c r="A159" s="131"/>
      <c r="B159" s="180"/>
      <c r="C159" s="166"/>
      <c r="D159" s="167"/>
      <c r="E159" s="131"/>
      <c r="F159" s="131"/>
      <c r="G159" s="167"/>
      <c r="H159" s="532"/>
      <c r="I159" s="167"/>
      <c r="J159" s="132"/>
    </row>
    <row r="160" spans="1:10" s="169" customFormat="1" ht="26.25" customHeight="1" x14ac:dyDescent="0.4">
      <c r="A160" s="131"/>
      <c r="B160" s="180"/>
      <c r="C160" s="166"/>
      <c r="D160" s="167"/>
      <c r="E160" s="131"/>
      <c r="F160" s="131"/>
      <c r="G160" s="167"/>
      <c r="H160" s="532"/>
      <c r="I160" s="167"/>
      <c r="J160" s="132"/>
    </row>
    <row r="161" spans="1:10" s="169" customFormat="1" ht="13.5" customHeight="1" x14ac:dyDescent="0.4">
      <c r="A161" s="131"/>
      <c r="B161" s="180"/>
      <c r="C161" s="166"/>
      <c r="D161" s="167"/>
      <c r="E161" s="131"/>
      <c r="F161" s="131"/>
      <c r="G161" s="167"/>
      <c r="H161" s="532"/>
      <c r="I161" s="167"/>
      <c r="J161" s="132"/>
    </row>
    <row r="162" spans="1:10" s="169" customFormat="1" x14ac:dyDescent="0.4">
      <c r="A162" s="131"/>
      <c r="B162" s="180"/>
      <c r="C162" s="166"/>
      <c r="D162" s="167"/>
      <c r="E162" s="131"/>
      <c r="F162" s="131"/>
      <c r="G162" s="167"/>
      <c r="H162" s="532"/>
      <c r="I162" s="167"/>
      <c r="J162" s="132"/>
    </row>
    <row r="163" spans="1:10" s="169" customFormat="1" x14ac:dyDescent="0.4">
      <c r="A163" s="131"/>
      <c r="B163" s="180"/>
      <c r="C163" s="166"/>
      <c r="D163" s="167"/>
      <c r="E163" s="131"/>
      <c r="F163" s="131"/>
      <c r="G163" s="167"/>
      <c r="H163" s="532"/>
      <c r="I163" s="167"/>
      <c r="J163" s="132"/>
    </row>
    <row r="164" spans="1:10" s="169" customFormat="1" x14ac:dyDescent="0.4">
      <c r="A164" s="131"/>
      <c r="B164" s="180"/>
      <c r="C164" s="166"/>
      <c r="D164" s="167"/>
      <c r="E164" s="131"/>
      <c r="F164" s="131"/>
      <c r="G164" s="167"/>
      <c r="H164" s="532"/>
      <c r="I164" s="167"/>
      <c r="J164" s="132"/>
    </row>
    <row r="165" spans="1:10" s="169" customFormat="1" ht="26.25" customHeight="1" x14ac:dyDescent="0.4">
      <c r="A165" s="131"/>
      <c r="B165" s="180"/>
      <c r="C165" s="166"/>
      <c r="D165" s="167"/>
      <c r="E165" s="131"/>
      <c r="F165" s="131"/>
      <c r="G165" s="167"/>
      <c r="H165" s="532"/>
      <c r="I165" s="167"/>
      <c r="J165" s="132"/>
    </row>
    <row r="166" spans="1:10" s="169" customFormat="1" ht="13.5" customHeight="1" x14ac:dyDescent="0.4">
      <c r="A166" s="131"/>
      <c r="B166" s="180"/>
      <c r="C166" s="166"/>
      <c r="D166" s="167"/>
      <c r="E166" s="131"/>
      <c r="F166" s="131"/>
      <c r="G166" s="167"/>
      <c r="H166" s="532"/>
      <c r="I166" s="167"/>
      <c r="J166" s="132"/>
    </row>
    <row r="167" spans="1:10" s="169" customFormat="1" x14ac:dyDescent="0.4">
      <c r="A167" s="131"/>
      <c r="B167" s="180"/>
      <c r="C167" s="166"/>
      <c r="D167" s="167"/>
      <c r="E167" s="131"/>
      <c r="F167" s="131"/>
      <c r="G167" s="167"/>
      <c r="H167" s="532"/>
      <c r="I167" s="167"/>
      <c r="J167" s="132"/>
    </row>
    <row r="168" spans="1:10" s="169" customFormat="1" x14ac:dyDescent="0.4">
      <c r="A168" s="131"/>
      <c r="B168" s="180"/>
      <c r="C168" s="166"/>
      <c r="D168" s="167"/>
      <c r="E168" s="131"/>
      <c r="F168" s="131"/>
      <c r="G168" s="167"/>
      <c r="H168" s="532"/>
      <c r="I168" s="167"/>
      <c r="J168" s="132"/>
    </row>
    <row r="169" spans="1:10" s="169" customFormat="1" x14ac:dyDescent="0.4">
      <c r="A169" s="131"/>
      <c r="B169" s="180"/>
      <c r="C169" s="166"/>
      <c r="D169" s="167"/>
      <c r="E169" s="131"/>
      <c r="F169" s="131"/>
      <c r="G169" s="167"/>
      <c r="H169" s="532"/>
      <c r="I169" s="167"/>
      <c r="J169" s="132"/>
    </row>
    <row r="170" spans="1:10" s="169" customFormat="1" x14ac:dyDescent="0.4">
      <c r="A170" s="131"/>
      <c r="B170" s="180"/>
      <c r="C170" s="166"/>
      <c r="D170" s="167"/>
      <c r="E170" s="131"/>
      <c r="F170" s="131"/>
      <c r="G170" s="167"/>
      <c r="H170" s="532"/>
      <c r="I170" s="167"/>
      <c r="J170" s="132"/>
    </row>
    <row r="171" spans="1:10" s="169" customFormat="1" ht="26.25" customHeight="1" x14ac:dyDescent="0.4">
      <c r="A171" s="131"/>
      <c r="B171" s="180"/>
      <c r="C171" s="166"/>
      <c r="D171" s="167"/>
      <c r="E171" s="131"/>
      <c r="F171" s="131"/>
      <c r="G171" s="167"/>
      <c r="H171" s="532"/>
      <c r="I171" s="167"/>
      <c r="J171" s="132"/>
    </row>
    <row r="172" spans="1:10" s="169" customFormat="1" x14ac:dyDescent="0.4">
      <c r="A172" s="131"/>
      <c r="B172" s="180"/>
      <c r="C172" s="166"/>
      <c r="D172" s="167"/>
      <c r="E172" s="131"/>
      <c r="F172" s="131"/>
      <c r="G172" s="167"/>
      <c r="H172" s="532"/>
      <c r="I172" s="167"/>
      <c r="J172" s="132"/>
    </row>
    <row r="173" spans="1:10" s="169" customFormat="1" x14ac:dyDescent="0.4">
      <c r="A173" s="131"/>
      <c r="B173" s="180"/>
      <c r="C173" s="166"/>
      <c r="D173" s="167"/>
      <c r="E173" s="131"/>
      <c r="F173" s="131"/>
      <c r="G173" s="167"/>
      <c r="H173" s="532"/>
      <c r="I173" s="167"/>
      <c r="J173" s="132"/>
    </row>
    <row r="174" spans="1:10" s="169" customFormat="1" ht="13.5" customHeight="1" x14ac:dyDescent="0.4">
      <c r="A174" s="131"/>
      <c r="B174" s="180"/>
      <c r="C174" s="166"/>
      <c r="D174" s="167"/>
      <c r="E174" s="131"/>
      <c r="F174" s="131"/>
      <c r="G174" s="167"/>
      <c r="H174" s="532"/>
      <c r="I174" s="167"/>
      <c r="J174" s="132"/>
    </row>
    <row r="175" spans="1:10" s="169" customFormat="1" x14ac:dyDescent="0.4">
      <c r="A175" s="131"/>
      <c r="B175" s="180"/>
      <c r="C175" s="166"/>
      <c r="D175" s="167"/>
      <c r="E175" s="131"/>
      <c r="F175" s="131"/>
      <c r="G175" s="167"/>
      <c r="H175" s="532"/>
      <c r="I175" s="167"/>
      <c r="J175" s="132"/>
    </row>
    <row r="176" spans="1:10" s="169" customFormat="1" ht="13.5" customHeight="1" x14ac:dyDescent="0.4">
      <c r="A176" s="131"/>
      <c r="B176" s="180"/>
      <c r="C176" s="166"/>
      <c r="D176" s="167"/>
      <c r="E176" s="131"/>
      <c r="F176" s="131"/>
      <c r="G176" s="167"/>
      <c r="H176" s="532"/>
      <c r="I176" s="167"/>
      <c r="J176" s="132"/>
    </row>
    <row r="177" spans="1:10" s="169" customFormat="1" x14ac:dyDescent="0.4">
      <c r="A177" s="131"/>
      <c r="B177" s="180"/>
      <c r="C177" s="166"/>
      <c r="D177" s="167"/>
      <c r="E177" s="131"/>
      <c r="F177" s="131"/>
      <c r="G177" s="167"/>
      <c r="H177" s="532"/>
      <c r="I177" s="167"/>
      <c r="J177" s="132"/>
    </row>
    <row r="178" spans="1:10" s="169" customFormat="1" x14ac:dyDescent="0.4">
      <c r="A178" s="131"/>
      <c r="B178" s="180"/>
      <c r="C178" s="166"/>
      <c r="D178" s="167"/>
      <c r="E178" s="131"/>
      <c r="F178" s="131"/>
      <c r="G178" s="167"/>
      <c r="H178" s="532"/>
      <c r="I178" s="167"/>
      <c r="J178" s="132"/>
    </row>
    <row r="179" spans="1:10" s="169" customFormat="1" x14ac:dyDescent="0.4">
      <c r="A179" s="131"/>
      <c r="B179" s="180"/>
      <c r="C179" s="166"/>
      <c r="D179" s="167"/>
      <c r="E179" s="131"/>
      <c r="F179" s="131"/>
      <c r="G179" s="167"/>
      <c r="H179" s="532"/>
      <c r="I179" s="167"/>
      <c r="J179" s="132"/>
    </row>
    <row r="180" spans="1:10" s="169" customFormat="1" x14ac:dyDescent="0.4">
      <c r="A180" s="131"/>
      <c r="B180" s="180"/>
      <c r="C180" s="166"/>
      <c r="D180" s="167"/>
      <c r="E180" s="131"/>
      <c r="F180" s="131"/>
      <c r="G180" s="167"/>
      <c r="H180" s="532"/>
      <c r="I180" s="167"/>
      <c r="J180" s="132"/>
    </row>
    <row r="181" spans="1:10" s="169" customFormat="1" x14ac:dyDescent="0.4">
      <c r="A181" s="131"/>
      <c r="B181" s="180"/>
      <c r="C181" s="166"/>
      <c r="D181" s="167"/>
      <c r="E181" s="131"/>
      <c r="F181" s="131"/>
      <c r="G181" s="167"/>
      <c r="H181" s="532"/>
      <c r="I181" s="167"/>
      <c r="J181" s="132"/>
    </row>
    <row r="182" spans="1:10" s="169" customFormat="1" x14ac:dyDescent="0.4">
      <c r="A182" s="131"/>
      <c r="B182" s="180"/>
      <c r="C182" s="166"/>
      <c r="D182" s="167"/>
      <c r="E182" s="131"/>
      <c r="F182" s="131"/>
      <c r="G182" s="167"/>
      <c r="H182" s="532"/>
      <c r="I182" s="167"/>
      <c r="J182" s="132"/>
    </row>
    <row r="183" spans="1:10" s="169" customFormat="1" x14ac:dyDescent="0.4">
      <c r="A183" s="131"/>
      <c r="B183" s="180"/>
      <c r="C183" s="166"/>
      <c r="D183" s="167"/>
      <c r="E183" s="131"/>
      <c r="F183" s="131"/>
      <c r="G183" s="167"/>
      <c r="H183" s="532"/>
      <c r="I183" s="167"/>
      <c r="J183" s="132"/>
    </row>
    <row r="184" spans="1:10" s="169" customFormat="1" x14ac:dyDescent="0.4">
      <c r="A184" s="131"/>
      <c r="B184" s="180"/>
      <c r="C184" s="166"/>
      <c r="D184" s="167"/>
      <c r="E184" s="131"/>
      <c r="F184" s="131"/>
      <c r="G184" s="167"/>
      <c r="H184" s="532"/>
      <c r="I184" s="167"/>
      <c r="J184" s="132"/>
    </row>
    <row r="185" spans="1:10" s="169" customFormat="1" ht="15" customHeight="1" x14ac:dyDescent="0.4">
      <c r="A185" s="131"/>
      <c r="B185" s="180"/>
      <c r="C185" s="166"/>
      <c r="D185" s="167"/>
      <c r="E185" s="131"/>
      <c r="F185" s="131"/>
      <c r="G185" s="167"/>
      <c r="H185" s="532"/>
      <c r="I185" s="167"/>
      <c r="J185" s="132"/>
    </row>
    <row r="186" spans="1:10" s="169" customFormat="1" ht="13.5" customHeight="1" x14ac:dyDescent="0.4">
      <c r="A186" s="131"/>
      <c r="B186" s="180"/>
      <c r="C186" s="166"/>
      <c r="D186" s="167"/>
      <c r="E186" s="131"/>
      <c r="F186" s="131"/>
      <c r="G186" s="167"/>
      <c r="H186" s="532"/>
      <c r="I186" s="167"/>
      <c r="J186" s="132"/>
    </row>
    <row r="187" spans="1:10" s="169" customFormat="1" x14ac:dyDescent="0.4">
      <c r="A187" s="131"/>
      <c r="B187" s="180"/>
      <c r="C187" s="166"/>
      <c r="D187" s="167"/>
      <c r="E187" s="131"/>
      <c r="F187" s="131"/>
      <c r="G187" s="167"/>
      <c r="H187" s="532"/>
      <c r="I187" s="167"/>
      <c r="J187" s="132"/>
    </row>
    <row r="188" spans="1:10" s="169" customFormat="1" ht="13.5" customHeight="1" x14ac:dyDescent="0.4">
      <c r="A188" s="131"/>
      <c r="B188" s="180"/>
      <c r="C188" s="166"/>
      <c r="D188" s="167"/>
      <c r="E188" s="131"/>
      <c r="F188" s="131"/>
      <c r="G188" s="167"/>
      <c r="H188" s="532"/>
      <c r="I188" s="167"/>
      <c r="J188" s="132"/>
    </row>
    <row r="189" spans="1:10" s="169" customFormat="1" x14ac:dyDescent="0.4">
      <c r="A189" s="131"/>
      <c r="B189" s="180"/>
      <c r="C189" s="166"/>
      <c r="D189" s="167"/>
      <c r="E189" s="131"/>
      <c r="F189" s="131"/>
      <c r="G189" s="167"/>
      <c r="H189" s="532"/>
      <c r="I189" s="167"/>
      <c r="J189" s="132"/>
    </row>
    <row r="190" spans="1:10" s="169" customFormat="1" x14ac:dyDescent="0.4">
      <c r="A190" s="131"/>
      <c r="B190" s="180"/>
      <c r="C190" s="166"/>
      <c r="D190" s="167"/>
      <c r="E190" s="131"/>
      <c r="F190" s="131"/>
      <c r="G190" s="167"/>
      <c r="H190" s="532"/>
      <c r="I190" s="167"/>
      <c r="J190" s="132"/>
    </row>
    <row r="191" spans="1:10" s="169" customFormat="1" ht="26.25" customHeight="1" x14ac:dyDescent="0.4">
      <c r="A191" s="131"/>
      <c r="B191" s="180"/>
      <c r="C191" s="166"/>
      <c r="D191" s="167"/>
      <c r="E191" s="131"/>
      <c r="F191" s="131"/>
      <c r="G191" s="167"/>
      <c r="H191" s="532"/>
      <c r="I191" s="167"/>
      <c r="J191" s="132"/>
    </row>
    <row r="192" spans="1:10" s="169" customFormat="1" x14ac:dyDescent="0.4">
      <c r="A192" s="131"/>
      <c r="B192" s="180"/>
      <c r="C192" s="166"/>
      <c r="D192" s="167"/>
      <c r="E192" s="131"/>
      <c r="F192" s="131"/>
      <c r="G192" s="167"/>
      <c r="H192" s="532"/>
      <c r="I192" s="167"/>
      <c r="J192" s="132"/>
    </row>
    <row r="193" spans="1:10" s="169" customFormat="1" x14ac:dyDescent="0.4">
      <c r="A193" s="131"/>
      <c r="B193" s="180"/>
      <c r="C193" s="166"/>
      <c r="D193" s="167"/>
      <c r="E193" s="131"/>
      <c r="F193" s="131"/>
      <c r="G193" s="167"/>
      <c r="H193" s="532"/>
      <c r="I193" s="167"/>
      <c r="J193" s="132"/>
    </row>
    <row r="194" spans="1:10" s="169" customFormat="1" x14ac:dyDescent="0.4">
      <c r="A194" s="131"/>
      <c r="B194" s="180"/>
      <c r="C194" s="166"/>
      <c r="D194" s="167"/>
      <c r="E194" s="131"/>
      <c r="F194" s="131"/>
      <c r="G194" s="167"/>
      <c r="H194" s="532"/>
      <c r="I194" s="167"/>
      <c r="J194" s="132"/>
    </row>
    <row r="195" spans="1:10" s="169" customFormat="1" x14ac:dyDescent="0.4">
      <c r="A195" s="131"/>
      <c r="B195" s="180"/>
      <c r="C195" s="166"/>
      <c r="D195" s="167"/>
      <c r="E195" s="131"/>
      <c r="F195" s="131"/>
      <c r="G195" s="167"/>
      <c r="H195" s="532"/>
      <c r="I195" s="167"/>
      <c r="J195" s="132"/>
    </row>
    <row r="196" spans="1:10" s="169" customFormat="1" x14ac:dyDescent="0.4">
      <c r="A196" s="131"/>
      <c r="B196" s="180"/>
      <c r="C196" s="166"/>
      <c r="D196" s="167"/>
      <c r="E196" s="131"/>
      <c r="F196" s="131"/>
      <c r="G196" s="167"/>
      <c r="H196" s="532"/>
      <c r="I196" s="167"/>
      <c r="J196" s="132"/>
    </row>
    <row r="197" spans="1:10" s="169" customFormat="1" ht="13.5" customHeight="1" x14ac:dyDescent="0.4">
      <c r="A197" s="131"/>
      <c r="B197" s="180"/>
      <c r="C197" s="166"/>
      <c r="D197" s="167"/>
      <c r="E197" s="131"/>
      <c r="F197" s="131"/>
      <c r="G197" s="167"/>
      <c r="H197" s="532"/>
      <c r="I197" s="167"/>
      <c r="J197" s="132"/>
    </row>
    <row r="198" spans="1:10" s="169" customFormat="1" x14ac:dyDescent="0.4">
      <c r="A198" s="131"/>
      <c r="B198" s="180"/>
      <c r="C198" s="166"/>
      <c r="D198" s="167"/>
      <c r="E198" s="131"/>
      <c r="F198" s="131"/>
      <c r="G198" s="167"/>
      <c r="H198" s="532"/>
      <c r="I198" s="167"/>
      <c r="J198" s="132"/>
    </row>
    <row r="199" spans="1:10" s="169" customFormat="1" ht="13.5" customHeight="1" x14ac:dyDescent="0.4">
      <c r="A199" s="131"/>
      <c r="B199" s="180"/>
      <c r="C199" s="166"/>
      <c r="D199" s="167"/>
      <c r="E199" s="131"/>
      <c r="F199" s="131"/>
      <c r="G199" s="167"/>
      <c r="H199" s="532"/>
      <c r="I199" s="167"/>
      <c r="J199" s="132"/>
    </row>
    <row r="200" spans="1:10" s="169" customFormat="1" x14ac:dyDescent="0.4">
      <c r="A200" s="131"/>
      <c r="B200" s="180"/>
      <c r="C200" s="166"/>
      <c r="D200" s="167"/>
      <c r="E200" s="131"/>
      <c r="F200" s="131"/>
      <c r="G200" s="167"/>
      <c r="H200" s="532"/>
      <c r="I200" s="167"/>
      <c r="J200" s="132"/>
    </row>
    <row r="201" spans="1:10" s="169" customFormat="1" x14ac:dyDescent="0.4">
      <c r="A201" s="131"/>
      <c r="B201" s="180"/>
      <c r="C201" s="166"/>
      <c r="D201" s="167"/>
      <c r="E201" s="131"/>
      <c r="F201" s="131"/>
      <c r="G201" s="167"/>
      <c r="H201" s="532"/>
      <c r="I201" s="167"/>
      <c r="J201" s="132"/>
    </row>
    <row r="202" spans="1:10" s="169" customFormat="1" x14ac:dyDescent="0.4">
      <c r="A202" s="131"/>
      <c r="B202" s="180"/>
      <c r="C202" s="166"/>
      <c r="D202" s="167"/>
      <c r="E202" s="131"/>
      <c r="F202" s="131"/>
      <c r="G202" s="167"/>
      <c r="H202" s="532"/>
      <c r="I202" s="167"/>
      <c r="J202" s="132"/>
    </row>
    <row r="203" spans="1:10" s="169" customFormat="1" x14ac:dyDescent="0.4">
      <c r="A203" s="131"/>
      <c r="B203" s="180"/>
      <c r="C203" s="166"/>
      <c r="D203" s="167"/>
      <c r="E203" s="131"/>
      <c r="F203" s="131"/>
      <c r="G203" s="167"/>
      <c r="H203" s="532"/>
      <c r="I203" s="167"/>
      <c r="J203" s="132"/>
    </row>
    <row r="204" spans="1:10" s="169" customFormat="1" x14ac:dyDescent="0.4">
      <c r="A204" s="131"/>
      <c r="B204" s="180"/>
      <c r="C204" s="166"/>
      <c r="D204" s="167"/>
      <c r="E204" s="131"/>
      <c r="F204" s="131"/>
      <c r="G204" s="167"/>
      <c r="H204" s="532"/>
      <c r="I204" s="167"/>
      <c r="J204" s="132"/>
    </row>
    <row r="205" spans="1:10" s="169" customFormat="1" ht="13.5" customHeight="1" x14ac:dyDescent="0.4">
      <c r="A205" s="131"/>
      <c r="B205" s="180"/>
      <c r="C205" s="166"/>
      <c r="D205" s="167"/>
      <c r="E205" s="131"/>
      <c r="F205" s="131"/>
      <c r="G205" s="167"/>
      <c r="H205" s="532"/>
      <c r="I205" s="167"/>
      <c r="J205" s="132"/>
    </row>
    <row r="206" spans="1:10" s="169" customFormat="1" x14ac:dyDescent="0.4">
      <c r="A206" s="131"/>
      <c r="B206" s="180"/>
      <c r="C206" s="166"/>
      <c r="D206" s="167"/>
      <c r="E206" s="131"/>
      <c r="F206" s="131"/>
      <c r="G206" s="167"/>
      <c r="H206" s="532"/>
      <c r="I206" s="167"/>
      <c r="J206" s="132"/>
    </row>
    <row r="207" spans="1:10" s="169" customFormat="1" ht="14.25" customHeight="1" x14ac:dyDescent="0.4">
      <c r="A207" s="131"/>
      <c r="B207" s="180"/>
      <c r="C207" s="166"/>
      <c r="D207" s="167"/>
      <c r="E207" s="131"/>
      <c r="F207" s="131"/>
      <c r="G207" s="167"/>
      <c r="H207" s="532"/>
      <c r="I207" s="167"/>
      <c r="J207" s="132"/>
    </row>
    <row r="208" spans="1:10" s="169" customFormat="1" x14ac:dyDescent="0.4">
      <c r="A208" s="131"/>
      <c r="B208" s="180"/>
      <c r="C208" s="166"/>
      <c r="D208" s="167"/>
      <c r="E208" s="131"/>
      <c r="F208" s="131"/>
      <c r="G208" s="167"/>
      <c r="H208" s="532"/>
      <c r="I208" s="167"/>
      <c r="J208" s="132"/>
    </row>
    <row r="209" spans="1:10" s="169" customFormat="1" ht="13.5" customHeight="1" x14ac:dyDescent="0.4">
      <c r="A209" s="131"/>
      <c r="B209" s="180"/>
      <c r="C209" s="166"/>
      <c r="D209" s="167"/>
      <c r="E209" s="131"/>
      <c r="F209" s="131"/>
      <c r="G209" s="167"/>
      <c r="H209" s="532"/>
      <c r="I209" s="167"/>
      <c r="J209" s="132"/>
    </row>
    <row r="210" spans="1:10" s="169" customFormat="1" x14ac:dyDescent="0.4">
      <c r="A210" s="131"/>
      <c r="B210" s="180"/>
      <c r="C210" s="166"/>
      <c r="D210" s="167"/>
      <c r="E210" s="131"/>
      <c r="F210" s="131"/>
      <c r="G210" s="167"/>
      <c r="H210" s="532"/>
      <c r="I210" s="167"/>
      <c r="J210" s="132"/>
    </row>
    <row r="211" spans="1:10" s="169" customFormat="1" x14ac:dyDescent="0.4">
      <c r="A211" s="131"/>
      <c r="B211" s="180"/>
      <c r="C211" s="166"/>
      <c r="D211" s="167"/>
      <c r="E211" s="131"/>
      <c r="F211" s="131"/>
      <c r="G211" s="167"/>
      <c r="H211" s="532"/>
      <c r="I211" s="167"/>
      <c r="J211" s="132"/>
    </row>
    <row r="212" spans="1:10" s="169" customFormat="1" x14ac:dyDescent="0.4">
      <c r="A212" s="131"/>
      <c r="B212" s="180"/>
      <c r="C212" s="166"/>
      <c r="D212" s="167"/>
      <c r="E212" s="131"/>
      <c r="F212" s="131"/>
      <c r="G212" s="167"/>
      <c r="H212" s="532"/>
      <c r="I212" s="167"/>
      <c r="J212" s="132"/>
    </row>
    <row r="213" spans="1:10" s="169" customFormat="1" x14ac:dyDescent="0.4">
      <c r="A213" s="131"/>
      <c r="B213" s="180"/>
      <c r="C213" s="166"/>
      <c r="D213" s="167"/>
      <c r="E213" s="131"/>
      <c r="F213" s="131"/>
      <c r="G213" s="167"/>
      <c r="H213" s="532"/>
      <c r="I213" s="167"/>
      <c r="J213" s="132"/>
    </row>
    <row r="214" spans="1:10" s="169" customFormat="1" x14ac:dyDescent="0.4">
      <c r="A214" s="131"/>
      <c r="B214" s="180"/>
      <c r="C214" s="166"/>
      <c r="D214" s="167"/>
      <c r="E214" s="131"/>
      <c r="F214" s="131"/>
      <c r="G214" s="167"/>
      <c r="H214" s="532"/>
      <c r="I214" s="167"/>
      <c r="J214" s="132"/>
    </row>
    <row r="215" spans="1:10" s="169" customFormat="1" x14ac:dyDescent="0.4">
      <c r="A215" s="131"/>
      <c r="B215" s="180"/>
      <c r="C215" s="166"/>
      <c r="D215" s="167"/>
      <c r="E215" s="131"/>
      <c r="F215" s="131"/>
      <c r="G215" s="167"/>
      <c r="H215" s="532"/>
      <c r="I215" s="167"/>
      <c r="J215" s="132"/>
    </row>
    <row r="216" spans="1:10" s="169" customFormat="1" x14ac:dyDescent="0.4">
      <c r="A216" s="131"/>
      <c r="B216" s="180"/>
      <c r="C216" s="166"/>
      <c r="D216" s="167"/>
      <c r="E216" s="131"/>
      <c r="F216" s="131"/>
      <c r="G216" s="167"/>
      <c r="H216" s="532"/>
      <c r="I216" s="167"/>
      <c r="J216" s="132"/>
    </row>
    <row r="217" spans="1:10" s="169" customFormat="1" x14ac:dyDescent="0.4">
      <c r="A217" s="131"/>
      <c r="B217" s="180"/>
      <c r="C217" s="166"/>
      <c r="D217" s="167"/>
      <c r="E217" s="131"/>
      <c r="F217" s="131"/>
      <c r="G217" s="167"/>
      <c r="H217" s="532"/>
      <c r="I217" s="167"/>
      <c r="J217" s="132"/>
    </row>
    <row r="218" spans="1:10" s="169" customFormat="1" x14ac:dyDescent="0.4">
      <c r="A218" s="131"/>
      <c r="B218" s="180"/>
      <c r="C218" s="166"/>
      <c r="D218" s="167"/>
      <c r="E218" s="131"/>
      <c r="F218" s="131"/>
      <c r="G218" s="167"/>
      <c r="H218" s="532"/>
      <c r="I218" s="167"/>
      <c r="J218" s="132"/>
    </row>
    <row r="219" spans="1:10" s="169" customFormat="1" x14ac:dyDescent="0.4">
      <c r="A219" s="131"/>
      <c r="B219" s="180"/>
      <c r="C219" s="166"/>
      <c r="D219" s="167"/>
      <c r="E219" s="131"/>
      <c r="F219" s="131"/>
      <c r="G219" s="167"/>
      <c r="H219" s="532"/>
      <c r="I219" s="167"/>
      <c r="J219" s="132"/>
    </row>
    <row r="220" spans="1:10" s="169" customFormat="1" x14ac:dyDescent="0.4">
      <c r="A220" s="131"/>
      <c r="B220" s="180"/>
      <c r="C220" s="166"/>
      <c r="D220" s="167"/>
      <c r="E220" s="131"/>
      <c r="F220" s="131"/>
      <c r="G220" s="167"/>
      <c r="H220" s="532"/>
      <c r="I220" s="167"/>
      <c r="J220" s="132"/>
    </row>
    <row r="221" spans="1:10" s="169" customFormat="1" x14ac:dyDescent="0.4">
      <c r="A221" s="131"/>
      <c r="B221" s="180"/>
      <c r="C221" s="166"/>
      <c r="D221" s="167"/>
      <c r="E221" s="131"/>
      <c r="F221" s="131"/>
      <c r="G221" s="167"/>
      <c r="H221" s="532"/>
      <c r="I221" s="167"/>
      <c r="J221" s="132"/>
    </row>
    <row r="222" spans="1:10" s="169" customFormat="1" x14ac:dyDescent="0.4">
      <c r="A222" s="131"/>
      <c r="B222" s="180"/>
      <c r="C222" s="166"/>
      <c r="D222" s="167"/>
      <c r="E222" s="131"/>
      <c r="F222" s="131"/>
      <c r="G222" s="167"/>
      <c r="H222" s="532"/>
      <c r="I222" s="167"/>
      <c r="J222" s="132"/>
    </row>
    <row r="223" spans="1:10" s="169" customFormat="1" x14ac:dyDescent="0.4">
      <c r="A223" s="131"/>
      <c r="B223" s="180"/>
      <c r="C223" s="166"/>
      <c r="D223" s="167"/>
      <c r="E223" s="131"/>
      <c r="F223" s="131"/>
      <c r="G223" s="167"/>
      <c r="H223" s="532"/>
      <c r="I223" s="167"/>
      <c r="J223" s="132"/>
    </row>
    <row r="224" spans="1:10" s="169" customFormat="1" x14ac:dyDescent="0.4">
      <c r="A224" s="131"/>
      <c r="B224" s="180"/>
      <c r="C224" s="166"/>
      <c r="D224" s="167"/>
      <c r="E224" s="131"/>
      <c r="F224" s="131"/>
      <c r="G224" s="167"/>
      <c r="H224" s="532"/>
      <c r="I224" s="167"/>
      <c r="J224" s="132"/>
    </row>
    <row r="225" spans="1:10" s="169" customFormat="1" x14ac:dyDescent="0.4">
      <c r="A225" s="131"/>
      <c r="B225" s="180"/>
      <c r="C225" s="166"/>
      <c r="D225" s="167"/>
      <c r="E225" s="131"/>
      <c r="F225" s="131"/>
      <c r="G225" s="167"/>
      <c r="H225" s="532"/>
      <c r="I225" s="167"/>
      <c r="J225" s="132"/>
    </row>
    <row r="226" spans="1:10" s="169" customFormat="1" x14ac:dyDescent="0.4">
      <c r="A226" s="131"/>
      <c r="B226" s="180"/>
      <c r="C226" s="166"/>
      <c r="D226" s="167"/>
      <c r="E226" s="131"/>
      <c r="F226" s="131"/>
      <c r="G226" s="167"/>
      <c r="H226" s="532"/>
      <c r="I226" s="167"/>
      <c r="J226" s="132"/>
    </row>
    <row r="227" spans="1:10" s="169" customFormat="1" x14ac:dyDescent="0.4">
      <c r="A227" s="131"/>
      <c r="B227" s="180"/>
      <c r="C227" s="166"/>
      <c r="D227" s="167"/>
      <c r="E227" s="131"/>
      <c r="F227" s="131"/>
      <c r="G227" s="167"/>
      <c r="H227" s="532"/>
      <c r="I227" s="167"/>
      <c r="J227" s="132"/>
    </row>
    <row r="228" spans="1:10" s="169" customFormat="1" x14ac:dyDescent="0.4">
      <c r="A228" s="131"/>
      <c r="B228" s="180"/>
      <c r="C228" s="166"/>
      <c r="D228" s="167"/>
      <c r="E228" s="131"/>
      <c r="F228" s="131"/>
      <c r="G228" s="167"/>
      <c r="H228" s="532"/>
      <c r="I228" s="167"/>
      <c r="J228" s="132"/>
    </row>
    <row r="229" spans="1:10" s="169" customFormat="1" x14ac:dyDescent="0.4">
      <c r="A229" s="131"/>
      <c r="B229" s="180"/>
      <c r="C229" s="166"/>
      <c r="D229" s="167"/>
      <c r="E229" s="131"/>
      <c r="F229" s="131"/>
      <c r="G229" s="167"/>
      <c r="H229" s="532"/>
      <c r="I229" s="167"/>
      <c r="J229" s="132"/>
    </row>
    <row r="230" spans="1:10" s="170" customFormat="1" x14ac:dyDescent="0.4">
      <c r="A230" s="131"/>
      <c r="B230" s="180"/>
      <c r="C230" s="166"/>
      <c r="D230" s="167"/>
      <c r="E230" s="131"/>
      <c r="F230" s="131"/>
      <c r="G230" s="167"/>
      <c r="H230" s="532"/>
      <c r="I230" s="167"/>
      <c r="J230" s="132"/>
    </row>
    <row r="231" spans="1:10" s="170" customFormat="1" x14ac:dyDescent="0.4">
      <c r="A231" s="131"/>
      <c r="B231" s="180"/>
      <c r="C231" s="166"/>
      <c r="D231" s="167"/>
      <c r="E231" s="131"/>
      <c r="F231" s="131"/>
      <c r="G231" s="167"/>
      <c r="H231" s="532"/>
      <c r="I231" s="167"/>
      <c r="J231" s="132"/>
    </row>
    <row r="232" spans="1:10" s="142" customFormat="1" x14ac:dyDescent="0.4">
      <c r="A232" s="131"/>
      <c r="B232" s="180"/>
      <c r="C232" s="166"/>
      <c r="D232" s="167"/>
      <c r="E232" s="131"/>
      <c r="F232" s="131"/>
      <c r="G232" s="167"/>
      <c r="H232" s="532"/>
      <c r="I232" s="167"/>
      <c r="J232" s="132"/>
    </row>
    <row r="233" spans="1:10" s="169" customFormat="1" x14ac:dyDescent="0.4">
      <c r="A233" s="131"/>
      <c r="B233" s="180"/>
      <c r="C233" s="166"/>
      <c r="D233" s="167"/>
      <c r="E233" s="131"/>
      <c r="F233" s="131"/>
      <c r="G233" s="167"/>
      <c r="H233" s="532"/>
      <c r="I233" s="167"/>
      <c r="J233" s="132"/>
    </row>
    <row r="234" spans="1:10" s="169" customFormat="1" x14ac:dyDescent="0.4">
      <c r="A234" s="131"/>
      <c r="B234" s="180"/>
      <c r="C234" s="166"/>
      <c r="D234" s="167"/>
      <c r="E234" s="131"/>
      <c r="F234" s="131"/>
      <c r="G234" s="167"/>
      <c r="H234" s="532"/>
      <c r="I234" s="167"/>
      <c r="J234" s="132"/>
    </row>
    <row r="235" spans="1:10" s="170" customFormat="1" x14ac:dyDescent="0.4">
      <c r="A235" s="131"/>
      <c r="B235" s="180"/>
      <c r="C235" s="166"/>
      <c r="D235" s="167"/>
      <c r="E235" s="131"/>
      <c r="F235" s="131"/>
      <c r="G235" s="167"/>
      <c r="H235" s="532"/>
      <c r="I235" s="167"/>
      <c r="J235" s="132"/>
    </row>
    <row r="236" spans="1:10" s="170" customFormat="1" x14ac:dyDescent="0.4">
      <c r="A236" s="131"/>
      <c r="B236" s="180"/>
      <c r="C236" s="166"/>
      <c r="D236" s="167"/>
      <c r="E236" s="131"/>
      <c r="F236" s="131"/>
      <c r="G236" s="167"/>
      <c r="H236" s="532"/>
      <c r="I236" s="167"/>
      <c r="J236" s="132"/>
    </row>
    <row r="237" spans="1:10" s="170" customFormat="1" x14ac:dyDescent="0.4">
      <c r="A237" s="131"/>
      <c r="B237" s="180"/>
      <c r="C237" s="166"/>
      <c r="D237" s="167"/>
      <c r="E237" s="131"/>
      <c r="F237" s="131"/>
      <c r="G237" s="167"/>
      <c r="H237" s="532"/>
      <c r="I237" s="167"/>
      <c r="J237" s="132"/>
    </row>
    <row r="238" spans="1:10" s="170" customFormat="1" x14ac:dyDescent="0.4">
      <c r="A238" s="131"/>
      <c r="B238" s="180"/>
      <c r="C238" s="166"/>
      <c r="D238" s="167"/>
      <c r="E238" s="131"/>
      <c r="F238" s="131"/>
      <c r="G238" s="167"/>
      <c r="H238" s="532"/>
      <c r="I238" s="167"/>
      <c r="J238" s="132"/>
    </row>
    <row r="239" spans="1:10" s="169" customFormat="1" x14ac:dyDescent="0.4">
      <c r="A239" s="131"/>
      <c r="B239" s="180"/>
      <c r="C239" s="166"/>
      <c r="D239" s="167"/>
      <c r="E239" s="131"/>
      <c r="F239" s="131"/>
      <c r="G239" s="167"/>
      <c r="H239" s="532"/>
      <c r="I239" s="167"/>
      <c r="J239" s="132"/>
    </row>
    <row r="240" spans="1:10" s="169" customFormat="1" x14ac:dyDescent="0.4">
      <c r="A240" s="131"/>
      <c r="B240" s="180"/>
      <c r="C240" s="166"/>
      <c r="D240" s="167"/>
      <c r="E240" s="131"/>
      <c r="F240" s="131"/>
      <c r="G240" s="167"/>
      <c r="H240" s="532"/>
      <c r="I240" s="167"/>
      <c r="J240" s="132"/>
    </row>
    <row r="241" spans="1:10" s="169" customFormat="1" x14ac:dyDescent="0.4">
      <c r="A241" s="131"/>
      <c r="B241" s="180"/>
      <c r="C241" s="166"/>
      <c r="D241" s="167"/>
      <c r="E241" s="131"/>
      <c r="F241" s="131"/>
      <c r="G241" s="167"/>
      <c r="H241" s="532"/>
      <c r="I241" s="167"/>
      <c r="J241" s="132"/>
    </row>
    <row r="242" spans="1:10" s="169" customFormat="1" x14ac:dyDescent="0.4">
      <c r="A242" s="131"/>
      <c r="B242" s="180"/>
      <c r="C242" s="166"/>
      <c r="D242" s="167"/>
      <c r="E242" s="131"/>
      <c r="F242" s="131"/>
      <c r="G242" s="167"/>
      <c r="H242" s="532"/>
      <c r="I242" s="167"/>
      <c r="J242" s="132"/>
    </row>
    <row r="243" spans="1:10" s="169" customFormat="1" x14ac:dyDescent="0.4">
      <c r="A243" s="131"/>
      <c r="B243" s="180"/>
      <c r="C243" s="166"/>
      <c r="D243" s="167"/>
      <c r="E243" s="131"/>
      <c r="F243" s="131"/>
      <c r="G243" s="167"/>
      <c r="H243" s="532"/>
      <c r="I243" s="167"/>
      <c r="J243" s="132"/>
    </row>
    <row r="244" spans="1:10" s="169" customFormat="1" x14ac:dyDescent="0.4">
      <c r="A244" s="131"/>
      <c r="B244" s="180"/>
      <c r="C244" s="166"/>
      <c r="D244" s="167"/>
      <c r="E244" s="131"/>
      <c r="F244" s="131"/>
      <c r="G244" s="167"/>
      <c r="H244" s="532"/>
      <c r="I244" s="167"/>
      <c r="J244" s="132"/>
    </row>
    <row r="245" spans="1:10" s="169" customFormat="1" x14ac:dyDescent="0.4">
      <c r="A245" s="131"/>
      <c r="B245" s="180"/>
      <c r="C245" s="166"/>
      <c r="D245" s="167"/>
      <c r="E245" s="131"/>
      <c r="F245" s="131"/>
      <c r="G245" s="167"/>
      <c r="H245" s="532"/>
      <c r="I245" s="167"/>
      <c r="J245" s="132"/>
    </row>
    <row r="246" spans="1:10" s="142" customFormat="1" x14ac:dyDescent="0.4">
      <c r="A246" s="131"/>
      <c r="B246" s="180"/>
      <c r="C246" s="166"/>
      <c r="D246" s="167"/>
      <c r="E246" s="131"/>
      <c r="F246" s="131"/>
      <c r="G246" s="167"/>
      <c r="H246" s="532"/>
      <c r="I246" s="167"/>
      <c r="J246" s="132"/>
    </row>
    <row r="248" spans="1:10" s="142" customFormat="1" x14ac:dyDescent="0.4">
      <c r="A248" s="131"/>
      <c r="B248" s="180"/>
      <c r="C248" s="166"/>
      <c r="D248" s="167"/>
      <c r="E248" s="131"/>
      <c r="F248" s="131"/>
      <c r="G248" s="167"/>
      <c r="H248" s="532"/>
      <c r="I248" s="167"/>
      <c r="J248" s="132"/>
    </row>
    <row r="250" spans="1:10" s="171" customFormat="1" x14ac:dyDescent="0.4">
      <c r="A250" s="131"/>
      <c r="B250" s="180"/>
      <c r="C250" s="166"/>
      <c r="D250" s="167"/>
      <c r="E250" s="131"/>
      <c r="F250" s="131"/>
      <c r="G250" s="167"/>
      <c r="H250" s="532"/>
      <c r="I250" s="167"/>
      <c r="J250" s="132"/>
    </row>
    <row r="251" spans="1:10" s="171" customFormat="1" x14ac:dyDescent="0.4">
      <c r="A251" s="131"/>
      <c r="B251" s="180"/>
      <c r="C251" s="166"/>
      <c r="D251" s="167"/>
      <c r="E251" s="131"/>
      <c r="F251" s="131"/>
      <c r="G251" s="167"/>
      <c r="H251" s="532"/>
      <c r="I251" s="167"/>
      <c r="J251" s="132"/>
    </row>
    <row r="252" spans="1:10" s="171" customFormat="1" x14ac:dyDescent="0.4">
      <c r="A252" s="131"/>
      <c r="B252" s="180"/>
      <c r="C252" s="166"/>
      <c r="D252" s="167"/>
      <c r="E252" s="131"/>
      <c r="F252" s="131"/>
      <c r="G252" s="167"/>
      <c r="H252" s="532"/>
      <c r="I252" s="167"/>
      <c r="J252" s="132"/>
    </row>
    <row r="253" spans="1:10" s="171" customFormat="1" x14ac:dyDescent="0.4">
      <c r="A253" s="131"/>
      <c r="B253" s="180"/>
      <c r="C253" s="166"/>
      <c r="D253" s="167"/>
      <c r="E253" s="131"/>
      <c r="F253" s="131"/>
      <c r="G253" s="167"/>
      <c r="H253" s="532"/>
      <c r="I253" s="167"/>
      <c r="J253" s="132"/>
    </row>
    <row r="254" spans="1:10" s="172" customFormat="1" x14ac:dyDescent="0.4">
      <c r="A254" s="131"/>
      <c r="B254" s="180"/>
      <c r="C254" s="166"/>
      <c r="D254" s="167"/>
      <c r="E254" s="131"/>
      <c r="F254" s="131"/>
      <c r="G254" s="167"/>
      <c r="H254" s="532"/>
      <c r="I254" s="167"/>
      <c r="J254" s="132"/>
    </row>
    <row r="255" spans="1:10" s="172" customFormat="1" x14ac:dyDescent="0.4">
      <c r="A255" s="131"/>
      <c r="B255" s="180"/>
      <c r="C255" s="166"/>
      <c r="D255" s="167"/>
      <c r="E255" s="131"/>
      <c r="F255" s="131"/>
      <c r="G255" s="167"/>
      <c r="H255" s="532"/>
      <c r="I255" s="167"/>
      <c r="J255" s="132"/>
    </row>
    <row r="256" spans="1:10" s="172" customFormat="1" x14ac:dyDescent="0.4">
      <c r="A256" s="131"/>
      <c r="B256" s="180"/>
      <c r="C256" s="166"/>
      <c r="D256" s="167"/>
      <c r="E256" s="131"/>
      <c r="F256" s="131"/>
      <c r="G256" s="167"/>
      <c r="H256" s="532"/>
      <c r="I256" s="167"/>
      <c r="J256" s="132"/>
    </row>
    <row r="257" spans="1:10" s="172" customFormat="1" x14ac:dyDescent="0.4">
      <c r="A257" s="131"/>
      <c r="B257" s="180"/>
      <c r="C257" s="166"/>
      <c r="D257" s="167"/>
      <c r="E257" s="131"/>
      <c r="F257" s="131"/>
      <c r="G257" s="167"/>
      <c r="H257" s="532"/>
      <c r="I257" s="167"/>
      <c r="J257" s="132"/>
    </row>
    <row r="258" spans="1:10" s="172" customFormat="1" ht="27" customHeight="1" x14ac:dyDescent="0.4">
      <c r="A258" s="131"/>
      <c r="B258" s="180"/>
      <c r="C258" s="166"/>
      <c r="D258" s="167"/>
      <c r="E258" s="131"/>
      <c r="F258" s="131"/>
      <c r="G258" s="167"/>
      <c r="H258" s="532"/>
      <c r="I258" s="167"/>
      <c r="J258" s="132"/>
    </row>
    <row r="259" spans="1:10" s="172" customFormat="1" x14ac:dyDescent="0.4">
      <c r="A259" s="131"/>
      <c r="B259" s="180"/>
      <c r="C259" s="166"/>
      <c r="D259" s="167"/>
      <c r="E259" s="131"/>
      <c r="F259" s="131"/>
      <c r="G259" s="167"/>
      <c r="H259" s="532"/>
      <c r="I259" s="167"/>
      <c r="J259" s="132"/>
    </row>
    <row r="260" spans="1:10" s="171" customFormat="1" x14ac:dyDescent="0.4">
      <c r="A260" s="131"/>
      <c r="B260" s="180"/>
      <c r="C260" s="166"/>
      <c r="D260" s="167"/>
      <c r="E260" s="131"/>
      <c r="F260" s="131"/>
      <c r="G260" s="167"/>
      <c r="H260" s="532"/>
      <c r="I260" s="167"/>
      <c r="J260" s="132"/>
    </row>
    <row r="261" spans="1:10" s="171" customFormat="1" ht="15.75" customHeight="1" x14ac:dyDescent="0.4">
      <c r="A261" s="131"/>
      <c r="B261" s="180"/>
      <c r="C261" s="166"/>
      <c r="D261" s="167"/>
      <c r="E261" s="131"/>
      <c r="F261" s="131"/>
      <c r="G261" s="167"/>
      <c r="H261" s="532"/>
      <c r="I261" s="167"/>
      <c r="J261" s="132"/>
    </row>
    <row r="262" spans="1:10" s="142" customFormat="1" x14ac:dyDescent="0.4">
      <c r="A262" s="131"/>
      <c r="B262" s="180"/>
      <c r="C262" s="166"/>
      <c r="D262" s="167"/>
      <c r="E262" s="131"/>
      <c r="F262" s="131"/>
      <c r="G262" s="167"/>
      <c r="H262" s="532"/>
      <c r="I262" s="167"/>
      <c r="J262" s="132"/>
    </row>
    <row r="263" spans="1:10" s="142" customFormat="1" x14ac:dyDescent="0.4">
      <c r="A263" s="131"/>
      <c r="B263" s="180"/>
      <c r="C263" s="166"/>
      <c r="D263" s="167"/>
      <c r="E263" s="131"/>
      <c r="F263" s="131"/>
      <c r="G263" s="167"/>
      <c r="H263" s="532"/>
      <c r="I263" s="167"/>
      <c r="J263" s="132"/>
    </row>
    <row r="264" spans="1:10" s="169" customFormat="1" x14ac:dyDescent="0.4">
      <c r="A264" s="131"/>
      <c r="B264" s="180"/>
      <c r="C264" s="166"/>
      <c r="D264" s="167"/>
      <c r="E264" s="131"/>
      <c r="F264" s="131"/>
      <c r="G264" s="167"/>
      <c r="H264" s="532"/>
      <c r="I264" s="167"/>
      <c r="J264" s="132"/>
    </row>
    <row r="265" spans="1:10" s="169" customFormat="1" x14ac:dyDescent="0.4">
      <c r="A265" s="131"/>
      <c r="B265" s="180"/>
      <c r="C265" s="166"/>
      <c r="D265" s="167"/>
      <c r="E265" s="131"/>
      <c r="F265" s="131"/>
      <c r="G265" s="167"/>
      <c r="H265" s="532"/>
      <c r="I265" s="167"/>
      <c r="J265" s="132"/>
    </row>
    <row r="266" spans="1:10" s="169" customFormat="1" x14ac:dyDescent="0.4">
      <c r="A266" s="131"/>
      <c r="B266" s="180"/>
      <c r="C266" s="166"/>
      <c r="D266" s="167"/>
      <c r="E266" s="131"/>
      <c r="F266" s="131"/>
      <c r="G266" s="167"/>
      <c r="H266" s="532"/>
      <c r="I266" s="167"/>
      <c r="J266" s="132"/>
    </row>
    <row r="267" spans="1:10" s="169" customFormat="1" x14ac:dyDescent="0.4">
      <c r="A267" s="131"/>
      <c r="B267" s="180"/>
      <c r="C267" s="166"/>
      <c r="D267" s="167"/>
      <c r="E267" s="131"/>
      <c r="F267" s="131"/>
      <c r="G267" s="167"/>
      <c r="H267" s="532"/>
      <c r="I267" s="167"/>
      <c r="J267" s="132"/>
    </row>
    <row r="268" spans="1:10" s="169" customFormat="1" x14ac:dyDescent="0.4">
      <c r="A268" s="131"/>
      <c r="B268" s="180"/>
      <c r="C268" s="166"/>
      <c r="D268" s="167"/>
      <c r="E268" s="131"/>
      <c r="F268" s="131"/>
      <c r="G268" s="167"/>
      <c r="H268" s="532"/>
      <c r="I268" s="167"/>
      <c r="J268" s="132"/>
    </row>
    <row r="269" spans="1:10" s="169" customFormat="1" x14ac:dyDescent="0.4">
      <c r="A269" s="131"/>
      <c r="B269" s="180"/>
      <c r="C269" s="166"/>
      <c r="D269" s="167"/>
      <c r="E269" s="131"/>
      <c r="F269" s="131"/>
      <c r="G269" s="167"/>
      <c r="H269" s="532"/>
      <c r="I269" s="167"/>
      <c r="J269" s="132"/>
    </row>
    <row r="270" spans="1:10" s="169" customFormat="1" x14ac:dyDescent="0.4">
      <c r="A270" s="131"/>
      <c r="B270" s="180"/>
      <c r="C270" s="166"/>
      <c r="D270" s="167"/>
      <c r="E270" s="131"/>
      <c r="F270" s="131"/>
      <c r="G270" s="167"/>
      <c r="H270" s="532"/>
      <c r="I270" s="167"/>
      <c r="J270" s="132"/>
    </row>
    <row r="271" spans="1:10" s="169" customFormat="1" x14ac:dyDescent="0.4">
      <c r="A271" s="131"/>
      <c r="B271" s="180"/>
      <c r="C271" s="166"/>
      <c r="D271" s="167"/>
      <c r="E271" s="131"/>
      <c r="F271" s="131"/>
      <c r="G271" s="167"/>
      <c r="H271" s="532"/>
      <c r="I271" s="167"/>
      <c r="J271" s="132"/>
    </row>
    <row r="272" spans="1:10" s="169" customFormat="1" x14ac:dyDescent="0.4">
      <c r="A272" s="131"/>
      <c r="B272" s="180"/>
      <c r="C272" s="166"/>
      <c r="D272" s="167"/>
      <c r="E272" s="131"/>
      <c r="F272" s="131"/>
      <c r="G272" s="167"/>
      <c r="H272" s="532"/>
      <c r="I272" s="167"/>
      <c r="J272" s="132"/>
    </row>
    <row r="273" spans="1:10" s="169" customFormat="1" x14ac:dyDescent="0.4">
      <c r="A273" s="131"/>
      <c r="B273" s="180"/>
      <c r="C273" s="166"/>
      <c r="D273" s="167"/>
      <c r="E273" s="131"/>
      <c r="F273" s="131"/>
      <c r="G273" s="167"/>
      <c r="H273" s="532"/>
      <c r="I273" s="167"/>
      <c r="J273" s="132"/>
    </row>
    <row r="274" spans="1:10" s="169" customFormat="1" x14ac:dyDescent="0.4">
      <c r="A274" s="131"/>
      <c r="B274" s="180"/>
      <c r="C274" s="166"/>
      <c r="D274" s="167"/>
      <c r="E274" s="131"/>
      <c r="F274" s="131"/>
      <c r="G274" s="167"/>
      <c r="H274" s="532"/>
      <c r="I274" s="167"/>
      <c r="J274" s="132"/>
    </row>
    <row r="275" spans="1:10" s="169" customFormat="1" x14ac:dyDescent="0.4">
      <c r="A275" s="131"/>
      <c r="B275" s="180"/>
      <c r="C275" s="166"/>
      <c r="D275" s="167"/>
      <c r="E275" s="131"/>
      <c r="F275" s="131"/>
      <c r="G275" s="167"/>
      <c r="H275" s="532"/>
      <c r="I275" s="167"/>
      <c r="J275" s="132"/>
    </row>
    <row r="276" spans="1:10" s="169" customFormat="1" x14ac:dyDescent="0.4">
      <c r="A276" s="131"/>
      <c r="B276" s="180"/>
      <c r="C276" s="166"/>
      <c r="D276" s="167"/>
      <c r="E276" s="131"/>
      <c r="F276" s="131"/>
      <c r="G276" s="167"/>
      <c r="H276" s="532"/>
      <c r="I276" s="167"/>
      <c r="J276" s="132"/>
    </row>
    <row r="277" spans="1:10" s="169" customFormat="1" x14ac:dyDescent="0.4">
      <c r="A277" s="131"/>
      <c r="B277" s="180"/>
      <c r="C277" s="166"/>
      <c r="D277" s="167"/>
      <c r="E277" s="131"/>
      <c r="F277" s="131"/>
      <c r="G277" s="167"/>
      <c r="H277" s="532"/>
      <c r="I277" s="167"/>
      <c r="J277" s="132"/>
    </row>
    <row r="278" spans="1:10" s="169" customFormat="1" x14ac:dyDescent="0.4">
      <c r="A278" s="131"/>
      <c r="B278" s="180"/>
      <c r="C278" s="166"/>
      <c r="D278" s="167"/>
      <c r="E278" s="131"/>
      <c r="F278" s="131"/>
      <c r="G278" s="167"/>
      <c r="H278" s="532"/>
      <c r="I278" s="167"/>
      <c r="J278" s="132"/>
    </row>
    <row r="279" spans="1:10" s="169" customFormat="1" x14ac:dyDescent="0.4">
      <c r="A279" s="131"/>
      <c r="B279" s="180"/>
      <c r="C279" s="166"/>
      <c r="D279" s="167"/>
      <c r="E279" s="131"/>
      <c r="F279" s="131"/>
      <c r="G279" s="167"/>
      <c r="H279" s="532"/>
      <c r="I279" s="167"/>
      <c r="J279" s="132"/>
    </row>
    <row r="280" spans="1:10" s="169" customFormat="1" x14ac:dyDescent="0.4">
      <c r="A280" s="131"/>
      <c r="B280" s="180"/>
      <c r="C280" s="166"/>
      <c r="D280" s="167"/>
      <c r="E280" s="131"/>
      <c r="F280" s="131"/>
      <c r="G280" s="167"/>
      <c r="H280" s="532"/>
      <c r="I280" s="167"/>
      <c r="J280" s="132"/>
    </row>
    <row r="282" spans="1:10" s="169" customFormat="1" x14ac:dyDescent="0.4">
      <c r="A282" s="131"/>
      <c r="B282" s="180"/>
      <c r="C282" s="166"/>
      <c r="D282" s="167"/>
      <c r="E282" s="131"/>
      <c r="F282" s="131"/>
      <c r="G282" s="167"/>
      <c r="H282" s="532"/>
      <c r="I282" s="167"/>
      <c r="J282" s="132"/>
    </row>
    <row r="283" spans="1:10" s="142" customFormat="1" x14ac:dyDescent="0.4">
      <c r="A283" s="131"/>
      <c r="B283" s="180"/>
      <c r="C283" s="166"/>
      <c r="D283" s="167"/>
      <c r="E283" s="131"/>
      <c r="F283" s="131"/>
      <c r="G283" s="167"/>
      <c r="H283" s="532"/>
      <c r="I283" s="167"/>
      <c r="J283" s="132"/>
    </row>
  </sheetData>
  <protectedRanges>
    <protectedRange sqref="F13:F19 D2 G4:I4 G2:I2 D25:D26 D28:D65310 D4 D13:D20 G13:I65310" name="Range1"/>
    <protectedRange sqref="D21:D24" name="Range1_4"/>
    <protectedRange sqref="D1" name="Range1_5"/>
    <protectedRange sqref="G1:I1" name="Range1_6_1"/>
    <protectedRange sqref="D9 J11:J12 D12 G5:I10 J5:J9 D5 G12:I12" name="Range1_1"/>
    <protectedRange sqref="D6:D8 D10:D11" name="Range1_4_1"/>
  </protectedRanges>
  <mergeCells count="5">
    <mergeCell ref="A13:A17"/>
    <mergeCell ref="B13:B17"/>
    <mergeCell ref="A1:J1"/>
    <mergeCell ref="H2:I2"/>
    <mergeCell ref="F2:G2"/>
  </mergeCells>
  <pageMargins left="0.7" right="0.7" top="0.75" bottom="0.75" header="0.3" footer="0.3"/>
  <pageSetup scale="41" orientation="portrait" r:id="rId1"/>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05FD-185E-496A-8685-75351A8F00E5}">
  <dimension ref="A1:J285"/>
  <sheetViews>
    <sheetView view="pageBreakPreview" topLeftCell="A8" zoomScale="80" zoomScaleNormal="90" zoomScaleSheetLayoutView="80" workbookViewId="0">
      <selection activeCell="F23" sqref="F23"/>
    </sheetView>
  </sheetViews>
  <sheetFormatPr defaultColWidth="8.6640625" defaultRowHeight="21" x14ac:dyDescent="0.4"/>
  <cols>
    <col min="1" max="1" width="13.109375" style="131" customWidth="1"/>
    <col min="2" max="2" width="28.6640625" style="180" customWidth="1"/>
    <col min="3" max="3" width="72.6640625" style="166" customWidth="1"/>
    <col min="4" max="4" width="10.88671875" style="167" customWidth="1"/>
    <col min="5" max="5" width="9.77734375" style="131" bestFit="1" customWidth="1"/>
    <col min="6" max="6" width="14.5546875" style="131" bestFit="1" customWidth="1"/>
    <col min="7" max="8" width="14.5546875" style="131" customWidth="1"/>
    <col min="9" max="9" width="17.44140625" style="532" bestFit="1" customWidth="1"/>
    <col min="10" max="10" width="22.5546875" style="576" customWidth="1"/>
    <col min="11" max="236" width="8.6640625" style="132"/>
    <col min="237" max="237" width="7.6640625" style="132" customWidth="1"/>
    <col min="238" max="238" width="65.6640625" style="132" customWidth="1"/>
    <col min="239" max="240" width="7.6640625" style="132" bestFit="1" customWidth="1"/>
    <col min="241" max="241" width="15.44140625" style="132" bestFit="1" customWidth="1"/>
    <col min="242" max="242" width="16.6640625" style="132" customWidth="1"/>
    <col min="243" max="243" width="18.44140625" style="132" customWidth="1"/>
    <col min="244" max="244" width="16" style="132" bestFit="1" customWidth="1"/>
    <col min="245" max="492" width="8.6640625" style="132"/>
    <col min="493" max="493" width="7.6640625" style="132" customWidth="1"/>
    <col min="494" max="494" width="65.6640625" style="132" customWidth="1"/>
    <col min="495" max="496" width="7.6640625" style="132" bestFit="1" customWidth="1"/>
    <col min="497" max="497" width="15.44140625" style="132" bestFit="1" customWidth="1"/>
    <col min="498" max="498" width="16.6640625" style="132" customWidth="1"/>
    <col min="499" max="499" width="18.44140625" style="132" customWidth="1"/>
    <col min="500" max="500" width="16" style="132" bestFit="1" customWidth="1"/>
    <col min="501" max="748" width="8.6640625" style="132"/>
    <col min="749" max="749" width="7.6640625" style="132" customWidth="1"/>
    <col min="750" max="750" width="65.6640625" style="132" customWidth="1"/>
    <col min="751" max="752" width="7.6640625" style="132" bestFit="1" customWidth="1"/>
    <col min="753" max="753" width="15.44140625" style="132" bestFit="1" customWidth="1"/>
    <col min="754" max="754" width="16.6640625" style="132" customWidth="1"/>
    <col min="755" max="755" width="18.44140625" style="132" customWidth="1"/>
    <col min="756" max="756" width="16" style="132" bestFit="1" customWidth="1"/>
    <col min="757" max="1004" width="8.6640625" style="132"/>
    <col min="1005" max="1005" width="7.6640625" style="132" customWidth="1"/>
    <col min="1006" max="1006" width="65.6640625" style="132" customWidth="1"/>
    <col min="1007" max="1008" width="7.6640625" style="132" bestFit="1" customWidth="1"/>
    <col min="1009" max="1009" width="15.44140625" style="132" bestFit="1" customWidth="1"/>
    <col min="1010" max="1010" width="16.6640625" style="132" customWidth="1"/>
    <col min="1011" max="1011" width="18.44140625" style="132" customWidth="1"/>
    <col min="1012" max="1012" width="16" style="132" bestFit="1" customWidth="1"/>
    <col min="1013" max="1260" width="8.6640625" style="132"/>
    <col min="1261" max="1261" width="7.6640625" style="132" customWidth="1"/>
    <col min="1262" max="1262" width="65.6640625" style="132" customWidth="1"/>
    <col min="1263" max="1264" width="7.6640625" style="132" bestFit="1" customWidth="1"/>
    <col min="1265" max="1265" width="15.44140625" style="132" bestFit="1" customWidth="1"/>
    <col min="1266" max="1266" width="16.6640625" style="132" customWidth="1"/>
    <col min="1267" max="1267" width="18.44140625" style="132" customWidth="1"/>
    <col min="1268" max="1268" width="16" style="132" bestFit="1" customWidth="1"/>
    <col min="1269" max="1516" width="8.6640625" style="132"/>
    <col min="1517" max="1517" width="7.6640625" style="132" customWidth="1"/>
    <col min="1518" max="1518" width="65.6640625" style="132" customWidth="1"/>
    <col min="1519" max="1520" width="7.6640625" style="132" bestFit="1" customWidth="1"/>
    <col min="1521" max="1521" width="15.44140625" style="132" bestFit="1" customWidth="1"/>
    <col min="1522" max="1522" width="16.6640625" style="132" customWidth="1"/>
    <col min="1523" max="1523" width="18.44140625" style="132" customWidth="1"/>
    <col min="1524" max="1524" width="16" style="132" bestFit="1" customWidth="1"/>
    <col min="1525" max="1772" width="8.6640625" style="132"/>
    <col min="1773" max="1773" width="7.6640625" style="132" customWidth="1"/>
    <col min="1774" max="1774" width="65.6640625" style="132" customWidth="1"/>
    <col min="1775" max="1776" width="7.6640625" style="132" bestFit="1" customWidth="1"/>
    <col min="1777" max="1777" width="15.44140625" style="132" bestFit="1" customWidth="1"/>
    <col min="1778" max="1778" width="16.6640625" style="132" customWidth="1"/>
    <col min="1779" max="1779" width="18.44140625" style="132" customWidth="1"/>
    <col min="1780" max="1780" width="16" style="132" bestFit="1" customWidth="1"/>
    <col min="1781" max="2028" width="8.6640625" style="132"/>
    <col min="2029" max="2029" width="7.6640625" style="132" customWidth="1"/>
    <col min="2030" max="2030" width="65.6640625" style="132" customWidth="1"/>
    <col min="2031" max="2032" width="7.6640625" style="132" bestFit="1" customWidth="1"/>
    <col min="2033" max="2033" width="15.44140625" style="132" bestFit="1" customWidth="1"/>
    <col min="2034" max="2034" width="16.6640625" style="132" customWidth="1"/>
    <col min="2035" max="2035" width="18.44140625" style="132" customWidth="1"/>
    <col min="2036" max="2036" width="16" style="132" bestFit="1" customWidth="1"/>
    <col min="2037" max="2284" width="8.6640625" style="132"/>
    <col min="2285" max="2285" width="7.6640625" style="132" customWidth="1"/>
    <col min="2286" max="2286" width="65.6640625" style="132" customWidth="1"/>
    <col min="2287" max="2288" width="7.6640625" style="132" bestFit="1" customWidth="1"/>
    <col min="2289" max="2289" width="15.44140625" style="132" bestFit="1" customWidth="1"/>
    <col min="2290" max="2290" width="16.6640625" style="132" customWidth="1"/>
    <col min="2291" max="2291" width="18.44140625" style="132" customWidth="1"/>
    <col min="2292" max="2292" width="16" style="132" bestFit="1" customWidth="1"/>
    <col min="2293" max="2540" width="8.6640625" style="132"/>
    <col min="2541" max="2541" width="7.6640625" style="132" customWidth="1"/>
    <col min="2542" max="2542" width="65.6640625" style="132" customWidth="1"/>
    <col min="2543" max="2544" width="7.6640625" style="132" bestFit="1" customWidth="1"/>
    <col min="2545" max="2545" width="15.44140625" style="132" bestFit="1" customWidth="1"/>
    <col min="2546" max="2546" width="16.6640625" style="132" customWidth="1"/>
    <col min="2547" max="2547" width="18.44140625" style="132" customWidth="1"/>
    <col min="2548" max="2548" width="16" style="132" bestFit="1" customWidth="1"/>
    <col min="2549" max="2796" width="8.6640625" style="132"/>
    <col min="2797" max="2797" width="7.6640625" style="132" customWidth="1"/>
    <col min="2798" max="2798" width="65.6640625" style="132" customWidth="1"/>
    <col min="2799" max="2800" width="7.6640625" style="132" bestFit="1" customWidth="1"/>
    <col min="2801" max="2801" width="15.44140625" style="132" bestFit="1" customWidth="1"/>
    <col min="2802" max="2802" width="16.6640625" style="132" customWidth="1"/>
    <col min="2803" max="2803" width="18.44140625" style="132" customWidth="1"/>
    <col min="2804" max="2804" width="16" style="132" bestFit="1" customWidth="1"/>
    <col min="2805" max="3052" width="8.6640625" style="132"/>
    <col min="3053" max="3053" width="7.6640625" style="132" customWidth="1"/>
    <col min="3054" max="3054" width="65.6640625" style="132" customWidth="1"/>
    <col min="3055" max="3056" width="7.6640625" style="132" bestFit="1" customWidth="1"/>
    <col min="3057" max="3057" width="15.44140625" style="132" bestFit="1" customWidth="1"/>
    <col min="3058" max="3058" width="16.6640625" style="132" customWidth="1"/>
    <col min="3059" max="3059" width="18.44140625" style="132" customWidth="1"/>
    <col min="3060" max="3060" width="16" style="132" bestFit="1" customWidth="1"/>
    <col min="3061" max="3308" width="8.6640625" style="132"/>
    <col min="3309" max="3309" width="7.6640625" style="132" customWidth="1"/>
    <col min="3310" max="3310" width="65.6640625" style="132" customWidth="1"/>
    <col min="3311" max="3312" width="7.6640625" style="132" bestFit="1" customWidth="1"/>
    <col min="3313" max="3313" width="15.44140625" style="132" bestFit="1" customWidth="1"/>
    <col min="3314" max="3314" width="16.6640625" style="132" customWidth="1"/>
    <col min="3315" max="3315" width="18.44140625" style="132" customWidth="1"/>
    <col min="3316" max="3316" width="16" style="132" bestFit="1" customWidth="1"/>
    <col min="3317" max="3564" width="8.6640625" style="132"/>
    <col min="3565" max="3565" width="7.6640625" style="132" customWidth="1"/>
    <col min="3566" max="3566" width="65.6640625" style="132" customWidth="1"/>
    <col min="3567" max="3568" width="7.6640625" style="132" bestFit="1" customWidth="1"/>
    <col min="3569" max="3569" width="15.44140625" style="132" bestFit="1" customWidth="1"/>
    <col min="3570" max="3570" width="16.6640625" style="132" customWidth="1"/>
    <col min="3571" max="3571" width="18.44140625" style="132" customWidth="1"/>
    <col min="3572" max="3572" width="16" style="132" bestFit="1" customWidth="1"/>
    <col min="3573" max="3820" width="8.6640625" style="132"/>
    <col min="3821" max="3821" width="7.6640625" style="132" customWidth="1"/>
    <col min="3822" max="3822" width="65.6640625" style="132" customWidth="1"/>
    <col min="3823" max="3824" width="7.6640625" style="132" bestFit="1" customWidth="1"/>
    <col min="3825" max="3825" width="15.44140625" style="132" bestFit="1" customWidth="1"/>
    <col min="3826" max="3826" width="16.6640625" style="132" customWidth="1"/>
    <col min="3827" max="3827" width="18.44140625" style="132" customWidth="1"/>
    <col min="3828" max="3828" width="16" style="132" bestFit="1" customWidth="1"/>
    <col min="3829" max="4076" width="8.6640625" style="132"/>
    <col min="4077" max="4077" width="7.6640625" style="132" customWidth="1"/>
    <col min="4078" max="4078" width="65.6640625" style="132" customWidth="1"/>
    <col min="4079" max="4080" width="7.6640625" style="132" bestFit="1" customWidth="1"/>
    <col min="4081" max="4081" width="15.44140625" style="132" bestFit="1" customWidth="1"/>
    <col min="4082" max="4082" width="16.6640625" style="132" customWidth="1"/>
    <col min="4083" max="4083" width="18.44140625" style="132" customWidth="1"/>
    <col min="4084" max="4084" width="16" style="132" bestFit="1" customWidth="1"/>
    <col min="4085" max="4332" width="8.6640625" style="132"/>
    <col min="4333" max="4333" width="7.6640625" style="132" customWidth="1"/>
    <col min="4334" max="4334" width="65.6640625" style="132" customWidth="1"/>
    <col min="4335" max="4336" width="7.6640625" style="132" bestFit="1" customWidth="1"/>
    <col min="4337" max="4337" width="15.44140625" style="132" bestFit="1" customWidth="1"/>
    <col min="4338" max="4338" width="16.6640625" style="132" customWidth="1"/>
    <col min="4339" max="4339" width="18.44140625" style="132" customWidth="1"/>
    <col min="4340" max="4340" width="16" style="132" bestFit="1" customWidth="1"/>
    <col min="4341" max="4588" width="8.6640625" style="132"/>
    <col min="4589" max="4589" width="7.6640625" style="132" customWidth="1"/>
    <col min="4590" max="4590" width="65.6640625" style="132" customWidth="1"/>
    <col min="4591" max="4592" width="7.6640625" style="132" bestFit="1" customWidth="1"/>
    <col min="4593" max="4593" width="15.44140625" style="132" bestFit="1" customWidth="1"/>
    <col min="4594" max="4594" width="16.6640625" style="132" customWidth="1"/>
    <col min="4595" max="4595" width="18.44140625" style="132" customWidth="1"/>
    <col min="4596" max="4596" width="16" style="132" bestFit="1" customWidth="1"/>
    <col min="4597" max="4844" width="8.6640625" style="132"/>
    <col min="4845" max="4845" width="7.6640625" style="132" customWidth="1"/>
    <col min="4846" max="4846" width="65.6640625" style="132" customWidth="1"/>
    <col min="4847" max="4848" width="7.6640625" style="132" bestFit="1" customWidth="1"/>
    <col min="4849" max="4849" width="15.44140625" style="132" bestFit="1" customWidth="1"/>
    <col min="4850" max="4850" width="16.6640625" style="132" customWidth="1"/>
    <col min="4851" max="4851" width="18.44140625" style="132" customWidth="1"/>
    <col min="4852" max="4852" width="16" style="132" bestFit="1" customWidth="1"/>
    <col min="4853" max="5100" width="8.6640625" style="132"/>
    <col min="5101" max="5101" width="7.6640625" style="132" customWidth="1"/>
    <col min="5102" max="5102" width="65.6640625" style="132" customWidth="1"/>
    <col min="5103" max="5104" width="7.6640625" style="132" bestFit="1" customWidth="1"/>
    <col min="5105" max="5105" width="15.44140625" style="132" bestFit="1" customWidth="1"/>
    <col min="5106" max="5106" width="16.6640625" style="132" customWidth="1"/>
    <col min="5107" max="5107" width="18.44140625" style="132" customWidth="1"/>
    <col min="5108" max="5108" width="16" style="132" bestFit="1" customWidth="1"/>
    <col min="5109" max="5356" width="8.6640625" style="132"/>
    <col min="5357" max="5357" width="7.6640625" style="132" customWidth="1"/>
    <col min="5358" max="5358" width="65.6640625" style="132" customWidth="1"/>
    <col min="5359" max="5360" width="7.6640625" style="132" bestFit="1" customWidth="1"/>
    <col min="5361" max="5361" width="15.44140625" style="132" bestFit="1" customWidth="1"/>
    <col min="5362" max="5362" width="16.6640625" style="132" customWidth="1"/>
    <col min="5363" max="5363" width="18.44140625" style="132" customWidth="1"/>
    <col min="5364" max="5364" width="16" style="132" bestFit="1" customWidth="1"/>
    <col min="5365" max="5612" width="8.6640625" style="132"/>
    <col min="5613" max="5613" width="7.6640625" style="132" customWidth="1"/>
    <col min="5614" max="5614" width="65.6640625" style="132" customWidth="1"/>
    <col min="5615" max="5616" width="7.6640625" style="132" bestFit="1" customWidth="1"/>
    <col min="5617" max="5617" width="15.44140625" style="132" bestFit="1" customWidth="1"/>
    <col min="5618" max="5618" width="16.6640625" style="132" customWidth="1"/>
    <col min="5619" max="5619" width="18.44140625" style="132" customWidth="1"/>
    <col min="5620" max="5620" width="16" style="132" bestFit="1" customWidth="1"/>
    <col min="5621" max="5868" width="8.6640625" style="132"/>
    <col min="5869" max="5869" width="7.6640625" style="132" customWidth="1"/>
    <col min="5870" max="5870" width="65.6640625" style="132" customWidth="1"/>
    <col min="5871" max="5872" width="7.6640625" style="132" bestFit="1" customWidth="1"/>
    <col min="5873" max="5873" width="15.44140625" style="132" bestFit="1" customWidth="1"/>
    <col min="5874" max="5874" width="16.6640625" style="132" customWidth="1"/>
    <col min="5875" max="5875" width="18.44140625" style="132" customWidth="1"/>
    <col min="5876" max="5876" width="16" style="132" bestFit="1" customWidth="1"/>
    <col min="5877" max="6124" width="8.6640625" style="132"/>
    <col min="6125" max="6125" width="7.6640625" style="132" customWidth="1"/>
    <col min="6126" max="6126" width="65.6640625" style="132" customWidth="1"/>
    <col min="6127" max="6128" width="7.6640625" style="132" bestFit="1" customWidth="1"/>
    <col min="6129" max="6129" width="15.44140625" style="132" bestFit="1" customWidth="1"/>
    <col min="6130" max="6130" width="16.6640625" style="132" customWidth="1"/>
    <col min="6131" max="6131" width="18.44140625" style="132" customWidth="1"/>
    <col min="6132" max="6132" width="16" style="132" bestFit="1" customWidth="1"/>
    <col min="6133" max="6380" width="8.6640625" style="132"/>
    <col min="6381" max="6381" width="7.6640625" style="132" customWidth="1"/>
    <col min="6382" max="6382" width="65.6640625" style="132" customWidth="1"/>
    <col min="6383" max="6384" width="7.6640625" style="132" bestFit="1" customWidth="1"/>
    <col min="6385" max="6385" width="15.44140625" style="132" bestFit="1" customWidth="1"/>
    <col min="6386" max="6386" width="16.6640625" style="132" customWidth="1"/>
    <col min="6387" max="6387" width="18.44140625" style="132" customWidth="1"/>
    <col min="6388" max="6388" width="16" style="132" bestFit="1" customWidth="1"/>
    <col min="6389" max="6636" width="8.6640625" style="132"/>
    <col min="6637" max="6637" width="7.6640625" style="132" customWidth="1"/>
    <col min="6638" max="6638" width="65.6640625" style="132" customWidth="1"/>
    <col min="6639" max="6640" width="7.6640625" style="132" bestFit="1" customWidth="1"/>
    <col min="6641" max="6641" width="15.44140625" style="132" bestFit="1" customWidth="1"/>
    <col min="6642" max="6642" width="16.6640625" style="132" customWidth="1"/>
    <col min="6643" max="6643" width="18.44140625" style="132" customWidth="1"/>
    <col min="6644" max="6644" width="16" style="132" bestFit="1" customWidth="1"/>
    <col min="6645" max="6892" width="8.6640625" style="132"/>
    <col min="6893" max="6893" width="7.6640625" style="132" customWidth="1"/>
    <col min="6894" max="6894" width="65.6640625" style="132" customWidth="1"/>
    <col min="6895" max="6896" width="7.6640625" style="132" bestFit="1" customWidth="1"/>
    <col min="6897" max="6897" width="15.44140625" style="132" bestFit="1" customWidth="1"/>
    <col min="6898" max="6898" width="16.6640625" style="132" customWidth="1"/>
    <col min="6899" max="6899" width="18.44140625" style="132" customWidth="1"/>
    <col min="6900" max="6900" width="16" style="132" bestFit="1" customWidth="1"/>
    <col min="6901" max="7148" width="8.6640625" style="132"/>
    <col min="7149" max="7149" width="7.6640625" style="132" customWidth="1"/>
    <col min="7150" max="7150" width="65.6640625" style="132" customWidth="1"/>
    <col min="7151" max="7152" width="7.6640625" style="132" bestFit="1" customWidth="1"/>
    <col min="7153" max="7153" width="15.44140625" style="132" bestFit="1" customWidth="1"/>
    <col min="7154" max="7154" width="16.6640625" style="132" customWidth="1"/>
    <col min="7155" max="7155" width="18.44140625" style="132" customWidth="1"/>
    <col min="7156" max="7156" width="16" style="132" bestFit="1" customWidth="1"/>
    <col min="7157" max="7404" width="8.6640625" style="132"/>
    <col min="7405" max="7405" width="7.6640625" style="132" customWidth="1"/>
    <col min="7406" max="7406" width="65.6640625" style="132" customWidth="1"/>
    <col min="7407" max="7408" width="7.6640625" style="132" bestFit="1" customWidth="1"/>
    <col min="7409" max="7409" width="15.44140625" style="132" bestFit="1" customWidth="1"/>
    <col min="7410" max="7410" width="16.6640625" style="132" customWidth="1"/>
    <col min="7411" max="7411" width="18.44140625" style="132" customWidth="1"/>
    <col min="7412" max="7412" width="16" style="132" bestFit="1" customWidth="1"/>
    <col min="7413" max="7660" width="8.6640625" style="132"/>
    <col min="7661" max="7661" width="7.6640625" style="132" customWidth="1"/>
    <col min="7662" max="7662" width="65.6640625" style="132" customWidth="1"/>
    <col min="7663" max="7664" width="7.6640625" style="132" bestFit="1" customWidth="1"/>
    <col min="7665" max="7665" width="15.44140625" style="132" bestFit="1" customWidth="1"/>
    <col min="7666" max="7666" width="16.6640625" style="132" customWidth="1"/>
    <col min="7667" max="7667" width="18.44140625" style="132" customWidth="1"/>
    <col min="7668" max="7668" width="16" style="132" bestFit="1" customWidth="1"/>
    <col min="7669" max="7916" width="8.6640625" style="132"/>
    <col min="7917" max="7917" width="7.6640625" style="132" customWidth="1"/>
    <col min="7918" max="7918" width="65.6640625" style="132" customWidth="1"/>
    <col min="7919" max="7920" width="7.6640625" style="132" bestFit="1" customWidth="1"/>
    <col min="7921" max="7921" width="15.44140625" style="132" bestFit="1" customWidth="1"/>
    <col min="7922" max="7922" width="16.6640625" style="132" customWidth="1"/>
    <col min="7923" max="7923" width="18.44140625" style="132" customWidth="1"/>
    <col min="7924" max="7924" width="16" style="132" bestFit="1" customWidth="1"/>
    <col min="7925" max="8172" width="8.6640625" style="132"/>
    <col min="8173" max="8173" width="7.6640625" style="132" customWidth="1"/>
    <col min="8174" max="8174" width="65.6640625" style="132" customWidth="1"/>
    <col min="8175" max="8176" width="7.6640625" style="132" bestFit="1" customWidth="1"/>
    <col min="8177" max="8177" width="15.44140625" style="132" bestFit="1" customWidth="1"/>
    <col min="8178" max="8178" width="16.6640625" style="132" customWidth="1"/>
    <col min="8179" max="8179" width="18.44140625" style="132" customWidth="1"/>
    <col min="8180" max="8180" width="16" style="132" bestFit="1" customWidth="1"/>
    <col min="8181" max="8428" width="8.6640625" style="132"/>
    <col min="8429" max="8429" width="7.6640625" style="132" customWidth="1"/>
    <col min="8430" max="8430" width="65.6640625" style="132" customWidth="1"/>
    <col min="8431" max="8432" width="7.6640625" style="132" bestFit="1" customWidth="1"/>
    <col min="8433" max="8433" width="15.44140625" style="132" bestFit="1" customWidth="1"/>
    <col min="8434" max="8434" width="16.6640625" style="132" customWidth="1"/>
    <col min="8435" max="8435" width="18.44140625" style="132" customWidth="1"/>
    <col min="8436" max="8436" width="16" style="132" bestFit="1" customWidth="1"/>
    <col min="8437" max="8684" width="8.6640625" style="132"/>
    <col min="8685" max="8685" width="7.6640625" style="132" customWidth="1"/>
    <col min="8686" max="8686" width="65.6640625" style="132" customWidth="1"/>
    <col min="8687" max="8688" width="7.6640625" style="132" bestFit="1" customWidth="1"/>
    <col min="8689" max="8689" width="15.44140625" style="132" bestFit="1" customWidth="1"/>
    <col min="8690" max="8690" width="16.6640625" style="132" customWidth="1"/>
    <col min="8691" max="8691" width="18.44140625" style="132" customWidth="1"/>
    <col min="8692" max="8692" width="16" style="132" bestFit="1" customWidth="1"/>
    <col min="8693" max="8940" width="8.6640625" style="132"/>
    <col min="8941" max="8941" width="7.6640625" style="132" customWidth="1"/>
    <col min="8942" max="8942" width="65.6640625" style="132" customWidth="1"/>
    <col min="8943" max="8944" width="7.6640625" style="132" bestFit="1" customWidth="1"/>
    <col min="8945" max="8945" width="15.44140625" style="132" bestFit="1" customWidth="1"/>
    <col min="8946" max="8946" width="16.6640625" style="132" customWidth="1"/>
    <col min="8947" max="8947" width="18.44140625" style="132" customWidth="1"/>
    <col min="8948" max="8948" width="16" style="132" bestFit="1" customWidth="1"/>
    <col min="8949" max="9196" width="8.6640625" style="132"/>
    <col min="9197" max="9197" width="7.6640625" style="132" customWidth="1"/>
    <col min="9198" max="9198" width="65.6640625" style="132" customWidth="1"/>
    <col min="9199" max="9200" width="7.6640625" style="132" bestFit="1" customWidth="1"/>
    <col min="9201" max="9201" width="15.44140625" style="132" bestFit="1" customWidth="1"/>
    <col min="9202" max="9202" width="16.6640625" style="132" customWidth="1"/>
    <col min="9203" max="9203" width="18.44140625" style="132" customWidth="1"/>
    <col min="9204" max="9204" width="16" style="132" bestFit="1" customWidth="1"/>
    <col min="9205" max="9452" width="8.6640625" style="132"/>
    <col min="9453" max="9453" width="7.6640625" style="132" customWidth="1"/>
    <col min="9454" max="9454" width="65.6640625" style="132" customWidth="1"/>
    <col min="9455" max="9456" width="7.6640625" style="132" bestFit="1" customWidth="1"/>
    <col min="9457" max="9457" width="15.44140625" style="132" bestFit="1" customWidth="1"/>
    <col min="9458" max="9458" width="16.6640625" style="132" customWidth="1"/>
    <col min="9459" max="9459" width="18.44140625" style="132" customWidth="1"/>
    <col min="9460" max="9460" width="16" style="132" bestFit="1" customWidth="1"/>
    <col min="9461" max="9708" width="8.6640625" style="132"/>
    <col min="9709" max="9709" width="7.6640625" style="132" customWidth="1"/>
    <col min="9710" max="9710" width="65.6640625" style="132" customWidth="1"/>
    <col min="9711" max="9712" width="7.6640625" style="132" bestFit="1" customWidth="1"/>
    <col min="9713" max="9713" width="15.44140625" style="132" bestFit="1" customWidth="1"/>
    <col min="9714" max="9714" width="16.6640625" style="132" customWidth="1"/>
    <col min="9715" max="9715" width="18.44140625" style="132" customWidth="1"/>
    <col min="9716" max="9716" width="16" style="132" bestFit="1" customWidth="1"/>
    <col min="9717" max="9964" width="8.6640625" style="132"/>
    <col min="9965" max="9965" width="7.6640625" style="132" customWidth="1"/>
    <col min="9966" max="9966" width="65.6640625" style="132" customWidth="1"/>
    <col min="9967" max="9968" width="7.6640625" style="132" bestFit="1" customWidth="1"/>
    <col min="9969" max="9969" width="15.44140625" style="132" bestFit="1" customWidth="1"/>
    <col min="9970" max="9970" width="16.6640625" style="132" customWidth="1"/>
    <col min="9971" max="9971" width="18.44140625" style="132" customWidth="1"/>
    <col min="9972" max="9972" width="16" style="132" bestFit="1" customWidth="1"/>
    <col min="9973" max="10220" width="8.6640625" style="132"/>
    <col min="10221" max="10221" width="7.6640625" style="132" customWidth="1"/>
    <col min="10222" max="10222" width="65.6640625" style="132" customWidth="1"/>
    <col min="10223" max="10224" width="7.6640625" style="132" bestFit="1" customWidth="1"/>
    <col min="10225" max="10225" width="15.44140625" style="132" bestFit="1" customWidth="1"/>
    <col min="10226" max="10226" width="16.6640625" style="132" customWidth="1"/>
    <col min="10227" max="10227" width="18.44140625" style="132" customWidth="1"/>
    <col min="10228" max="10228" width="16" style="132" bestFit="1" customWidth="1"/>
    <col min="10229" max="10476" width="8.6640625" style="132"/>
    <col min="10477" max="10477" width="7.6640625" style="132" customWidth="1"/>
    <col min="10478" max="10478" width="65.6640625" style="132" customWidth="1"/>
    <col min="10479" max="10480" width="7.6640625" style="132" bestFit="1" customWidth="1"/>
    <col min="10481" max="10481" width="15.44140625" style="132" bestFit="1" customWidth="1"/>
    <col min="10482" max="10482" width="16.6640625" style="132" customWidth="1"/>
    <col min="10483" max="10483" width="18.44140625" style="132" customWidth="1"/>
    <col min="10484" max="10484" width="16" style="132" bestFit="1" customWidth="1"/>
    <col min="10485" max="10732" width="8.6640625" style="132"/>
    <col min="10733" max="10733" width="7.6640625" style="132" customWidth="1"/>
    <col min="10734" max="10734" width="65.6640625" style="132" customWidth="1"/>
    <col min="10735" max="10736" width="7.6640625" style="132" bestFit="1" customWidth="1"/>
    <col min="10737" max="10737" width="15.44140625" style="132" bestFit="1" customWidth="1"/>
    <col min="10738" max="10738" width="16.6640625" style="132" customWidth="1"/>
    <col min="10739" max="10739" width="18.44140625" style="132" customWidth="1"/>
    <col min="10740" max="10740" width="16" style="132" bestFit="1" customWidth="1"/>
    <col min="10741" max="10988" width="8.6640625" style="132"/>
    <col min="10989" max="10989" width="7.6640625" style="132" customWidth="1"/>
    <col min="10990" max="10990" width="65.6640625" style="132" customWidth="1"/>
    <col min="10991" max="10992" width="7.6640625" style="132" bestFit="1" customWidth="1"/>
    <col min="10993" max="10993" width="15.44140625" style="132" bestFit="1" customWidth="1"/>
    <col min="10994" max="10994" width="16.6640625" style="132" customWidth="1"/>
    <col min="10995" max="10995" width="18.44140625" style="132" customWidth="1"/>
    <col min="10996" max="10996" width="16" style="132" bestFit="1" customWidth="1"/>
    <col min="10997" max="11244" width="8.6640625" style="132"/>
    <col min="11245" max="11245" width="7.6640625" style="132" customWidth="1"/>
    <col min="11246" max="11246" width="65.6640625" style="132" customWidth="1"/>
    <col min="11247" max="11248" width="7.6640625" style="132" bestFit="1" customWidth="1"/>
    <col min="11249" max="11249" width="15.44140625" style="132" bestFit="1" customWidth="1"/>
    <col min="11250" max="11250" width="16.6640625" style="132" customWidth="1"/>
    <col min="11251" max="11251" width="18.44140625" style="132" customWidth="1"/>
    <col min="11252" max="11252" width="16" style="132" bestFit="1" customWidth="1"/>
    <col min="11253" max="11500" width="8.6640625" style="132"/>
    <col min="11501" max="11501" width="7.6640625" style="132" customWidth="1"/>
    <col min="11502" max="11502" width="65.6640625" style="132" customWidth="1"/>
    <col min="11503" max="11504" width="7.6640625" style="132" bestFit="1" customWidth="1"/>
    <col min="11505" max="11505" width="15.44140625" style="132" bestFit="1" customWidth="1"/>
    <col min="11506" max="11506" width="16.6640625" style="132" customWidth="1"/>
    <col min="11507" max="11507" width="18.44140625" style="132" customWidth="1"/>
    <col min="11508" max="11508" width="16" style="132" bestFit="1" customWidth="1"/>
    <col min="11509" max="11756" width="8.6640625" style="132"/>
    <col min="11757" max="11757" width="7.6640625" style="132" customWidth="1"/>
    <col min="11758" max="11758" width="65.6640625" style="132" customWidth="1"/>
    <col min="11759" max="11760" width="7.6640625" style="132" bestFit="1" customWidth="1"/>
    <col min="11761" max="11761" width="15.44140625" style="132" bestFit="1" customWidth="1"/>
    <col min="11762" max="11762" width="16.6640625" style="132" customWidth="1"/>
    <col min="11763" max="11763" width="18.44140625" style="132" customWidth="1"/>
    <col min="11764" max="11764" width="16" style="132" bestFit="1" customWidth="1"/>
    <col min="11765" max="12012" width="8.6640625" style="132"/>
    <col min="12013" max="12013" width="7.6640625" style="132" customWidth="1"/>
    <col min="12014" max="12014" width="65.6640625" style="132" customWidth="1"/>
    <col min="12015" max="12016" width="7.6640625" style="132" bestFit="1" customWidth="1"/>
    <col min="12017" max="12017" width="15.44140625" style="132" bestFit="1" customWidth="1"/>
    <col min="12018" max="12018" width="16.6640625" style="132" customWidth="1"/>
    <col min="12019" max="12019" width="18.44140625" style="132" customWidth="1"/>
    <col min="12020" max="12020" width="16" style="132" bestFit="1" customWidth="1"/>
    <col min="12021" max="12268" width="8.6640625" style="132"/>
    <col min="12269" max="12269" width="7.6640625" style="132" customWidth="1"/>
    <col min="12270" max="12270" width="65.6640625" style="132" customWidth="1"/>
    <col min="12271" max="12272" width="7.6640625" style="132" bestFit="1" customWidth="1"/>
    <col min="12273" max="12273" width="15.44140625" style="132" bestFit="1" customWidth="1"/>
    <col min="12274" max="12274" width="16.6640625" style="132" customWidth="1"/>
    <col min="12275" max="12275" width="18.44140625" style="132" customWidth="1"/>
    <col min="12276" max="12276" width="16" style="132" bestFit="1" customWidth="1"/>
    <col min="12277" max="12524" width="8.6640625" style="132"/>
    <col min="12525" max="12525" width="7.6640625" style="132" customWidth="1"/>
    <col min="12526" max="12526" width="65.6640625" style="132" customWidth="1"/>
    <col min="12527" max="12528" width="7.6640625" style="132" bestFit="1" customWidth="1"/>
    <col min="12529" max="12529" width="15.44140625" style="132" bestFit="1" customWidth="1"/>
    <col min="12530" max="12530" width="16.6640625" style="132" customWidth="1"/>
    <col min="12531" max="12531" width="18.44140625" style="132" customWidth="1"/>
    <col min="12532" max="12532" width="16" style="132" bestFit="1" customWidth="1"/>
    <col min="12533" max="12780" width="8.6640625" style="132"/>
    <col min="12781" max="12781" width="7.6640625" style="132" customWidth="1"/>
    <col min="12782" max="12782" width="65.6640625" style="132" customWidth="1"/>
    <col min="12783" max="12784" width="7.6640625" style="132" bestFit="1" customWidth="1"/>
    <col min="12785" max="12785" width="15.44140625" style="132" bestFit="1" customWidth="1"/>
    <col min="12786" max="12786" width="16.6640625" style="132" customWidth="1"/>
    <col min="12787" max="12787" width="18.44140625" style="132" customWidth="1"/>
    <col min="12788" max="12788" width="16" style="132" bestFit="1" customWidth="1"/>
    <col min="12789" max="13036" width="8.6640625" style="132"/>
    <col min="13037" max="13037" width="7.6640625" style="132" customWidth="1"/>
    <col min="13038" max="13038" width="65.6640625" style="132" customWidth="1"/>
    <col min="13039" max="13040" width="7.6640625" style="132" bestFit="1" customWidth="1"/>
    <col min="13041" max="13041" width="15.44140625" style="132" bestFit="1" customWidth="1"/>
    <col min="13042" max="13042" width="16.6640625" style="132" customWidth="1"/>
    <col min="13043" max="13043" width="18.44140625" style="132" customWidth="1"/>
    <col min="13044" max="13044" width="16" style="132" bestFit="1" customWidth="1"/>
    <col min="13045" max="13292" width="8.6640625" style="132"/>
    <col min="13293" max="13293" width="7.6640625" style="132" customWidth="1"/>
    <col min="13294" max="13294" width="65.6640625" style="132" customWidth="1"/>
    <col min="13295" max="13296" width="7.6640625" style="132" bestFit="1" customWidth="1"/>
    <col min="13297" max="13297" width="15.44140625" style="132" bestFit="1" customWidth="1"/>
    <col min="13298" max="13298" width="16.6640625" style="132" customWidth="1"/>
    <col min="13299" max="13299" width="18.44140625" style="132" customWidth="1"/>
    <col min="13300" max="13300" width="16" style="132" bestFit="1" customWidth="1"/>
    <col min="13301" max="13548" width="8.6640625" style="132"/>
    <col min="13549" max="13549" width="7.6640625" style="132" customWidth="1"/>
    <col min="13550" max="13550" width="65.6640625" style="132" customWidth="1"/>
    <col min="13551" max="13552" width="7.6640625" style="132" bestFit="1" customWidth="1"/>
    <col min="13553" max="13553" width="15.44140625" style="132" bestFit="1" customWidth="1"/>
    <col min="13554" max="13554" width="16.6640625" style="132" customWidth="1"/>
    <col min="13555" max="13555" width="18.44140625" style="132" customWidth="1"/>
    <col min="13556" max="13556" width="16" style="132" bestFit="1" customWidth="1"/>
    <col min="13557" max="13804" width="8.6640625" style="132"/>
    <col min="13805" max="13805" width="7.6640625" style="132" customWidth="1"/>
    <col min="13806" max="13806" width="65.6640625" style="132" customWidth="1"/>
    <col min="13807" max="13808" width="7.6640625" style="132" bestFit="1" customWidth="1"/>
    <col min="13809" max="13809" width="15.44140625" style="132" bestFit="1" customWidth="1"/>
    <col min="13810" max="13810" width="16.6640625" style="132" customWidth="1"/>
    <col min="13811" max="13811" width="18.44140625" style="132" customWidth="1"/>
    <col min="13812" max="13812" width="16" style="132" bestFit="1" customWidth="1"/>
    <col min="13813" max="14060" width="8.6640625" style="132"/>
    <col min="14061" max="14061" width="7.6640625" style="132" customWidth="1"/>
    <col min="14062" max="14062" width="65.6640625" style="132" customWidth="1"/>
    <col min="14063" max="14064" width="7.6640625" style="132" bestFit="1" customWidth="1"/>
    <col min="14065" max="14065" width="15.44140625" style="132" bestFit="1" customWidth="1"/>
    <col min="14066" max="14066" width="16.6640625" style="132" customWidth="1"/>
    <col min="14067" max="14067" width="18.44140625" style="132" customWidth="1"/>
    <col min="14068" max="14068" width="16" style="132" bestFit="1" customWidth="1"/>
    <col min="14069" max="14316" width="8.6640625" style="132"/>
    <col min="14317" max="14317" width="7.6640625" style="132" customWidth="1"/>
    <col min="14318" max="14318" width="65.6640625" style="132" customWidth="1"/>
    <col min="14319" max="14320" width="7.6640625" style="132" bestFit="1" customWidth="1"/>
    <col min="14321" max="14321" width="15.44140625" style="132" bestFit="1" customWidth="1"/>
    <col min="14322" max="14322" width="16.6640625" style="132" customWidth="1"/>
    <col min="14323" max="14323" width="18.44140625" style="132" customWidth="1"/>
    <col min="14324" max="14324" width="16" style="132" bestFit="1" customWidth="1"/>
    <col min="14325" max="14572" width="8.6640625" style="132"/>
    <col min="14573" max="14573" width="7.6640625" style="132" customWidth="1"/>
    <col min="14574" max="14574" width="65.6640625" style="132" customWidth="1"/>
    <col min="14575" max="14576" width="7.6640625" style="132" bestFit="1" customWidth="1"/>
    <col min="14577" max="14577" width="15.44140625" style="132" bestFit="1" customWidth="1"/>
    <col min="14578" max="14578" width="16.6640625" style="132" customWidth="1"/>
    <col min="14579" max="14579" width="18.44140625" style="132" customWidth="1"/>
    <col min="14580" max="14580" width="16" style="132" bestFit="1" customWidth="1"/>
    <col min="14581" max="14828" width="8.6640625" style="132"/>
    <col min="14829" max="14829" width="7.6640625" style="132" customWidth="1"/>
    <col min="14830" max="14830" width="65.6640625" style="132" customWidth="1"/>
    <col min="14831" max="14832" width="7.6640625" style="132" bestFit="1" customWidth="1"/>
    <col min="14833" max="14833" width="15.44140625" style="132" bestFit="1" customWidth="1"/>
    <col min="14834" max="14834" width="16.6640625" style="132" customWidth="1"/>
    <col min="14835" max="14835" width="18.44140625" style="132" customWidth="1"/>
    <col min="14836" max="14836" width="16" style="132" bestFit="1" customWidth="1"/>
    <col min="14837" max="15084" width="8.6640625" style="132"/>
    <col min="15085" max="15085" width="7.6640625" style="132" customWidth="1"/>
    <col min="15086" max="15086" width="65.6640625" style="132" customWidth="1"/>
    <col min="15087" max="15088" width="7.6640625" style="132" bestFit="1" customWidth="1"/>
    <col min="15089" max="15089" width="15.44140625" style="132" bestFit="1" customWidth="1"/>
    <col min="15090" max="15090" width="16.6640625" style="132" customWidth="1"/>
    <col min="15091" max="15091" width="18.44140625" style="132" customWidth="1"/>
    <col min="15092" max="15092" width="16" style="132" bestFit="1" customWidth="1"/>
    <col min="15093" max="15340" width="8.6640625" style="132"/>
    <col min="15341" max="15341" width="7.6640625" style="132" customWidth="1"/>
    <col min="15342" max="15342" width="65.6640625" style="132" customWidth="1"/>
    <col min="15343" max="15344" width="7.6640625" style="132" bestFit="1" customWidth="1"/>
    <col min="15345" max="15345" width="15.44140625" style="132" bestFit="1" customWidth="1"/>
    <col min="15346" max="15346" width="16.6640625" style="132" customWidth="1"/>
    <col min="15347" max="15347" width="18.44140625" style="132" customWidth="1"/>
    <col min="15348" max="15348" width="16" style="132" bestFit="1" customWidth="1"/>
    <col min="15349" max="15596" width="8.6640625" style="132"/>
    <col min="15597" max="15597" width="7.6640625" style="132" customWidth="1"/>
    <col min="15598" max="15598" width="65.6640625" style="132" customWidth="1"/>
    <col min="15599" max="15600" width="7.6640625" style="132" bestFit="1" customWidth="1"/>
    <col min="15601" max="15601" width="15.44140625" style="132" bestFit="1" customWidth="1"/>
    <col min="15602" max="15602" width="16.6640625" style="132" customWidth="1"/>
    <col min="15603" max="15603" width="18.44140625" style="132" customWidth="1"/>
    <col min="15604" max="15604" width="16" style="132" bestFit="1" customWidth="1"/>
    <col min="15605" max="15852" width="8.6640625" style="132"/>
    <col min="15853" max="15853" width="7.6640625" style="132" customWidth="1"/>
    <col min="15854" max="15854" width="65.6640625" style="132" customWidth="1"/>
    <col min="15855" max="15856" width="7.6640625" style="132" bestFit="1" customWidth="1"/>
    <col min="15857" max="15857" width="15.44140625" style="132" bestFit="1" customWidth="1"/>
    <col min="15858" max="15858" width="16.6640625" style="132" customWidth="1"/>
    <col min="15859" max="15859" width="18.44140625" style="132" customWidth="1"/>
    <col min="15860" max="15860" width="16" style="132" bestFit="1" customWidth="1"/>
    <col min="15861" max="16108" width="8.6640625" style="132"/>
    <col min="16109" max="16109" width="7.6640625" style="132" customWidth="1"/>
    <col min="16110" max="16110" width="65.6640625" style="132" customWidth="1"/>
    <col min="16111" max="16112" width="7.6640625" style="132" bestFit="1" customWidth="1"/>
    <col min="16113" max="16113" width="15.44140625" style="132" bestFit="1" customWidth="1"/>
    <col min="16114" max="16114" width="16.6640625" style="132" customWidth="1"/>
    <col min="16115" max="16115" width="18.44140625" style="132" customWidth="1"/>
    <col min="16116" max="16116" width="16" style="132" bestFit="1" customWidth="1"/>
    <col min="16117" max="16384" width="8.6640625" style="132"/>
  </cols>
  <sheetData>
    <row r="1" spans="1:10" s="131" customFormat="1" ht="31.2" customHeight="1" x14ac:dyDescent="0.25">
      <c r="A1" s="1515" t="s">
        <v>533</v>
      </c>
      <c r="B1" s="1516"/>
      <c r="C1" s="1516"/>
      <c r="D1" s="1516"/>
      <c r="E1" s="1516"/>
      <c r="F1" s="1516"/>
      <c r="G1" s="1516"/>
      <c r="H1" s="1516"/>
      <c r="I1" s="1516"/>
      <c r="J1" s="1517"/>
    </row>
    <row r="2" spans="1:10" s="534" customFormat="1" x14ac:dyDescent="0.4">
      <c r="A2" s="1512"/>
      <c r="B2" s="1513"/>
      <c r="C2" s="1513"/>
      <c r="D2" s="1513"/>
      <c r="E2" s="1513"/>
      <c r="F2" s="1513"/>
      <c r="G2" s="1513"/>
      <c r="H2" s="1513"/>
      <c r="I2" s="1513"/>
      <c r="J2" s="1514"/>
    </row>
    <row r="3" spans="1:10" s="539" customFormat="1" ht="33" customHeight="1" x14ac:dyDescent="0.25">
      <c r="A3" s="535" t="s">
        <v>8</v>
      </c>
      <c r="B3" s="536" t="s">
        <v>18</v>
      </c>
      <c r="C3" s="540" t="s">
        <v>9</v>
      </c>
      <c r="D3" s="538" t="s">
        <v>10</v>
      </c>
      <c r="E3" s="537" t="s">
        <v>67</v>
      </c>
      <c r="F3" s="538" t="s">
        <v>342</v>
      </c>
      <c r="G3" s="538" t="s">
        <v>343</v>
      </c>
      <c r="H3" s="538" t="s">
        <v>344</v>
      </c>
      <c r="I3" s="563" t="s">
        <v>339</v>
      </c>
      <c r="J3" s="563" t="s">
        <v>49</v>
      </c>
    </row>
    <row r="4" spans="1:10" s="142" customFormat="1" x14ac:dyDescent="0.4">
      <c r="A4" s="138"/>
      <c r="B4" s="144"/>
      <c r="C4" s="140"/>
      <c r="D4" s="473"/>
      <c r="E4" s="228"/>
      <c r="F4" s="228"/>
      <c r="G4" s="228"/>
      <c r="H4" s="228"/>
      <c r="I4" s="556"/>
      <c r="J4" s="570"/>
    </row>
    <row r="5" spans="1:10" x14ac:dyDescent="0.4">
      <c r="A5" s="255">
        <v>1</v>
      </c>
      <c r="B5" s="541" t="s">
        <v>81</v>
      </c>
      <c r="C5" s="254" t="s">
        <v>82</v>
      </c>
      <c r="D5" s="384"/>
      <c r="E5" s="325"/>
      <c r="F5" s="325"/>
      <c r="G5" s="325"/>
      <c r="H5" s="325"/>
      <c r="I5" s="562"/>
      <c r="J5" s="571"/>
    </row>
    <row r="6" spans="1:10" x14ac:dyDescent="0.4">
      <c r="A6" s="255"/>
      <c r="B6" s="541"/>
      <c r="C6" s="254"/>
      <c r="D6" s="384" t="s">
        <v>46</v>
      </c>
      <c r="E6" s="325">
        <v>2</v>
      </c>
      <c r="F6" s="325">
        <v>3.75</v>
      </c>
      <c r="G6" s="325"/>
      <c r="H6" s="325">
        <v>6.25</v>
      </c>
      <c r="I6" s="562">
        <f>E6*F6*H6</f>
        <v>46.875</v>
      </c>
      <c r="J6" s="571"/>
    </row>
    <row r="7" spans="1:10" s="149" customFormat="1" x14ac:dyDescent="0.25">
      <c r="A7" s="255"/>
      <c r="B7" s="541"/>
      <c r="C7" s="254"/>
      <c r="D7" s="384" t="s">
        <v>46</v>
      </c>
      <c r="E7" s="325">
        <v>5</v>
      </c>
      <c r="F7" s="325">
        <v>4.5</v>
      </c>
      <c r="G7" s="325"/>
      <c r="H7" s="325">
        <v>6.25</v>
      </c>
      <c r="I7" s="562">
        <f>E7*F7*H7</f>
        <v>140.625</v>
      </c>
      <c r="J7" s="571"/>
    </row>
    <row r="8" spans="1:10" s="566" customFormat="1" ht="21.6" thickBot="1" x14ac:dyDescent="0.3">
      <c r="A8" s="564"/>
      <c r="B8" s="565"/>
      <c r="C8" s="368" t="s">
        <v>339</v>
      </c>
      <c r="D8" s="359" t="s">
        <v>46</v>
      </c>
      <c r="E8" s="352"/>
      <c r="F8" s="352"/>
      <c r="G8" s="352"/>
      <c r="H8" s="352"/>
      <c r="I8" s="568">
        <f>SUM(I6:I7)</f>
        <v>187.5</v>
      </c>
      <c r="J8" s="572"/>
    </row>
    <row r="9" spans="1:10" s="149" customFormat="1" ht="21.6" thickTop="1" x14ac:dyDescent="0.25">
      <c r="A9" s="255"/>
      <c r="B9" s="541"/>
      <c r="C9" s="254"/>
      <c r="D9" s="384"/>
      <c r="E9" s="325"/>
      <c r="F9" s="325"/>
      <c r="G9" s="325"/>
      <c r="H9" s="325"/>
      <c r="I9" s="567"/>
      <c r="J9" s="571"/>
    </row>
    <row r="10" spans="1:10" s="142" customFormat="1" x14ac:dyDescent="0.4">
      <c r="A10" s="255"/>
      <c r="B10" s="541"/>
      <c r="C10" s="254"/>
      <c r="D10" s="384"/>
      <c r="E10" s="325"/>
      <c r="F10" s="325"/>
      <c r="G10" s="325"/>
      <c r="H10" s="325"/>
      <c r="I10" s="235"/>
      <c r="J10" s="571"/>
    </row>
    <row r="11" spans="1:10" s="1015" customFormat="1" x14ac:dyDescent="0.25">
      <c r="A11" s="978">
        <v>2</v>
      </c>
      <c r="B11" s="1013" t="s">
        <v>84</v>
      </c>
      <c r="C11" s="980" t="s">
        <v>85</v>
      </c>
      <c r="D11" s="992" t="s">
        <v>67</v>
      </c>
      <c r="E11" s="993"/>
      <c r="F11" s="993"/>
      <c r="G11" s="993"/>
      <c r="H11" s="993"/>
      <c r="I11" s="990">
        <f>E11*F11</f>
        <v>0</v>
      </c>
      <c r="J11" s="1014"/>
    </row>
    <row r="12" spans="1:10" s="142" customFormat="1" x14ac:dyDescent="0.4">
      <c r="A12" s="255"/>
      <c r="B12" s="541"/>
      <c r="C12" s="254"/>
      <c r="D12" s="384"/>
      <c r="E12" s="325"/>
      <c r="F12" s="325"/>
      <c r="G12" s="325"/>
      <c r="H12" s="325"/>
      <c r="I12" s="235"/>
      <c r="J12" s="573"/>
    </row>
    <row r="13" spans="1:10" s="149" customFormat="1" ht="102" x14ac:dyDescent="0.25">
      <c r="A13" s="255">
        <v>3</v>
      </c>
      <c r="B13" s="542" t="s">
        <v>251</v>
      </c>
      <c r="C13" s="253" t="s">
        <v>252</v>
      </c>
      <c r="D13" s="384" t="s">
        <v>46</v>
      </c>
      <c r="E13" s="292"/>
      <c r="F13" s="292"/>
      <c r="G13" s="292"/>
      <c r="H13" s="292"/>
      <c r="I13" s="341"/>
      <c r="J13" s="571"/>
    </row>
    <row r="14" spans="1:10" s="149" customFormat="1" ht="21.6" thickBot="1" x14ac:dyDescent="0.3">
      <c r="A14" s="255"/>
      <c r="B14" s="542"/>
      <c r="C14" s="253" t="s">
        <v>502</v>
      </c>
      <c r="D14" s="384" t="s">
        <v>46</v>
      </c>
      <c r="E14" s="292">
        <v>9</v>
      </c>
      <c r="F14" s="292">
        <v>3</v>
      </c>
      <c r="G14" s="292"/>
      <c r="H14" s="292">
        <v>4</v>
      </c>
      <c r="I14" s="577">
        <f>E14*F14*H14</f>
        <v>108</v>
      </c>
      <c r="J14" s="571"/>
    </row>
    <row r="15" spans="1:10" s="149" customFormat="1" ht="21.6" thickTop="1" x14ac:dyDescent="0.25">
      <c r="A15" s="255"/>
      <c r="B15" s="542"/>
      <c r="C15" s="253"/>
      <c r="D15" s="384"/>
      <c r="E15" s="292"/>
      <c r="F15" s="292"/>
      <c r="G15" s="292"/>
      <c r="H15" s="292"/>
      <c r="I15" s="355"/>
      <c r="J15" s="571"/>
    </row>
    <row r="16" spans="1:10" s="1019" customFormat="1" ht="61.2" x14ac:dyDescent="0.4">
      <c r="A16" s="1510">
        <f>A13+1</f>
        <v>4</v>
      </c>
      <c r="B16" s="1511" t="s">
        <v>92</v>
      </c>
      <c r="C16" s="980" t="s">
        <v>93</v>
      </c>
      <c r="D16" s="992"/>
      <c r="E16" s="993"/>
      <c r="F16" s="1016"/>
      <c r="G16" s="1016"/>
      <c r="H16" s="1016"/>
      <c r="I16" s="1017"/>
      <c r="J16" s="1018"/>
    </row>
    <row r="17" spans="1:10" s="1019" customFormat="1" ht="40.799999999999997" x14ac:dyDescent="0.4">
      <c r="A17" s="1510"/>
      <c r="B17" s="1511"/>
      <c r="C17" s="980" t="s">
        <v>94</v>
      </c>
      <c r="D17" s="992"/>
      <c r="E17" s="993"/>
      <c r="F17" s="1016"/>
      <c r="G17" s="1016"/>
      <c r="H17" s="1016"/>
      <c r="I17" s="1017"/>
      <c r="J17" s="1018"/>
    </row>
    <row r="18" spans="1:10" s="1019" customFormat="1" x14ac:dyDescent="0.4">
      <c r="A18" s="1510"/>
      <c r="B18" s="1511"/>
      <c r="C18" s="980" t="s">
        <v>95</v>
      </c>
      <c r="D18" s="992"/>
      <c r="E18" s="993"/>
      <c r="F18" s="1016"/>
      <c r="G18" s="1016"/>
      <c r="H18" s="1016"/>
      <c r="I18" s="1017"/>
      <c r="J18" s="1018"/>
    </row>
    <row r="19" spans="1:10" s="1019" customFormat="1" x14ac:dyDescent="0.4">
      <c r="A19" s="1510"/>
      <c r="B19" s="1511"/>
      <c r="C19" s="980" t="s">
        <v>136</v>
      </c>
      <c r="D19" s="992" t="s">
        <v>67</v>
      </c>
      <c r="E19" s="993"/>
      <c r="F19" s="1016"/>
      <c r="G19" s="1016"/>
      <c r="H19" s="1016"/>
      <c r="I19" s="990">
        <f>F19*E19</f>
        <v>0</v>
      </c>
      <c r="J19" s="1018"/>
    </row>
    <row r="20" spans="1:10" s="1019" customFormat="1" x14ac:dyDescent="0.4">
      <c r="A20" s="1510"/>
      <c r="B20" s="1511"/>
      <c r="C20" s="980" t="s">
        <v>137</v>
      </c>
      <c r="D20" s="992" t="s">
        <v>67</v>
      </c>
      <c r="E20" s="993"/>
      <c r="F20" s="1016"/>
      <c r="G20" s="1016"/>
      <c r="H20" s="1016"/>
      <c r="I20" s="990">
        <f>F20*E20</f>
        <v>0</v>
      </c>
      <c r="J20" s="1018"/>
    </row>
    <row r="21" spans="1:10" x14ac:dyDescent="0.4">
      <c r="A21" s="255"/>
      <c r="B21" s="541"/>
      <c r="C21" s="254"/>
      <c r="D21" s="393"/>
      <c r="E21" s="325"/>
      <c r="F21" s="557"/>
      <c r="G21" s="557"/>
      <c r="H21" s="557"/>
      <c r="I21" s="558"/>
      <c r="J21" s="574"/>
    </row>
    <row r="22" spans="1:10" x14ac:dyDescent="0.4">
      <c r="A22" s="255">
        <f>A16+1</f>
        <v>5</v>
      </c>
      <c r="B22" s="260" t="s">
        <v>96</v>
      </c>
      <c r="C22" s="254" t="s">
        <v>501</v>
      </c>
      <c r="D22" s="393" t="s">
        <v>67</v>
      </c>
      <c r="E22" s="325">
        <v>3</v>
      </c>
      <c r="F22" s="557"/>
      <c r="G22" s="557"/>
      <c r="H22" s="557"/>
      <c r="I22" s="562">
        <f>E22</f>
        <v>3</v>
      </c>
      <c r="J22" s="574"/>
    </row>
    <row r="23" spans="1:10" x14ac:dyDescent="0.4">
      <c r="A23" s="255"/>
      <c r="B23" s="541"/>
      <c r="C23" s="254"/>
      <c r="D23" s="393"/>
      <c r="E23" s="325"/>
      <c r="F23" s="325"/>
      <c r="G23" s="325"/>
      <c r="H23" s="325"/>
      <c r="I23" s="235"/>
      <c r="J23" s="574"/>
    </row>
    <row r="24" spans="1:10" s="1019" customFormat="1" x14ac:dyDescent="0.4">
      <c r="A24" s="978">
        <f>A22+1</f>
        <v>6</v>
      </c>
      <c r="B24" s="962" t="s">
        <v>97</v>
      </c>
      <c r="C24" s="980" t="s">
        <v>98</v>
      </c>
      <c r="D24" s="992" t="s">
        <v>101</v>
      </c>
      <c r="E24" s="993"/>
      <c r="F24" s="993"/>
      <c r="G24" s="993"/>
      <c r="H24" s="993"/>
      <c r="I24" s="990">
        <f>F24*E24</f>
        <v>0</v>
      </c>
      <c r="J24" s="1018"/>
    </row>
    <row r="25" spans="1:10" x14ac:dyDescent="0.4">
      <c r="A25" s="255"/>
      <c r="B25" s="260"/>
      <c r="C25" s="254"/>
      <c r="D25" s="393"/>
      <c r="E25" s="325"/>
      <c r="F25" s="325"/>
      <c r="G25" s="325"/>
      <c r="H25" s="325"/>
      <c r="I25" s="235"/>
      <c r="J25" s="574"/>
    </row>
    <row r="26" spans="1:10" s="1019" customFormat="1" x14ac:dyDescent="0.4">
      <c r="A26" s="978">
        <f t="shared" ref="A26" si="0">A24+1</f>
        <v>7</v>
      </c>
      <c r="B26" s="962" t="s">
        <v>99</v>
      </c>
      <c r="C26" s="980" t="s">
        <v>100</v>
      </c>
      <c r="D26" s="992" t="s">
        <v>101</v>
      </c>
      <c r="E26" s="993"/>
      <c r="F26" s="993"/>
      <c r="G26" s="993"/>
      <c r="H26" s="993"/>
      <c r="I26" s="990">
        <f>F26*E26</f>
        <v>0</v>
      </c>
      <c r="J26" s="1018"/>
    </row>
    <row r="27" spans="1:10" x14ac:dyDescent="0.4">
      <c r="A27" s="255"/>
      <c r="B27" s="541"/>
      <c r="C27" s="254"/>
      <c r="D27" s="384"/>
      <c r="E27" s="325"/>
      <c r="F27" s="325"/>
      <c r="G27" s="325"/>
      <c r="H27" s="325"/>
      <c r="I27" s="235"/>
      <c r="J27" s="574"/>
    </row>
    <row r="28" spans="1:10" ht="21.6" thickBot="1" x14ac:dyDescent="0.45">
      <c r="A28" s="543"/>
      <c r="B28" s="544"/>
      <c r="C28" s="545"/>
      <c r="D28" s="559"/>
      <c r="E28" s="560"/>
      <c r="F28" s="560"/>
      <c r="G28" s="560"/>
      <c r="H28" s="560"/>
      <c r="I28" s="561"/>
      <c r="J28" s="575"/>
    </row>
    <row r="29" spans="1:10" ht="12.75" customHeight="1" x14ac:dyDescent="0.4">
      <c r="D29" s="166"/>
    </row>
    <row r="38" ht="93" customHeight="1" x14ac:dyDescent="0.4"/>
    <row r="46" ht="13.5" customHeight="1" x14ac:dyDescent="0.4"/>
    <row r="47" ht="13.5" customHeight="1" x14ac:dyDescent="0.4"/>
    <row r="49" spans="1:10" s="149" customFormat="1" x14ac:dyDescent="0.4">
      <c r="A49" s="131"/>
      <c r="B49" s="180"/>
      <c r="C49" s="131"/>
      <c r="D49" s="167"/>
      <c r="E49" s="131"/>
      <c r="F49" s="131"/>
      <c r="G49" s="131"/>
      <c r="H49" s="131"/>
      <c r="I49" s="532"/>
      <c r="J49" s="576"/>
    </row>
    <row r="51" spans="1:10" ht="16.5" customHeight="1" x14ac:dyDescent="0.4"/>
    <row r="52" spans="1:10" s="149" customFormat="1" x14ac:dyDescent="0.4">
      <c r="A52" s="131"/>
      <c r="B52" s="180"/>
      <c r="C52" s="166"/>
      <c r="D52" s="167"/>
      <c r="E52" s="131"/>
      <c r="F52" s="131"/>
      <c r="G52" s="131"/>
      <c r="H52" s="131"/>
      <c r="I52" s="532"/>
      <c r="J52" s="576"/>
    </row>
    <row r="54" spans="1:10" ht="13.5" customHeight="1" x14ac:dyDescent="0.4"/>
    <row r="56" spans="1:10" ht="13.5" customHeight="1" x14ac:dyDescent="0.4"/>
    <row r="61" spans="1:10" ht="12.75" customHeight="1" x14ac:dyDescent="0.4"/>
    <row r="62" spans="1:10" s="149" customFormat="1" ht="18" customHeight="1" x14ac:dyDescent="0.4">
      <c r="A62" s="131"/>
      <c r="B62" s="180"/>
      <c r="C62" s="166"/>
      <c r="D62" s="167"/>
      <c r="E62" s="131"/>
      <c r="F62" s="131"/>
      <c r="G62" s="131"/>
      <c r="H62" s="131"/>
      <c r="I62" s="532"/>
      <c r="J62" s="576"/>
    </row>
    <row r="64" spans="1:10" s="149" customFormat="1" ht="15" customHeight="1" x14ac:dyDescent="0.4">
      <c r="A64" s="131"/>
      <c r="B64" s="180"/>
      <c r="C64" s="166"/>
      <c r="D64" s="167"/>
      <c r="E64" s="131"/>
      <c r="F64" s="131"/>
      <c r="G64" s="131"/>
      <c r="H64" s="131"/>
      <c r="I64" s="532"/>
      <c r="J64" s="576"/>
    </row>
    <row r="65" spans="1:10" s="149" customFormat="1" x14ac:dyDescent="0.4">
      <c r="A65" s="131"/>
      <c r="B65" s="180"/>
      <c r="C65" s="166"/>
      <c r="D65" s="167"/>
      <c r="E65" s="131"/>
      <c r="F65" s="131"/>
      <c r="G65" s="131"/>
      <c r="H65" s="131"/>
      <c r="I65" s="532"/>
      <c r="J65" s="576"/>
    </row>
    <row r="66" spans="1:10" s="168" customFormat="1" x14ac:dyDescent="0.4">
      <c r="A66" s="131"/>
      <c r="B66" s="180"/>
      <c r="C66" s="166"/>
      <c r="D66" s="167"/>
      <c r="E66" s="131"/>
      <c r="F66" s="131"/>
      <c r="G66" s="131"/>
      <c r="H66" s="131"/>
      <c r="I66" s="532"/>
      <c r="J66" s="576"/>
    </row>
    <row r="67" spans="1:10" s="168" customFormat="1" ht="15" customHeight="1" x14ac:dyDescent="0.4">
      <c r="A67" s="131"/>
      <c r="B67" s="180"/>
      <c r="C67" s="166"/>
      <c r="D67" s="167"/>
      <c r="E67" s="131"/>
      <c r="F67" s="131"/>
      <c r="G67" s="131"/>
      <c r="H67" s="131"/>
      <c r="I67" s="532"/>
      <c r="J67" s="576"/>
    </row>
    <row r="68" spans="1:10" s="169" customFormat="1" x14ac:dyDescent="0.4">
      <c r="A68" s="131"/>
      <c r="B68" s="180"/>
      <c r="C68" s="166"/>
      <c r="D68" s="167"/>
      <c r="E68" s="131"/>
      <c r="F68" s="131"/>
      <c r="G68" s="131"/>
      <c r="H68" s="131"/>
      <c r="I68" s="532"/>
      <c r="J68" s="576"/>
    </row>
    <row r="69" spans="1:10" s="169" customFormat="1" x14ac:dyDescent="0.4">
      <c r="A69" s="131"/>
      <c r="B69" s="180"/>
      <c r="C69" s="166"/>
      <c r="D69" s="167"/>
      <c r="E69" s="131"/>
      <c r="F69" s="131"/>
      <c r="G69" s="131"/>
      <c r="H69" s="131"/>
      <c r="I69" s="532"/>
      <c r="J69" s="576"/>
    </row>
    <row r="70" spans="1:10" s="169" customFormat="1" x14ac:dyDescent="0.4">
      <c r="A70" s="131"/>
      <c r="B70" s="180"/>
      <c r="C70" s="166"/>
      <c r="D70" s="167"/>
      <c r="E70" s="131"/>
      <c r="F70" s="131"/>
      <c r="G70" s="131"/>
      <c r="H70" s="131"/>
      <c r="I70" s="532"/>
      <c r="J70" s="576"/>
    </row>
    <row r="71" spans="1:10" s="169" customFormat="1" x14ac:dyDescent="0.4">
      <c r="A71" s="131"/>
      <c r="B71" s="180"/>
      <c r="C71" s="166"/>
      <c r="D71" s="167"/>
      <c r="E71" s="131"/>
      <c r="F71" s="131"/>
      <c r="G71" s="131"/>
      <c r="H71" s="131"/>
      <c r="I71" s="532"/>
      <c r="J71" s="576"/>
    </row>
    <row r="72" spans="1:10" s="169" customFormat="1" x14ac:dyDescent="0.4">
      <c r="A72" s="131"/>
      <c r="B72" s="180"/>
      <c r="C72" s="166"/>
      <c r="D72" s="167"/>
      <c r="E72" s="131"/>
      <c r="F72" s="131"/>
      <c r="G72" s="131"/>
      <c r="H72" s="131"/>
      <c r="I72" s="532"/>
      <c r="J72" s="576"/>
    </row>
    <row r="73" spans="1:10" s="169" customFormat="1" x14ac:dyDescent="0.4">
      <c r="A73" s="131"/>
      <c r="B73" s="180"/>
      <c r="C73" s="166"/>
      <c r="D73" s="167"/>
      <c r="E73" s="131"/>
      <c r="F73" s="131"/>
      <c r="G73" s="131"/>
      <c r="H73" s="131"/>
      <c r="I73" s="532"/>
      <c r="J73" s="576"/>
    </row>
    <row r="74" spans="1:10" s="169" customFormat="1" x14ac:dyDescent="0.4">
      <c r="A74" s="131"/>
      <c r="B74" s="180"/>
      <c r="C74" s="166"/>
      <c r="D74" s="167"/>
      <c r="E74" s="131"/>
      <c r="F74" s="131"/>
      <c r="G74" s="131"/>
      <c r="H74" s="131"/>
      <c r="I74" s="532"/>
      <c r="J74" s="576"/>
    </row>
    <row r="75" spans="1:10" s="169" customFormat="1" x14ac:dyDescent="0.4">
      <c r="A75" s="131"/>
      <c r="B75" s="180"/>
      <c r="C75" s="166"/>
      <c r="D75" s="167"/>
      <c r="E75" s="131"/>
      <c r="F75" s="131"/>
      <c r="G75" s="131"/>
      <c r="H75" s="131"/>
      <c r="I75" s="532"/>
      <c r="J75" s="576"/>
    </row>
    <row r="76" spans="1:10" s="169" customFormat="1" x14ac:dyDescent="0.4">
      <c r="A76" s="131"/>
      <c r="B76" s="180"/>
      <c r="C76" s="166"/>
      <c r="D76" s="167"/>
      <c r="E76" s="131"/>
      <c r="F76" s="131"/>
      <c r="G76" s="131"/>
      <c r="H76" s="131"/>
      <c r="I76" s="532"/>
      <c r="J76" s="576"/>
    </row>
    <row r="77" spans="1:10" s="169" customFormat="1" x14ac:dyDescent="0.4">
      <c r="A77" s="131"/>
      <c r="B77" s="180"/>
      <c r="C77" s="166"/>
      <c r="D77" s="167"/>
      <c r="E77" s="131"/>
      <c r="F77" s="131"/>
      <c r="G77" s="131"/>
      <c r="H77" s="131"/>
      <c r="I77" s="532"/>
      <c r="J77" s="576"/>
    </row>
    <row r="78" spans="1:10" s="169" customFormat="1" x14ac:dyDescent="0.4">
      <c r="A78" s="131"/>
      <c r="B78" s="180"/>
      <c r="C78" s="166"/>
      <c r="D78" s="167"/>
      <c r="E78" s="131"/>
      <c r="F78" s="131"/>
      <c r="G78" s="131"/>
      <c r="H78" s="131"/>
      <c r="I78" s="532"/>
      <c r="J78" s="576"/>
    </row>
    <row r="79" spans="1:10" s="169" customFormat="1" x14ac:dyDescent="0.4">
      <c r="A79" s="131"/>
      <c r="B79" s="180"/>
      <c r="C79" s="166"/>
      <c r="D79" s="167"/>
      <c r="E79" s="131"/>
      <c r="F79" s="131"/>
      <c r="G79" s="131"/>
      <c r="H79" s="131"/>
      <c r="I79" s="532"/>
      <c r="J79" s="576"/>
    </row>
    <row r="80" spans="1:10" s="169" customFormat="1" x14ac:dyDescent="0.4">
      <c r="A80" s="131"/>
      <c r="B80" s="180"/>
      <c r="C80" s="166"/>
      <c r="D80" s="167"/>
      <c r="E80" s="131"/>
      <c r="F80" s="131"/>
      <c r="G80" s="131"/>
      <c r="H80" s="131"/>
      <c r="I80" s="532"/>
      <c r="J80" s="576"/>
    </row>
    <row r="81" spans="1:10" s="169" customFormat="1" x14ac:dyDescent="0.4">
      <c r="A81" s="131"/>
      <c r="B81" s="180"/>
      <c r="C81" s="166"/>
      <c r="D81" s="167"/>
      <c r="E81" s="131"/>
      <c r="F81" s="131"/>
      <c r="G81" s="131"/>
      <c r="H81" s="131"/>
      <c r="I81" s="532"/>
      <c r="J81" s="576"/>
    </row>
    <row r="82" spans="1:10" s="169" customFormat="1" x14ac:dyDescent="0.4">
      <c r="A82" s="131"/>
      <c r="B82" s="180"/>
      <c r="C82" s="166"/>
      <c r="D82" s="167"/>
      <c r="E82" s="131"/>
      <c r="F82" s="131"/>
      <c r="G82" s="131"/>
      <c r="H82" s="131"/>
      <c r="I82" s="532"/>
      <c r="J82" s="576"/>
    </row>
    <row r="83" spans="1:10" s="169" customFormat="1" x14ac:dyDescent="0.4">
      <c r="A83" s="131"/>
      <c r="B83" s="180"/>
      <c r="C83" s="166"/>
      <c r="D83" s="167"/>
      <c r="E83" s="131"/>
      <c r="F83" s="131"/>
      <c r="G83" s="131"/>
      <c r="H83" s="131"/>
      <c r="I83" s="532"/>
      <c r="J83" s="576"/>
    </row>
    <row r="84" spans="1:10" s="169" customFormat="1" x14ac:dyDescent="0.4">
      <c r="A84" s="131"/>
      <c r="B84" s="180"/>
      <c r="C84" s="166"/>
      <c r="D84" s="167"/>
      <c r="E84" s="131"/>
      <c r="F84" s="131"/>
      <c r="G84" s="131"/>
      <c r="H84" s="131"/>
      <c r="I84" s="532"/>
      <c r="J84" s="576"/>
    </row>
    <row r="85" spans="1:10" s="169" customFormat="1" x14ac:dyDescent="0.4">
      <c r="A85" s="131"/>
      <c r="B85" s="180"/>
      <c r="C85" s="166"/>
      <c r="D85" s="167"/>
      <c r="E85" s="131"/>
      <c r="F85" s="131"/>
      <c r="G85" s="131"/>
      <c r="H85" s="131"/>
      <c r="I85" s="532"/>
      <c r="J85" s="576"/>
    </row>
    <row r="93" spans="1:10" s="169" customFormat="1" x14ac:dyDescent="0.4">
      <c r="A93" s="131"/>
      <c r="B93" s="180"/>
      <c r="C93" s="166"/>
      <c r="D93" s="167"/>
      <c r="E93" s="131"/>
      <c r="F93" s="131"/>
      <c r="G93" s="131"/>
      <c r="H93" s="131"/>
      <c r="I93" s="532"/>
      <c r="J93" s="576"/>
    </row>
    <row r="94" spans="1:10" s="169" customFormat="1" x14ac:dyDescent="0.4">
      <c r="A94" s="131"/>
      <c r="B94" s="180"/>
      <c r="C94" s="166"/>
      <c r="D94" s="167"/>
      <c r="E94" s="131"/>
      <c r="F94" s="131"/>
      <c r="G94" s="131"/>
      <c r="H94" s="131"/>
      <c r="I94" s="532"/>
      <c r="J94" s="576"/>
    </row>
    <row r="100" spans="1:10" s="169" customFormat="1" x14ac:dyDescent="0.4">
      <c r="A100" s="131"/>
      <c r="B100" s="180"/>
      <c r="C100" s="166"/>
      <c r="D100" s="167"/>
      <c r="E100" s="131"/>
      <c r="F100" s="131"/>
      <c r="G100" s="131"/>
      <c r="H100" s="131"/>
      <c r="I100" s="532"/>
      <c r="J100" s="576"/>
    </row>
    <row r="101" spans="1:10" s="169" customFormat="1" x14ac:dyDescent="0.4">
      <c r="A101" s="131"/>
      <c r="B101" s="180"/>
      <c r="C101" s="166"/>
      <c r="D101" s="167"/>
      <c r="E101" s="131"/>
      <c r="F101" s="131"/>
      <c r="G101" s="131"/>
      <c r="H101" s="131"/>
      <c r="I101" s="532"/>
      <c r="J101" s="576"/>
    </row>
    <row r="107" spans="1:10" s="169" customFormat="1" x14ac:dyDescent="0.4">
      <c r="A107" s="131"/>
      <c r="B107" s="180"/>
      <c r="C107" s="166"/>
      <c r="D107" s="167"/>
      <c r="E107" s="131"/>
      <c r="F107" s="131"/>
      <c r="G107" s="131"/>
      <c r="H107" s="131"/>
      <c r="I107" s="532"/>
      <c r="J107" s="576"/>
    </row>
    <row r="108" spans="1:10" s="169" customFormat="1" x14ac:dyDescent="0.4">
      <c r="A108" s="131"/>
      <c r="B108" s="180"/>
      <c r="C108" s="166"/>
      <c r="D108" s="167"/>
      <c r="E108" s="131"/>
      <c r="F108" s="131"/>
      <c r="G108" s="131"/>
      <c r="H108" s="131"/>
      <c r="I108" s="532"/>
      <c r="J108" s="576"/>
    </row>
    <row r="109" spans="1:10" s="169" customFormat="1" x14ac:dyDescent="0.4">
      <c r="A109" s="131"/>
      <c r="B109" s="180"/>
      <c r="C109" s="166"/>
      <c r="D109" s="167"/>
      <c r="E109" s="131"/>
      <c r="F109" s="131"/>
      <c r="G109" s="131"/>
      <c r="H109" s="131"/>
      <c r="I109" s="532"/>
      <c r="J109" s="576"/>
    </row>
    <row r="110" spans="1:10" s="169" customFormat="1" x14ac:dyDescent="0.4">
      <c r="A110" s="131"/>
      <c r="B110" s="180"/>
      <c r="C110" s="166"/>
      <c r="D110" s="167"/>
      <c r="E110" s="131"/>
      <c r="F110" s="131"/>
      <c r="G110" s="131"/>
      <c r="H110" s="131"/>
      <c r="I110" s="532"/>
      <c r="J110" s="576"/>
    </row>
    <row r="111" spans="1:10" s="169" customFormat="1" x14ac:dyDescent="0.4">
      <c r="A111" s="131"/>
      <c r="B111" s="180"/>
      <c r="C111" s="166"/>
      <c r="D111" s="167"/>
      <c r="E111" s="131"/>
      <c r="F111" s="131"/>
      <c r="G111" s="131"/>
      <c r="H111" s="131"/>
      <c r="I111" s="532"/>
      <c r="J111" s="576"/>
    </row>
    <row r="112" spans="1:10" s="169" customFormat="1" ht="15" hidden="1" customHeight="1" x14ac:dyDescent="0.4">
      <c r="A112" s="131"/>
      <c r="B112" s="180"/>
      <c r="C112" s="166"/>
      <c r="D112" s="167"/>
      <c r="E112" s="131"/>
      <c r="F112" s="131"/>
      <c r="G112" s="131"/>
      <c r="H112" s="131"/>
      <c r="I112" s="532"/>
      <c r="J112" s="576"/>
    </row>
    <row r="113" spans="1:10" s="169" customFormat="1" ht="15" hidden="1" customHeight="1" x14ac:dyDescent="0.4">
      <c r="A113" s="131"/>
      <c r="B113" s="180"/>
      <c r="C113" s="166"/>
      <c r="D113" s="167"/>
      <c r="E113" s="131"/>
      <c r="F113" s="131"/>
      <c r="G113" s="131"/>
      <c r="H113" s="131"/>
      <c r="I113" s="532"/>
      <c r="J113" s="576"/>
    </row>
    <row r="114" spans="1:10" s="169" customFormat="1" x14ac:dyDescent="0.4">
      <c r="A114" s="131"/>
      <c r="B114" s="180"/>
      <c r="C114" s="166"/>
      <c r="D114" s="167"/>
      <c r="E114" s="131"/>
      <c r="F114" s="131"/>
      <c r="G114" s="131"/>
      <c r="H114" s="131"/>
      <c r="I114" s="532"/>
      <c r="J114" s="576"/>
    </row>
    <row r="115" spans="1:10" s="169" customFormat="1" x14ac:dyDescent="0.4">
      <c r="A115" s="131"/>
      <c r="B115" s="180"/>
      <c r="C115" s="166"/>
      <c r="D115" s="167"/>
      <c r="E115" s="131"/>
      <c r="F115" s="131"/>
      <c r="G115" s="131"/>
      <c r="H115" s="131"/>
      <c r="I115" s="532"/>
      <c r="J115" s="576"/>
    </row>
    <row r="116" spans="1:10" s="169" customFormat="1" x14ac:dyDescent="0.4">
      <c r="A116" s="131"/>
      <c r="B116" s="180"/>
      <c r="C116" s="166"/>
      <c r="D116" s="167"/>
      <c r="E116" s="131"/>
      <c r="F116" s="131"/>
      <c r="G116" s="131"/>
      <c r="H116" s="131"/>
      <c r="I116" s="532"/>
      <c r="J116" s="576"/>
    </row>
    <row r="117" spans="1:10" s="169" customFormat="1" x14ac:dyDescent="0.4">
      <c r="A117" s="131"/>
      <c r="B117" s="180"/>
      <c r="C117" s="166"/>
      <c r="D117" s="167"/>
      <c r="E117" s="131"/>
      <c r="F117" s="131"/>
      <c r="G117" s="131"/>
      <c r="H117" s="131"/>
      <c r="I117" s="532"/>
      <c r="J117" s="576"/>
    </row>
    <row r="118" spans="1:10" s="169" customFormat="1" x14ac:dyDescent="0.4">
      <c r="A118" s="131"/>
      <c r="B118" s="180"/>
      <c r="C118" s="166"/>
      <c r="D118" s="167"/>
      <c r="E118" s="131"/>
      <c r="F118" s="131"/>
      <c r="G118" s="131"/>
      <c r="H118" s="131"/>
      <c r="I118" s="532"/>
      <c r="J118" s="576"/>
    </row>
    <row r="119" spans="1:10" s="169" customFormat="1" x14ac:dyDescent="0.4">
      <c r="A119" s="131"/>
      <c r="B119" s="180"/>
      <c r="C119" s="166"/>
      <c r="D119" s="167"/>
      <c r="E119" s="131"/>
      <c r="F119" s="131"/>
      <c r="G119" s="131"/>
      <c r="H119" s="131"/>
      <c r="I119" s="532"/>
      <c r="J119" s="576"/>
    </row>
    <row r="120" spans="1:10" s="169" customFormat="1" x14ac:dyDescent="0.4">
      <c r="A120" s="131"/>
      <c r="B120" s="180"/>
      <c r="C120" s="166"/>
      <c r="D120" s="167"/>
      <c r="E120" s="131"/>
      <c r="F120" s="131"/>
      <c r="G120" s="131"/>
      <c r="H120" s="131"/>
      <c r="I120" s="532"/>
      <c r="J120" s="576"/>
    </row>
    <row r="121" spans="1:10" s="169" customFormat="1" x14ac:dyDescent="0.4">
      <c r="A121" s="131"/>
      <c r="B121" s="180"/>
      <c r="C121" s="166"/>
      <c r="D121" s="167"/>
      <c r="E121" s="131"/>
      <c r="F121" s="131"/>
      <c r="G121" s="131"/>
      <c r="H121" s="131"/>
      <c r="I121" s="532"/>
      <c r="J121" s="576"/>
    </row>
    <row r="122" spans="1:10" s="169" customFormat="1" x14ac:dyDescent="0.4">
      <c r="A122" s="131"/>
      <c r="B122" s="180"/>
      <c r="C122" s="166"/>
      <c r="D122" s="167"/>
      <c r="E122" s="131"/>
      <c r="F122" s="131"/>
      <c r="G122" s="131"/>
      <c r="H122" s="131"/>
      <c r="I122" s="532"/>
      <c r="J122" s="576"/>
    </row>
    <row r="123" spans="1:10" s="169" customFormat="1" x14ac:dyDescent="0.4">
      <c r="A123" s="131"/>
      <c r="B123" s="180"/>
      <c r="C123" s="166"/>
      <c r="D123" s="167"/>
      <c r="E123" s="131"/>
      <c r="F123" s="131"/>
      <c r="G123" s="131"/>
      <c r="H123" s="131"/>
      <c r="I123" s="532"/>
      <c r="J123" s="576"/>
    </row>
    <row r="124" spans="1:10" s="169" customFormat="1" x14ac:dyDescent="0.4">
      <c r="A124" s="131"/>
      <c r="B124" s="180"/>
      <c r="C124" s="166"/>
      <c r="D124" s="167"/>
      <c r="E124" s="131"/>
      <c r="F124" s="131"/>
      <c r="G124" s="131"/>
      <c r="H124" s="131"/>
      <c r="I124" s="532"/>
      <c r="J124" s="576"/>
    </row>
    <row r="125" spans="1:10" s="142" customFormat="1" x14ac:dyDescent="0.4">
      <c r="A125" s="131"/>
      <c r="B125" s="180"/>
      <c r="C125" s="166"/>
      <c r="D125" s="167"/>
      <c r="E125" s="131"/>
      <c r="F125" s="131"/>
      <c r="G125" s="131"/>
      <c r="H125" s="131"/>
      <c r="I125" s="532"/>
      <c r="J125" s="576"/>
    </row>
    <row r="127" spans="1:10" s="169" customFormat="1" x14ac:dyDescent="0.4">
      <c r="A127" s="131"/>
      <c r="B127" s="180"/>
      <c r="C127" s="166"/>
      <c r="D127" s="167"/>
      <c r="E127" s="131"/>
      <c r="F127" s="131"/>
      <c r="G127" s="131"/>
      <c r="H127" s="131"/>
      <c r="I127" s="532"/>
      <c r="J127" s="576"/>
    </row>
    <row r="128" spans="1:10" s="142" customFormat="1" x14ac:dyDescent="0.4">
      <c r="A128" s="131"/>
      <c r="B128" s="180"/>
      <c r="C128" s="166"/>
      <c r="D128" s="167"/>
      <c r="E128" s="131"/>
      <c r="F128" s="131"/>
      <c r="G128" s="131"/>
      <c r="H128" s="131"/>
      <c r="I128" s="532"/>
      <c r="J128" s="576"/>
    </row>
    <row r="129" spans="1:10" s="169" customFormat="1" x14ac:dyDescent="0.4">
      <c r="A129" s="131"/>
      <c r="B129" s="180"/>
      <c r="C129" s="166"/>
      <c r="D129" s="167"/>
      <c r="E129" s="131"/>
      <c r="F129" s="131"/>
      <c r="G129" s="131"/>
      <c r="H129" s="131"/>
      <c r="I129" s="532"/>
      <c r="J129" s="576"/>
    </row>
    <row r="130" spans="1:10" s="169" customFormat="1" x14ac:dyDescent="0.4">
      <c r="A130" s="131"/>
      <c r="B130" s="180"/>
      <c r="C130" s="166"/>
      <c r="D130" s="167"/>
      <c r="E130" s="131"/>
      <c r="F130" s="131"/>
      <c r="G130" s="131"/>
      <c r="H130" s="131"/>
      <c r="I130" s="532"/>
      <c r="J130" s="576"/>
    </row>
    <row r="131" spans="1:10" s="169" customFormat="1" x14ac:dyDescent="0.4">
      <c r="A131" s="131"/>
      <c r="B131" s="180"/>
      <c r="C131" s="166"/>
      <c r="D131" s="167"/>
      <c r="E131" s="131"/>
      <c r="F131" s="131"/>
      <c r="G131" s="131"/>
      <c r="H131" s="131"/>
      <c r="I131" s="532"/>
      <c r="J131" s="576"/>
    </row>
    <row r="132" spans="1:10" s="169" customFormat="1" x14ac:dyDescent="0.4">
      <c r="A132" s="131"/>
      <c r="B132" s="180"/>
      <c r="C132" s="166"/>
      <c r="D132" s="167"/>
      <c r="E132" s="131"/>
      <c r="F132" s="131"/>
      <c r="G132" s="131"/>
      <c r="H132" s="131"/>
      <c r="I132" s="532"/>
      <c r="J132" s="576"/>
    </row>
    <row r="133" spans="1:10" s="169" customFormat="1" x14ac:dyDescent="0.4">
      <c r="A133" s="131"/>
      <c r="B133" s="180"/>
      <c r="C133" s="166"/>
      <c r="D133" s="167"/>
      <c r="E133" s="131"/>
      <c r="F133" s="131"/>
      <c r="G133" s="131"/>
      <c r="H133" s="131"/>
      <c r="I133" s="532"/>
      <c r="J133" s="576"/>
    </row>
    <row r="134" spans="1:10" s="169" customFormat="1" x14ac:dyDescent="0.4">
      <c r="A134" s="131"/>
      <c r="B134" s="180"/>
      <c r="C134" s="166"/>
      <c r="D134" s="167"/>
      <c r="E134" s="131"/>
      <c r="F134" s="131"/>
      <c r="G134" s="131"/>
      <c r="H134" s="131"/>
      <c r="I134" s="532"/>
      <c r="J134" s="576"/>
    </row>
    <row r="135" spans="1:10" s="169" customFormat="1" x14ac:dyDescent="0.4">
      <c r="A135" s="131"/>
      <c r="B135" s="180"/>
      <c r="C135" s="166"/>
      <c r="D135" s="167"/>
      <c r="E135" s="131"/>
      <c r="F135" s="131"/>
      <c r="G135" s="131"/>
      <c r="H135" s="131"/>
      <c r="I135" s="532"/>
      <c r="J135" s="576"/>
    </row>
    <row r="139" spans="1:10" s="169" customFormat="1" x14ac:dyDescent="0.4">
      <c r="A139" s="131"/>
      <c r="B139" s="180"/>
      <c r="C139" s="166"/>
      <c r="D139" s="167"/>
      <c r="E139" s="131"/>
      <c r="F139" s="131"/>
      <c r="G139" s="131"/>
      <c r="H139" s="131"/>
      <c r="I139" s="532"/>
      <c r="J139" s="576"/>
    </row>
    <row r="140" spans="1:10" s="169" customFormat="1" x14ac:dyDescent="0.4">
      <c r="A140" s="131"/>
      <c r="B140" s="180"/>
      <c r="C140" s="166"/>
      <c r="D140" s="167"/>
      <c r="E140" s="131"/>
      <c r="F140" s="131"/>
      <c r="G140" s="131"/>
      <c r="H140" s="131"/>
      <c r="I140" s="532"/>
      <c r="J140" s="576"/>
    </row>
    <row r="141" spans="1:10" s="169" customFormat="1" ht="16.5" customHeight="1" x14ac:dyDescent="0.4">
      <c r="A141" s="131"/>
      <c r="B141" s="180"/>
      <c r="C141" s="166"/>
      <c r="D141" s="167"/>
      <c r="E141" s="131"/>
      <c r="F141" s="131"/>
      <c r="G141" s="131"/>
      <c r="H141" s="131"/>
      <c r="I141" s="532"/>
      <c r="J141" s="576"/>
    </row>
    <row r="142" spans="1:10" s="169" customFormat="1" x14ac:dyDescent="0.4">
      <c r="A142" s="131"/>
      <c r="B142" s="180"/>
      <c r="C142" s="166"/>
      <c r="D142" s="167"/>
      <c r="E142" s="131"/>
      <c r="F142" s="131"/>
      <c r="G142" s="131"/>
      <c r="H142" s="131"/>
      <c r="I142" s="532"/>
      <c r="J142" s="576"/>
    </row>
    <row r="143" spans="1:10" s="169" customFormat="1" x14ac:dyDescent="0.4">
      <c r="A143" s="131"/>
      <c r="B143" s="180"/>
      <c r="C143" s="166"/>
      <c r="D143" s="167"/>
      <c r="E143" s="131"/>
      <c r="F143" s="131"/>
      <c r="G143" s="131"/>
      <c r="H143" s="131"/>
      <c r="I143" s="532"/>
      <c r="J143" s="576"/>
    </row>
    <row r="144" spans="1:10" s="169" customFormat="1" x14ac:dyDescent="0.4">
      <c r="A144" s="131"/>
      <c r="B144" s="180"/>
      <c r="C144" s="166"/>
      <c r="D144" s="167"/>
      <c r="E144" s="131"/>
      <c r="F144" s="131"/>
      <c r="G144" s="131"/>
      <c r="H144" s="131"/>
      <c r="I144" s="532"/>
      <c r="J144" s="576"/>
    </row>
    <row r="145" spans="1:10" s="169" customFormat="1" x14ac:dyDescent="0.4">
      <c r="A145" s="131"/>
      <c r="B145" s="180"/>
      <c r="C145" s="166"/>
      <c r="D145" s="167"/>
      <c r="E145" s="131"/>
      <c r="F145" s="131"/>
      <c r="G145" s="131"/>
      <c r="H145" s="131"/>
      <c r="I145" s="532"/>
      <c r="J145" s="576"/>
    </row>
    <row r="146" spans="1:10" s="169" customFormat="1" x14ac:dyDescent="0.4">
      <c r="A146" s="131"/>
      <c r="B146" s="180"/>
      <c r="C146" s="166"/>
      <c r="D146" s="167"/>
      <c r="E146" s="131"/>
      <c r="F146" s="131"/>
      <c r="G146" s="131"/>
      <c r="H146" s="131"/>
      <c r="I146" s="532"/>
      <c r="J146" s="576"/>
    </row>
    <row r="147" spans="1:10" s="169" customFormat="1" x14ac:dyDescent="0.4">
      <c r="A147" s="131"/>
      <c r="B147" s="180"/>
      <c r="C147" s="166"/>
      <c r="D147" s="167"/>
      <c r="E147" s="131"/>
      <c r="F147" s="131"/>
      <c r="G147" s="131"/>
      <c r="H147" s="131"/>
      <c r="I147" s="532"/>
      <c r="J147" s="576"/>
    </row>
    <row r="148" spans="1:10" s="169" customFormat="1" x14ac:dyDescent="0.4">
      <c r="A148" s="131"/>
      <c r="B148" s="180"/>
      <c r="C148" s="166"/>
      <c r="D148" s="167"/>
      <c r="E148" s="131"/>
      <c r="F148" s="131"/>
      <c r="G148" s="131"/>
      <c r="H148" s="131"/>
      <c r="I148" s="532"/>
      <c r="J148" s="576"/>
    </row>
    <row r="149" spans="1:10" s="169" customFormat="1" ht="14.25" customHeight="1" x14ac:dyDescent="0.4">
      <c r="A149" s="131"/>
      <c r="B149" s="180"/>
      <c r="C149" s="166"/>
      <c r="D149" s="167"/>
      <c r="E149" s="131"/>
      <c r="F149" s="131"/>
      <c r="G149" s="131"/>
      <c r="H149" s="131"/>
      <c r="I149" s="532"/>
      <c r="J149" s="576"/>
    </row>
    <row r="150" spans="1:10" s="169" customFormat="1" x14ac:dyDescent="0.4">
      <c r="A150" s="131"/>
      <c r="B150" s="180"/>
      <c r="C150" s="166"/>
      <c r="D150" s="167"/>
      <c r="E150" s="131"/>
      <c r="F150" s="131"/>
      <c r="G150" s="131"/>
      <c r="H150" s="131"/>
      <c r="I150" s="532"/>
      <c r="J150" s="576"/>
    </row>
    <row r="151" spans="1:10" s="169" customFormat="1" x14ac:dyDescent="0.4">
      <c r="A151" s="131"/>
      <c r="B151" s="180"/>
      <c r="C151" s="166"/>
      <c r="D151" s="167"/>
      <c r="E151" s="131"/>
      <c r="F151" s="131"/>
      <c r="G151" s="131"/>
      <c r="H151" s="131"/>
      <c r="I151" s="532"/>
      <c r="J151" s="576"/>
    </row>
    <row r="152" spans="1:10" s="169" customFormat="1" x14ac:dyDescent="0.4">
      <c r="A152" s="131"/>
      <c r="B152" s="180"/>
      <c r="C152" s="166"/>
      <c r="D152" s="167"/>
      <c r="E152" s="131"/>
      <c r="F152" s="131"/>
      <c r="G152" s="131"/>
      <c r="H152" s="131"/>
      <c r="I152" s="532"/>
      <c r="J152" s="576"/>
    </row>
    <row r="153" spans="1:10" s="169" customFormat="1" ht="13.5" customHeight="1" x14ac:dyDescent="0.4">
      <c r="A153" s="131"/>
      <c r="B153" s="180"/>
      <c r="C153" s="166"/>
      <c r="D153" s="167"/>
      <c r="E153" s="131"/>
      <c r="F153" s="131"/>
      <c r="G153" s="131"/>
      <c r="H153" s="131"/>
      <c r="I153" s="532"/>
      <c r="J153" s="576"/>
    </row>
    <row r="154" spans="1:10" s="169" customFormat="1" ht="13.5" customHeight="1" x14ac:dyDescent="0.4">
      <c r="A154" s="131"/>
      <c r="B154" s="180"/>
      <c r="C154" s="166"/>
      <c r="D154" s="167"/>
      <c r="E154" s="131"/>
      <c r="F154" s="131"/>
      <c r="G154" s="131"/>
      <c r="H154" s="131"/>
      <c r="I154" s="532"/>
      <c r="J154" s="576"/>
    </row>
    <row r="155" spans="1:10" s="169" customFormat="1" x14ac:dyDescent="0.4">
      <c r="A155" s="131"/>
      <c r="B155" s="180"/>
      <c r="C155" s="166"/>
      <c r="D155" s="167"/>
      <c r="E155" s="131"/>
      <c r="F155" s="131"/>
      <c r="G155" s="131"/>
      <c r="H155" s="131"/>
      <c r="I155" s="532"/>
      <c r="J155" s="576"/>
    </row>
    <row r="156" spans="1:10" s="169" customFormat="1" x14ac:dyDescent="0.4">
      <c r="A156" s="131"/>
      <c r="B156" s="180"/>
      <c r="C156" s="166"/>
      <c r="D156" s="167"/>
      <c r="E156" s="131"/>
      <c r="F156" s="131"/>
      <c r="G156" s="131"/>
      <c r="H156" s="131"/>
      <c r="I156" s="532"/>
      <c r="J156" s="576"/>
    </row>
    <row r="157" spans="1:10" s="169" customFormat="1" ht="13.5" customHeight="1" x14ac:dyDescent="0.4">
      <c r="A157" s="131"/>
      <c r="B157" s="180"/>
      <c r="C157" s="166"/>
      <c r="D157" s="167"/>
      <c r="E157" s="131"/>
      <c r="F157" s="131"/>
      <c r="G157" s="131"/>
      <c r="H157" s="131"/>
      <c r="I157" s="532"/>
      <c r="J157" s="576"/>
    </row>
    <row r="158" spans="1:10" s="169" customFormat="1" ht="13.5" customHeight="1" x14ac:dyDescent="0.4">
      <c r="A158" s="131"/>
      <c r="B158" s="180"/>
      <c r="C158" s="166"/>
      <c r="D158" s="167"/>
      <c r="E158" s="131"/>
      <c r="F158" s="131"/>
      <c r="G158" s="131"/>
      <c r="H158" s="131"/>
      <c r="I158" s="532"/>
      <c r="J158" s="576"/>
    </row>
    <row r="159" spans="1:10" s="169" customFormat="1" x14ac:dyDescent="0.4">
      <c r="A159" s="131"/>
      <c r="B159" s="180"/>
      <c r="C159" s="166"/>
      <c r="D159" s="167"/>
      <c r="E159" s="131"/>
      <c r="F159" s="131"/>
      <c r="G159" s="131"/>
      <c r="H159" s="131"/>
      <c r="I159" s="532"/>
      <c r="J159" s="576"/>
    </row>
    <row r="160" spans="1:10" s="169" customFormat="1" x14ac:dyDescent="0.4">
      <c r="A160" s="131"/>
      <c r="B160" s="180"/>
      <c r="C160" s="166"/>
      <c r="D160" s="167"/>
      <c r="E160" s="131"/>
      <c r="F160" s="131"/>
      <c r="G160" s="131"/>
      <c r="H160" s="131"/>
      <c r="I160" s="532"/>
      <c r="J160" s="576"/>
    </row>
    <row r="161" spans="1:10" s="169" customFormat="1" x14ac:dyDescent="0.4">
      <c r="A161" s="131"/>
      <c r="B161" s="180"/>
      <c r="C161" s="166"/>
      <c r="D161" s="167"/>
      <c r="E161" s="131"/>
      <c r="F161" s="131"/>
      <c r="G161" s="131"/>
      <c r="H161" s="131"/>
      <c r="I161" s="532"/>
      <c r="J161" s="576"/>
    </row>
    <row r="162" spans="1:10" s="169" customFormat="1" ht="26.25" customHeight="1" x14ac:dyDescent="0.4">
      <c r="A162" s="131"/>
      <c r="B162" s="180"/>
      <c r="C162" s="166"/>
      <c r="D162" s="167"/>
      <c r="E162" s="131"/>
      <c r="F162" s="131"/>
      <c r="G162" s="131"/>
      <c r="H162" s="131"/>
      <c r="I162" s="532"/>
      <c r="J162" s="576"/>
    </row>
    <row r="163" spans="1:10" s="169" customFormat="1" ht="13.5" customHeight="1" x14ac:dyDescent="0.4">
      <c r="A163" s="131"/>
      <c r="B163" s="180"/>
      <c r="C163" s="166"/>
      <c r="D163" s="167"/>
      <c r="E163" s="131"/>
      <c r="F163" s="131"/>
      <c r="G163" s="131"/>
      <c r="H163" s="131"/>
      <c r="I163" s="532"/>
      <c r="J163" s="576"/>
    </row>
    <row r="164" spans="1:10" s="169" customFormat="1" x14ac:dyDescent="0.4">
      <c r="A164" s="131"/>
      <c r="B164" s="180"/>
      <c r="C164" s="166"/>
      <c r="D164" s="167"/>
      <c r="E164" s="131"/>
      <c r="F164" s="131"/>
      <c r="G164" s="131"/>
      <c r="H164" s="131"/>
      <c r="I164" s="532"/>
      <c r="J164" s="576"/>
    </row>
    <row r="165" spans="1:10" s="169" customFormat="1" x14ac:dyDescent="0.4">
      <c r="A165" s="131"/>
      <c r="B165" s="180"/>
      <c r="C165" s="166"/>
      <c r="D165" s="167"/>
      <c r="E165" s="131"/>
      <c r="F165" s="131"/>
      <c r="G165" s="131"/>
      <c r="H165" s="131"/>
      <c r="I165" s="532"/>
      <c r="J165" s="576"/>
    </row>
    <row r="166" spans="1:10" s="169" customFormat="1" x14ac:dyDescent="0.4">
      <c r="A166" s="131"/>
      <c r="B166" s="180"/>
      <c r="C166" s="166"/>
      <c r="D166" s="167"/>
      <c r="E166" s="131"/>
      <c r="F166" s="131"/>
      <c r="G166" s="131"/>
      <c r="H166" s="131"/>
      <c r="I166" s="532"/>
      <c r="J166" s="576"/>
    </row>
    <row r="167" spans="1:10" s="169" customFormat="1" ht="26.25" customHeight="1" x14ac:dyDescent="0.4">
      <c r="A167" s="131"/>
      <c r="B167" s="180"/>
      <c r="C167" s="166"/>
      <c r="D167" s="167"/>
      <c r="E167" s="131"/>
      <c r="F167" s="131"/>
      <c r="G167" s="131"/>
      <c r="H167" s="131"/>
      <c r="I167" s="532"/>
      <c r="J167" s="576"/>
    </row>
    <row r="168" spans="1:10" s="169" customFormat="1" ht="13.5" customHeight="1" x14ac:dyDescent="0.4">
      <c r="A168" s="131"/>
      <c r="B168" s="180"/>
      <c r="C168" s="166"/>
      <c r="D168" s="167"/>
      <c r="E168" s="131"/>
      <c r="F168" s="131"/>
      <c r="G168" s="131"/>
      <c r="H168" s="131"/>
      <c r="I168" s="532"/>
      <c r="J168" s="576"/>
    </row>
    <row r="169" spans="1:10" s="169" customFormat="1" x14ac:dyDescent="0.4">
      <c r="A169" s="131"/>
      <c r="B169" s="180"/>
      <c r="C169" s="166"/>
      <c r="D169" s="167"/>
      <c r="E169" s="131"/>
      <c r="F169" s="131"/>
      <c r="G169" s="131"/>
      <c r="H169" s="131"/>
      <c r="I169" s="532"/>
      <c r="J169" s="576"/>
    </row>
    <row r="170" spans="1:10" s="169" customFormat="1" x14ac:dyDescent="0.4">
      <c r="A170" s="131"/>
      <c r="B170" s="180"/>
      <c r="C170" s="166"/>
      <c r="D170" s="167"/>
      <c r="E170" s="131"/>
      <c r="F170" s="131"/>
      <c r="G170" s="131"/>
      <c r="H170" s="131"/>
      <c r="I170" s="532"/>
      <c r="J170" s="576"/>
    </row>
    <row r="171" spans="1:10" s="169" customFormat="1" x14ac:dyDescent="0.4">
      <c r="A171" s="131"/>
      <c r="B171" s="180"/>
      <c r="C171" s="166"/>
      <c r="D171" s="167"/>
      <c r="E171" s="131"/>
      <c r="F171" s="131"/>
      <c r="G171" s="131"/>
      <c r="H171" s="131"/>
      <c r="I171" s="532"/>
      <c r="J171" s="576"/>
    </row>
    <row r="172" spans="1:10" s="169" customFormat="1" x14ac:dyDescent="0.4">
      <c r="A172" s="131"/>
      <c r="B172" s="180"/>
      <c r="C172" s="166"/>
      <c r="D172" s="167"/>
      <c r="E172" s="131"/>
      <c r="F172" s="131"/>
      <c r="G172" s="131"/>
      <c r="H172" s="131"/>
      <c r="I172" s="532"/>
      <c r="J172" s="576"/>
    </row>
    <row r="173" spans="1:10" s="169" customFormat="1" ht="26.25" customHeight="1" x14ac:dyDescent="0.4">
      <c r="A173" s="131"/>
      <c r="B173" s="180"/>
      <c r="C173" s="166"/>
      <c r="D173" s="167"/>
      <c r="E173" s="131"/>
      <c r="F173" s="131"/>
      <c r="G173" s="131"/>
      <c r="H173" s="131"/>
      <c r="I173" s="532"/>
      <c r="J173" s="576"/>
    </row>
    <row r="174" spans="1:10" s="169" customFormat="1" x14ac:dyDescent="0.4">
      <c r="A174" s="131"/>
      <c r="B174" s="180"/>
      <c r="C174" s="166"/>
      <c r="D174" s="167"/>
      <c r="E174" s="131"/>
      <c r="F174" s="131"/>
      <c r="G174" s="131"/>
      <c r="H174" s="131"/>
      <c r="I174" s="532"/>
      <c r="J174" s="576"/>
    </row>
    <row r="175" spans="1:10" s="169" customFormat="1" x14ac:dyDescent="0.4">
      <c r="A175" s="131"/>
      <c r="B175" s="180"/>
      <c r="C175" s="166"/>
      <c r="D175" s="167"/>
      <c r="E175" s="131"/>
      <c r="F175" s="131"/>
      <c r="G175" s="131"/>
      <c r="H175" s="131"/>
      <c r="I175" s="532"/>
      <c r="J175" s="576"/>
    </row>
    <row r="176" spans="1:10" s="169" customFormat="1" ht="13.5" customHeight="1" x14ac:dyDescent="0.4">
      <c r="A176" s="131"/>
      <c r="B176" s="180"/>
      <c r="C176" s="166"/>
      <c r="D176" s="167"/>
      <c r="E176" s="131"/>
      <c r="F176" s="131"/>
      <c r="G176" s="131"/>
      <c r="H176" s="131"/>
      <c r="I176" s="532"/>
      <c r="J176" s="576"/>
    </row>
    <row r="177" spans="1:10" s="169" customFormat="1" x14ac:dyDescent="0.4">
      <c r="A177" s="131"/>
      <c r="B177" s="180"/>
      <c r="C177" s="166"/>
      <c r="D177" s="167"/>
      <c r="E177" s="131"/>
      <c r="F177" s="131"/>
      <c r="G177" s="131"/>
      <c r="H177" s="131"/>
      <c r="I177" s="532"/>
      <c r="J177" s="576"/>
    </row>
    <row r="178" spans="1:10" s="169" customFormat="1" ht="13.5" customHeight="1" x14ac:dyDescent="0.4">
      <c r="A178" s="131"/>
      <c r="B178" s="180"/>
      <c r="C178" s="166"/>
      <c r="D178" s="167"/>
      <c r="E178" s="131"/>
      <c r="F178" s="131"/>
      <c r="G178" s="131"/>
      <c r="H178" s="131"/>
      <c r="I178" s="532"/>
      <c r="J178" s="576"/>
    </row>
    <row r="179" spans="1:10" s="169" customFormat="1" x14ac:dyDescent="0.4">
      <c r="A179" s="131"/>
      <c r="B179" s="180"/>
      <c r="C179" s="166"/>
      <c r="D179" s="167"/>
      <c r="E179" s="131"/>
      <c r="F179" s="131"/>
      <c r="G179" s="131"/>
      <c r="H179" s="131"/>
      <c r="I179" s="532"/>
      <c r="J179" s="576"/>
    </row>
    <row r="180" spans="1:10" s="169" customFormat="1" x14ac:dyDescent="0.4">
      <c r="A180" s="131"/>
      <c r="B180" s="180"/>
      <c r="C180" s="166"/>
      <c r="D180" s="167"/>
      <c r="E180" s="131"/>
      <c r="F180" s="131"/>
      <c r="G180" s="131"/>
      <c r="H180" s="131"/>
      <c r="I180" s="532"/>
      <c r="J180" s="576"/>
    </row>
    <row r="181" spans="1:10" s="169" customFormat="1" x14ac:dyDescent="0.4">
      <c r="A181" s="131"/>
      <c r="B181" s="180"/>
      <c r="C181" s="166"/>
      <c r="D181" s="167"/>
      <c r="E181" s="131"/>
      <c r="F181" s="131"/>
      <c r="G181" s="131"/>
      <c r="H181" s="131"/>
      <c r="I181" s="532"/>
      <c r="J181" s="576"/>
    </row>
    <row r="182" spans="1:10" s="169" customFormat="1" x14ac:dyDescent="0.4">
      <c r="A182" s="131"/>
      <c r="B182" s="180"/>
      <c r="C182" s="166"/>
      <c r="D182" s="167"/>
      <c r="E182" s="131"/>
      <c r="F182" s="131"/>
      <c r="G182" s="131"/>
      <c r="H182" s="131"/>
      <c r="I182" s="532"/>
      <c r="J182" s="576"/>
    </row>
    <row r="183" spans="1:10" s="169" customFormat="1" x14ac:dyDescent="0.4">
      <c r="A183" s="131"/>
      <c r="B183" s="180"/>
      <c r="C183" s="166"/>
      <c r="D183" s="167"/>
      <c r="E183" s="131"/>
      <c r="F183" s="131"/>
      <c r="G183" s="131"/>
      <c r="H183" s="131"/>
      <c r="I183" s="532"/>
      <c r="J183" s="576"/>
    </row>
    <row r="184" spans="1:10" s="169" customFormat="1" x14ac:dyDescent="0.4">
      <c r="A184" s="131"/>
      <c r="B184" s="180"/>
      <c r="C184" s="166"/>
      <c r="D184" s="167"/>
      <c r="E184" s="131"/>
      <c r="F184" s="131"/>
      <c r="G184" s="131"/>
      <c r="H184" s="131"/>
      <c r="I184" s="532"/>
      <c r="J184" s="576"/>
    </row>
    <row r="185" spans="1:10" s="169" customFormat="1" x14ac:dyDescent="0.4">
      <c r="A185" s="131"/>
      <c r="B185" s="180"/>
      <c r="C185" s="166"/>
      <c r="D185" s="167"/>
      <c r="E185" s="131"/>
      <c r="F185" s="131"/>
      <c r="G185" s="131"/>
      <c r="H185" s="131"/>
      <c r="I185" s="532"/>
      <c r="J185" s="576"/>
    </row>
    <row r="186" spans="1:10" s="169" customFormat="1" x14ac:dyDescent="0.4">
      <c r="A186" s="131"/>
      <c r="B186" s="180"/>
      <c r="C186" s="166"/>
      <c r="D186" s="167"/>
      <c r="E186" s="131"/>
      <c r="F186" s="131"/>
      <c r="G186" s="131"/>
      <c r="H186" s="131"/>
      <c r="I186" s="532"/>
      <c r="J186" s="576"/>
    </row>
    <row r="187" spans="1:10" s="169" customFormat="1" ht="15" customHeight="1" x14ac:dyDescent="0.4">
      <c r="A187" s="131"/>
      <c r="B187" s="180"/>
      <c r="C187" s="166"/>
      <c r="D187" s="167"/>
      <c r="E187" s="131"/>
      <c r="F187" s="131"/>
      <c r="G187" s="131"/>
      <c r="H187" s="131"/>
      <c r="I187" s="532"/>
      <c r="J187" s="576"/>
    </row>
    <row r="188" spans="1:10" s="169" customFormat="1" ht="13.5" customHeight="1" x14ac:dyDescent="0.4">
      <c r="A188" s="131"/>
      <c r="B188" s="180"/>
      <c r="C188" s="166"/>
      <c r="D188" s="167"/>
      <c r="E188" s="131"/>
      <c r="F188" s="131"/>
      <c r="G188" s="131"/>
      <c r="H188" s="131"/>
      <c r="I188" s="532"/>
      <c r="J188" s="576"/>
    </row>
    <row r="189" spans="1:10" s="169" customFormat="1" x14ac:dyDescent="0.4">
      <c r="A189" s="131"/>
      <c r="B189" s="180"/>
      <c r="C189" s="166"/>
      <c r="D189" s="167"/>
      <c r="E189" s="131"/>
      <c r="F189" s="131"/>
      <c r="G189" s="131"/>
      <c r="H189" s="131"/>
      <c r="I189" s="532"/>
      <c r="J189" s="576"/>
    </row>
    <row r="190" spans="1:10" s="169" customFormat="1" ht="13.5" customHeight="1" x14ac:dyDescent="0.4">
      <c r="A190" s="131"/>
      <c r="B190" s="180"/>
      <c r="C190" s="166"/>
      <c r="D190" s="167"/>
      <c r="E190" s="131"/>
      <c r="F190" s="131"/>
      <c r="G190" s="131"/>
      <c r="H190" s="131"/>
      <c r="I190" s="532"/>
      <c r="J190" s="576"/>
    </row>
    <row r="191" spans="1:10" s="169" customFormat="1" x14ac:dyDescent="0.4">
      <c r="A191" s="131"/>
      <c r="B191" s="180"/>
      <c r="C191" s="166"/>
      <c r="D191" s="167"/>
      <c r="E191" s="131"/>
      <c r="F191" s="131"/>
      <c r="G191" s="131"/>
      <c r="H191" s="131"/>
      <c r="I191" s="532"/>
      <c r="J191" s="576"/>
    </row>
    <row r="192" spans="1:10" s="169" customFormat="1" x14ac:dyDescent="0.4">
      <c r="A192" s="131"/>
      <c r="B192" s="180"/>
      <c r="C192" s="166"/>
      <c r="D192" s="167"/>
      <c r="E192" s="131"/>
      <c r="F192" s="131"/>
      <c r="G192" s="131"/>
      <c r="H192" s="131"/>
      <c r="I192" s="532"/>
      <c r="J192" s="576"/>
    </row>
    <row r="193" spans="1:10" s="169" customFormat="1" ht="26.25" customHeight="1" x14ac:dyDescent="0.4">
      <c r="A193" s="131"/>
      <c r="B193" s="180"/>
      <c r="C193" s="166"/>
      <c r="D193" s="167"/>
      <c r="E193" s="131"/>
      <c r="F193" s="131"/>
      <c r="G193" s="131"/>
      <c r="H193" s="131"/>
      <c r="I193" s="532"/>
      <c r="J193" s="576"/>
    </row>
    <row r="194" spans="1:10" s="169" customFormat="1" x14ac:dyDescent="0.4">
      <c r="A194" s="131"/>
      <c r="B194" s="180"/>
      <c r="C194" s="166"/>
      <c r="D194" s="167"/>
      <c r="E194" s="131"/>
      <c r="F194" s="131"/>
      <c r="G194" s="131"/>
      <c r="H194" s="131"/>
      <c r="I194" s="532"/>
      <c r="J194" s="576"/>
    </row>
    <row r="195" spans="1:10" s="169" customFormat="1" x14ac:dyDescent="0.4">
      <c r="A195" s="131"/>
      <c r="B195" s="180"/>
      <c r="C195" s="166"/>
      <c r="D195" s="167"/>
      <c r="E195" s="131"/>
      <c r="F195" s="131"/>
      <c r="G195" s="131"/>
      <c r="H195" s="131"/>
      <c r="I195" s="532"/>
      <c r="J195" s="576"/>
    </row>
    <row r="196" spans="1:10" s="169" customFormat="1" x14ac:dyDescent="0.4">
      <c r="A196" s="131"/>
      <c r="B196" s="180"/>
      <c r="C196" s="166"/>
      <c r="D196" s="167"/>
      <c r="E196" s="131"/>
      <c r="F196" s="131"/>
      <c r="G196" s="131"/>
      <c r="H196" s="131"/>
      <c r="I196" s="532"/>
      <c r="J196" s="576"/>
    </row>
    <row r="197" spans="1:10" s="169" customFormat="1" x14ac:dyDescent="0.4">
      <c r="A197" s="131"/>
      <c r="B197" s="180"/>
      <c r="C197" s="166"/>
      <c r="D197" s="167"/>
      <c r="E197" s="131"/>
      <c r="F197" s="131"/>
      <c r="G197" s="131"/>
      <c r="H197" s="131"/>
      <c r="I197" s="532"/>
      <c r="J197" s="576"/>
    </row>
    <row r="198" spans="1:10" s="169" customFormat="1" x14ac:dyDescent="0.4">
      <c r="A198" s="131"/>
      <c r="B198" s="180"/>
      <c r="C198" s="166"/>
      <c r="D198" s="167"/>
      <c r="E198" s="131"/>
      <c r="F198" s="131"/>
      <c r="G198" s="131"/>
      <c r="H198" s="131"/>
      <c r="I198" s="532"/>
      <c r="J198" s="576"/>
    </row>
    <row r="199" spans="1:10" s="169" customFormat="1" ht="13.5" customHeight="1" x14ac:dyDescent="0.4">
      <c r="A199" s="131"/>
      <c r="B199" s="180"/>
      <c r="C199" s="166"/>
      <c r="D199" s="167"/>
      <c r="E199" s="131"/>
      <c r="F199" s="131"/>
      <c r="G199" s="131"/>
      <c r="H199" s="131"/>
      <c r="I199" s="532"/>
      <c r="J199" s="576"/>
    </row>
    <row r="200" spans="1:10" s="169" customFormat="1" x14ac:dyDescent="0.4">
      <c r="A200" s="131"/>
      <c r="B200" s="180"/>
      <c r="C200" s="166"/>
      <c r="D200" s="167"/>
      <c r="E200" s="131"/>
      <c r="F200" s="131"/>
      <c r="G200" s="131"/>
      <c r="H200" s="131"/>
      <c r="I200" s="532"/>
      <c r="J200" s="576"/>
    </row>
    <row r="201" spans="1:10" s="169" customFormat="1" ht="13.5" customHeight="1" x14ac:dyDescent="0.4">
      <c r="A201" s="131"/>
      <c r="B201" s="180"/>
      <c r="C201" s="166"/>
      <c r="D201" s="167"/>
      <c r="E201" s="131"/>
      <c r="F201" s="131"/>
      <c r="G201" s="131"/>
      <c r="H201" s="131"/>
      <c r="I201" s="532"/>
      <c r="J201" s="576"/>
    </row>
    <row r="202" spans="1:10" s="169" customFormat="1" x14ac:dyDescent="0.4">
      <c r="A202" s="131"/>
      <c r="B202" s="180"/>
      <c r="C202" s="166"/>
      <c r="D202" s="167"/>
      <c r="E202" s="131"/>
      <c r="F202" s="131"/>
      <c r="G202" s="131"/>
      <c r="H202" s="131"/>
      <c r="I202" s="532"/>
      <c r="J202" s="576"/>
    </row>
    <row r="203" spans="1:10" s="169" customFormat="1" x14ac:dyDescent="0.4">
      <c r="A203" s="131"/>
      <c r="B203" s="180"/>
      <c r="C203" s="166"/>
      <c r="D203" s="167"/>
      <c r="E203" s="131"/>
      <c r="F203" s="131"/>
      <c r="G203" s="131"/>
      <c r="H203" s="131"/>
      <c r="I203" s="532"/>
      <c r="J203" s="576"/>
    </row>
    <row r="204" spans="1:10" s="169" customFormat="1" x14ac:dyDescent="0.4">
      <c r="A204" s="131"/>
      <c r="B204" s="180"/>
      <c r="C204" s="166"/>
      <c r="D204" s="167"/>
      <c r="E204" s="131"/>
      <c r="F204" s="131"/>
      <c r="G204" s="131"/>
      <c r="H204" s="131"/>
      <c r="I204" s="532"/>
      <c r="J204" s="576"/>
    </row>
    <row r="205" spans="1:10" s="169" customFormat="1" x14ac:dyDescent="0.4">
      <c r="A205" s="131"/>
      <c r="B205" s="180"/>
      <c r="C205" s="166"/>
      <c r="D205" s="167"/>
      <c r="E205" s="131"/>
      <c r="F205" s="131"/>
      <c r="G205" s="131"/>
      <c r="H205" s="131"/>
      <c r="I205" s="532"/>
      <c r="J205" s="576"/>
    </row>
    <row r="206" spans="1:10" s="169" customFormat="1" x14ac:dyDescent="0.4">
      <c r="A206" s="131"/>
      <c r="B206" s="180"/>
      <c r="C206" s="166"/>
      <c r="D206" s="167"/>
      <c r="E206" s="131"/>
      <c r="F206" s="131"/>
      <c r="G206" s="131"/>
      <c r="H206" s="131"/>
      <c r="I206" s="532"/>
      <c r="J206" s="576"/>
    </row>
    <row r="207" spans="1:10" s="169" customFormat="1" ht="13.5" customHeight="1" x14ac:dyDescent="0.4">
      <c r="A207" s="131"/>
      <c r="B207" s="180"/>
      <c r="C207" s="166"/>
      <c r="D207" s="167"/>
      <c r="E207" s="131"/>
      <c r="F207" s="131"/>
      <c r="G207" s="131"/>
      <c r="H207" s="131"/>
      <c r="I207" s="532"/>
      <c r="J207" s="576"/>
    </row>
    <row r="208" spans="1:10" s="169" customFormat="1" x14ac:dyDescent="0.4">
      <c r="A208" s="131"/>
      <c r="B208" s="180"/>
      <c r="C208" s="166"/>
      <c r="D208" s="167"/>
      <c r="E208" s="131"/>
      <c r="F208" s="131"/>
      <c r="G208" s="131"/>
      <c r="H208" s="131"/>
      <c r="I208" s="532"/>
      <c r="J208" s="576"/>
    </row>
    <row r="209" spans="1:10" s="169" customFormat="1" ht="14.25" customHeight="1" x14ac:dyDescent="0.4">
      <c r="A209" s="131"/>
      <c r="B209" s="180"/>
      <c r="C209" s="166"/>
      <c r="D209" s="167"/>
      <c r="E209" s="131"/>
      <c r="F209" s="131"/>
      <c r="G209" s="131"/>
      <c r="H209" s="131"/>
      <c r="I209" s="532"/>
      <c r="J209" s="576"/>
    </row>
    <row r="210" spans="1:10" s="169" customFormat="1" x14ac:dyDescent="0.4">
      <c r="A210" s="131"/>
      <c r="B210" s="180"/>
      <c r="C210" s="166"/>
      <c r="D210" s="167"/>
      <c r="E210" s="131"/>
      <c r="F210" s="131"/>
      <c r="G210" s="131"/>
      <c r="H210" s="131"/>
      <c r="I210" s="532"/>
      <c r="J210" s="576"/>
    </row>
    <row r="211" spans="1:10" s="169" customFormat="1" ht="13.5" customHeight="1" x14ac:dyDescent="0.4">
      <c r="A211" s="131"/>
      <c r="B211" s="180"/>
      <c r="C211" s="166"/>
      <c r="D211" s="167"/>
      <c r="E211" s="131"/>
      <c r="F211" s="131"/>
      <c r="G211" s="131"/>
      <c r="H211" s="131"/>
      <c r="I211" s="532"/>
      <c r="J211" s="576"/>
    </row>
    <row r="212" spans="1:10" s="169" customFormat="1" x14ac:dyDescent="0.4">
      <c r="A212" s="131"/>
      <c r="B212" s="180"/>
      <c r="C212" s="166"/>
      <c r="D212" s="167"/>
      <c r="E212" s="131"/>
      <c r="F212" s="131"/>
      <c r="G212" s="131"/>
      <c r="H212" s="131"/>
      <c r="I212" s="532"/>
      <c r="J212" s="576"/>
    </row>
    <row r="213" spans="1:10" s="169" customFormat="1" x14ac:dyDescent="0.4">
      <c r="A213" s="131"/>
      <c r="B213" s="180"/>
      <c r="C213" s="166"/>
      <c r="D213" s="167"/>
      <c r="E213" s="131"/>
      <c r="F213" s="131"/>
      <c r="G213" s="131"/>
      <c r="H213" s="131"/>
      <c r="I213" s="532"/>
      <c r="J213" s="576"/>
    </row>
    <row r="214" spans="1:10" s="169" customFormat="1" x14ac:dyDescent="0.4">
      <c r="A214" s="131"/>
      <c r="B214" s="180"/>
      <c r="C214" s="166"/>
      <c r="D214" s="167"/>
      <c r="E214" s="131"/>
      <c r="F214" s="131"/>
      <c r="G214" s="131"/>
      <c r="H214" s="131"/>
      <c r="I214" s="532"/>
      <c r="J214" s="576"/>
    </row>
    <row r="215" spans="1:10" s="169" customFormat="1" x14ac:dyDescent="0.4">
      <c r="A215" s="131"/>
      <c r="B215" s="180"/>
      <c r="C215" s="166"/>
      <c r="D215" s="167"/>
      <c r="E215" s="131"/>
      <c r="F215" s="131"/>
      <c r="G215" s="131"/>
      <c r="H215" s="131"/>
      <c r="I215" s="532"/>
      <c r="J215" s="576"/>
    </row>
    <row r="216" spans="1:10" s="169" customFormat="1" x14ac:dyDescent="0.4">
      <c r="A216" s="131"/>
      <c r="B216" s="180"/>
      <c r="C216" s="166"/>
      <c r="D216" s="167"/>
      <c r="E216" s="131"/>
      <c r="F216" s="131"/>
      <c r="G216" s="131"/>
      <c r="H216" s="131"/>
      <c r="I216" s="532"/>
      <c r="J216" s="576"/>
    </row>
    <row r="217" spans="1:10" s="169" customFormat="1" x14ac:dyDescent="0.4">
      <c r="A217" s="131"/>
      <c r="B217" s="180"/>
      <c r="C217" s="166"/>
      <c r="D217" s="167"/>
      <c r="E217" s="131"/>
      <c r="F217" s="131"/>
      <c r="G217" s="131"/>
      <c r="H217" s="131"/>
      <c r="I217" s="532"/>
      <c r="J217" s="576"/>
    </row>
    <row r="218" spans="1:10" s="169" customFormat="1" x14ac:dyDescent="0.4">
      <c r="A218" s="131"/>
      <c r="B218" s="180"/>
      <c r="C218" s="166"/>
      <c r="D218" s="167"/>
      <c r="E218" s="131"/>
      <c r="F218" s="131"/>
      <c r="G218" s="131"/>
      <c r="H218" s="131"/>
      <c r="I218" s="532"/>
      <c r="J218" s="576"/>
    </row>
    <row r="219" spans="1:10" s="169" customFormat="1" x14ac:dyDescent="0.4">
      <c r="A219" s="131"/>
      <c r="B219" s="180"/>
      <c r="C219" s="166"/>
      <c r="D219" s="167"/>
      <c r="E219" s="131"/>
      <c r="F219" s="131"/>
      <c r="G219" s="131"/>
      <c r="H219" s="131"/>
      <c r="I219" s="532"/>
      <c r="J219" s="576"/>
    </row>
    <row r="220" spans="1:10" s="169" customFormat="1" x14ac:dyDescent="0.4">
      <c r="A220" s="131"/>
      <c r="B220" s="180"/>
      <c r="C220" s="166"/>
      <c r="D220" s="167"/>
      <c r="E220" s="131"/>
      <c r="F220" s="131"/>
      <c r="G220" s="131"/>
      <c r="H220" s="131"/>
      <c r="I220" s="532"/>
      <c r="J220" s="576"/>
    </row>
    <row r="221" spans="1:10" s="169" customFormat="1" x14ac:dyDescent="0.4">
      <c r="A221" s="131"/>
      <c r="B221" s="180"/>
      <c r="C221" s="166"/>
      <c r="D221" s="167"/>
      <c r="E221" s="131"/>
      <c r="F221" s="131"/>
      <c r="G221" s="131"/>
      <c r="H221" s="131"/>
      <c r="I221" s="532"/>
      <c r="J221" s="576"/>
    </row>
    <row r="222" spans="1:10" s="169" customFormat="1" x14ac:dyDescent="0.4">
      <c r="A222" s="131"/>
      <c r="B222" s="180"/>
      <c r="C222" s="166"/>
      <c r="D222" s="167"/>
      <c r="E222" s="131"/>
      <c r="F222" s="131"/>
      <c r="G222" s="131"/>
      <c r="H222" s="131"/>
      <c r="I222" s="532"/>
      <c r="J222" s="576"/>
    </row>
    <row r="223" spans="1:10" s="169" customFormat="1" x14ac:dyDescent="0.4">
      <c r="A223" s="131"/>
      <c r="B223" s="180"/>
      <c r="C223" s="166"/>
      <c r="D223" s="167"/>
      <c r="E223" s="131"/>
      <c r="F223" s="131"/>
      <c r="G223" s="131"/>
      <c r="H223" s="131"/>
      <c r="I223" s="532"/>
      <c r="J223" s="576"/>
    </row>
    <row r="224" spans="1:10" s="169" customFormat="1" x14ac:dyDescent="0.4">
      <c r="A224" s="131"/>
      <c r="B224" s="180"/>
      <c r="C224" s="166"/>
      <c r="D224" s="167"/>
      <c r="E224" s="131"/>
      <c r="F224" s="131"/>
      <c r="G224" s="131"/>
      <c r="H224" s="131"/>
      <c r="I224" s="532"/>
      <c r="J224" s="576"/>
    </row>
    <row r="225" spans="1:10" s="169" customFormat="1" x14ac:dyDescent="0.4">
      <c r="A225" s="131"/>
      <c r="B225" s="180"/>
      <c r="C225" s="166"/>
      <c r="D225" s="167"/>
      <c r="E225" s="131"/>
      <c r="F225" s="131"/>
      <c r="G225" s="131"/>
      <c r="H225" s="131"/>
      <c r="I225" s="532"/>
      <c r="J225" s="576"/>
    </row>
    <row r="226" spans="1:10" s="169" customFormat="1" x14ac:dyDescent="0.4">
      <c r="A226" s="131"/>
      <c r="B226" s="180"/>
      <c r="C226" s="166"/>
      <c r="D226" s="167"/>
      <c r="E226" s="131"/>
      <c r="F226" s="131"/>
      <c r="G226" s="131"/>
      <c r="H226" s="131"/>
      <c r="I226" s="532"/>
      <c r="J226" s="576"/>
    </row>
    <row r="227" spans="1:10" s="169" customFormat="1" x14ac:dyDescent="0.4">
      <c r="A227" s="131"/>
      <c r="B227" s="180"/>
      <c r="C227" s="166"/>
      <c r="D227" s="167"/>
      <c r="E227" s="131"/>
      <c r="F227" s="131"/>
      <c r="G227" s="131"/>
      <c r="H227" s="131"/>
      <c r="I227" s="532"/>
      <c r="J227" s="576"/>
    </row>
    <row r="228" spans="1:10" s="169" customFormat="1" x14ac:dyDescent="0.4">
      <c r="A228" s="131"/>
      <c r="B228" s="180"/>
      <c r="C228" s="166"/>
      <c r="D228" s="167"/>
      <c r="E228" s="131"/>
      <c r="F228" s="131"/>
      <c r="G228" s="131"/>
      <c r="H228" s="131"/>
      <c r="I228" s="532"/>
      <c r="J228" s="576"/>
    </row>
    <row r="229" spans="1:10" s="169" customFormat="1" x14ac:dyDescent="0.4">
      <c r="A229" s="131"/>
      <c r="B229" s="180"/>
      <c r="C229" s="166"/>
      <c r="D229" s="167"/>
      <c r="E229" s="131"/>
      <c r="F229" s="131"/>
      <c r="G229" s="131"/>
      <c r="H229" s="131"/>
      <c r="I229" s="532"/>
      <c r="J229" s="576"/>
    </row>
    <row r="230" spans="1:10" s="169" customFormat="1" x14ac:dyDescent="0.4">
      <c r="A230" s="131"/>
      <c r="B230" s="180"/>
      <c r="C230" s="166"/>
      <c r="D230" s="167"/>
      <c r="E230" s="131"/>
      <c r="F230" s="131"/>
      <c r="G230" s="131"/>
      <c r="H230" s="131"/>
      <c r="I230" s="532"/>
      <c r="J230" s="576"/>
    </row>
    <row r="231" spans="1:10" s="169" customFormat="1" x14ac:dyDescent="0.4">
      <c r="A231" s="131"/>
      <c r="B231" s="180"/>
      <c r="C231" s="166"/>
      <c r="D231" s="167"/>
      <c r="E231" s="131"/>
      <c r="F231" s="131"/>
      <c r="G231" s="131"/>
      <c r="H231" s="131"/>
      <c r="I231" s="532"/>
      <c r="J231" s="576"/>
    </row>
    <row r="232" spans="1:10" s="170" customFormat="1" x14ac:dyDescent="0.4">
      <c r="A232" s="131"/>
      <c r="B232" s="180"/>
      <c r="C232" s="166"/>
      <c r="D232" s="167"/>
      <c r="E232" s="131"/>
      <c r="F232" s="131"/>
      <c r="G232" s="131"/>
      <c r="H232" s="131"/>
      <c r="I232" s="532"/>
      <c r="J232" s="576"/>
    </row>
    <row r="233" spans="1:10" s="170" customFormat="1" x14ac:dyDescent="0.4">
      <c r="A233" s="131"/>
      <c r="B233" s="180"/>
      <c r="C233" s="166"/>
      <c r="D233" s="167"/>
      <c r="E233" s="131"/>
      <c r="F233" s="131"/>
      <c r="G233" s="131"/>
      <c r="H233" s="131"/>
      <c r="I233" s="532"/>
      <c r="J233" s="576"/>
    </row>
    <row r="234" spans="1:10" s="142" customFormat="1" x14ac:dyDescent="0.4">
      <c r="A234" s="131"/>
      <c r="B234" s="180"/>
      <c r="C234" s="166"/>
      <c r="D234" s="167"/>
      <c r="E234" s="131"/>
      <c r="F234" s="131"/>
      <c r="G234" s="131"/>
      <c r="H234" s="131"/>
      <c r="I234" s="532"/>
      <c r="J234" s="576"/>
    </row>
    <row r="235" spans="1:10" s="169" customFormat="1" x14ac:dyDescent="0.4">
      <c r="A235" s="131"/>
      <c r="B235" s="180"/>
      <c r="C235" s="166"/>
      <c r="D235" s="167"/>
      <c r="E235" s="131"/>
      <c r="F235" s="131"/>
      <c r="G235" s="131"/>
      <c r="H235" s="131"/>
      <c r="I235" s="532"/>
      <c r="J235" s="576"/>
    </row>
    <row r="236" spans="1:10" s="169" customFormat="1" x14ac:dyDescent="0.4">
      <c r="A236" s="131"/>
      <c r="B236" s="180"/>
      <c r="C236" s="166"/>
      <c r="D236" s="167"/>
      <c r="E236" s="131"/>
      <c r="F236" s="131"/>
      <c r="G236" s="131"/>
      <c r="H236" s="131"/>
      <c r="I236" s="532"/>
      <c r="J236" s="576"/>
    </row>
    <row r="237" spans="1:10" s="170" customFormat="1" x14ac:dyDescent="0.4">
      <c r="A237" s="131"/>
      <c r="B237" s="180"/>
      <c r="C237" s="166"/>
      <c r="D237" s="167"/>
      <c r="E237" s="131"/>
      <c r="F237" s="131"/>
      <c r="G237" s="131"/>
      <c r="H237" s="131"/>
      <c r="I237" s="532"/>
      <c r="J237" s="576"/>
    </row>
    <row r="238" spans="1:10" s="170" customFormat="1" x14ac:dyDescent="0.4">
      <c r="A238" s="131"/>
      <c r="B238" s="180"/>
      <c r="C238" s="166"/>
      <c r="D238" s="167"/>
      <c r="E238" s="131"/>
      <c r="F238" s="131"/>
      <c r="G238" s="131"/>
      <c r="H238" s="131"/>
      <c r="I238" s="532"/>
      <c r="J238" s="576"/>
    </row>
    <row r="239" spans="1:10" s="170" customFormat="1" x14ac:dyDescent="0.4">
      <c r="A239" s="131"/>
      <c r="B239" s="180"/>
      <c r="C239" s="166"/>
      <c r="D239" s="167"/>
      <c r="E239" s="131"/>
      <c r="F239" s="131"/>
      <c r="G239" s="131"/>
      <c r="H239" s="131"/>
      <c r="I239" s="532"/>
      <c r="J239" s="576"/>
    </row>
    <row r="240" spans="1:10" s="170" customFormat="1" x14ac:dyDescent="0.4">
      <c r="A240" s="131"/>
      <c r="B240" s="180"/>
      <c r="C240" s="166"/>
      <c r="D240" s="167"/>
      <c r="E240" s="131"/>
      <c r="F240" s="131"/>
      <c r="G240" s="131"/>
      <c r="H240" s="131"/>
      <c r="I240" s="532"/>
      <c r="J240" s="576"/>
    </row>
    <row r="241" spans="1:10" s="169" customFormat="1" x14ac:dyDescent="0.4">
      <c r="A241" s="131"/>
      <c r="B241" s="180"/>
      <c r="C241" s="166"/>
      <c r="D241" s="167"/>
      <c r="E241" s="131"/>
      <c r="F241" s="131"/>
      <c r="G241" s="131"/>
      <c r="H241" s="131"/>
      <c r="I241" s="532"/>
      <c r="J241" s="576"/>
    </row>
    <row r="242" spans="1:10" s="169" customFormat="1" x14ac:dyDescent="0.4">
      <c r="A242" s="131"/>
      <c r="B242" s="180"/>
      <c r="C242" s="166"/>
      <c r="D242" s="167"/>
      <c r="E242" s="131"/>
      <c r="F242" s="131"/>
      <c r="G242" s="131"/>
      <c r="H242" s="131"/>
      <c r="I242" s="532"/>
      <c r="J242" s="576"/>
    </row>
    <row r="243" spans="1:10" s="169" customFormat="1" x14ac:dyDescent="0.4">
      <c r="A243" s="131"/>
      <c r="B243" s="180"/>
      <c r="C243" s="166"/>
      <c r="D243" s="167"/>
      <c r="E243" s="131"/>
      <c r="F243" s="131"/>
      <c r="G243" s="131"/>
      <c r="H243" s="131"/>
      <c r="I243" s="532"/>
      <c r="J243" s="576"/>
    </row>
    <row r="244" spans="1:10" s="169" customFormat="1" x14ac:dyDescent="0.4">
      <c r="A244" s="131"/>
      <c r="B244" s="180"/>
      <c r="C244" s="166"/>
      <c r="D244" s="167"/>
      <c r="E244" s="131"/>
      <c r="F244" s="131"/>
      <c r="G244" s="131"/>
      <c r="H244" s="131"/>
      <c r="I244" s="532"/>
      <c r="J244" s="576"/>
    </row>
    <row r="245" spans="1:10" s="169" customFormat="1" x14ac:dyDescent="0.4">
      <c r="A245" s="131"/>
      <c r="B245" s="180"/>
      <c r="C245" s="166"/>
      <c r="D245" s="167"/>
      <c r="E245" s="131"/>
      <c r="F245" s="131"/>
      <c r="G245" s="131"/>
      <c r="H245" s="131"/>
      <c r="I245" s="532"/>
      <c r="J245" s="576"/>
    </row>
    <row r="246" spans="1:10" s="169" customFormat="1" x14ac:dyDescent="0.4">
      <c r="A246" s="131"/>
      <c r="B246" s="180"/>
      <c r="C246" s="166"/>
      <c r="D246" s="167"/>
      <c r="E246" s="131"/>
      <c r="F246" s="131"/>
      <c r="G246" s="131"/>
      <c r="H246" s="131"/>
      <c r="I246" s="532"/>
      <c r="J246" s="576"/>
    </row>
    <row r="247" spans="1:10" s="169" customFormat="1" x14ac:dyDescent="0.4">
      <c r="A247" s="131"/>
      <c r="B247" s="180"/>
      <c r="C247" s="166"/>
      <c r="D247" s="167"/>
      <c r="E247" s="131"/>
      <c r="F247" s="131"/>
      <c r="G247" s="131"/>
      <c r="H247" s="131"/>
      <c r="I247" s="532"/>
      <c r="J247" s="576"/>
    </row>
    <row r="248" spans="1:10" s="142" customFormat="1" x14ac:dyDescent="0.4">
      <c r="A248" s="131"/>
      <c r="B248" s="180"/>
      <c r="C248" s="166"/>
      <c r="D248" s="167"/>
      <c r="E248" s="131"/>
      <c r="F248" s="131"/>
      <c r="G248" s="131"/>
      <c r="H248" s="131"/>
      <c r="I248" s="532"/>
      <c r="J248" s="576"/>
    </row>
    <row r="250" spans="1:10" s="142" customFormat="1" x14ac:dyDescent="0.4">
      <c r="A250" s="131"/>
      <c r="B250" s="180"/>
      <c r="C250" s="166"/>
      <c r="D250" s="167"/>
      <c r="E250" s="131"/>
      <c r="F250" s="131"/>
      <c r="G250" s="131"/>
      <c r="H250" s="131"/>
      <c r="I250" s="532"/>
      <c r="J250" s="576"/>
    </row>
    <row r="252" spans="1:10" s="171" customFormat="1" x14ac:dyDescent="0.4">
      <c r="A252" s="131"/>
      <c r="B252" s="180"/>
      <c r="C252" s="166"/>
      <c r="D252" s="167"/>
      <c r="E252" s="131"/>
      <c r="F252" s="131"/>
      <c r="G252" s="131"/>
      <c r="H252" s="131"/>
      <c r="I252" s="532"/>
      <c r="J252" s="576"/>
    </row>
    <row r="253" spans="1:10" s="171" customFormat="1" x14ac:dyDescent="0.4">
      <c r="A253" s="131"/>
      <c r="B253" s="180"/>
      <c r="C253" s="166"/>
      <c r="D253" s="167"/>
      <c r="E253" s="131"/>
      <c r="F253" s="131"/>
      <c r="G253" s="131"/>
      <c r="H253" s="131"/>
      <c r="I253" s="532"/>
      <c r="J253" s="576"/>
    </row>
    <row r="254" spans="1:10" s="171" customFormat="1" x14ac:dyDescent="0.4">
      <c r="A254" s="131"/>
      <c r="B254" s="180"/>
      <c r="C254" s="166"/>
      <c r="D254" s="167"/>
      <c r="E254" s="131"/>
      <c r="F254" s="131"/>
      <c r="G254" s="131"/>
      <c r="H254" s="131"/>
      <c r="I254" s="532"/>
      <c r="J254" s="576"/>
    </row>
    <row r="255" spans="1:10" s="171" customFormat="1" x14ac:dyDescent="0.4">
      <c r="A255" s="131"/>
      <c r="B255" s="180"/>
      <c r="C255" s="166"/>
      <c r="D255" s="167"/>
      <c r="E255" s="131"/>
      <c r="F255" s="131"/>
      <c r="G255" s="131"/>
      <c r="H255" s="131"/>
      <c r="I255" s="532"/>
      <c r="J255" s="576"/>
    </row>
    <row r="256" spans="1:10" s="172" customFormat="1" x14ac:dyDescent="0.4">
      <c r="A256" s="131"/>
      <c r="B256" s="180"/>
      <c r="C256" s="166"/>
      <c r="D256" s="167"/>
      <c r="E256" s="131"/>
      <c r="F256" s="131"/>
      <c r="G256" s="131"/>
      <c r="H256" s="131"/>
      <c r="I256" s="532"/>
      <c r="J256" s="576"/>
    </row>
    <row r="257" spans="1:10" s="172" customFormat="1" x14ac:dyDescent="0.4">
      <c r="A257" s="131"/>
      <c r="B257" s="180"/>
      <c r="C257" s="166"/>
      <c r="D257" s="167"/>
      <c r="E257" s="131"/>
      <c r="F257" s="131"/>
      <c r="G257" s="131"/>
      <c r="H257" s="131"/>
      <c r="I257" s="532"/>
      <c r="J257" s="576"/>
    </row>
    <row r="258" spans="1:10" s="172" customFormat="1" x14ac:dyDescent="0.4">
      <c r="A258" s="131"/>
      <c r="B258" s="180"/>
      <c r="C258" s="166"/>
      <c r="D258" s="167"/>
      <c r="E258" s="131"/>
      <c r="F258" s="131"/>
      <c r="G258" s="131"/>
      <c r="H258" s="131"/>
      <c r="I258" s="532"/>
      <c r="J258" s="576"/>
    </row>
    <row r="259" spans="1:10" s="172" customFormat="1" x14ac:dyDescent="0.4">
      <c r="A259" s="131"/>
      <c r="B259" s="180"/>
      <c r="C259" s="166"/>
      <c r="D259" s="167"/>
      <c r="E259" s="131"/>
      <c r="F259" s="131"/>
      <c r="G259" s="131"/>
      <c r="H259" s="131"/>
      <c r="I259" s="532"/>
      <c r="J259" s="576"/>
    </row>
    <row r="260" spans="1:10" s="172" customFormat="1" ht="27" customHeight="1" x14ac:dyDescent="0.4">
      <c r="A260" s="131"/>
      <c r="B260" s="180"/>
      <c r="C260" s="166"/>
      <c r="D260" s="167"/>
      <c r="E260" s="131"/>
      <c r="F260" s="131"/>
      <c r="G260" s="131"/>
      <c r="H260" s="131"/>
      <c r="I260" s="532"/>
      <c r="J260" s="576"/>
    </row>
    <row r="261" spans="1:10" s="172" customFormat="1" x14ac:dyDescent="0.4">
      <c r="A261" s="131"/>
      <c r="B261" s="180"/>
      <c r="C261" s="166"/>
      <c r="D261" s="167"/>
      <c r="E261" s="131"/>
      <c r="F261" s="131"/>
      <c r="G261" s="131"/>
      <c r="H261" s="131"/>
      <c r="I261" s="532"/>
      <c r="J261" s="576"/>
    </row>
    <row r="262" spans="1:10" s="171" customFormat="1" x14ac:dyDescent="0.4">
      <c r="A262" s="131"/>
      <c r="B262" s="180"/>
      <c r="C262" s="166"/>
      <c r="D262" s="167"/>
      <c r="E262" s="131"/>
      <c r="F262" s="131"/>
      <c r="G262" s="131"/>
      <c r="H262" s="131"/>
      <c r="I262" s="532"/>
      <c r="J262" s="576"/>
    </row>
    <row r="263" spans="1:10" s="171" customFormat="1" ht="15.75" customHeight="1" x14ac:dyDescent="0.4">
      <c r="A263" s="131"/>
      <c r="B263" s="180"/>
      <c r="C263" s="166"/>
      <c r="D263" s="167"/>
      <c r="E263" s="131"/>
      <c r="F263" s="131"/>
      <c r="G263" s="131"/>
      <c r="H263" s="131"/>
      <c r="I263" s="532"/>
      <c r="J263" s="576"/>
    </row>
    <row r="264" spans="1:10" s="142" customFormat="1" x14ac:dyDescent="0.4">
      <c r="A264" s="131"/>
      <c r="B264" s="180"/>
      <c r="C264" s="166"/>
      <c r="D264" s="167"/>
      <c r="E264" s="131"/>
      <c r="F264" s="131"/>
      <c r="G264" s="131"/>
      <c r="H264" s="131"/>
      <c r="I264" s="532"/>
      <c r="J264" s="576"/>
    </row>
    <row r="265" spans="1:10" s="142" customFormat="1" x14ac:dyDescent="0.4">
      <c r="A265" s="131"/>
      <c r="B265" s="180"/>
      <c r="C265" s="166"/>
      <c r="D265" s="167"/>
      <c r="E265" s="131"/>
      <c r="F265" s="131"/>
      <c r="G265" s="131"/>
      <c r="H265" s="131"/>
      <c r="I265" s="532"/>
      <c r="J265" s="576"/>
    </row>
    <row r="266" spans="1:10" s="169" customFormat="1" x14ac:dyDescent="0.4">
      <c r="A266" s="131"/>
      <c r="B266" s="180"/>
      <c r="C266" s="166"/>
      <c r="D266" s="167"/>
      <c r="E266" s="131"/>
      <c r="F266" s="131"/>
      <c r="G266" s="131"/>
      <c r="H266" s="131"/>
      <c r="I266" s="532"/>
      <c r="J266" s="576"/>
    </row>
    <row r="267" spans="1:10" s="169" customFormat="1" x14ac:dyDescent="0.4">
      <c r="A267" s="131"/>
      <c r="B267" s="180"/>
      <c r="C267" s="166"/>
      <c r="D267" s="167"/>
      <c r="E267" s="131"/>
      <c r="F267" s="131"/>
      <c r="G267" s="131"/>
      <c r="H267" s="131"/>
      <c r="I267" s="532"/>
      <c r="J267" s="576"/>
    </row>
    <row r="268" spans="1:10" s="169" customFormat="1" x14ac:dyDescent="0.4">
      <c r="A268" s="131"/>
      <c r="B268" s="180"/>
      <c r="C268" s="166"/>
      <c r="D268" s="167"/>
      <c r="E268" s="131"/>
      <c r="F268" s="131"/>
      <c r="G268" s="131"/>
      <c r="H268" s="131"/>
      <c r="I268" s="532"/>
      <c r="J268" s="576"/>
    </row>
    <row r="269" spans="1:10" s="169" customFormat="1" x14ac:dyDescent="0.4">
      <c r="A269" s="131"/>
      <c r="B269" s="180"/>
      <c r="C269" s="166"/>
      <c r="D269" s="167"/>
      <c r="E269" s="131"/>
      <c r="F269" s="131"/>
      <c r="G269" s="131"/>
      <c r="H269" s="131"/>
      <c r="I269" s="532"/>
      <c r="J269" s="576"/>
    </row>
    <row r="270" spans="1:10" s="169" customFormat="1" x14ac:dyDescent="0.4">
      <c r="A270" s="131"/>
      <c r="B270" s="180"/>
      <c r="C270" s="166"/>
      <c r="D270" s="167"/>
      <c r="E270" s="131"/>
      <c r="F270" s="131"/>
      <c r="G270" s="131"/>
      <c r="H270" s="131"/>
      <c r="I270" s="532"/>
      <c r="J270" s="576"/>
    </row>
    <row r="271" spans="1:10" s="169" customFormat="1" x14ac:dyDescent="0.4">
      <c r="A271" s="131"/>
      <c r="B271" s="180"/>
      <c r="C271" s="166"/>
      <c r="D271" s="167"/>
      <c r="E271" s="131"/>
      <c r="F271" s="131"/>
      <c r="G271" s="131"/>
      <c r="H271" s="131"/>
      <c r="I271" s="532"/>
      <c r="J271" s="576"/>
    </row>
    <row r="272" spans="1:10" s="169" customFormat="1" x14ac:dyDescent="0.4">
      <c r="A272" s="131"/>
      <c r="B272" s="180"/>
      <c r="C272" s="166"/>
      <c r="D272" s="167"/>
      <c r="E272" s="131"/>
      <c r="F272" s="131"/>
      <c r="G272" s="131"/>
      <c r="H272" s="131"/>
      <c r="I272" s="532"/>
      <c r="J272" s="576"/>
    </row>
    <row r="273" spans="1:10" s="169" customFormat="1" x14ac:dyDescent="0.4">
      <c r="A273" s="131"/>
      <c r="B273" s="180"/>
      <c r="C273" s="166"/>
      <c r="D273" s="167"/>
      <c r="E273" s="131"/>
      <c r="F273" s="131"/>
      <c r="G273" s="131"/>
      <c r="H273" s="131"/>
      <c r="I273" s="532"/>
      <c r="J273" s="576"/>
    </row>
    <row r="274" spans="1:10" s="169" customFormat="1" x14ac:dyDescent="0.4">
      <c r="A274" s="131"/>
      <c r="B274" s="180"/>
      <c r="C274" s="166"/>
      <c r="D274" s="167"/>
      <c r="E274" s="131"/>
      <c r="F274" s="131"/>
      <c r="G274" s="131"/>
      <c r="H274" s="131"/>
      <c r="I274" s="532"/>
      <c r="J274" s="576"/>
    </row>
    <row r="275" spans="1:10" s="169" customFormat="1" x14ac:dyDescent="0.4">
      <c r="A275" s="131"/>
      <c r="B275" s="180"/>
      <c r="C275" s="166"/>
      <c r="D275" s="167"/>
      <c r="E275" s="131"/>
      <c r="F275" s="131"/>
      <c r="G275" s="131"/>
      <c r="H275" s="131"/>
      <c r="I275" s="532"/>
      <c r="J275" s="576"/>
    </row>
    <row r="276" spans="1:10" s="169" customFormat="1" x14ac:dyDescent="0.4">
      <c r="A276" s="131"/>
      <c r="B276" s="180"/>
      <c r="C276" s="166"/>
      <c r="D276" s="167"/>
      <c r="E276" s="131"/>
      <c r="F276" s="131"/>
      <c r="G276" s="131"/>
      <c r="H276" s="131"/>
      <c r="I276" s="532"/>
      <c r="J276" s="576"/>
    </row>
    <row r="277" spans="1:10" s="169" customFormat="1" x14ac:dyDescent="0.4">
      <c r="A277" s="131"/>
      <c r="B277" s="180"/>
      <c r="C277" s="166"/>
      <c r="D277" s="167"/>
      <c r="E277" s="131"/>
      <c r="F277" s="131"/>
      <c r="G277" s="131"/>
      <c r="H277" s="131"/>
      <c r="I277" s="532"/>
      <c r="J277" s="576"/>
    </row>
    <row r="278" spans="1:10" s="169" customFormat="1" x14ac:dyDescent="0.4">
      <c r="A278" s="131"/>
      <c r="B278" s="180"/>
      <c r="C278" s="166"/>
      <c r="D278" s="167"/>
      <c r="E278" s="131"/>
      <c r="F278" s="131"/>
      <c r="G278" s="131"/>
      <c r="H278" s="131"/>
      <c r="I278" s="532"/>
      <c r="J278" s="576"/>
    </row>
    <row r="279" spans="1:10" s="169" customFormat="1" x14ac:dyDescent="0.4">
      <c r="A279" s="131"/>
      <c r="B279" s="180"/>
      <c r="C279" s="166"/>
      <c r="D279" s="167"/>
      <c r="E279" s="131"/>
      <c r="F279" s="131"/>
      <c r="G279" s="131"/>
      <c r="H279" s="131"/>
      <c r="I279" s="532"/>
      <c r="J279" s="576"/>
    </row>
    <row r="280" spans="1:10" s="169" customFormat="1" x14ac:dyDescent="0.4">
      <c r="A280" s="131"/>
      <c r="B280" s="180"/>
      <c r="C280" s="166"/>
      <c r="D280" s="167"/>
      <c r="E280" s="131"/>
      <c r="F280" s="131"/>
      <c r="G280" s="131"/>
      <c r="H280" s="131"/>
      <c r="I280" s="532"/>
      <c r="J280" s="576"/>
    </row>
    <row r="281" spans="1:10" s="169" customFormat="1" x14ac:dyDescent="0.4">
      <c r="A281" s="131"/>
      <c r="B281" s="180"/>
      <c r="C281" s="166"/>
      <c r="D281" s="167"/>
      <c r="E281" s="131"/>
      <c r="F281" s="131"/>
      <c r="G281" s="131"/>
      <c r="H281" s="131"/>
      <c r="I281" s="532"/>
      <c r="J281" s="576"/>
    </row>
    <row r="282" spans="1:10" s="169" customFormat="1" x14ac:dyDescent="0.4">
      <c r="A282" s="131"/>
      <c r="B282" s="180"/>
      <c r="C282" s="166"/>
      <c r="D282" s="167"/>
      <c r="E282" s="131"/>
      <c r="F282" s="131"/>
      <c r="G282" s="131"/>
      <c r="H282" s="131"/>
      <c r="I282" s="532"/>
      <c r="J282" s="576"/>
    </row>
    <row r="284" spans="1:10" s="169" customFormat="1" x14ac:dyDescent="0.4">
      <c r="A284" s="131"/>
      <c r="B284" s="180"/>
      <c r="C284" s="166"/>
      <c r="D284" s="167"/>
      <c r="E284" s="131"/>
      <c r="F284" s="131"/>
      <c r="G284" s="131"/>
      <c r="H284" s="131"/>
      <c r="I284" s="532"/>
      <c r="J284" s="576"/>
    </row>
    <row r="285" spans="1:10" s="142" customFormat="1" x14ac:dyDescent="0.4">
      <c r="A285" s="131"/>
      <c r="B285" s="180"/>
      <c r="C285" s="166"/>
      <c r="D285" s="167"/>
      <c r="E285" s="131"/>
      <c r="F285" s="131"/>
      <c r="G285" s="131"/>
      <c r="H285" s="131"/>
      <c r="I285" s="532"/>
      <c r="J285" s="576"/>
    </row>
  </sheetData>
  <protectedRanges>
    <protectedRange sqref="F16:H22 D2 I4 I2 D28 D30:D65312 D4 D16:D23 I16:I65312" name="Range1"/>
    <protectedRange sqref="D24:D27" name="Range1_4"/>
    <protectedRange sqref="D1" name="Range1_5"/>
    <protectedRange sqref="I1" name="Range1_6_1"/>
    <protectedRange sqref="D11 J5:J11 J13:J15 I5:I12" name="Range1_1"/>
    <protectedRange sqref="D12:D15 D5:D10" name="Range1_4_1"/>
  </protectedRanges>
  <mergeCells count="4">
    <mergeCell ref="A16:A20"/>
    <mergeCell ref="B16:B20"/>
    <mergeCell ref="A2:J2"/>
    <mergeCell ref="A1:J1"/>
  </mergeCells>
  <pageMargins left="0.7" right="0.7" top="0.75" bottom="0.75" header="0.3" footer="0.3"/>
  <pageSetup scale="42" orientation="portrait" r:id="rId1"/>
  <colBreaks count="1" manualBreakCount="1">
    <brk id="10"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5:J19"/>
  <sheetViews>
    <sheetView workbookViewId="0">
      <selection activeCell="E18" sqref="E18"/>
    </sheetView>
  </sheetViews>
  <sheetFormatPr defaultRowHeight="13.2" x14ac:dyDescent="0.25"/>
  <sheetData>
    <row r="5" spans="2:10" x14ac:dyDescent="0.25">
      <c r="C5">
        <v>403</v>
      </c>
      <c r="D5">
        <f>C5*10%+C5</f>
        <v>443.3</v>
      </c>
      <c r="E5">
        <v>444</v>
      </c>
      <c r="F5">
        <v>67.66</v>
      </c>
      <c r="G5">
        <v>6.1</v>
      </c>
      <c r="H5">
        <f>F5+G5</f>
        <v>73.759999999999991</v>
      </c>
      <c r="I5">
        <f>H5+E5</f>
        <v>517.76</v>
      </c>
      <c r="J5">
        <v>518</v>
      </c>
    </row>
    <row r="7" spans="2:10" x14ac:dyDescent="0.25">
      <c r="C7">
        <v>6.6</v>
      </c>
      <c r="D7">
        <v>2.1</v>
      </c>
      <c r="E7">
        <f>C7*D7</f>
        <v>13.86</v>
      </c>
    </row>
    <row r="8" spans="2:10" x14ac:dyDescent="0.25">
      <c r="C8">
        <v>2.6</v>
      </c>
      <c r="D8">
        <v>2.1</v>
      </c>
      <c r="E8">
        <f>C8*D8</f>
        <v>5.4600000000000009</v>
      </c>
    </row>
    <row r="9" spans="2:10" x14ac:dyDescent="0.25">
      <c r="E9">
        <f>SUM(E7:E8)</f>
        <v>19.32</v>
      </c>
    </row>
    <row r="10" spans="2:10" x14ac:dyDescent="0.25">
      <c r="E10">
        <f>E9*10%+E9</f>
        <v>21.251999999999999</v>
      </c>
      <c r="F10">
        <v>22</v>
      </c>
    </row>
    <row r="12" spans="2:10" x14ac:dyDescent="0.25">
      <c r="B12">
        <v>2.8</v>
      </c>
      <c r="C12">
        <v>19.32</v>
      </c>
      <c r="D12">
        <v>2.8</v>
      </c>
      <c r="E12">
        <f>C12+D12+B12</f>
        <v>24.92</v>
      </c>
    </row>
    <row r="13" spans="2:10" x14ac:dyDescent="0.25">
      <c r="E13">
        <f>E12*10%+E12</f>
        <v>27.412000000000003</v>
      </c>
      <c r="F13">
        <v>28</v>
      </c>
    </row>
    <row r="15" spans="2:10" x14ac:dyDescent="0.25">
      <c r="H15">
        <v>3.3</v>
      </c>
      <c r="I15">
        <v>1.2</v>
      </c>
      <c r="J15">
        <f>H15-I15</f>
        <v>2.0999999999999996</v>
      </c>
    </row>
    <row r="16" spans="2:10" x14ac:dyDescent="0.25">
      <c r="B16">
        <v>12</v>
      </c>
      <c r="C16">
        <v>3</v>
      </c>
      <c r="E16">
        <f>B16*C16</f>
        <v>36</v>
      </c>
    </row>
    <row r="17" spans="2:6" x14ac:dyDescent="0.25">
      <c r="B17">
        <v>2.4</v>
      </c>
      <c r="C17">
        <v>2</v>
      </c>
      <c r="D17">
        <v>1.8</v>
      </c>
      <c r="E17">
        <f>B17*C17*D17</f>
        <v>8.64</v>
      </c>
    </row>
    <row r="18" spans="2:6" x14ac:dyDescent="0.25">
      <c r="E18">
        <f>SUM(E16:E17)</f>
        <v>44.64</v>
      </c>
      <c r="F18">
        <f>E18*10%+E18</f>
        <v>49.103999999999999</v>
      </c>
    </row>
    <row r="19" spans="2:6" x14ac:dyDescent="0.25">
      <c r="F19">
        <v>49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15"/>
  <sheetViews>
    <sheetView view="pageBreakPreview" zoomScale="85" zoomScaleNormal="55" zoomScaleSheetLayoutView="85" zoomScalePageLayoutView="115" workbookViewId="0">
      <selection activeCell="K5" sqref="K5"/>
    </sheetView>
  </sheetViews>
  <sheetFormatPr defaultColWidth="8.6640625" defaultRowHeight="13.8" x14ac:dyDescent="0.3"/>
  <cols>
    <col min="1" max="1" width="13.5546875" style="719" customWidth="1"/>
    <col min="2" max="2" width="18.6640625" style="8" bestFit="1" customWidth="1"/>
    <col min="3" max="3" width="88.88671875" style="13" customWidth="1"/>
    <col min="4" max="4" width="15.33203125" style="8" customWidth="1"/>
    <col min="5" max="5" width="8.33203125" style="110" bestFit="1" customWidth="1"/>
    <col min="6" max="6" width="9.77734375" style="8" bestFit="1" customWidth="1"/>
    <col min="7" max="7" width="10.6640625" style="8" bestFit="1" customWidth="1"/>
    <col min="8" max="8" width="18.44140625" style="7" bestFit="1" customWidth="1"/>
    <col min="9" max="9" width="13.6640625" style="707" customWidth="1"/>
    <col min="10" max="10" width="18.44140625" style="708" bestFit="1" customWidth="1"/>
    <col min="11" max="11" width="25" style="9" customWidth="1"/>
    <col min="12" max="237" width="8.6640625" style="9"/>
    <col min="238" max="238" width="7.6640625" style="9" customWidth="1"/>
    <col min="239" max="239" width="65.6640625" style="9" customWidth="1"/>
    <col min="240" max="241" width="7.6640625" style="9" bestFit="1" customWidth="1"/>
    <col min="242" max="242" width="15.44140625" style="9" bestFit="1" customWidth="1"/>
    <col min="243" max="243" width="16.6640625" style="9" customWidth="1"/>
    <col min="244" max="244" width="18.44140625" style="9" customWidth="1"/>
    <col min="245" max="245" width="16" style="9" bestFit="1" customWidth="1"/>
    <col min="246" max="493" width="8.6640625" style="9"/>
    <col min="494" max="494" width="7.6640625" style="9" customWidth="1"/>
    <col min="495" max="495" width="65.6640625" style="9" customWidth="1"/>
    <col min="496" max="497" width="7.6640625" style="9" bestFit="1" customWidth="1"/>
    <col min="498" max="498" width="15.44140625" style="9" bestFit="1" customWidth="1"/>
    <col min="499" max="499" width="16.6640625" style="9" customWidth="1"/>
    <col min="500" max="500" width="18.44140625" style="9" customWidth="1"/>
    <col min="501" max="501" width="16" style="9" bestFit="1" customWidth="1"/>
    <col min="502" max="749" width="8.6640625" style="9"/>
    <col min="750" max="750" width="7.6640625" style="9" customWidth="1"/>
    <col min="751" max="751" width="65.6640625" style="9" customWidth="1"/>
    <col min="752" max="753" width="7.6640625" style="9" bestFit="1" customWidth="1"/>
    <col min="754" max="754" width="15.44140625" style="9" bestFit="1" customWidth="1"/>
    <col min="755" max="755" width="16.6640625" style="9" customWidth="1"/>
    <col min="756" max="756" width="18.44140625" style="9" customWidth="1"/>
    <col min="757" max="757" width="16" style="9" bestFit="1" customWidth="1"/>
    <col min="758" max="1005" width="8.6640625" style="9"/>
    <col min="1006" max="1006" width="7.6640625" style="9" customWidth="1"/>
    <col min="1007" max="1007" width="65.6640625" style="9" customWidth="1"/>
    <col min="1008" max="1009" width="7.6640625" style="9" bestFit="1" customWidth="1"/>
    <col min="1010" max="1010" width="15.44140625" style="9" bestFit="1" customWidth="1"/>
    <col min="1011" max="1011" width="16.6640625" style="9" customWidth="1"/>
    <col min="1012" max="1012" width="18.44140625" style="9" customWidth="1"/>
    <col min="1013" max="1013" width="16" style="9" bestFit="1" customWidth="1"/>
    <col min="1014" max="1261" width="8.6640625" style="9"/>
    <col min="1262" max="1262" width="7.6640625" style="9" customWidth="1"/>
    <col min="1263" max="1263" width="65.6640625" style="9" customWidth="1"/>
    <col min="1264" max="1265" width="7.6640625" style="9" bestFit="1" customWidth="1"/>
    <col min="1266" max="1266" width="15.44140625" style="9" bestFit="1" customWidth="1"/>
    <col min="1267" max="1267" width="16.6640625" style="9" customWidth="1"/>
    <col min="1268" max="1268" width="18.44140625" style="9" customWidth="1"/>
    <col min="1269" max="1269" width="16" style="9" bestFit="1" customWidth="1"/>
    <col min="1270" max="1517" width="8.6640625" style="9"/>
    <col min="1518" max="1518" width="7.6640625" style="9" customWidth="1"/>
    <col min="1519" max="1519" width="65.6640625" style="9" customWidth="1"/>
    <col min="1520" max="1521" width="7.6640625" style="9" bestFit="1" customWidth="1"/>
    <col min="1522" max="1522" width="15.44140625" style="9" bestFit="1" customWidth="1"/>
    <col min="1523" max="1523" width="16.6640625" style="9" customWidth="1"/>
    <col min="1524" max="1524" width="18.44140625" style="9" customWidth="1"/>
    <col min="1525" max="1525" width="16" style="9" bestFit="1" customWidth="1"/>
    <col min="1526" max="1773" width="8.6640625" style="9"/>
    <col min="1774" max="1774" width="7.6640625" style="9" customWidth="1"/>
    <col min="1775" max="1775" width="65.6640625" style="9" customWidth="1"/>
    <col min="1776" max="1777" width="7.6640625" style="9" bestFit="1" customWidth="1"/>
    <col min="1778" max="1778" width="15.44140625" style="9" bestFit="1" customWidth="1"/>
    <col min="1779" max="1779" width="16.6640625" style="9" customWidth="1"/>
    <col min="1780" max="1780" width="18.44140625" style="9" customWidth="1"/>
    <col min="1781" max="1781" width="16" style="9" bestFit="1" customWidth="1"/>
    <col min="1782" max="2029" width="8.6640625" style="9"/>
    <col min="2030" max="2030" width="7.6640625" style="9" customWidth="1"/>
    <col min="2031" max="2031" width="65.6640625" style="9" customWidth="1"/>
    <col min="2032" max="2033" width="7.6640625" style="9" bestFit="1" customWidth="1"/>
    <col min="2034" max="2034" width="15.44140625" style="9" bestFit="1" customWidth="1"/>
    <col min="2035" max="2035" width="16.6640625" style="9" customWidth="1"/>
    <col min="2036" max="2036" width="18.44140625" style="9" customWidth="1"/>
    <col min="2037" max="2037" width="16" style="9" bestFit="1" customWidth="1"/>
    <col min="2038" max="2285" width="8.6640625" style="9"/>
    <col min="2286" max="2286" width="7.6640625" style="9" customWidth="1"/>
    <col min="2287" max="2287" width="65.6640625" style="9" customWidth="1"/>
    <col min="2288" max="2289" width="7.6640625" style="9" bestFit="1" customWidth="1"/>
    <col min="2290" max="2290" width="15.44140625" style="9" bestFit="1" customWidth="1"/>
    <col min="2291" max="2291" width="16.6640625" style="9" customWidth="1"/>
    <col min="2292" max="2292" width="18.44140625" style="9" customWidth="1"/>
    <col min="2293" max="2293" width="16" style="9" bestFit="1" customWidth="1"/>
    <col min="2294" max="2541" width="8.6640625" style="9"/>
    <col min="2542" max="2542" width="7.6640625" style="9" customWidth="1"/>
    <col min="2543" max="2543" width="65.6640625" style="9" customWidth="1"/>
    <col min="2544" max="2545" width="7.6640625" style="9" bestFit="1" customWidth="1"/>
    <col min="2546" max="2546" width="15.44140625" style="9" bestFit="1" customWidth="1"/>
    <col min="2547" max="2547" width="16.6640625" style="9" customWidth="1"/>
    <col min="2548" max="2548" width="18.44140625" style="9" customWidth="1"/>
    <col min="2549" max="2549" width="16" style="9" bestFit="1" customWidth="1"/>
    <col min="2550" max="2797" width="8.6640625" style="9"/>
    <col min="2798" max="2798" width="7.6640625" style="9" customWidth="1"/>
    <col min="2799" max="2799" width="65.6640625" style="9" customWidth="1"/>
    <col min="2800" max="2801" width="7.6640625" style="9" bestFit="1" customWidth="1"/>
    <col min="2802" max="2802" width="15.44140625" style="9" bestFit="1" customWidth="1"/>
    <col min="2803" max="2803" width="16.6640625" style="9" customWidth="1"/>
    <col min="2804" max="2804" width="18.44140625" style="9" customWidth="1"/>
    <col min="2805" max="2805" width="16" style="9" bestFit="1" customWidth="1"/>
    <col min="2806" max="3053" width="8.6640625" style="9"/>
    <col min="3054" max="3054" width="7.6640625" style="9" customWidth="1"/>
    <col min="3055" max="3055" width="65.6640625" style="9" customWidth="1"/>
    <col min="3056" max="3057" width="7.6640625" style="9" bestFit="1" customWidth="1"/>
    <col min="3058" max="3058" width="15.44140625" style="9" bestFit="1" customWidth="1"/>
    <col min="3059" max="3059" width="16.6640625" style="9" customWidth="1"/>
    <col min="3060" max="3060" width="18.44140625" style="9" customWidth="1"/>
    <col min="3061" max="3061" width="16" style="9" bestFit="1" customWidth="1"/>
    <col min="3062" max="3309" width="8.6640625" style="9"/>
    <col min="3310" max="3310" width="7.6640625" style="9" customWidth="1"/>
    <col min="3311" max="3311" width="65.6640625" style="9" customWidth="1"/>
    <col min="3312" max="3313" width="7.6640625" style="9" bestFit="1" customWidth="1"/>
    <col min="3314" max="3314" width="15.44140625" style="9" bestFit="1" customWidth="1"/>
    <col min="3315" max="3315" width="16.6640625" style="9" customWidth="1"/>
    <col min="3316" max="3316" width="18.44140625" style="9" customWidth="1"/>
    <col min="3317" max="3317" width="16" style="9" bestFit="1" customWidth="1"/>
    <col min="3318" max="3565" width="8.6640625" style="9"/>
    <col min="3566" max="3566" width="7.6640625" style="9" customWidth="1"/>
    <col min="3567" max="3567" width="65.6640625" style="9" customWidth="1"/>
    <col min="3568" max="3569" width="7.6640625" style="9" bestFit="1" customWidth="1"/>
    <col min="3570" max="3570" width="15.44140625" style="9" bestFit="1" customWidth="1"/>
    <col min="3571" max="3571" width="16.6640625" style="9" customWidth="1"/>
    <col min="3572" max="3572" width="18.44140625" style="9" customWidth="1"/>
    <col min="3573" max="3573" width="16" style="9" bestFit="1" customWidth="1"/>
    <col min="3574" max="3821" width="8.6640625" style="9"/>
    <col min="3822" max="3822" width="7.6640625" style="9" customWidth="1"/>
    <col min="3823" max="3823" width="65.6640625" style="9" customWidth="1"/>
    <col min="3824" max="3825" width="7.6640625" style="9" bestFit="1" customWidth="1"/>
    <col min="3826" max="3826" width="15.44140625" style="9" bestFit="1" customWidth="1"/>
    <col min="3827" max="3827" width="16.6640625" style="9" customWidth="1"/>
    <col min="3828" max="3828" width="18.44140625" style="9" customWidth="1"/>
    <col min="3829" max="3829" width="16" style="9" bestFit="1" customWidth="1"/>
    <col min="3830" max="4077" width="8.6640625" style="9"/>
    <col min="4078" max="4078" width="7.6640625" style="9" customWidth="1"/>
    <col min="4079" max="4079" width="65.6640625" style="9" customWidth="1"/>
    <col min="4080" max="4081" width="7.6640625" style="9" bestFit="1" customWidth="1"/>
    <col min="4082" max="4082" width="15.44140625" style="9" bestFit="1" customWidth="1"/>
    <col min="4083" max="4083" width="16.6640625" style="9" customWidth="1"/>
    <col min="4084" max="4084" width="18.44140625" style="9" customWidth="1"/>
    <col min="4085" max="4085" width="16" style="9" bestFit="1" customWidth="1"/>
    <col min="4086" max="4333" width="8.6640625" style="9"/>
    <col min="4334" max="4334" width="7.6640625" style="9" customWidth="1"/>
    <col min="4335" max="4335" width="65.6640625" style="9" customWidth="1"/>
    <col min="4336" max="4337" width="7.6640625" style="9" bestFit="1" customWidth="1"/>
    <col min="4338" max="4338" width="15.44140625" style="9" bestFit="1" customWidth="1"/>
    <col min="4339" max="4339" width="16.6640625" style="9" customWidth="1"/>
    <col min="4340" max="4340" width="18.44140625" style="9" customWidth="1"/>
    <col min="4341" max="4341" width="16" style="9" bestFit="1" customWidth="1"/>
    <col min="4342" max="4589" width="8.6640625" style="9"/>
    <col min="4590" max="4590" width="7.6640625" style="9" customWidth="1"/>
    <col min="4591" max="4591" width="65.6640625" style="9" customWidth="1"/>
    <col min="4592" max="4593" width="7.6640625" style="9" bestFit="1" customWidth="1"/>
    <col min="4594" max="4594" width="15.44140625" style="9" bestFit="1" customWidth="1"/>
    <col min="4595" max="4595" width="16.6640625" style="9" customWidth="1"/>
    <col min="4596" max="4596" width="18.44140625" style="9" customWidth="1"/>
    <col min="4597" max="4597" width="16" style="9" bestFit="1" customWidth="1"/>
    <col min="4598" max="4845" width="8.6640625" style="9"/>
    <col min="4846" max="4846" width="7.6640625" style="9" customWidth="1"/>
    <col min="4847" max="4847" width="65.6640625" style="9" customWidth="1"/>
    <col min="4848" max="4849" width="7.6640625" style="9" bestFit="1" customWidth="1"/>
    <col min="4850" max="4850" width="15.44140625" style="9" bestFit="1" customWidth="1"/>
    <col min="4851" max="4851" width="16.6640625" style="9" customWidth="1"/>
    <col min="4852" max="4852" width="18.44140625" style="9" customWidth="1"/>
    <col min="4853" max="4853" width="16" style="9" bestFit="1" customWidth="1"/>
    <col min="4854" max="5101" width="8.6640625" style="9"/>
    <col min="5102" max="5102" width="7.6640625" style="9" customWidth="1"/>
    <col min="5103" max="5103" width="65.6640625" style="9" customWidth="1"/>
    <col min="5104" max="5105" width="7.6640625" style="9" bestFit="1" customWidth="1"/>
    <col min="5106" max="5106" width="15.44140625" style="9" bestFit="1" customWidth="1"/>
    <col min="5107" max="5107" width="16.6640625" style="9" customWidth="1"/>
    <col min="5108" max="5108" width="18.44140625" style="9" customWidth="1"/>
    <col min="5109" max="5109" width="16" style="9" bestFit="1" customWidth="1"/>
    <col min="5110" max="5357" width="8.6640625" style="9"/>
    <col min="5358" max="5358" width="7.6640625" style="9" customWidth="1"/>
    <col min="5359" max="5359" width="65.6640625" style="9" customWidth="1"/>
    <col min="5360" max="5361" width="7.6640625" style="9" bestFit="1" customWidth="1"/>
    <col min="5362" max="5362" width="15.44140625" style="9" bestFit="1" customWidth="1"/>
    <col min="5363" max="5363" width="16.6640625" style="9" customWidth="1"/>
    <col min="5364" max="5364" width="18.44140625" style="9" customWidth="1"/>
    <col min="5365" max="5365" width="16" style="9" bestFit="1" customWidth="1"/>
    <col min="5366" max="5613" width="8.6640625" style="9"/>
    <col min="5614" max="5614" width="7.6640625" style="9" customWidth="1"/>
    <col min="5615" max="5615" width="65.6640625" style="9" customWidth="1"/>
    <col min="5616" max="5617" width="7.6640625" style="9" bestFit="1" customWidth="1"/>
    <col min="5618" max="5618" width="15.44140625" style="9" bestFit="1" customWidth="1"/>
    <col min="5619" max="5619" width="16.6640625" style="9" customWidth="1"/>
    <col min="5620" max="5620" width="18.44140625" style="9" customWidth="1"/>
    <col min="5621" max="5621" width="16" style="9" bestFit="1" customWidth="1"/>
    <col min="5622" max="5869" width="8.6640625" style="9"/>
    <col min="5870" max="5870" width="7.6640625" style="9" customWidth="1"/>
    <col min="5871" max="5871" width="65.6640625" style="9" customWidth="1"/>
    <col min="5872" max="5873" width="7.6640625" style="9" bestFit="1" customWidth="1"/>
    <col min="5874" max="5874" width="15.44140625" style="9" bestFit="1" customWidth="1"/>
    <col min="5875" max="5875" width="16.6640625" style="9" customWidth="1"/>
    <col min="5876" max="5876" width="18.44140625" style="9" customWidth="1"/>
    <col min="5877" max="5877" width="16" style="9" bestFit="1" customWidth="1"/>
    <col min="5878" max="6125" width="8.6640625" style="9"/>
    <col min="6126" max="6126" width="7.6640625" style="9" customWidth="1"/>
    <col min="6127" max="6127" width="65.6640625" style="9" customWidth="1"/>
    <col min="6128" max="6129" width="7.6640625" style="9" bestFit="1" customWidth="1"/>
    <col min="6130" max="6130" width="15.44140625" style="9" bestFit="1" customWidth="1"/>
    <col min="6131" max="6131" width="16.6640625" style="9" customWidth="1"/>
    <col min="6132" max="6132" width="18.44140625" style="9" customWidth="1"/>
    <col min="6133" max="6133" width="16" style="9" bestFit="1" customWidth="1"/>
    <col min="6134" max="6381" width="8.6640625" style="9"/>
    <col min="6382" max="6382" width="7.6640625" style="9" customWidth="1"/>
    <col min="6383" max="6383" width="65.6640625" style="9" customWidth="1"/>
    <col min="6384" max="6385" width="7.6640625" style="9" bestFit="1" customWidth="1"/>
    <col min="6386" max="6386" width="15.44140625" style="9" bestFit="1" customWidth="1"/>
    <col min="6387" max="6387" width="16.6640625" style="9" customWidth="1"/>
    <col min="6388" max="6388" width="18.44140625" style="9" customWidth="1"/>
    <col min="6389" max="6389" width="16" style="9" bestFit="1" customWidth="1"/>
    <col min="6390" max="6637" width="8.6640625" style="9"/>
    <col min="6638" max="6638" width="7.6640625" style="9" customWidth="1"/>
    <col min="6639" max="6639" width="65.6640625" style="9" customWidth="1"/>
    <col min="6640" max="6641" width="7.6640625" style="9" bestFit="1" customWidth="1"/>
    <col min="6642" max="6642" width="15.44140625" style="9" bestFit="1" customWidth="1"/>
    <col min="6643" max="6643" width="16.6640625" style="9" customWidth="1"/>
    <col min="6644" max="6644" width="18.44140625" style="9" customWidth="1"/>
    <col min="6645" max="6645" width="16" style="9" bestFit="1" customWidth="1"/>
    <col min="6646" max="6893" width="8.6640625" style="9"/>
    <col min="6894" max="6894" width="7.6640625" style="9" customWidth="1"/>
    <col min="6895" max="6895" width="65.6640625" style="9" customWidth="1"/>
    <col min="6896" max="6897" width="7.6640625" style="9" bestFit="1" customWidth="1"/>
    <col min="6898" max="6898" width="15.44140625" style="9" bestFit="1" customWidth="1"/>
    <col min="6899" max="6899" width="16.6640625" style="9" customWidth="1"/>
    <col min="6900" max="6900" width="18.44140625" style="9" customWidth="1"/>
    <col min="6901" max="6901" width="16" style="9" bestFit="1" customWidth="1"/>
    <col min="6902" max="7149" width="8.6640625" style="9"/>
    <col min="7150" max="7150" width="7.6640625" style="9" customWidth="1"/>
    <col min="7151" max="7151" width="65.6640625" style="9" customWidth="1"/>
    <col min="7152" max="7153" width="7.6640625" style="9" bestFit="1" customWidth="1"/>
    <col min="7154" max="7154" width="15.44140625" style="9" bestFit="1" customWidth="1"/>
    <col min="7155" max="7155" width="16.6640625" style="9" customWidth="1"/>
    <col min="7156" max="7156" width="18.44140625" style="9" customWidth="1"/>
    <col min="7157" max="7157" width="16" style="9" bestFit="1" customWidth="1"/>
    <col min="7158" max="7405" width="8.6640625" style="9"/>
    <col min="7406" max="7406" width="7.6640625" style="9" customWidth="1"/>
    <col min="7407" max="7407" width="65.6640625" style="9" customWidth="1"/>
    <col min="7408" max="7409" width="7.6640625" style="9" bestFit="1" customWidth="1"/>
    <col min="7410" max="7410" width="15.44140625" style="9" bestFit="1" customWidth="1"/>
    <col min="7411" max="7411" width="16.6640625" style="9" customWidth="1"/>
    <col min="7412" max="7412" width="18.44140625" style="9" customWidth="1"/>
    <col min="7413" max="7413" width="16" style="9" bestFit="1" customWidth="1"/>
    <col min="7414" max="7661" width="8.6640625" style="9"/>
    <col min="7662" max="7662" width="7.6640625" style="9" customWidth="1"/>
    <col min="7663" max="7663" width="65.6640625" style="9" customWidth="1"/>
    <col min="7664" max="7665" width="7.6640625" style="9" bestFit="1" customWidth="1"/>
    <col min="7666" max="7666" width="15.44140625" style="9" bestFit="1" customWidth="1"/>
    <col min="7667" max="7667" width="16.6640625" style="9" customWidth="1"/>
    <col min="7668" max="7668" width="18.44140625" style="9" customWidth="1"/>
    <col min="7669" max="7669" width="16" style="9" bestFit="1" customWidth="1"/>
    <col min="7670" max="7917" width="8.6640625" style="9"/>
    <col min="7918" max="7918" width="7.6640625" style="9" customWidth="1"/>
    <col min="7919" max="7919" width="65.6640625" style="9" customWidth="1"/>
    <col min="7920" max="7921" width="7.6640625" style="9" bestFit="1" customWidth="1"/>
    <col min="7922" max="7922" width="15.44140625" style="9" bestFit="1" customWidth="1"/>
    <col min="7923" max="7923" width="16.6640625" style="9" customWidth="1"/>
    <col min="7924" max="7924" width="18.44140625" style="9" customWidth="1"/>
    <col min="7925" max="7925" width="16" style="9" bestFit="1" customWidth="1"/>
    <col min="7926" max="8173" width="8.6640625" style="9"/>
    <col min="8174" max="8174" width="7.6640625" style="9" customWidth="1"/>
    <col min="8175" max="8175" width="65.6640625" style="9" customWidth="1"/>
    <col min="8176" max="8177" width="7.6640625" style="9" bestFit="1" customWidth="1"/>
    <col min="8178" max="8178" width="15.44140625" style="9" bestFit="1" customWidth="1"/>
    <col min="8179" max="8179" width="16.6640625" style="9" customWidth="1"/>
    <col min="8180" max="8180" width="18.44140625" style="9" customWidth="1"/>
    <col min="8181" max="8181" width="16" style="9" bestFit="1" customWidth="1"/>
    <col min="8182" max="8429" width="8.6640625" style="9"/>
    <col min="8430" max="8430" width="7.6640625" style="9" customWidth="1"/>
    <col min="8431" max="8431" width="65.6640625" style="9" customWidth="1"/>
    <col min="8432" max="8433" width="7.6640625" style="9" bestFit="1" customWidth="1"/>
    <col min="8434" max="8434" width="15.44140625" style="9" bestFit="1" customWidth="1"/>
    <col min="8435" max="8435" width="16.6640625" style="9" customWidth="1"/>
    <col min="8436" max="8436" width="18.44140625" style="9" customWidth="1"/>
    <col min="8437" max="8437" width="16" style="9" bestFit="1" customWidth="1"/>
    <col min="8438" max="8685" width="8.6640625" style="9"/>
    <col min="8686" max="8686" width="7.6640625" style="9" customWidth="1"/>
    <col min="8687" max="8687" width="65.6640625" style="9" customWidth="1"/>
    <col min="8688" max="8689" width="7.6640625" style="9" bestFit="1" customWidth="1"/>
    <col min="8690" max="8690" width="15.44140625" style="9" bestFit="1" customWidth="1"/>
    <col min="8691" max="8691" width="16.6640625" style="9" customWidth="1"/>
    <col min="8692" max="8692" width="18.44140625" style="9" customWidth="1"/>
    <col min="8693" max="8693" width="16" style="9" bestFit="1" customWidth="1"/>
    <col min="8694" max="8941" width="8.6640625" style="9"/>
    <col min="8942" max="8942" width="7.6640625" style="9" customWidth="1"/>
    <col min="8943" max="8943" width="65.6640625" style="9" customWidth="1"/>
    <col min="8944" max="8945" width="7.6640625" style="9" bestFit="1" customWidth="1"/>
    <col min="8946" max="8946" width="15.44140625" style="9" bestFit="1" customWidth="1"/>
    <col min="8947" max="8947" width="16.6640625" style="9" customWidth="1"/>
    <col min="8948" max="8948" width="18.44140625" style="9" customWidth="1"/>
    <col min="8949" max="8949" width="16" style="9" bestFit="1" customWidth="1"/>
    <col min="8950" max="9197" width="8.6640625" style="9"/>
    <col min="9198" max="9198" width="7.6640625" style="9" customWidth="1"/>
    <col min="9199" max="9199" width="65.6640625" style="9" customWidth="1"/>
    <col min="9200" max="9201" width="7.6640625" style="9" bestFit="1" customWidth="1"/>
    <col min="9202" max="9202" width="15.44140625" style="9" bestFit="1" customWidth="1"/>
    <col min="9203" max="9203" width="16.6640625" style="9" customWidth="1"/>
    <col min="9204" max="9204" width="18.44140625" style="9" customWidth="1"/>
    <col min="9205" max="9205" width="16" style="9" bestFit="1" customWidth="1"/>
    <col min="9206" max="9453" width="8.6640625" style="9"/>
    <col min="9454" max="9454" width="7.6640625" style="9" customWidth="1"/>
    <col min="9455" max="9455" width="65.6640625" style="9" customWidth="1"/>
    <col min="9456" max="9457" width="7.6640625" style="9" bestFit="1" customWidth="1"/>
    <col min="9458" max="9458" width="15.44140625" style="9" bestFit="1" customWidth="1"/>
    <col min="9459" max="9459" width="16.6640625" style="9" customWidth="1"/>
    <col min="9460" max="9460" width="18.44140625" style="9" customWidth="1"/>
    <col min="9461" max="9461" width="16" style="9" bestFit="1" customWidth="1"/>
    <col min="9462" max="9709" width="8.6640625" style="9"/>
    <col min="9710" max="9710" width="7.6640625" style="9" customWidth="1"/>
    <col min="9711" max="9711" width="65.6640625" style="9" customWidth="1"/>
    <col min="9712" max="9713" width="7.6640625" style="9" bestFit="1" customWidth="1"/>
    <col min="9714" max="9714" width="15.44140625" style="9" bestFit="1" customWidth="1"/>
    <col min="9715" max="9715" width="16.6640625" style="9" customWidth="1"/>
    <col min="9716" max="9716" width="18.44140625" style="9" customWidth="1"/>
    <col min="9717" max="9717" width="16" style="9" bestFit="1" customWidth="1"/>
    <col min="9718" max="9965" width="8.6640625" style="9"/>
    <col min="9966" max="9966" width="7.6640625" style="9" customWidth="1"/>
    <col min="9967" max="9967" width="65.6640625" style="9" customWidth="1"/>
    <col min="9968" max="9969" width="7.6640625" style="9" bestFit="1" customWidth="1"/>
    <col min="9970" max="9970" width="15.44140625" style="9" bestFit="1" customWidth="1"/>
    <col min="9971" max="9971" width="16.6640625" style="9" customWidth="1"/>
    <col min="9972" max="9972" width="18.44140625" style="9" customWidth="1"/>
    <col min="9973" max="9973" width="16" style="9" bestFit="1" customWidth="1"/>
    <col min="9974" max="10221" width="8.6640625" style="9"/>
    <col min="10222" max="10222" width="7.6640625" style="9" customWidth="1"/>
    <col min="10223" max="10223" width="65.6640625" style="9" customWidth="1"/>
    <col min="10224" max="10225" width="7.6640625" style="9" bestFit="1" customWidth="1"/>
    <col min="10226" max="10226" width="15.44140625" style="9" bestFit="1" customWidth="1"/>
    <col min="10227" max="10227" width="16.6640625" style="9" customWidth="1"/>
    <col min="10228" max="10228" width="18.44140625" style="9" customWidth="1"/>
    <col min="10229" max="10229" width="16" style="9" bestFit="1" customWidth="1"/>
    <col min="10230" max="10477" width="8.6640625" style="9"/>
    <col min="10478" max="10478" width="7.6640625" style="9" customWidth="1"/>
    <col min="10479" max="10479" width="65.6640625" style="9" customWidth="1"/>
    <col min="10480" max="10481" width="7.6640625" style="9" bestFit="1" customWidth="1"/>
    <col min="10482" max="10482" width="15.44140625" style="9" bestFit="1" customWidth="1"/>
    <col min="10483" max="10483" width="16.6640625" style="9" customWidth="1"/>
    <col min="10484" max="10484" width="18.44140625" style="9" customWidth="1"/>
    <col min="10485" max="10485" width="16" style="9" bestFit="1" customWidth="1"/>
    <col min="10486" max="10733" width="8.6640625" style="9"/>
    <col min="10734" max="10734" width="7.6640625" style="9" customWidth="1"/>
    <col min="10735" max="10735" width="65.6640625" style="9" customWidth="1"/>
    <col min="10736" max="10737" width="7.6640625" style="9" bestFit="1" customWidth="1"/>
    <col min="10738" max="10738" width="15.44140625" style="9" bestFit="1" customWidth="1"/>
    <col min="10739" max="10739" width="16.6640625" style="9" customWidth="1"/>
    <col min="10740" max="10740" width="18.44140625" style="9" customWidth="1"/>
    <col min="10741" max="10741" width="16" style="9" bestFit="1" customWidth="1"/>
    <col min="10742" max="10989" width="8.6640625" style="9"/>
    <col min="10990" max="10990" width="7.6640625" style="9" customWidth="1"/>
    <col min="10991" max="10991" width="65.6640625" style="9" customWidth="1"/>
    <col min="10992" max="10993" width="7.6640625" style="9" bestFit="1" customWidth="1"/>
    <col min="10994" max="10994" width="15.44140625" style="9" bestFit="1" customWidth="1"/>
    <col min="10995" max="10995" width="16.6640625" style="9" customWidth="1"/>
    <col min="10996" max="10996" width="18.44140625" style="9" customWidth="1"/>
    <col min="10997" max="10997" width="16" style="9" bestFit="1" customWidth="1"/>
    <col min="10998" max="11245" width="8.6640625" style="9"/>
    <col min="11246" max="11246" width="7.6640625" style="9" customWidth="1"/>
    <col min="11247" max="11247" width="65.6640625" style="9" customWidth="1"/>
    <col min="11248" max="11249" width="7.6640625" style="9" bestFit="1" customWidth="1"/>
    <col min="11250" max="11250" width="15.44140625" style="9" bestFit="1" customWidth="1"/>
    <col min="11251" max="11251" width="16.6640625" style="9" customWidth="1"/>
    <col min="11252" max="11252" width="18.44140625" style="9" customWidth="1"/>
    <col min="11253" max="11253" width="16" style="9" bestFit="1" customWidth="1"/>
    <col min="11254" max="11501" width="8.6640625" style="9"/>
    <col min="11502" max="11502" width="7.6640625" style="9" customWidth="1"/>
    <col min="11503" max="11503" width="65.6640625" style="9" customWidth="1"/>
    <col min="11504" max="11505" width="7.6640625" style="9" bestFit="1" customWidth="1"/>
    <col min="11506" max="11506" width="15.44140625" style="9" bestFit="1" customWidth="1"/>
    <col min="11507" max="11507" width="16.6640625" style="9" customWidth="1"/>
    <col min="11508" max="11508" width="18.44140625" style="9" customWidth="1"/>
    <col min="11509" max="11509" width="16" style="9" bestFit="1" customWidth="1"/>
    <col min="11510" max="11757" width="8.6640625" style="9"/>
    <col min="11758" max="11758" width="7.6640625" style="9" customWidth="1"/>
    <col min="11759" max="11759" width="65.6640625" style="9" customWidth="1"/>
    <col min="11760" max="11761" width="7.6640625" style="9" bestFit="1" customWidth="1"/>
    <col min="11762" max="11762" width="15.44140625" style="9" bestFit="1" customWidth="1"/>
    <col min="11763" max="11763" width="16.6640625" style="9" customWidth="1"/>
    <col min="11764" max="11764" width="18.44140625" style="9" customWidth="1"/>
    <col min="11765" max="11765" width="16" style="9" bestFit="1" customWidth="1"/>
    <col min="11766" max="12013" width="8.6640625" style="9"/>
    <col min="12014" max="12014" width="7.6640625" style="9" customWidth="1"/>
    <col min="12015" max="12015" width="65.6640625" style="9" customWidth="1"/>
    <col min="12016" max="12017" width="7.6640625" style="9" bestFit="1" customWidth="1"/>
    <col min="12018" max="12018" width="15.44140625" style="9" bestFit="1" customWidth="1"/>
    <col min="12019" max="12019" width="16.6640625" style="9" customWidth="1"/>
    <col min="12020" max="12020" width="18.44140625" style="9" customWidth="1"/>
    <col min="12021" max="12021" width="16" style="9" bestFit="1" customWidth="1"/>
    <col min="12022" max="12269" width="8.6640625" style="9"/>
    <col min="12270" max="12270" width="7.6640625" style="9" customWidth="1"/>
    <col min="12271" max="12271" width="65.6640625" style="9" customWidth="1"/>
    <col min="12272" max="12273" width="7.6640625" style="9" bestFit="1" customWidth="1"/>
    <col min="12274" max="12274" width="15.44140625" style="9" bestFit="1" customWidth="1"/>
    <col min="12275" max="12275" width="16.6640625" style="9" customWidth="1"/>
    <col min="12276" max="12276" width="18.44140625" style="9" customWidth="1"/>
    <col min="12277" max="12277" width="16" style="9" bestFit="1" customWidth="1"/>
    <col min="12278" max="12525" width="8.6640625" style="9"/>
    <col min="12526" max="12526" width="7.6640625" style="9" customWidth="1"/>
    <col min="12527" max="12527" width="65.6640625" style="9" customWidth="1"/>
    <col min="12528" max="12529" width="7.6640625" style="9" bestFit="1" customWidth="1"/>
    <col min="12530" max="12530" width="15.44140625" style="9" bestFit="1" customWidth="1"/>
    <col min="12531" max="12531" width="16.6640625" style="9" customWidth="1"/>
    <col min="12532" max="12532" width="18.44140625" style="9" customWidth="1"/>
    <col min="12533" max="12533" width="16" style="9" bestFit="1" customWidth="1"/>
    <col min="12534" max="12781" width="8.6640625" style="9"/>
    <col min="12782" max="12782" width="7.6640625" style="9" customWidth="1"/>
    <col min="12783" max="12783" width="65.6640625" style="9" customWidth="1"/>
    <col min="12784" max="12785" width="7.6640625" style="9" bestFit="1" customWidth="1"/>
    <col min="12786" max="12786" width="15.44140625" style="9" bestFit="1" customWidth="1"/>
    <col min="12787" max="12787" width="16.6640625" style="9" customWidth="1"/>
    <col min="12788" max="12788" width="18.44140625" style="9" customWidth="1"/>
    <col min="12789" max="12789" width="16" style="9" bestFit="1" customWidth="1"/>
    <col min="12790" max="13037" width="8.6640625" style="9"/>
    <col min="13038" max="13038" width="7.6640625" style="9" customWidth="1"/>
    <col min="13039" max="13039" width="65.6640625" style="9" customWidth="1"/>
    <col min="13040" max="13041" width="7.6640625" style="9" bestFit="1" customWidth="1"/>
    <col min="13042" max="13042" width="15.44140625" style="9" bestFit="1" customWidth="1"/>
    <col min="13043" max="13043" width="16.6640625" style="9" customWidth="1"/>
    <col min="13044" max="13044" width="18.44140625" style="9" customWidth="1"/>
    <col min="13045" max="13045" width="16" style="9" bestFit="1" customWidth="1"/>
    <col min="13046" max="13293" width="8.6640625" style="9"/>
    <col min="13294" max="13294" width="7.6640625" style="9" customWidth="1"/>
    <col min="13295" max="13295" width="65.6640625" style="9" customWidth="1"/>
    <col min="13296" max="13297" width="7.6640625" style="9" bestFit="1" customWidth="1"/>
    <col min="13298" max="13298" width="15.44140625" style="9" bestFit="1" customWidth="1"/>
    <col min="13299" max="13299" width="16.6640625" style="9" customWidth="1"/>
    <col min="13300" max="13300" width="18.44140625" style="9" customWidth="1"/>
    <col min="13301" max="13301" width="16" style="9" bestFit="1" customWidth="1"/>
    <col min="13302" max="13549" width="8.6640625" style="9"/>
    <col min="13550" max="13550" width="7.6640625" style="9" customWidth="1"/>
    <col min="13551" max="13551" width="65.6640625" style="9" customWidth="1"/>
    <col min="13552" max="13553" width="7.6640625" style="9" bestFit="1" customWidth="1"/>
    <col min="13554" max="13554" width="15.44140625" style="9" bestFit="1" customWidth="1"/>
    <col min="13555" max="13555" width="16.6640625" style="9" customWidth="1"/>
    <col min="13556" max="13556" width="18.44140625" style="9" customWidth="1"/>
    <col min="13557" max="13557" width="16" style="9" bestFit="1" customWidth="1"/>
    <col min="13558" max="13805" width="8.6640625" style="9"/>
    <col min="13806" max="13806" width="7.6640625" style="9" customWidth="1"/>
    <col min="13807" max="13807" width="65.6640625" style="9" customWidth="1"/>
    <col min="13808" max="13809" width="7.6640625" style="9" bestFit="1" customWidth="1"/>
    <col min="13810" max="13810" width="15.44140625" style="9" bestFit="1" customWidth="1"/>
    <col min="13811" max="13811" width="16.6640625" style="9" customWidth="1"/>
    <col min="13812" max="13812" width="18.44140625" style="9" customWidth="1"/>
    <col min="13813" max="13813" width="16" style="9" bestFit="1" customWidth="1"/>
    <col min="13814" max="14061" width="8.6640625" style="9"/>
    <col min="14062" max="14062" width="7.6640625" style="9" customWidth="1"/>
    <col min="14063" max="14063" width="65.6640625" style="9" customWidth="1"/>
    <col min="14064" max="14065" width="7.6640625" style="9" bestFit="1" customWidth="1"/>
    <col min="14066" max="14066" width="15.44140625" style="9" bestFit="1" customWidth="1"/>
    <col min="14067" max="14067" width="16.6640625" style="9" customWidth="1"/>
    <col min="14068" max="14068" width="18.44140625" style="9" customWidth="1"/>
    <col min="14069" max="14069" width="16" style="9" bestFit="1" customWidth="1"/>
    <col min="14070" max="14317" width="8.6640625" style="9"/>
    <col min="14318" max="14318" width="7.6640625" style="9" customWidth="1"/>
    <col min="14319" max="14319" width="65.6640625" style="9" customWidth="1"/>
    <col min="14320" max="14321" width="7.6640625" style="9" bestFit="1" customWidth="1"/>
    <col min="14322" max="14322" width="15.44140625" style="9" bestFit="1" customWidth="1"/>
    <col min="14323" max="14323" width="16.6640625" style="9" customWidth="1"/>
    <col min="14324" max="14324" width="18.44140625" style="9" customWidth="1"/>
    <col min="14325" max="14325" width="16" style="9" bestFit="1" customWidth="1"/>
    <col min="14326" max="14573" width="8.6640625" style="9"/>
    <col min="14574" max="14574" width="7.6640625" style="9" customWidth="1"/>
    <col min="14575" max="14575" width="65.6640625" style="9" customWidth="1"/>
    <col min="14576" max="14577" width="7.6640625" style="9" bestFit="1" customWidth="1"/>
    <col min="14578" max="14578" width="15.44140625" style="9" bestFit="1" customWidth="1"/>
    <col min="14579" max="14579" width="16.6640625" style="9" customWidth="1"/>
    <col min="14580" max="14580" width="18.44140625" style="9" customWidth="1"/>
    <col min="14581" max="14581" width="16" style="9" bestFit="1" customWidth="1"/>
    <col min="14582" max="14829" width="8.6640625" style="9"/>
    <col min="14830" max="14830" width="7.6640625" style="9" customWidth="1"/>
    <col min="14831" max="14831" width="65.6640625" style="9" customWidth="1"/>
    <col min="14832" max="14833" width="7.6640625" style="9" bestFit="1" customWidth="1"/>
    <col min="14834" max="14834" width="15.44140625" style="9" bestFit="1" customWidth="1"/>
    <col min="14835" max="14835" width="16.6640625" style="9" customWidth="1"/>
    <col min="14836" max="14836" width="18.44140625" style="9" customWidth="1"/>
    <col min="14837" max="14837" width="16" style="9" bestFit="1" customWidth="1"/>
    <col min="14838" max="15085" width="8.6640625" style="9"/>
    <col min="15086" max="15086" width="7.6640625" style="9" customWidth="1"/>
    <col min="15087" max="15087" width="65.6640625" style="9" customWidth="1"/>
    <col min="15088" max="15089" width="7.6640625" style="9" bestFit="1" customWidth="1"/>
    <col min="15090" max="15090" width="15.44140625" style="9" bestFit="1" customWidth="1"/>
    <col min="15091" max="15091" width="16.6640625" style="9" customWidth="1"/>
    <col min="15092" max="15092" width="18.44140625" style="9" customWidth="1"/>
    <col min="15093" max="15093" width="16" style="9" bestFit="1" customWidth="1"/>
    <col min="15094" max="15341" width="8.6640625" style="9"/>
    <col min="15342" max="15342" width="7.6640625" style="9" customWidth="1"/>
    <col min="15343" max="15343" width="65.6640625" style="9" customWidth="1"/>
    <col min="15344" max="15345" width="7.6640625" style="9" bestFit="1" customWidth="1"/>
    <col min="15346" max="15346" width="15.44140625" style="9" bestFit="1" customWidth="1"/>
    <col min="15347" max="15347" width="16.6640625" style="9" customWidth="1"/>
    <col min="15348" max="15348" width="18.44140625" style="9" customWidth="1"/>
    <col min="15349" max="15349" width="16" style="9" bestFit="1" customWidth="1"/>
    <col min="15350" max="15597" width="8.6640625" style="9"/>
    <col min="15598" max="15598" width="7.6640625" style="9" customWidth="1"/>
    <col min="15599" max="15599" width="65.6640625" style="9" customWidth="1"/>
    <col min="15600" max="15601" width="7.6640625" style="9" bestFit="1" customWidth="1"/>
    <col min="15602" max="15602" width="15.44140625" style="9" bestFit="1" customWidth="1"/>
    <col min="15603" max="15603" width="16.6640625" style="9" customWidth="1"/>
    <col min="15604" max="15604" width="18.44140625" style="9" customWidth="1"/>
    <col min="15605" max="15605" width="16" style="9" bestFit="1" customWidth="1"/>
    <col min="15606" max="15853" width="8.6640625" style="9"/>
    <col min="15854" max="15854" width="7.6640625" style="9" customWidth="1"/>
    <col min="15855" max="15855" width="65.6640625" style="9" customWidth="1"/>
    <col min="15856" max="15857" width="7.6640625" style="9" bestFit="1" customWidth="1"/>
    <col min="15858" max="15858" width="15.44140625" style="9" bestFit="1" customWidth="1"/>
    <col min="15859" max="15859" width="16.6640625" style="9" customWidth="1"/>
    <col min="15860" max="15860" width="18.44140625" style="9" customWidth="1"/>
    <col min="15861" max="15861" width="16" style="9" bestFit="1" customWidth="1"/>
    <col min="15862" max="16109" width="8.6640625" style="9"/>
    <col min="16110" max="16110" width="7.6640625" style="9" customWidth="1"/>
    <col min="16111" max="16111" width="65.6640625" style="9" customWidth="1"/>
    <col min="16112" max="16113" width="7.6640625" style="9" bestFit="1" customWidth="1"/>
    <col min="16114" max="16114" width="15.44140625" style="9" bestFit="1" customWidth="1"/>
    <col min="16115" max="16115" width="16.6640625" style="9" customWidth="1"/>
    <col min="16116" max="16116" width="18.44140625" style="9" customWidth="1"/>
    <col min="16117" max="16117" width="16" style="9" bestFit="1" customWidth="1"/>
    <col min="16118" max="16384" width="8.6640625" style="9"/>
  </cols>
  <sheetData>
    <row r="1" spans="1:12" s="8" customFormat="1" ht="29.4" customHeight="1" thickBot="1" x14ac:dyDescent="0.3">
      <c r="A1" s="1366" t="s">
        <v>272</v>
      </c>
      <c r="B1" s="1367"/>
      <c r="C1" s="1367"/>
      <c r="D1" s="1367"/>
      <c r="E1" s="1367"/>
      <c r="F1" s="1367"/>
      <c r="G1" s="1367"/>
      <c r="H1" s="1367"/>
      <c r="I1" s="1367"/>
      <c r="J1" s="1367"/>
    </row>
    <row r="2" spans="1:12" ht="21.6" thickBot="1" x14ac:dyDescent="0.35">
      <c r="A2" s="1368"/>
      <c r="B2" s="1369"/>
      <c r="C2" s="1369"/>
      <c r="D2" s="1369"/>
      <c r="E2" s="1370"/>
      <c r="F2" s="1359" t="s">
        <v>503</v>
      </c>
      <c r="G2" s="1360"/>
      <c r="H2" s="1361"/>
      <c r="I2" s="1364" t="s">
        <v>504</v>
      </c>
      <c r="J2" s="1365"/>
    </row>
    <row r="3" spans="1:12" s="10" customFormat="1" ht="31.2" customHeight="1" thickBot="1" x14ac:dyDescent="0.3">
      <c r="A3" s="711" t="s">
        <v>8</v>
      </c>
      <c r="B3" s="711" t="s">
        <v>18</v>
      </c>
      <c r="C3" s="712" t="s">
        <v>9</v>
      </c>
      <c r="D3" s="711" t="s">
        <v>16</v>
      </c>
      <c r="E3" s="713" t="s">
        <v>10</v>
      </c>
      <c r="F3" s="711" t="s">
        <v>15</v>
      </c>
      <c r="G3" s="713" t="s">
        <v>14</v>
      </c>
      <c r="H3" s="713" t="s">
        <v>11</v>
      </c>
      <c r="I3" s="896" t="s">
        <v>15</v>
      </c>
      <c r="J3" s="897" t="s">
        <v>11</v>
      </c>
    </row>
    <row r="4" spans="1:12" s="11" customFormat="1" ht="22.8" customHeight="1" x14ac:dyDescent="0.3">
      <c r="A4" s="681"/>
      <c r="B4" s="682"/>
      <c r="C4" s="995" t="s">
        <v>27</v>
      </c>
      <c r="D4" s="683"/>
      <c r="E4" s="683"/>
      <c r="F4" s="683"/>
      <c r="G4" s="683"/>
      <c r="H4" s="683"/>
      <c r="I4" s="681"/>
      <c r="J4" s="685"/>
    </row>
    <row r="5" spans="1:12" ht="139.19999999999999" customHeight="1" x14ac:dyDescent="0.3">
      <c r="A5" s="714">
        <v>1</v>
      </c>
      <c r="B5" s="590" t="s">
        <v>26</v>
      </c>
      <c r="C5" s="591" t="s">
        <v>517</v>
      </c>
      <c r="D5" s="592" t="s">
        <v>34</v>
      </c>
      <c r="E5" s="547" t="s">
        <v>46</v>
      </c>
      <c r="F5" s="551">
        <v>2100</v>
      </c>
      <c r="G5" s="593">
        <v>10</v>
      </c>
      <c r="H5" s="594">
        <f>F5*G5</f>
        <v>21000</v>
      </c>
      <c r="I5" s="686">
        <f>'CIVIL WORK MB'!I14</f>
        <v>1946.5212000000001</v>
      </c>
      <c r="J5" s="680">
        <f>I5*G5</f>
        <v>19465.212</v>
      </c>
      <c r="K5" s="13"/>
    </row>
    <row r="6" spans="1:12" ht="18" x14ac:dyDescent="0.35">
      <c r="A6" s="714"/>
      <c r="B6" s="595"/>
      <c r="C6" s="596"/>
      <c r="D6" s="597"/>
      <c r="E6" s="548"/>
      <c r="F6" s="598"/>
      <c r="G6" s="599"/>
      <c r="H6" s="600"/>
      <c r="I6" s="692"/>
      <c r="J6" s="693"/>
    </row>
    <row r="7" spans="1:12" s="114" customFormat="1" ht="19.8" customHeight="1" x14ac:dyDescent="0.3">
      <c r="A7" s="601"/>
      <c r="B7" s="602"/>
      <c r="C7" s="996" t="s">
        <v>28</v>
      </c>
      <c r="D7" s="602"/>
      <c r="E7" s="602"/>
      <c r="F7" s="602"/>
      <c r="G7" s="602"/>
      <c r="H7" s="603"/>
      <c r="I7" s="687"/>
      <c r="J7" s="676"/>
    </row>
    <row r="8" spans="1:12" s="1215" customFormat="1" ht="84.6" customHeight="1" x14ac:dyDescent="0.25">
      <c r="A8" s="1211">
        <v>1</v>
      </c>
      <c r="B8" s="1212" t="s">
        <v>25</v>
      </c>
      <c r="C8" s="1213" t="s">
        <v>669</v>
      </c>
      <c r="D8" s="1214" t="s">
        <v>34</v>
      </c>
      <c r="E8" s="636" t="s">
        <v>35</v>
      </c>
      <c r="F8" s="621">
        <v>5</v>
      </c>
      <c r="G8" s="691">
        <v>600</v>
      </c>
      <c r="H8" s="644">
        <f>F8*G8</f>
        <v>3000</v>
      </c>
      <c r="I8" s="701">
        <v>3</v>
      </c>
      <c r="J8" s="702">
        <f>I8*G8</f>
        <v>1800</v>
      </c>
    </row>
    <row r="9" spans="1:12" s="113" customFormat="1" ht="36" x14ac:dyDescent="0.25">
      <c r="A9" s="716">
        <v>2</v>
      </c>
      <c r="B9" s="610" t="s">
        <v>39</v>
      </c>
      <c r="C9" s="611" t="s">
        <v>38</v>
      </c>
      <c r="D9" s="612" t="s">
        <v>34</v>
      </c>
      <c r="E9" s="598" t="s">
        <v>35</v>
      </c>
      <c r="F9" s="613">
        <v>1</v>
      </c>
      <c r="G9" s="691">
        <v>4000</v>
      </c>
      <c r="H9" s="594">
        <f>F9*G9</f>
        <v>4000</v>
      </c>
      <c r="I9" s="695">
        <f>'CIVIL WORK MB'!I18</f>
        <v>23</v>
      </c>
      <c r="J9" s="680">
        <f>I9*G9</f>
        <v>92000</v>
      </c>
    </row>
    <row r="10" spans="1:12" s="11" customFormat="1" ht="22.2" customHeight="1" x14ac:dyDescent="0.3">
      <c r="A10" s="614"/>
      <c r="B10" s="615"/>
      <c r="C10" s="997" t="s">
        <v>29</v>
      </c>
      <c r="D10" s="615"/>
      <c r="E10" s="615"/>
      <c r="F10" s="615"/>
      <c r="G10" s="615"/>
      <c r="H10" s="616"/>
      <c r="I10" s="688"/>
      <c r="J10" s="677"/>
    </row>
    <row r="11" spans="1:12" s="28" customFormat="1" ht="164.4" customHeight="1" x14ac:dyDescent="0.3">
      <c r="A11" s="1353">
        <v>1</v>
      </c>
      <c r="B11" s="617" t="s">
        <v>216</v>
      </c>
      <c r="C11" s="618" t="s">
        <v>215</v>
      </c>
      <c r="D11" s="619"/>
      <c r="E11" s="620"/>
      <c r="F11" s="621"/>
      <c r="G11" s="621"/>
      <c r="H11" s="622"/>
      <c r="I11" s="696"/>
      <c r="J11" s="697"/>
      <c r="K11" s="24"/>
      <c r="L11" s="24"/>
    </row>
    <row r="12" spans="1:12" s="28" customFormat="1" ht="18" x14ac:dyDescent="0.3">
      <c r="A12" s="1353"/>
      <c r="B12" s="623" t="s">
        <v>0</v>
      </c>
      <c r="C12" s="618" t="s">
        <v>52</v>
      </c>
      <c r="D12" s="619" t="s">
        <v>34</v>
      </c>
      <c r="E12" s="620" t="s">
        <v>46</v>
      </c>
      <c r="F12" s="621">
        <v>575</v>
      </c>
      <c r="G12" s="621">
        <v>100</v>
      </c>
      <c r="H12" s="622">
        <f>F12*G12</f>
        <v>57500</v>
      </c>
      <c r="I12" s="698">
        <f>'CIVIL WORK MB'!I24</f>
        <v>489.5</v>
      </c>
      <c r="J12" s="697">
        <f>I12*G12</f>
        <v>48950</v>
      </c>
      <c r="K12" s="1358"/>
      <c r="L12" s="24"/>
    </row>
    <row r="13" spans="1:12" s="28" customFormat="1" ht="18" x14ac:dyDescent="0.3">
      <c r="A13" s="1353"/>
      <c r="B13" s="624" t="s">
        <v>1</v>
      </c>
      <c r="C13" s="625" t="s">
        <v>506</v>
      </c>
      <c r="D13" s="612" t="s">
        <v>34</v>
      </c>
      <c r="E13" s="626" t="s">
        <v>46</v>
      </c>
      <c r="F13" s="627">
        <v>350</v>
      </c>
      <c r="G13" s="628">
        <v>100</v>
      </c>
      <c r="H13" s="622">
        <f t="shared" ref="H13:H17" si="0">F13*G13</f>
        <v>35000</v>
      </c>
      <c r="I13" s="709">
        <f>'CIVIL WORK MB'!I35</f>
        <v>515.88</v>
      </c>
      <c r="J13" s="697">
        <f t="shared" ref="J13:J17" si="1">I13*G13</f>
        <v>51588</v>
      </c>
      <c r="K13" s="1358"/>
      <c r="L13" s="24"/>
    </row>
    <row r="14" spans="1:12" s="28" customFormat="1" ht="18" x14ac:dyDescent="0.3">
      <c r="A14" s="1353"/>
      <c r="B14" s="623" t="s">
        <v>2</v>
      </c>
      <c r="C14" s="618" t="s">
        <v>160</v>
      </c>
      <c r="D14" s="619" t="s">
        <v>34</v>
      </c>
      <c r="E14" s="620" t="s">
        <v>46</v>
      </c>
      <c r="F14" s="621">
        <v>140</v>
      </c>
      <c r="G14" s="621">
        <v>100</v>
      </c>
      <c r="H14" s="622">
        <f t="shared" si="0"/>
        <v>14000</v>
      </c>
      <c r="I14" s="698">
        <f>'CIVIL WORK MB'!I39</f>
        <v>130.4478</v>
      </c>
      <c r="J14" s="697">
        <f t="shared" si="1"/>
        <v>13044.78</v>
      </c>
      <c r="K14" s="1358"/>
      <c r="L14" s="24"/>
    </row>
    <row r="15" spans="1:12" s="28" customFormat="1" ht="18" x14ac:dyDescent="0.3">
      <c r="A15" s="1353"/>
      <c r="B15" s="623" t="s">
        <v>3</v>
      </c>
      <c r="C15" s="618" t="s">
        <v>507</v>
      </c>
      <c r="D15" s="619" t="s">
        <v>34</v>
      </c>
      <c r="E15" s="620" t="s">
        <v>46</v>
      </c>
      <c r="F15" s="628">
        <v>100</v>
      </c>
      <c r="G15" s="621">
        <v>100</v>
      </c>
      <c r="H15" s="622">
        <f t="shared" si="0"/>
        <v>10000</v>
      </c>
      <c r="I15" s="709">
        <f>'CIVIL WORK MB'!I46</f>
        <v>179.28</v>
      </c>
      <c r="J15" s="697">
        <f t="shared" si="1"/>
        <v>17928</v>
      </c>
      <c r="K15" s="1358"/>
      <c r="L15" s="24"/>
    </row>
    <row r="16" spans="1:12" s="28" customFormat="1" ht="18" x14ac:dyDescent="0.3">
      <c r="A16" s="1353"/>
      <c r="B16" s="624" t="s">
        <v>144</v>
      </c>
      <c r="C16" s="625" t="s">
        <v>161</v>
      </c>
      <c r="D16" s="612" t="s">
        <v>34</v>
      </c>
      <c r="E16" s="626" t="s">
        <v>46</v>
      </c>
      <c r="F16" s="549">
        <v>160</v>
      </c>
      <c r="G16" s="621">
        <v>100</v>
      </c>
      <c r="H16" s="622">
        <f t="shared" si="0"/>
        <v>16000</v>
      </c>
      <c r="I16" s="710">
        <f>'CIVIL WORK MB'!I50</f>
        <v>109.85310000000001</v>
      </c>
      <c r="J16" s="697">
        <f t="shared" si="1"/>
        <v>10985.310000000001</v>
      </c>
      <c r="K16" s="97"/>
      <c r="L16" s="24"/>
    </row>
    <row r="17" spans="1:12" s="28" customFormat="1" ht="18" x14ac:dyDescent="0.3">
      <c r="A17" s="1353"/>
      <c r="B17" s="624" t="s">
        <v>146</v>
      </c>
      <c r="C17" s="625" t="s">
        <v>508</v>
      </c>
      <c r="D17" s="612" t="s">
        <v>34</v>
      </c>
      <c r="E17" s="626" t="s">
        <v>46</v>
      </c>
      <c r="F17" s="627">
        <v>235</v>
      </c>
      <c r="G17" s="621">
        <v>100</v>
      </c>
      <c r="H17" s="622">
        <f t="shared" si="0"/>
        <v>23500</v>
      </c>
      <c r="I17" s="710">
        <f>'CIVIL WORK MB'!I60</f>
        <v>232.64</v>
      </c>
      <c r="J17" s="697">
        <f t="shared" si="1"/>
        <v>23264</v>
      </c>
      <c r="K17" s="97"/>
      <c r="L17" s="24"/>
    </row>
    <row r="18" spans="1:12" ht="18" x14ac:dyDescent="0.35">
      <c r="A18" s="714"/>
      <c r="B18" s="629"/>
      <c r="C18" s="630"/>
      <c r="D18" s="631"/>
      <c r="E18" s="632"/>
      <c r="F18" s="633"/>
      <c r="G18" s="633"/>
      <c r="H18" s="634"/>
      <c r="I18" s="699"/>
      <c r="J18" s="700"/>
      <c r="K18" s="24"/>
    </row>
    <row r="19" spans="1:12" ht="202.8" customHeight="1" x14ac:dyDescent="0.3">
      <c r="A19" s="1353">
        <v>2</v>
      </c>
      <c r="B19" s="623" t="s">
        <v>19</v>
      </c>
      <c r="C19" s="618" t="s">
        <v>509</v>
      </c>
      <c r="D19" s="635"/>
      <c r="E19" s="620"/>
      <c r="F19" s="636"/>
      <c r="G19" s="635"/>
      <c r="H19" s="622"/>
      <c r="I19" s="696"/>
      <c r="J19" s="697"/>
      <c r="K19" s="1362"/>
    </row>
    <row r="20" spans="1:12" s="28" customFormat="1" ht="26.4" customHeight="1" x14ac:dyDescent="0.3">
      <c r="A20" s="1353"/>
      <c r="B20" s="624" t="s">
        <v>0</v>
      </c>
      <c r="C20" s="637" t="s">
        <v>301</v>
      </c>
      <c r="D20" s="612" t="s">
        <v>34</v>
      </c>
      <c r="E20" s="626" t="s">
        <v>46</v>
      </c>
      <c r="F20" s="638">
        <v>100</v>
      </c>
      <c r="G20" s="552">
        <v>160</v>
      </c>
      <c r="H20" s="622">
        <f t="shared" ref="H20:H21" si="2">F20*G20</f>
        <v>16000</v>
      </c>
      <c r="I20" s="710">
        <f>'CIVIL WORK MB'!I82</f>
        <v>213.85550000000001</v>
      </c>
      <c r="J20" s="697">
        <f>I20*G20</f>
        <v>34216.880000000005</v>
      </c>
      <c r="K20" s="1362"/>
    </row>
    <row r="21" spans="1:12" s="28" customFormat="1" ht="27.6" customHeight="1" x14ac:dyDescent="0.3">
      <c r="A21" s="1353"/>
      <c r="B21" s="624" t="s">
        <v>1</v>
      </c>
      <c r="C21" s="637" t="s">
        <v>300</v>
      </c>
      <c r="D21" s="612" t="s">
        <v>34</v>
      </c>
      <c r="E21" s="626" t="s">
        <v>46</v>
      </c>
      <c r="F21" s="638">
        <v>925</v>
      </c>
      <c r="G21" s="552">
        <v>160</v>
      </c>
      <c r="H21" s="622">
        <f t="shared" si="2"/>
        <v>148000</v>
      </c>
      <c r="I21" s="710">
        <f>'CIVIL WORK MB'!I105</f>
        <v>1895.0777000000003</v>
      </c>
      <c r="J21" s="697">
        <f t="shared" ref="J21" si="3">I21*G21</f>
        <v>303212.43200000003</v>
      </c>
      <c r="K21" s="1362"/>
    </row>
    <row r="22" spans="1:12" ht="18" x14ac:dyDescent="0.35">
      <c r="A22" s="714"/>
      <c r="B22" s="639"/>
      <c r="C22" s="640"/>
      <c r="D22" s="641"/>
      <c r="E22" s="548"/>
      <c r="F22" s="547"/>
      <c r="G22" s="642"/>
      <c r="H22" s="594"/>
      <c r="I22" s="695"/>
      <c r="J22" s="680"/>
      <c r="K22" s="25"/>
    </row>
    <row r="23" spans="1:12" ht="90" x14ac:dyDescent="0.3">
      <c r="A23" s="1353">
        <v>3</v>
      </c>
      <c r="B23" s="623" t="s">
        <v>20</v>
      </c>
      <c r="C23" s="643" t="s">
        <v>510</v>
      </c>
      <c r="D23" s="619" t="s">
        <v>34</v>
      </c>
      <c r="E23" s="620"/>
      <c r="F23" s="621"/>
      <c r="G23" s="621"/>
      <c r="H23" s="644"/>
      <c r="I23" s="701"/>
      <c r="J23" s="702"/>
      <c r="K23" s="100"/>
    </row>
    <row r="24" spans="1:12" ht="22.2" customHeight="1" x14ac:dyDescent="0.3">
      <c r="A24" s="1353"/>
      <c r="B24" s="623" t="s">
        <v>0</v>
      </c>
      <c r="C24" s="643" t="s">
        <v>302</v>
      </c>
      <c r="D24" s="619"/>
      <c r="E24" s="620" t="s">
        <v>46</v>
      </c>
      <c r="F24" s="621">
        <v>200</v>
      </c>
      <c r="G24" s="621">
        <v>55</v>
      </c>
      <c r="H24" s="644">
        <f>F24*G24</f>
        <v>11000</v>
      </c>
      <c r="I24" s="722">
        <f>'CIVIL WORK MB'!I126</f>
        <v>602.20839999999998</v>
      </c>
      <c r="J24" s="697">
        <f t="shared" ref="J24:J25" si="4">I24*G24</f>
        <v>33121.462</v>
      </c>
      <c r="K24" s="100"/>
    </row>
    <row r="25" spans="1:12" s="28" customFormat="1" ht="26.4" customHeight="1" x14ac:dyDescent="0.3">
      <c r="A25" s="1353"/>
      <c r="B25" s="624" t="s">
        <v>1</v>
      </c>
      <c r="C25" s="645" t="s">
        <v>303</v>
      </c>
      <c r="D25" s="612"/>
      <c r="E25" s="626" t="s">
        <v>46</v>
      </c>
      <c r="F25" s="549">
        <v>1850</v>
      </c>
      <c r="G25" s="549">
        <v>60</v>
      </c>
      <c r="H25" s="594">
        <f>F25*G25</f>
        <v>111000</v>
      </c>
      <c r="I25" s="723">
        <f>'CIVIL WORK MB'!I148</f>
        <v>3883.3954000000003</v>
      </c>
      <c r="J25" s="697">
        <f t="shared" si="4"/>
        <v>233003.72400000002</v>
      </c>
      <c r="K25" s="111"/>
    </row>
    <row r="26" spans="1:12" ht="18" x14ac:dyDescent="0.3">
      <c r="A26" s="714"/>
      <c r="B26" s="623"/>
      <c r="C26" s="643"/>
      <c r="D26" s="636"/>
      <c r="E26" s="620"/>
      <c r="F26" s="636"/>
      <c r="G26" s="636"/>
      <c r="H26" s="644"/>
      <c r="I26" s="701"/>
      <c r="J26" s="702"/>
      <c r="K26" s="100"/>
    </row>
    <row r="27" spans="1:12" ht="105.6" customHeight="1" x14ac:dyDescent="0.3">
      <c r="A27" s="717">
        <v>4</v>
      </c>
      <c r="B27" s="624" t="s">
        <v>21</v>
      </c>
      <c r="C27" s="645" t="s">
        <v>511</v>
      </c>
      <c r="D27" s="612" t="s">
        <v>34</v>
      </c>
      <c r="E27" s="626" t="s">
        <v>46</v>
      </c>
      <c r="F27" s="549">
        <v>875</v>
      </c>
      <c r="G27" s="549">
        <v>85</v>
      </c>
      <c r="H27" s="594">
        <f>F27*G27</f>
        <v>74375</v>
      </c>
      <c r="I27" s="686">
        <f>'CIVIL WORK MB'!I156</f>
        <v>1207.3703</v>
      </c>
      <c r="J27" s="697">
        <f t="shared" ref="J27" si="5">I27*G27</f>
        <v>102626.4755</v>
      </c>
      <c r="K27" s="25"/>
    </row>
    <row r="28" spans="1:12" ht="18" x14ac:dyDescent="0.3">
      <c r="A28" s="714"/>
      <c r="B28" s="639"/>
      <c r="C28" s="645"/>
      <c r="D28" s="598"/>
      <c r="E28" s="646"/>
      <c r="F28" s="598"/>
      <c r="G28" s="598"/>
      <c r="H28" s="594"/>
      <c r="I28" s="695"/>
      <c r="J28" s="680"/>
    </row>
    <row r="29" spans="1:12" s="28" customFormat="1" ht="136.19999999999999" customHeight="1" x14ac:dyDescent="0.3">
      <c r="A29" s="1353">
        <v>5</v>
      </c>
      <c r="B29" s="617" t="s">
        <v>214</v>
      </c>
      <c r="C29" s="643" t="s">
        <v>213</v>
      </c>
      <c r="D29" s="619"/>
      <c r="E29" s="620"/>
      <c r="F29" s="636"/>
      <c r="G29" s="636"/>
      <c r="H29" s="644"/>
      <c r="I29" s="701"/>
      <c r="J29" s="702"/>
      <c r="K29" s="24"/>
      <c r="L29" s="24"/>
    </row>
    <row r="30" spans="1:12" s="28" customFormat="1" ht="22.2" customHeight="1" x14ac:dyDescent="0.3">
      <c r="A30" s="1353"/>
      <c r="B30" s="623" t="s">
        <v>0</v>
      </c>
      <c r="C30" s="643" t="s">
        <v>217</v>
      </c>
      <c r="D30" s="619" t="s">
        <v>34</v>
      </c>
      <c r="E30" s="633" t="s">
        <v>46</v>
      </c>
      <c r="F30" s="621">
        <v>550</v>
      </c>
      <c r="G30" s="621">
        <v>210</v>
      </c>
      <c r="H30" s="594">
        <f>F30*G30</f>
        <v>115500</v>
      </c>
      <c r="I30" s="723">
        <f>'CIVIL WORK MB'!I162</f>
        <v>489.5</v>
      </c>
      <c r="J30" s="697">
        <f t="shared" ref="J30:J32" si="6">I30*G30</f>
        <v>102795</v>
      </c>
      <c r="K30" s="98"/>
      <c r="L30" s="24"/>
    </row>
    <row r="31" spans="1:12" s="28" customFormat="1" ht="22.8" customHeight="1" x14ac:dyDescent="0.3">
      <c r="A31" s="1353"/>
      <c r="B31" s="623" t="s">
        <v>1</v>
      </c>
      <c r="C31" s="643" t="s">
        <v>218</v>
      </c>
      <c r="D31" s="619" t="s">
        <v>34</v>
      </c>
      <c r="E31" s="633" t="s">
        <v>46</v>
      </c>
      <c r="F31" s="621">
        <v>140</v>
      </c>
      <c r="G31" s="621">
        <v>210</v>
      </c>
      <c r="H31" s="594">
        <f>F31*G31</f>
        <v>29400</v>
      </c>
      <c r="I31" s="723">
        <f>'CIVIL WORK MB'!I166</f>
        <v>130.4478</v>
      </c>
      <c r="J31" s="697">
        <f t="shared" si="6"/>
        <v>27394.038</v>
      </c>
      <c r="K31" s="98"/>
      <c r="L31" s="24"/>
    </row>
    <row r="32" spans="1:12" s="28" customFormat="1" ht="27.6" customHeight="1" x14ac:dyDescent="0.3">
      <c r="A32" s="1353"/>
      <c r="B32" s="623" t="s">
        <v>2</v>
      </c>
      <c r="C32" s="643" t="s">
        <v>219</v>
      </c>
      <c r="D32" s="619" t="s">
        <v>34</v>
      </c>
      <c r="E32" s="633" t="s">
        <v>46</v>
      </c>
      <c r="F32" s="621">
        <v>160</v>
      </c>
      <c r="G32" s="621">
        <v>145</v>
      </c>
      <c r="H32" s="594">
        <f>F32*G32</f>
        <v>23200</v>
      </c>
      <c r="I32" s="723">
        <f>'CIVIL WORK MB'!I171</f>
        <v>108.95310000000001</v>
      </c>
      <c r="J32" s="697">
        <f t="shared" si="6"/>
        <v>15798.199500000001</v>
      </c>
      <c r="K32" s="24"/>
      <c r="L32" s="24"/>
    </row>
    <row r="33" spans="1:12" ht="18" x14ac:dyDescent="0.3">
      <c r="A33" s="714"/>
      <c r="B33" s="647"/>
      <c r="C33" s="643"/>
      <c r="D33" s="619"/>
      <c r="E33" s="633"/>
      <c r="F33" s="621"/>
      <c r="G33" s="621"/>
      <c r="H33" s="644"/>
      <c r="I33" s="701"/>
      <c r="J33" s="702"/>
      <c r="K33" s="24"/>
      <c r="L33" s="24"/>
    </row>
    <row r="34" spans="1:12" s="11" customFormat="1" ht="21" x14ac:dyDescent="0.3">
      <c r="A34" s="648"/>
      <c r="B34" s="650"/>
      <c r="C34" s="998" t="s">
        <v>30</v>
      </c>
      <c r="D34" s="649"/>
      <c r="E34" s="649"/>
      <c r="F34" s="649"/>
      <c r="G34" s="649"/>
      <c r="H34" s="650"/>
      <c r="I34" s="689"/>
      <c r="J34" s="678"/>
      <c r="K34" s="24"/>
      <c r="L34" s="24"/>
    </row>
    <row r="35" spans="1:12" s="28" customFormat="1" ht="146.4" customHeight="1" x14ac:dyDescent="0.3">
      <c r="A35" s="1353">
        <v>1</v>
      </c>
      <c r="B35" s="1363" t="s">
        <v>22</v>
      </c>
      <c r="C35" s="643" t="s">
        <v>512</v>
      </c>
      <c r="D35" s="619"/>
      <c r="E35" s="633"/>
      <c r="F35" s="621"/>
      <c r="G35" s="621"/>
      <c r="H35" s="644"/>
      <c r="I35" s="701"/>
      <c r="J35" s="702"/>
      <c r="K35" s="1358"/>
      <c r="L35" s="24"/>
    </row>
    <row r="36" spans="1:12" s="28" customFormat="1" ht="18" x14ac:dyDescent="0.3">
      <c r="A36" s="1353"/>
      <c r="B36" s="1363"/>
      <c r="C36" s="643" t="s">
        <v>31</v>
      </c>
      <c r="D36" s="636"/>
      <c r="E36" s="620"/>
      <c r="F36" s="621"/>
      <c r="G36" s="621"/>
      <c r="H36" s="644"/>
      <c r="I36" s="701"/>
      <c r="J36" s="702"/>
      <c r="K36" s="1358"/>
      <c r="L36" s="24"/>
    </row>
    <row r="37" spans="1:12" s="28" customFormat="1" ht="24.6" customHeight="1" x14ac:dyDescent="0.3">
      <c r="A37" s="1353"/>
      <c r="B37" s="623" t="s">
        <v>0</v>
      </c>
      <c r="C37" s="643" t="s">
        <v>51</v>
      </c>
      <c r="D37" s="636" t="s">
        <v>34</v>
      </c>
      <c r="E37" s="620" t="s">
        <v>46</v>
      </c>
      <c r="F37" s="621">
        <v>550</v>
      </c>
      <c r="G37" s="621">
        <v>160</v>
      </c>
      <c r="H37" s="644">
        <f>F37*G37</f>
        <v>88000</v>
      </c>
      <c r="I37" s="722">
        <f>'CIVIL WORK MB'!I179</f>
        <v>513.5</v>
      </c>
      <c r="J37" s="697">
        <f t="shared" ref="J37:J40" si="7">I37*G37</f>
        <v>82160</v>
      </c>
      <c r="K37" s="1358"/>
      <c r="L37" s="24"/>
    </row>
    <row r="38" spans="1:12" s="28" customFormat="1" ht="24.6" customHeight="1" x14ac:dyDescent="0.3">
      <c r="A38" s="1353"/>
      <c r="B38" s="623" t="s">
        <v>1</v>
      </c>
      <c r="C38" s="643" t="s">
        <v>163</v>
      </c>
      <c r="D38" s="636"/>
      <c r="E38" s="620" t="s">
        <v>46</v>
      </c>
      <c r="F38" s="621">
        <v>135</v>
      </c>
      <c r="G38" s="621">
        <v>160</v>
      </c>
      <c r="H38" s="644">
        <f t="shared" ref="H38:H40" si="8">F38*G38</f>
        <v>21600</v>
      </c>
      <c r="I38" s="722">
        <f>'CIVIL WORK MB'!I183</f>
        <v>130.4478</v>
      </c>
      <c r="J38" s="697">
        <f t="shared" si="7"/>
        <v>20871.648000000001</v>
      </c>
      <c r="K38" s="1358"/>
      <c r="L38" s="24"/>
    </row>
    <row r="39" spans="1:12" s="28" customFormat="1" ht="24.6" customHeight="1" x14ac:dyDescent="0.3">
      <c r="A39" s="1353"/>
      <c r="B39" s="623" t="s">
        <v>2</v>
      </c>
      <c r="C39" s="643" t="s">
        <v>162</v>
      </c>
      <c r="D39" s="636"/>
      <c r="E39" s="620" t="s">
        <v>46</v>
      </c>
      <c r="F39" s="621">
        <v>95</v>
      </c>
      <c r="G39" s="621">
        <v>160</v>
      </c>
      <c r="H39" s="644">
        <f t="shared" si="8"/>
        <v>15200</v>
      </c>
      <c r="I39" s="722">
        <f>'CIVIL WORK MB'!I186</f>
        <v>77.115600000000001</v>
      </c>
      <c r="J39" s="697">
        <f t="shared" si="7"/>
        <v>12338.495999999999</v>
      </c>
      <c r="K39" s="97"/>
      <c r="L39" s="24"/>
    </row>
    <row r="40" spans="1:12" s="28" customFormat="1" ht="24.6" customHeight="1" x14ac:dyDescent="0.3">
      <c r="A40" s="1353"/>
      <c r="B40" s="623" t="s">
        <v>3</v>
      </c>
      <c r="C40" s="643" t="s">
        <v>209</v>
      </c>
      <c r="D40" s="636"/>
      <c r="E40" s="620" t="s">
        <v>46</v>
      </c>
      <c r="F40" s="621">
        <v>50</v>
      </c>
      <c r="G40" s="621">
        <v>160</v>
      </c>
      <c r="H40" s="644">
        <f t="shared" si="8"/>
        <v>8000</v>
      </c>
      <c r="I40" s="725">
        <f>'CIVIL WORK MB'!I190</f>
        <v>31.837500000000002</v>
      </c>
      <c r="J40" s="697">
        <f t="shared" si="7"/>
        <v>5094</v>
      </c>
      <c r="K40" s="97"/>
      <c r="L40" s="24"/>
    </row>
    <row r="41" spans="1:12" ht="18" x14ac:dyDescent="0.3">
      <c r="A41" s="714"/>
      <c r="B41" s="639"/>
      <c r="C41" s="645"/>
      <c r="D41" s="598"/>
      <c r="E41" s="646"/>
      <c r="F41" s="651"/>
      <c r="G41" s="651"/>
      <c r="H41" s="594"/>
      <c r="I41" s="695"/>
      <c r="J41" s="680"/>
    </row>
    <row r="42" spans="1:12" ht="131.4" customHeight="1" x14ac:dyDescent="0.3">
      <c r="A42" s="1353">
        <v>2</v>
      </c>
      <c r="B42" s="1355" t="s">
        <v>55</v>
      </c>
      <c r="C42" s="643" t="s">
        <v>41</v>
      </c>
      <c r="D42" s="612" t="s">
        <v>34</v>
      </c>
      <c r="E42" s="548" t="s">
        <v>46</v>
      </c>
      <c r="F42" s="549">
        <v>750</v>
      </c>
      <c r="G42" s="549">
        <v>275</v>
      </c>
      <c r="H42" s="594">
        <f>F42*G42</f>
        <v>206250</v>
      </c>
      <c r="I42" s="686">
        <f>'CIVIL WORK MB'!I198</f>
        <v>706.80029999999999</v>
      </c>
      <c r="J42" s="697">
        <f t="shared" ref="J42" si="9">I42*G42</f>
        <v>194370.08249999999</v>
      </c>
    </row>
    <row r="43" spans="1:12" ht="18" x14ac:dyDescent="0.3">
      <c r="A43" s="1353"/>
      <c r="B43" s="1355"/>
      <c r="C43" s="645" t="s">
        <v>220</v>
      </c>
      <c r="D43" s="598"/>
      <c r="E43" s="646"/>
      <c r="F43" s="651"/>
      <c r="G43" s="651"/>
      <c r="H43" s="594"/>
      <c r="I43" s="695"/>
      <c r="J43" s="680"/>
    </row>
    <row r="44" spans="1:12" ht="18" x14ac:dyDescent="0.3">
      <c r="A44" s="714"/>
      <c r="B44" s="639"/>
      <c r="C44" s="645"/>
      <c r="D44" s="598"/>
      <c r="E44" s="646"/>
      <c r="F44" s="651"/>
      <c r="G44" s="651"/>
      <c r="H44" s="594"/>
      <c r="I44" s="695"/>
      <c r="J44" s="680"/>
    </row>
    <row r="45" spans="1:12" ht="130.80000000000001" customHeight="1" x14ac:dyDescent="0.3">
      <c r="A45" s="1353">
        <v>3</v>
      </c>
      <c r="B45" s="1355" t="s">
        <v>50</v>
      </c>
      <c r="C45" s="645" t="s">
        <v>41</v>
      </c>
      <c r="D45" s="612" t="s">
        <v>34</v>
      </c>
      <c r="E45" s="548" t="s">
        <v>46</v>
      </c>
      <c r="F45" s="549">
        <v>500</v>
      </c>
      <c r="G45" s="549">
        <v>390</v>
      </c>
      <c r="H45" s="594">
        <f>F45*G45</f>
        <v>195000</v>
      </c>
      <c r="I45" s="723">
        <f>'CIVIL WORK MB'!I205</f>
        <v>509.38</v>
      </c>
      <c r="J45" s="697">
        <f t="shared" ref="J45" si="10">I45*G45</f>
        <v>198658.2</v>
      </c>
    </row>
    <row r="46" spans="1:12" ht="18" x14ac:dyDescent="0.3">
      <c r="A46" s="1353"/>
      <c r="B46" s="1355"/>
      <c r="C46" s="645" t="s">
        <v>56</v>
      </c>
      <c r="D46" s="598"/>
      <c r="E46" s="646"/>
      <c r="F46" s="651"/>
      <c r="G46" s="651"/>
      <c r="H46" s="594"/>
      <c r="I46" s="695"/>
      <c r="J46" s="680"/>
    </row>
    <row r="47" spans="1:12" ht="18" x14ac:dyDescent="0.3">
      <c r="A47" s="714"/>
      <c r="B47" s="639"/>
      <c r="C47" s="645"/>
      <c r="D47" s="598"/>
      <c r="E47" s="646"/>
      <c r="F47" s="651"/>
      <c r="G47" s="651"/>
      <c r="H47" s="594"/>
      <c r="I47" s="695"/>
      <c r="J47" s="680"/>
    </row>
    <row r="48" spans="1:12" s="28" customFormat="1" ht="90" x14ac:dyDescent="0.3">
      <c r="A48" s="1353">
        <v>4</v>
      </c>
      <c r="B48" s="1355" t="s">
        <v>200</v>
      </c>
      <c r="C48" s="645" t="s">
        <v>61</v>
      </c>
      <c r="D48" s="612" t="s">
        <v>34</v>
      </c>
      <c r="E48" s="626" t="s">
        <v>40</v>
      </c>
      <c r="F48" s="651">
        <v>165</v>
      </c>
      <c r="G48" s="651">
        <f>130</f>
        <v>130</v>
      </c>
      <c r="H48" s="594">
        <f>F48*G48</f>
        <v>21450</v>
      </c>
      <c r="I48" s="726">
        <f>'CIVIL WORK MB'!I213</f>
        <v>104.07</v>
      </c>
      <c r="J48" s="697">
        <f t="shared" ref="J48" si="11">I48*G48</f>
        <v>13529.099999999999</v>
      </c>
    </row>
    <row r="49" spans="1:12" ht="18" x14ac:dyDescent="0.3">
      <c r="A49" s="1353"/>
      <c r="B49" s="1355"/>
      <c r="C49" s="645" t="s">
        <v>164</v>
      </c>
      <c r="D49" s="598"/>
      <c r="E49" s="626"/>
      <c r="F49" s="651"/>
      <c r="G49" s="651"/>
      <c r="H49" s="594"/>
      <c r="I49" s="695"/>
      <c r="J49" s="680"/>
    </row>
    <row r="50" spans="1:12" ht="18" x14ac:dyDescent="0.3">
      <c r="A50" s="714"/>
      <c r="B50" s="639"/>
      <c r="C50" s="645"/>
      <c r="D50" s="598"/>
      <c r="E50" s="646"/>
      <c r="F50" s="651"/>
      <c r="G50" s="651"/>
      <c r="H50" s="594"/>
      <c r="I50" s="695"/>
      <c r="J50" s="680"/>
    </row>
    <row r="51" spans="1:12" ht="132" customHeight="1" x14ac:dyDescent="0.3">
      <c r="A51" s="1353">
        <v>5</v>
      </c>
      <c r="B51" s="1354" t="s">
        <v>23</v>
      </c>
      <c r="C51" s="643" t="s">
        <v>513</v>
      </c>
      <c r="D51" s="636"/>
      <c r="E51" s="620"/>
      <c r="F51" s="621"/>
      <c r="G51" s="549"/>
      <c r="H51" s="594"/>
      <c r="I51" s="695"/>
      <c r="J51" s="680"/>
    </row>
    <row r="52" spans="1:12" ht="23.4" customHeight="1" x14ac:dyDescent="0.3">
      <c r="A52" s="1353"/>
      <c r="B52" s="1354"/>
      <c r="C52" s="643" t="s">
        <v>62</v>
      </c>
      <c r="D52" s="636"/>
      <c r="E52" s="620"/>
      <c r="F52" s="621"/>
      <c r="G52" s="549"/>
      <c r="H52" s="594"/>
      <c r="I52" s="695"/>
      <c r="J52" s="680"/>
    </row>
    <row r="53" spans="1:12" s="28" customFormat="1" ht="23.4" customHeight="1" x14ac:dyDescent="0.35">
      <c r="A53" s="1353"/>
      <c r="B53" s="653" t="s">
        <v>0</v>
      </c>
      <c r="C53" s="643" t="s">
        <v>171</v>
      </c>
      <c r="D53" s="619"/>
      <c r="E53" s="633" t="s">
        <v>46</v>
      </c>
      <c r="F53" s="654">
        <v>270</v>
      </c>
      <c r="G53" s="655">
        <v>465</v>
      </c>
      <c r="H53" s="644">
        <f>F53*G53</f>
        <v>125550</v>
      </c>
      <c r="I53" s="722">
        <f>'CIVIL WORK MB'!I222</f>
        <v>233.27999999999997</v>
      </c>
      <c r="J53" s="697">
        <f t="shared" ref="J53" si="12">I53*G53</f>
        <v>108475.19999999998</v>
      </c>
      <c r="K53" s="24"/>
      <c r="L53" s="24"/>
    </row>
    <row r="54" spans="1:12" s="728" customFormat="1" ht="23.4" customHeight="1" x14ac:dyDescent="0.3">
      <c r="A54" s="1353"/>
      <c r="B54" s="715" t="s">
        <v>1</v>
      </c>
      <c r="C54" s="729" t="s">
        <v>191</v>
      </c>
      <c r="D54" s="604"/>
      <c r="E54" s="605" t="s">
        <v>46</v>
      </c>
      <c r="F54" s="606">
        <v>0</v>
      </c>
      <c r="G54" s="607">
        <v>465</v>
      </c>
      <c r="H54" s="742"/>
      <c r="I54" s="744"/>
      <c r="J54" s="694"/>
      <c r="K54" s="727"/>
      <c r="L54" s="727"/>
    </row>
    <row r="55" spans="1:12" ht="18" x14ac:dyDescent="0.35">
      <c r="A55" s="714"/>
      <c r="B55" s="639"/>
      <c r="C55" s="645"/>
      <c r="D55" s="612"/>
      <c r="E55" s="548"/>
      <c r="F55" s="651"/>
      <c r="G55" s="656"/>
      <c r="H55" s="594"/>
      <c r="I55" s="695"/>
      <c r="J55" s="680"/>
    </row>
    <row r="56" spans="1:12" ht="120.6" customHeight="1" x14ac:dyDescent="0.3">
      <c r="A56" s="1353">
        <v>6</v>
      </c>
      <c r="B56" s="1355" t="s">
        <v>157</v>
      </c>
      <c r="C56" s="645" t="s">
        <v>514</v>
      </c>
      <c r="D56" s="598"/>
      <c r="E56" s="646"/>
      <c r="F56" s="549"/>
      <c r="G56" s="549"/>
      <c r="H56" s="594"/>
      <c r="I56" s="695"/>
      <c r="J56" s="680"/>
    </row>
    <row r="57" spans="1:12" ht="27.6" customHeight="1" x14ac:dyDescent="0.3">
      <c r="A57" s="1353"/>
      <c r="B57" s="1355"/>
      <c r="C57" s="645" t="s">
        <v>57</v>
      </c>
      <c r="D57" s="598"/>
      <c r="E57" s="646"/>
      <c r="F57" s="549"/>
      <c r="G57" s="549"/>
      <c r="H57" s="594"/>
      <c r="I57" s="695"/>
      <c r="J57" s="680"/>
    </row>
    <row r="58" spans="1:12" ht="27.6" customHeight="1" x14ac:dyDescent="0.35">
      <c r="A58" s="1353"/>
      <c r="B58" s="639" t="s">
        <v>0</v>
      </c>
      <c r="C58" s="645" t="s">
        <v>167</v>
      </c>
      <c r="D58" s="612"/>
      <c r="E58" s="548" t="s">
        <v>46</v>
      </c>
      <c r="F58" s="651">
        <v>1025</v>
      </c>
      <c r="G58" s="656">
        <v>160</v>
      </c>
      <c r="H58" s="594">
        <f>F58*G58</f>
        <v>164000</v>
      </c>
      <c r="I58" s="723">
        <f>'CIVIL WORK MB'!I240</f>
        <v>1045.04</v>
      </c>
      <c r="J58" s="697">
        <f>I58*G58</f>
        <v>167206.39999999999</v>
      </c>
    </row>
    <row r="59" spans="1:12" ht="27.6" customHeight="1" x14ac:dyDescent="0.35">
      <c r="A59" s="1353"/>
      <c r="B59" s="639" t="s">
        <v>1</v>
      </c>
      <c r="C59" s="643" t="s">
        <v>165</v>
      </c>
      <c r="D59" s="612"/>
      <c r="E59" s="548" t="s">
        <v>46</v>
      </c>
      <c r="F59" s="651">
        <v>130</v>
      </c>
      <c r="G59" s="656">
        <v>160</v>
      </c>
      <c r="H59" s="594">
        <f t="shared" ref="H59:H60" si="13">F59*G59</f>
        <v>20800</v>
      </c>
      <c r="I59" s="723">
        <f>'CIVIL WORK MB'!I244</f>
        <v>51.881399999999999</v>
      </c>
      <c r="J59" s="697">
        <f t="shared" ref="J59:J61" si="14">I59*G59</f>
        <v>8301.0239999999994</v>
      </c>
    </row>
    <row r="60" spans="1:12" ht="27.6" customHeight="1" x14ac:dyDescent="0.35">
      <c r="A60" s="1353"/>
      <c r="B60" s="639" t="s">
        <v>2</v>
      </c>
      <c r="C60" s="643" t="s">
        <v>166</v>
      </c>
      <c r="D60" s="612"/>
      <c r="E60" s="548" t="s">
        <v>46</v>
      </c>
      <c r="F60" s="651">
        <v>100</v>
      </c>
      <c r="G60" s="656">
        <v>160</v>
      </c>
      <c r="H60" s="594">
        <f t="shared" si="13"/>
        <v>16000</v>
      </c>
      <c r="I60" s="723">
        <f>'CIVIL WORK MB'!I251</f>
        <v>104.22</v>
      </c>
      <c r="J60" s="697">
        <f t="shared" si="14"/>
        <v>16675.2</v>
      </c>
    </row>
    <row r="61" spans="1:12" ht="27.6" customHeight="1" x14ac:dyDescent="0.35">
      <c r="A61" s="1353"/>
      <c r="B61" s="639" t="s">
        <v>3</v>
      </c>
      <c r="C61" s="643" t="s">
        <v>209</v>
      </c>
      <c r="D61" s="612"/>
      <c r="E61" s="548" t="s">
        <v>46</v>
      </c>
      <c r="F61" s="651">
        <v>250</v>
      </c>
      <c r="G61" s="656">
        <v>160</v>
      </c>
      <c r="H61" s="594">
        <f>F61*G61</f>
        <v>40000</v>
      </c>
      <c r="I61" s="723">
        <f>'CIVIL WORK MB'!I258</f>
        <v>214.56</v>
      </c>
      <c r="J61" s="697">
        <f t="shared" si="14"/>
        <v>34329.599999999999</v>
      </c>
    </row>
    <row r="62" spans="1:12" ht="18" x14ac:dyDescent="0.35">
      <c r="A62" s="714"/>
      <c r="B62" s="639"/>
      <c r="C62" s="645"/>
      <c r="D62" s="612"/>
      <c r="E62" s="548"/>
      <c r="F62" s="651"/>
      <c r="G62" s="656"/>
      <c r="H62" s="594"/>
      <c r="I62" s="695"/>
      <c r="J62" s="680"/>
    </row>
    <row r="63" spans="1:12" s="12" customFormat="1" ht="72" x14ac:dyDescent="0.25">
      <c r="A63" s="717">
        <v>7</v>
      </c>
      <c r="B63" s="652" t="s">
        <v>24</v>
      </c>
      <c r="C63" s="645" t="s">
        <v>515</v>
      </c>
      <c r="D63" s="612" t="s">
        <v>34</v>
      </c>
      <c r="E63" s="626" t="s">
        <v>40</v>
      </c>
      <c r="F63" s="651">
        <v>56</v>
      </c>
      <c r="G63" s="549">
        <v>290</v>
      </c>
      <c r="H63" s="594">
        <f>F63*G63</f>
        <v>16240</v>
      </c>
      <c r="I63" s="723">
        <f>'CIVIL WORK MB'!I261</f>
        <v>72</v>
      </c>
      <c r="J63" s="697">
        <f t="shared" ref="J63" si="15">I63*G63</f>
        <v>20880</v>
      </c>
    </row>
    <row r="64" spans="1:12" ht="18" x14ac:dyDescent="0.3">
      <c r="A64" s="714"/>
      <c r="B64" s="639"/>
      <c r="C64" s="657"/>
      <c r="D64" s="598"/>
      <c r="E64" s="646"/>
      <c r="F64" s="549"/>
      <c r="G64" s="549"/>
      <c r="H64" s="658"/>
      <c r="I64" s="703"/>
      <c r="J64" s="704"/>
    </row>
    <row r="65" spans="1:12" s="12" customFormat="1" ht="72" x14ac:dyDescent="0.25">
      <c r="A65" s="717">
        <v>8</v>
      </c>
      <c r="B65" s="659" t="s">
        <v>147</v>
      </c>
      <c r="C65" s="660" t="s">
        <v>516</v>
      </c>
      <c r="D65" s="661" t="s">
        <v>34</v>
      </c>
      <c r="E65" s="552" t="s">
        <v>40</v>
      </c>
      <c r="F65" s="662">
        <v>80</v>
      </c>
      <c r="G65" s="549">
        <v>350</v>
      </c>
      <c r="H65" s="594">
        <f>F65*G65</f>
        <v>28000</v>
      </c>
      <c r="I65" s="723">
        <f>'CIVIL WORK MB'!I269</f>
        <v>70.639999999999986</v>
      </c>
      <c r="J65" s="697">
        <f t="shared" ref="J65" si="16">I65*G65</f>
        <v>24723.999999999996</v>
      </c>
    </row>
    <row r="66" spans="1:12" s="12" customFormat="1" ht="18" x14ac:dyDescent="0.25">
      <c r="A66" s="714"/>
      <c r="B66" s="663"/>
      <c r="C66" s="660"/>
      <c r="D66" s="661"/>
      <c r="E66" s="548"/>
      <c r="F66" s="662"/>
      <c r="G66" s="549"/>
      <c r="H66" s="594"/>
      <c r="I66" s="695"/>
      <c r="J66" s="680"/>
    </row>
    <row r="67" spans="1:12" s="14" customFormat="1" ht="26.4" customHeight="1" x14ac:dyDescent="0.3">
      <c r="A67" s="1356"/>
      <c r="B67" s="1357"/>
      <c r="C67" s="999" t="s">
        <v>12</v>
      </c>
      <c r="D67" s="879"/>
      <c r="E67" s="880"/>
      <c r="F67" s="879"/>
      <c r="G67" s="879"/>
      <c r="H67" s="881">
        <f>SUM(H5:H66)</f>
        <v>1678565</v>
      </c>
      <c r="I67" s="882"/>
      <c r="J67" s="1003">
        <f>SUM(J5:J66)</f>
        <v>2038806.4635000003</v>
      </c>
    </row>
    <row r="68" spans="1:12" s="14" customFormat="1" ht="18" x14ac:dyDescent="0.3">
      <c r="A68" s="714"/>
      <c r="B68" s="664"/>
      <c r="C68" s="665"/>
      <c r="D68" s="652"/>
      <c r="E68" s="626"/>
      <c r="F68" s="652"/>
      <c r="G68" s="652"/>
      <c r="H68" s="667"/>
      <c r="I68" s="690"/>
      <c r="J68" s="679"/>
    </row>
    <row r="69" spans="1:12" s="11" customFormat="1" ht="17.25" customHeight="1" x14ac:dyDescent="0.3">
      <c r="A69" s="614"/>
      <c r="B69" s="615"/>
      <c r="C69" s="997" t="s">
        <v>37</v>
      </c>
      <c r="D69" s="615"/>
      <c r="E69" s="615"/>
      <c r="F69" s="615"/>
      <c r="G69" s="615"/>
      <c r="H69" s="616"/>
      <c r="I69" s="688"/>
      <c r="J69" s="677"/>
    </row>
    <row r="70" spans="1:12" s="15" customFormat="1" ht="18" x14ac:dyDescent="0.35">
      <c r="A70" s="714"/>
      <c r="B70" s="664"/>
      <c r="C70" s="645"/>
      <c r="D70" s="612"/>
      <c r="E70" s="548"/>
      <c r="F70" s="547"/>
      <c r="G70" s="642"/>
      <c r="H70" s="634"/>
      <c r="I70" s="699"/>
      <c r="J70" s="700"/>
    </row>
    <row r="71" spans="1:12" s="15" customFormat="1" ht="162" x14ac:dyDescent="0.3">
      <c r="A71" s="1353">
        <v>1</v>
      </c>
      <c r="B71" s="652" t="s">
        <v>32</v>
      </c>
      <c r="C71" s="645" t="s">
        <v>141</v>
      </c>
      <c r="D71" s="612"/>
      <c r="E71" s="552"/>
      <c r="F71" s="654"/>
      <c r="G71" s="651"/>
      <c r="H71" s="594"/>
      <c r="I71" s="695"/>
      <c r="J71" s="680"/>
    </row>
    <row r="72" spans="1:12" s="955" customFormat="1" ht="23.4" customHeight="1" x14ac:dyDescent="0.3">
      <c r="A72" s="1353"/>
      <c r="B72" s="956" t="s">
        <v>0</v>
      </c>
      <c r="C72" s="738" t="s">
        <v>140</v>
      </c>
      <c r="D72" s="605" t="s">
        <v>34</v>
      </c>
      <c r="E72" s="739" t="s">
        <v>46</v>
      </c>
      <c r="F72" s="957">
        <v>250</v>
      </c>
      <c r="G72" s="957">
        <v>40</v>
      </c>
      <c r="H72" s="608">
        <f>F72*G72</f>
        <v>10000</v>
      </c>
      <c r="I72" s="694"/>
      <c r="J72" s="740">
        <f t="shared" ref="J72:J73" si="17">I72*G72</f>
        <v>0</v>
      </c>
      <c r="K72" s="954"/>
      <c r="L72" s="954"/>
    </row>
    <row r="73" spans="1:12" s="15" customFormat="1" ht="23.4" customHeight="1" x14ac:dyDescent="0.3">
      <c r="A73" s="1353"/>
      <c r="B73" s="624" t="s">
        <v>1</v>
      </c>
      <c r="C73" s="645" t="s">
        <v>138</v>
      </c>
      <c r="D73" s="612" t="s">
        <v>34</v>
      </c>
      <c r="E73" s="552" t="s">
        <v>46</v>
      </c>
      <c r="F73" s="651">
        <v>650</v>
      </c>
      <c r="G73" s="654">
        <v>45</v>
      </c>
      <c r="H73" s="594">
        <f>F73*G73</f>
        <v>29250</v>
      </c>
      <c r="I73" s="723">
        <f>'CIVIL WORK MB'!I277</f>
        <v>537.44999999999993</v>
      </c>
      <c r="J73" s="697">
        <f t="shared" si="17"/>
        <v>24185.249999999996</v>
      </c>
      <c r="K73" s="102"/>
      <c r="L73" s="102"/>
    </row>
    <row r="74" spans="1:12" s="15" customFormat="1" ht="18" x14ac:dyDescent="0.3">
      <c r="A74" s="714"/>
      <c r="B74" s="624"/>
      <c r="C74" s="645"/>
      <c r="D74" s="598"/>
      <c r="E74" s="646"/>
      <c r="F74" s="621"/>
      <c r="G74" s="549"/>
      <c r="H74" s="634"/>
      <c r="I74" s="699"/>
      <c r="J74" s="700"/>
    </row>
    <row r="75" spans="1:12" s="15" customFormat="1" ht="136.80000000000001" customHeight="1" x14ac:dyDescent="0.3">
      <c r="A75" s="714">
        <v>2</v>
      </c>
      <c r="B75" s="624" t="s">
        <v>33</v>
      </c>
      <c r="C75" s="645" t="s">
        <v>42</v>
      </c>
      <c r="D75" s="598" t="s">
        <v>34</v>
      </c>
      <c r="E75" s="548" t="s">
        <v>46</v>
      </c>
      <c r="F75" s="621">
        <v>550</v>
      </c>
      <c r="G75" s="549">
        <v>160</v>
      </c>
      <c r="H75" s="594">
        <f>F75*G75</f>
        <v>88000</v>
      </c>
      <c r="I75" s="723">
        <f>'CIVIL WORK MB'!I287</f>
        <v>892.54250000000002</v>
      </c>
      <c r="J75" s="697">
        <f t="shared" ref="J75" si="18">I75*G75</f>
        <v>142806.79999999999</v>
      </c>
    </row>
    <row r="76" spans="1:12" s="15" customFormat="1" ht="18" x14ac:dyDescent="0.3">
      <c r="A76" s="714"/>
      <c r="B76" s="624"/>
      <c r="C76" s="645"/>
      <c r="D76" s="598"/>
      <c r="E76" s="646"/>
      <c r="F76" s="549"/>
      <c r="G76" s="549"/>
      <c r="H76" s="658"/>
      <c r="I76" s="703"/>
      <c r="J76" s="704"/>
    </row>
    <row r="77" spans="1:12" s="15" customFormat="1" ht="72" x14ac:dyDescent="0.3">
      <c r="A77" s="714">
        <v>3</v>
      </c>
      <c r="B77" s="652" t="s">
        <v>194</v>
      </c>
      <c r="C77" s="668" t="s">
        <v>43</v>
      </c>
      <c r="D77" s="612" t="s">
        <v>34</v>
      </c>
      <c r="E77" s="552" t="s">
        <v>46</v>
      </c>
      <c r="F77" s="621">
        <v>675</v>
      </c>
      <c r="G77" s="549">
        <v>260</v>
      </c>
      <c r="H77" s="594">
        <f>F77*G77</f>
        <v>175500</v>
      </c>
      <c r="I77" s="723">
        <f>'CIVIL WORK MB'!I293</f>
        <v>599.63749999999993</v>
      </c>
      <c r="J77" s="697">
        <f t="shared" ref="J77" si="19">I77*G77</f>
        <v>155905.74999999997</v>
      </c>
    </row>
    <row r="78" spans="1:12" s="15" customFormat="1" ht="18" x14ac:dyDescent="0.3">
      <c r="A78" s="714"/>
      <c r="B78" s="624"/>
      <c r="C78" s="645"/>
      <c r="D78" s="598"/>
      <c r="E78" s="548"/>
      <c r="F78" s="549"/>
      <c r="G78" s="549"/>
      <c r="H78" s="658"/>
      <c r="I78" s="703"/>
      <c r="J78" s="704"/>
    </row>
    <row r="79" spans="1:12" s="99" customFormat="1" ht="69" customHeight="1" x14ac:dyDescent="0.3">
      <c r="A79" s="714">
        <v>4</v>
      </c>
      <c r="B79" s="617" t="s">
        <v>63</v>
      </c>
      <c r="C79" s="643" t="s">
        <v>318</v>
      </c>
      <c r="D79" s="636" t="s">
        <v>34</v>
      </c>
      <c r="E79" s="633" t="s">
        <v>46</v>
      </c>
      <c r="F79" s="621">
        <v>475</v>
      </c>
      <c r="G79" s="621">
        <v>170</v>
      </c>
      <c r="H79" s="644">
        <f>F79*G79</f>
        <v>80750</v>
      </c>
      <c r="I79" s="722">
        <f>'CIVIL WORK MB'!I310</f>
        <v>753.65640000000008</v>
      </c>
      <c r="J79" s="697">
        <f>I79*G79</f>
        <v>128121.58800000002</v>
      </c>
      <c r="K79" s="102"/>
      <c r="L79" s="102"/>
    </row>
    <row r="80" spans="1:12" s="15" customFormat="1" ht="18" x14ac:dyDescent="0.3">
      <c r="A80" s="714"/>
      <c r="B80" s="624"/>
      <c r="C80" s="645"/>
      <c r="D80" s="612"/>
      <c r="E80" s="548"/>
      <c r="F80" s="549"/>
      <c r="G80" s="549"/>
      <c r="H80" s="634"/>
      <c r="I80" s="699"/>
      <c r="J80" s="700"/>
    </row>
    <row r="81" spans="1:11" s="15" customFormat="1" ht="81" customHeight="1" x14ac:dyDescent="0.3">
      <c r="A81" s="714">
        <v>5</v>
      </c>
      <c r="B81" s="652" t="s">
        <v>319</v>
      </c>
      <c r="C81" s="645" t="s">
        <v>44</v>
      </c>
      <c r="D81" s="598" t="s">
        <v>34</v>
      </c>
      <c r="E81" s="548" t="s">
        <v>46</v>
      </c>
      <c r="F81" s="621">
        <v>550</v>
      </c>
      <c r="G81" s="549">
        <v>35</v>
      </c>
      <c r="H81" s="594">
        <f>F81*G81</f>
        <v>19250</v>
      </c>
      <c r="I81" s="723">
        <f>'CIVIL WORK MB'!I320</f>
        <v>892.54250000000002</v>
      </c>
      <c r="J81" s="697">
        <f t="shared" ref="J81" si="20">I81*G81</f>
        <v>31238.987499999999</v>
      </c>
    </row>
    <row r="82" spans="1:11" s="15" customFormat="1" ht="18" x14ac:dyDescent="0.3">
      <c r="A82" s="714"/>
      <c r="B82" s="547"/>
      <c r="C82" s="645"/>
      <c r="D82" s="598"/>
      <c r="E82" s="548"/>
      <c r="F82" s="549"/>
      <c r="G82" s="549"/>
      <c r="H82" s="658"/>
      <c r="I82" s="703"/>
      <c r="J82" s="704"/>
    </row>
    <row r="83" spans="1:11" s="15" customFormat="1" ht="70.2" customHeight="1" x14ac:dyDescent="0.3">
      <c r="A83" s="714">
        <v>6</v>
      </c>
      <c r="B83" s="652" t="s">
        <v>58</v>
      </c>
      <c r="C83" s="645" t="s">
        <v>45</v>
      </c>
      <c r="D83" s="598" t="s">
        <v>34</v>
      </c>
      <c r="E83" s="548" t="s">
        <v>46</v>
      </c>
      <c r="F83" s="549">
        <v>675</v>
      </c>
      <c r="G83" s="549">
        <v>30</v>
      </c>
      <c r="H83" s="594">
        <f>F83*G83</f>
        <v>20250</v>
      </c>
      <c r="I83" s="686">
        <f>'CIVIL WORK MB'!I325</f>
        <v>537.44999999999993</v>
      </c>
      <c r="J83" s="697">
        <f>I83*G83</f>
        <v>16123.499999999998</v>
      </c>
    </row>
    <row r="84" spans="1:11" s="15" customFormat="1" ht="18" x14ac:dyDescent="0.3">
      <c r="A84" s="714"/>
      <c r="B84" s="624"/>
      <c r="C84" s="645"/>
      <c r="D84" s="598"/>
      <c r="E84" s="548"/>
      <c r="F84" s="549"/>
      <c r="G84" s="549"/>
      <c r="H84" s="594"/>
      <c r="I84" s="695"/>
      <c r="J84" s="680"/>
    </row>
    <row r="85" spans="1:11" s="15" customFormat="1" ht="77.400000000000006" customHeight="1" x14ac:dyDescent="0.3">
      <c r="A85" s="717">
        <v>7</v>
      </c>
      <c r="B85" s="652" t="s">
        <v>53</v>
      </c>
      <c r="C85" s="645" t="s">
        <v>54</v>
      </c>
      <c r="D85" s="598"/>
      <c r="E85" s="552" t="s">
        <v>46</v>
      </c>
      <c r="F85" s="549">
        <v>500</v>
      </c>
      <c r="G85" s="549">
        <v>30</v>
      </c>
      <c r="H85" s="594">
        <f>F85*G85</f>
        <v>15000</v>
      </c>
      <c r="I85" s="723">
        <f>'CIVIL WORK MB'!I334</f>
        <v>1002.1374999999999</v>
      </c>
      <c r="J85" s="697">
        <f>I85*G85</f>
        <v>30064.124999999996</v>
      </c>
    </row>
    <row r="86" spans="1:11" s="15" customFormat="1" ht="18" x14ac:dyDescent="0.3">
      <c r="A86" s="717"/>
      <c r="B86" s="652"/>
      <c r="C86" s="645"/>
      <c r="D86" s="598"/>
      <c r="E86" s="552"/>
      <c r="F86" s="549"/>
      <c r="G86" s="549"/>
      <c r="H86" s="594"/>
      <c r="I86" s="695"/>
      <c r="J86" s="680"/>
    </row>
    <row r="87" spans="1:11" s="741" customFormat="1" ht="73.2" customHeight="1" x14ac:dyDescent="0.3">
      <c r="A87" s="736">
        <v>8</v>
      </c>
      <c r="B87" s="737" t="s">
        <v>59</v>
      </c>
      <c r="C87" s="738" t="s">
        <v>60</v>
      </c>
      <c r="D87" s="606"/>
      <c r="E87" s="739" t="s">
        <v>46</v>
      </c>
      <c r="F87" s="607">
        <v>100</v>
      </c>
      <c r="G87" s="607">
        <v>0</v>
      </c>
      <c r="H87" s="608">
        <f>F87*G87</f>
        <v>0</v>
      </c>
      <c r="I87" s="694"/>
      <c r="J87" s="740">
        <f t="shared" ref="J87" si="21">I87*G87</f>
        <v>0</v>
      </c>
    </row>
    <row r="88" spans="1:11" s="11" customFormat="1" ht="21" customHeight="1" x14ac:dyDescent="0.3">
      <c r="A88" s="887"/>
      <c r="B88" s="887"/>
      <c r="C88" s="885" t="s">
        <v>36</v>
      </c>
      <c r="D88" s="871"/>
      <c r="E88" s="870"/>
      <c r="F88" s="871"/>
      <c r="G88" s="870"/>
      <c r="H88" s="883">
        <f>SUM(H70:H87)</f>
        <v>438000</v>
      </c>
      <c r="I88" s="884"/>
      <c r="J88" s="1000">
        <f>SUM(J70:J87)</f>
        <v>528446.00049999985</v>
      </c>
    </row>
    <row r="89" spans="1:11" s="525" customFormat="1" ht="28.2" customHeight="1" thickBot="1" x14ac:dyDescent="0.35">
      <c r="A89" s="888"/>
      <c r="B89" s="888"/>
      <c r="C89" s="886" t="s">
        <v>519</v>
      </c>
      <c r="D89" s="733"/>
      <c r="E89" s="734"/>
      <c r="F89" s="733"/>
      <c r="G89" s="733"/>
      <c r="H89" s="743">
        <f>H67+H88</f>
        <v>2116565</v>
      </c>
      <c r="I89" s="735"/>
      <c r="J89" s="1001">
        <f>J67+J88</f>
        <v>2567252.4640000002</v>
      </c>
    </row>
    <row r="90" spans="1:11" s="15" customFormat="1" ht="18" x14ac:dyDescent="0.35">
      <c r="A90" s="669"/>
      <c r="B90" s="670"/>
      <c r="C90" s="671"/>
      <c r="D90" s="672"/>
      <c r="E90" s="673"/>
      <c r="F90" s="674"/>
      <c r="G90" s="674"/>
      <c r="H90" s="675"/>
      <c r="I90" s="705"/>
      <c r="J90" s="706"/>
      <c r="K90" s="26"/>
    </row>
    <row r="91" spans="1:11" x14ac:dyDescent="0.3">
      <c r="A91" s="718"/>
      <c r="K91" s="27"/>
    </row>
    <row r="92" spans="1:11" x14ac:dyDescent="0.3">
      <c r="A92" s="718"/>
      <c r="K92" s="27"/>
    </row>
    <row r="93" spans="1:11" x14ac:dyDescent="0.3">
      <c r="A93" s="718"/>
      <c r="K93" s="27"/>
    </row>
    <row r="94" spans="1:11" x14ac:dyDescent="0.3">
      <c r="A94" s="718"/>
      <c r="K94" s="27"/>
    </row>
    <row r="95" spans="1:11" x14ac:dyDescent="0.3">
      <c r="A95" s="718"/>
      <c r="K95" s="27"/>
    </row>
    <row r="96" spans="1:11" x14ac:dyDescent="0.3">
      <c r="A96" s="718"/>
    </row>
    <row r="97" spans="1:3" x14ac:dyDescent="0.3">
      <c r="A97" s="718"/>
    </row>
    <row r="98" spans="1:3" x14ac:dyDescent="0.3">
      <c r="A98" s="718"/>
    </row>
    <row r="99" spans="1:3" x14ac:dyDescent="0.3">
      <c r="A99" s="718"/>
    </row>
    <row r="100" spans="1:3" x14ac:dyDescent="0.3">
      <c r="A100" s="718"/>
    </row>
    <row r="101" spans="1:3" x14ac:dyDescent="0.3">
      <c r="A101" s="718"/>
    </row>
    <row r="102" spans="1:3" x14ac:dyDescent="0.3">
      <c r="A102" s="718"/>
    </row>
    <row r="103" spans="1:3" x14ac:dyDescent="0.3">
      <c r="A103" s="718"/>
      <c r="C103" s="25"/>
    </row>
    <row r="104" spans="1:3" x14ac:dyDescent="0.3">
      <c r="A104" s="718"/>
    </row>
    <row r="105" spans="1:3" x14ac:dyDescent="0.3">
      <c r="A105" s="718"/>
    </row>
    <row r="106" spans="1:3" x14ac:dyDescent="0.3">
      <c r="A106" s="718"/>
    </row>
    <row r="107" spans="1:3" x14ac:dyDescent="0.3">
      <c r="A107" s="718"/>
    </row>
    <row r="108" spans="1:3" x14ac:dyDescent="0.3">
      <c r="A108" s="718"/>
    </row>
    <row r="109" spans="1:3" x14ac:dyDescent="0.3">
      <c r="A109" s="718"/>
    </row>
    <row r="110" spans="1:3" x14ac:dyDescent="0.3">
      <c r="A110" s="718"/>
    </row>
    <row r="111" spans="1:3" x14ac:dyDescent="0.3">
      <c r="A111" s="718"/>
    </row>
    <row r="112" spans="1:3" x14ac:dyDescent="0.3">
      <c r="A112" s="718"/>
    </row>
    <row r="113" spans="1:1" x14ac:dyDescent="0.3">
      <c r="A113" s="718"/>
    </row>
    <row r="114" spans="1:1" x14ac:dyDescent="0.3">
      <c r="A114" s="718"/>
    </row>
    <row r="115" spans="1:1" x14ac:dyDescent="0.3">
      <c r="A115" s="718"/>
    </row>
  </sheetData>
  <protectedRanges>
    <protectedRange sqref="E1:E2 H2:J2 H64:J64 E63:E64 E34 E56:E57 E23:E29 E67:E68 E89:E65373 E11:E17 E36:E41 E43:E44 E46:E52 E19:E21 H11:J17 H19:J21 J24:J25 J27 J30:J32 J37:J40 J42 J45 J48 J53 J58:J61 J63 J65 J72:J73 J75 J77 J79 J81 J83 J85 J87 H89:J65373" name="Range1"/>
    <protectedRange sqref="E6" name="Range1_2"/>
    <protectedRange sqref="E4 E10 H4:J4 H7:J7 E7 H10:J10" name="Range1_1_1"/>
    <protectedRange sqref="E75 E77 E53:E55 E58:E62 E79 E81 E71:E73 E83:E87" name="Range1_4"/>
    <protectedRange sqref="E18:J18" name="Range1_3"/>
    <protectedRange sqref="E45 E22 E35 E42 E30:E33" name="Range1_5"/>
    <protectedRange sqref="F20:G21" name="Range1_7"/>
    <protectedRange sqref="F71:G73" name="Range1_9_1_1"/>
    <protectedRange sqref="E65:E66" name="Range1_1"/>
    <protectedRange sqref="H1:J1" name="Range1_6_1_1"/>
  </protectedRanges>
  <mergeCells count="25">
    <mergeCell ref="A1:J1"/>
    <mergeCell ref="A2:E2"/>
    <mergeCell ref="A56:A61"/>
    <mergeCell ref="A35:A40"/>
    <mergeCell ref="A29:A32"/>
    <mergeCell ref="A23:A25"/>
    <mergeCell ref="A19:A21"/>
    <mergeCell ref="A11:A17"/>
    <mergeCell ref="K35:K38"/>
    <mergeCell ref="F2:H2"/>
    <mergeCell ref="K12:K15"/>
    <mergeCell ref="K19:K21"/>
    <mergeCell ref="B35:B36"/>
    <mergeCell ref="I2:J2"/>
    <mergeCell ref="A71:A73"/>
    <mergeCell ref="A51:A54"/>
    <mergeCell ref="B51:B52"/>
    <mergeCell ref="A42:A43"/>
    <mergeCell ref="A45:A46"/>
    <mergeCell ref="A48:A49"/>
    <mergeCell ref="B42:B43"/>
    <mergeCell ref="B45:B46"/>
    <mergeCell ref="B48:B49"/>
    <mergeCell ref="B56:B57"/>
    <mergeCell ref="A67:B67"/>
  </mergeCells>
  <printOptions horizontalCentered="1"/>
  <pageMargins left="0.70866141732283472" right="0.70866141732283472" top="0.74803149606299213" bottom="0.74803149606299213" header="0.31496062992125984" footer="0.31496062992125984"/>
  <pageSetup paperSize="9" scale="55" orientation="landscape" r:id="rId1"/>
  <headerFooter>
    <oddFooter>Page &amp;P of &amp;N</oddFooter>
  </headerFooter>
  <rowBreaks count="2" manualBreakCount="2">
    <brk id="31" max="10" man="1"/>
    <brk id="67" max="10"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8864-6B05-4F29-AD89-A6E3DBC07009}">
  <dimension ref="A1:K362"/>
  <sheetViews>
    <sheetView view="pageBreakPreview" zoomScale="90" zoomScaleNormal="55" zoomScaleSheetLayoutView="90" zoomScalePageLayoutView="115" workbookViewId="0">
      <pane xSplit="3" ySplit="4" topLeftCell="D5" activePane="bottomRight" state="frozen"/>
      <selection pane="topRight" activeCell="D1" sqref="D1"/>
      <selection pane="bottomLeft" activeCell="A4" sqref="A4"/>
      <selection pane="bottomRight" activeCell="F6" sqref="F6"/>
    </sheetView>
  </sheetViews>
  <sheetFormatPr defaultColWidth="8.6640625" defaultRowHeight="17.399999999999999" x14ac:dyDescent="0.25"/>
  <cols>
    <col min="1" max="1" width="8.5546875" style="215" customWidth="1"/>
    <col min="2" max="2" width="30.88671875" style="192" customWidth="1"/>
    <col min="3" max="3" width="83" style="197" customWidth="1"/>
    <col min="4" max="4" width="14.77734375" style="459" customWidth="1"/>
    <col min="5" max="5" width="13.44140625" style="459" customWidth="1"/>
    <col min="6" max="6" width="12.109375" style="1289" customWidth="1"/>
    <col min="7" max="7" width="14.77734375" style="459" customWidth="1"/>
    <col min="8" max="8" width="12.5546875" style="459" customWidth="1"/>
    <col min="9" max="9" width="21.21875" style="1290" customWidth="1"/>
    <col min="10" max="10" width="25" style="191" customWidth="1"/>
    <col min="11" max="236" width="8.6640625" style="191"/>
    <col min="237" max="237" width="7.6640625" style="191" customWidth="1"/>
    <col min="238" max="238" width="65.6640625" style="191" customWidth="1"/>
    <col min="239" max="240" width="7.6640625" style="191" bestFit="1" customWidth="1"/>
    <col min="241" max="241" width="15.44140625" style="191" bestFit="1" customWidth="1"/>
    <col min="242" max="242" width="16.6640625" style="191" customWidth="1"/>
    <col min="243" max="243" width="18.44140625" style="191" customWidth="1"/>
    <col min="244" max="244" width="16" style="191" bestFit="1" customWidth="1"/>
    <col min="245" max="492" width="8.6640625" style="191"/>
    <col min="493" max="493" width="7.6640625" style="191" customWidth="1"/>
    <col min="494" max="494" width="65.6640625" style="191" customWidth="1"/>
    <col min="495" max="496" width="7.6640625" style="191" bestFit="1" customWidth="1"/>
    <col min="497" max="497" width="15.44140625" style="191" bestFit="1" customWidth="1"/>
    <col min="498" max="498" width="16.6640625" style="191" customWidth="1"/>
    <col min="499" max="499" width="18.44140625" style="191" customWidth="1"/>
    <col min="500" max="500" width="16" style="191" bestFit="1" customWidth="1"/>
    <col min="501" max="748" width="8.6640625" style="191"/>
    <col min="749" max="749" width="7.6640625" style="191" customWidth="1"/>
    <col min="750" max="750" width="65.6640625" style="191" customWidth="1"/>
    <col min="751" max="752" width="7.6640625" style="191" bestFit="1" customWidth="1"/>
    <col min="753" max="753" width="15.44140625" style="191" bestFit="1" customWidth="1"/>
    <col min="754" max="754" width="16.6640625" style="191" customWidth="1"/>
    <col min="755" max="755" width="18.44140625" style="191" customWidth="1"/>
    <col min="756" max="756" width="16" style="191" bestFit="1" customWidth="1"/>
    <col min="757" max="1004" width="8.6640625" style="191"/>
    <col min="1005" max="1005" width="7.6640625" style="191" customWidth="1"/>
    <col min="1006" max="1006" width="65.6640625" style="191" customWidth="1"/>
    <col min="1007" max="1008" width="7.6640625" style="191" bestFit="1" customWidth="1"/>
    <col min="1009" max="1009" width="15.44140625" style="191" bestFit="1" customWidth="1"/>
    <col min="1010" max="1010" width="16.6640625" style="191" customWidth="1"/>
    <col min="1011" max="1011" width="18.44140625" style="191" customWidth="1"/>
    <col min="1012" max="1012" width="16" style="191" bestFit="1" customWidth="1"/>
    <col min="1013" max="1260" width="8.6640625" style="191"/>
    <col min="1261" max="1261" width="7.6640625" style="191" customWidth="1"/>
    <col min="1262" max="1262" width="65.6640625" style="191" customWidth="1"/>
    <col min="1263" max="1264" width="7.6640625" style="191" bestFit="1" customWidth="1"/>
    <col min="1265" max="1265" width="15.44140625" style="191" bestFit="1" customWidth="1"/>
    <col min="1266" max="1266" width="16.6640625" style="191" customWidth="1"/>
    <col min="1267" max="1267" width="18.44140625" style="191" customWidth="1"/>
    <col min="1268" max="1268" width="16" style="191" bestFit="1" customWidth="1"/>
    <col min="1269" max="1516" width="8.6640625" style="191"/>
    <col min="1517" max="1517" width="7.6640625" style="191" customWidth="1"/>
    <col min="1518" max="1518" width="65.6640625" style="191" customWidth="1"/>
    <col min="1519" max="1520" width="7.6640625" style="191" bestFit="1" customWidth="1"/>
    <col min="1521" max="1521" width="15.44140625" style="191" bestFit="1" customWidth="1"/>
    <col min="1522" max="1522" width="16.6640625" style="191" customWidth="1"/>
    <col min="1523" max="1523" width="18.44140625" style="191" customWidth="1"/>
    <col min="1524" max="1524" width="16" style="191" bestFit="1" customWidth="1"/>
    <col min="1525" max="1772" width="8.6640625" style="191"/>
    <col min="1773" max="1773" width="7.6640625" style="191" customWidth="1"/>
    <col min="1774" max="1774" width="65.6640625" style="191" customWidth="1"/>
    <col min="1775" max="1776" width="7.6640625" style="191" bestFit="1" customWidth="1"/>
    <col min="1777" max="1777" width="15.44140625" style="191" bestFit="1" customWidth="1"/>
    <col min="1778" max="1778" width="16.6640625" style="191" customWidth="1"/>
    <col min="1779" max="1779" width="18.44140625" style="191" customWidth="1"/>
    <col min="1780" max="1780" width="16" style="191" bestFit="1" customWidth="1"/>
    <col min="1781" max="2028" width="8.6640625" style="191"/>
    <col min="2029" max="2029" width="7.6640625" style="191" customWidth="1"/>
    <col min="2030" max="2030" width="65.6640625" style="191" customWidth="1"/>
    <col min="2031" max="2032" width="7.6640625" style="191" bestFit="1" customWidth="1"/>
    <col min="2033" max="2033" width="15.44140625" style="191" bestFit="1" customWidth="1"/>
    <col min="2034" max="2034" width="16.6640625" style="191" customWidth="1"/>
    <col min="2035" max="2035" width="18.44140625" style="191" customWidth="1"/>
    <col min="2036" max="2036" width="16" style="191" bestFit="1" customWidth="1"/>
    <col min="2037" max="2284" width="8.6640625" style="191"/>
    <col min="2285" max="2285" width="7.6640625" style="191" customWidth="1"/>
    <col min="2286" max="2286" width="65.6640625" style="191" customWidth="1"/>
    <col min="2287" max="2288" width="7.6640625" style="191" bestFit="1" customWidth="1"/>
    <col min="2289" max="2289" width="15.44140625" style="191" bestFit="1" customWidth="1"/>
    <col min="2290" max="2290" width="16.6640625" style="191" customWidth="1"/>
    <col min="2291" max="2291" width="18.44140625" style="191" customWidth="1"/>
    <col min="2292" max="2292" width="16" style="191" bestFit="1" customWidth="1"/>
    <col min="2293" max="2540" width="8.6640625" style="191"/>
    <col min="2541" max="2541" width="7.6640625" style="191" customWidth="1"/>
    <col min="2542" max="2542" width="65.6640625" style="191" customWidth="1"/>
    <col min="2543" max="2544" width="7.6640625" style="191" bestFit="1" customWidth="1"/>
    <col min="2545" max="2545" width="15.44140625" style="191" bestFit="1" customWidth="1"/>
    <col min="2546" max="2546" width="16.6640625" style="191" customWidth="1"/>
    <col min="2547" max="2547" width="18.44140625" style="191" customWidth="1"/>
    <col min="2548" max="2548" width="16" style="191" bestFit="1" customWidth="1"/>
    <col min="2549" max="2796" width="8.6640625" style="191"/>
    <col min="2797" max="2797" width="7.6640625" style="191" customWidth="1"/>
    <col min="2798" max="2798" width="65.6640625" style="191" customWidth="1"/>
    <col min="2799" max="2800" width="7.6640625" style="191" bestFit="1" customWidth="1"/>
    <col min="2801" max="2801" width="15.44140625" style="191" bestFit="1" customWidth="1"/>
    <col min="2802" max="2802" width="16.6640625" style="191" customWidth="1"/>
    <col min="2803" max="2803" width="18.44140625" style="191" customWidth="1"/>
    <col min="2804" max="2804" width="16" style="191" bestFit="1" customWidth="1"/>
    <col min="2805" max="3052" width="8.6640625" style="191"/>
    <col min="3053" max="3053" width="7.6640625" style="191" customWidth="1"/>
    <col min="3054" max="3054" width="65.6640625" style="191" customWidth="1"/>
    <col min="3055" max="3056" width="7.6640625" style="191" bestFit="1" customWidth="1"/>
    <col min="3057" max="3057" width="15.44140625" style="191" bestFit="1" customWidth="1"/>
    <col min="3058" max="3058" width="16.6640625" style="191" customWidth="1"/>
    <col min="3059" max="3059" width="18.44140625" style="191" customWidth="1"/>
    <col min="3060" max="3060" width="16" style="191" bestFit="1" customWidth="1"/>
    <col min="3061" max="3308" width="8.6640625" style="191"/>
    <col min="3309" max="3309" width="7.6640625" style="191" customWidth="1"/>
    <col min="3310" max="3310" width="65.6640625" style="191" customWidth="1"/>
    <col min="3311" max="3312" width="7.6640625" style="191" bestFit="1" customWidth="1"/>
    <col min="3313" max="3313" width="15.44140625" style="191" bestFit="1" customWidth="1"/>
    <col min="3314" max="3314" width="16.6640625" style="191" customWidth="1"/>
    <col min="3315" max="3315" width="18.44140625" style="191" customWidth="1"/>
    <col min="3316" max="3316" width="16" style="191" bestFit="1" customWidth="1"/>
    <col min="3317" max="3564" width="8.6640625" style="191"/>
    <col min="3565" max="3565" width="7.6640625" style="191" customWidth="1"/>
    <col min="3566" max="3566" width="65.6640625" style="191" customWidth="1"/>
    <col min="3567" max="3568" width="7.6640625" style="191" bestFit="1" customWidth="1"/>
    <col min="3569" max="3569" width="15.44140625" style="191" bestFit="1" customWidth="1"/>
    <col min="3570" max="3570" width="16.6640625" style="191" customWidth="1"/>
    <col min="3571" max="3571" width="18.44140625" style="191" customWidth="1"/>
    <col min="3572" max="3572" width="16" style="191" bestFit="1" customWidth="1"/>
    <col min="3573" max="3820" width="8.6640625" style="191"/>
    <col min="3821" max="3821" width="7.6640625" style="191" customWidth="1"/>
    <col min="3822" max="3822" width="65.6640625" style="191" customWidth="1"/>
    <col min="3823" max="3824" width="7.6640625" style="191" bestFit="1" customWidth="1"/>
    <col min="3825" max="3825" width="15.44140625" style="191" bestFit="1" customWidth="1"/>
    <col min="3826" max="3826" width="16.6640625" style="191" customWidth="1"/>
    <col min="3827" max="3827" width="18.44140625" style="191" customWidth="1"/>
    <col min="3828" max="3828" width="16" style="191" bestFit="1" customWidth="1"/>
    <col min="3829" max="4076" width="8.6640625" style="191"/>
    <col min="4077" max="4077" width="7.6640625" style="191" customWidth="1"/>
    <col min="4078" max="4078" width="65.6640625" style="191" customWidth="1"/>
    <col min="4079" max="4080" width="7.6640625" style="191" bestFit="1" customWidth="1"/>
    <col min="4081" max="4081" width="15.44140625" style="191" bestFit="1" customWidth="1"/>
    <col min="4082" max="4082" width="16.6640625" style="191" customWidth="1"/>
    <col min="4083" max="4083" width="18.44140625" style="191" customWidth="1"/>
    <col min="4084" max="4084" width="16" style="191" bestFit="1" customWidth="1"/>
    <col min="4085" max="4332" width="8.6640625" style="191"/>
    <col min="4333" max="4333" width="7.6640625" style="191" customWidth="1"/>
    <col min="4334" max="4334" width="65.6640625" style="191" customWidth="1"/>
    <col min="4335" max="4336" width="7.6640625" style="191" bestFit="1" customWidth="1"/>
    <col min="4337" max="4337" width="15.44140625" style="191" bestFit="1" customWidth="1"/>
    <col min="4338" max="4338" width="16.6640625" style="191" customWidth="1"/>
    <col min="4339" max="4339" width="18.44140625" style="191" customWidth="1"/>
    <col min="4340" max="4340" width="16" style="191" bestFit="1" customWidth="1"/>
    <col min="4341" max="4588" width="8.6640625" style="191"/>
    <col min="4589" max="4589" width="7.6640625" style="191" customWidth="1"/>
    <col min="4590" max="4590" width="65.6640625" style="191" customWidth="1"/>
    <col min="4591" max="4592" width="7.6640625" style="191" bestFit="1" customWidth="1"/>
    <col min="4593" max="4593" width="15.44140625" style="191" bestFit="1" customWidth="1"/>
    <col min="4594" max="4594" width="16.6640625" style="191" customWidth="1"/>
    <col min="4595" max="4595" width="18.44140625" style="191" customWidth="1"/>
    <col min="4596" max="4596" width="16" style="191" bestFit="1" customWidth="1"/>
    <col min="4597" max="4844" width="8.6640625" style="191"/>
    <col min="4845" max="4845" width="7.6640625" style="191" customWidth="1"/>
    <col min="4846" max="4846" width="65.6640625" style="191" customWidth="1"/>
    <col min="4847" max="4848" width="7.6640625" style="191" bestFit="1" customWidth="1"/>
    <col min="4849" max="4849" width="15.44140625" style="191" bestFit="1" customWidth="1"/>
    <col min="4850" max="4850" width="16.6640625" style="191" customWidth="1"/>
    <col min="4851" max="4851" width="18.44140625" style="191" customWidth="1"/>
    <col min="4852" max="4852" width="16" style="191" bestFit="1" customWidth="1"/>
    <col min="4853" max="5100" width="8.6640625" style="191"/>
    <col min="5101" max="5101" width="7.6640625" style="191" customWidth="1"/>
    <col min="5102" max="5102" width="65.6640625" style="191" customWidth="1"/>
    <col min="5103" max="5104" width="7.6640625" style="191" bestFit="1" customWidth="1"/>
    <col min="5105" max="5105" width="15.44140625" style="191" bestFit="1" customWidth="1"/>
    <col min="5106" max="5106" width="16.6640625" style="191" customWidth="1"/>
    <col min="5107" max="5107" width="18.44140625" style="191" customWidth="1"/>
    <col min="5108" max="5108" width="16" style="191" bestFit="1" customWidth="1"/>
    <col min="5109" max="5356" width="8.6640625" style="191"/>
    <col min="5357" max="5357" width="7.6640625" style="191" customWidth="1"/>
    <col min="5358" max="5358" width="65.6640625" style="191" customWidth="1"/>
    <col min="5359" max="5360" width="7.6640625" style="191" bestFit="1" customWidth="1"/>
    <col min="5361" max="5361" width="15.44140625" style="191" bestFit="1" customWidth="1"/>
    <col min="5362" max="5362" width="16.6640625" style="191" customWidth="1"/>
    <col min="5363" max="5363" width="18.44140625" style="191" customWidth="1"/>
    <col min="5364" max="5364" width="16" style="191" bestFit="1" customWidth="1"/>
    <col min="5365" max="5612" width="8.6640625" style="191"/>
    <col min="5613" max="5613" width="7.6640625" style="191" customWidth="1"/>
    <col min="5614" max="5614" width="65.6640625" style="191" customWidth="1"/>
    <col min="5615" max="5616" width="7.6640625" style="191" bestFit="1" customWidth="1"/>
    <col min="5617" max="5617" width="15.44140625" style="191" bestFit="1" customWidth="1"/>
    <col min="5618" max="5618" width="16.6640625" style="191" customWidth="1"/>
    <col min="5619" max="5619" width="18.44140625" style="191" customWidth="1"/>
    <col min="5620" max="5620" width="16" style="191" bestFit="1" customWidth="1"/>
    <col min="5621" max="5868" width="8.6640625" style="191"/>
    <col min="5869" max="5869" width="7.6640625" style="191" customWidth="1"/>
    <col min="5870" max="5870" width="65.6640625" style="191" customWidth="1"/>
    <col min="5871" max="5872" width="7.6640625" style="191" bestFit="1" customWidth="1"/>
    <col min="5873" max="5873" width="15.44140625" style="191" bestFit="1" customWidth="1"/>
    <col min="5874" max="5874" width="16.6640625" style="191" customWidth="1"/>
    <col min="5875" max="5875" width="18.44140625" style="191" customWidth="1"/>
    <col min="5876" max="5876" width="16" style="191" bestFit="1" customWidth="1"/>
    <col min="5877" max="6124" width="8.6640625" style="191"/>
    <col min="6125" max="6125" width="7.6640625" style="191" customWidth="1"/>
    <col min="6126" max="6126" width="65.6640625" style="191" customWidth="1"/>
    <col min="6127" max="6128" width="7.6640625" style="191" bestFit="1" customWidth="1"/>
    <col min="6129" max="6129" width="15.44140625" style="191" bestFit="1" customWidth="1"/>
    <col min="6130" max="6130" width="16.6640625" style="191" customWidth="1"/>
    <col min="6131" max="6131" width="18.44140625" style="191" customWidth="1"/>
    <col min="6132" max="6132" width="16" style="191" bestFit="1" customWidth="1"/>
    <col min="6133" max="6380" width="8.6640625" style="191"/>
    <col min="6381" max="6381" width="7.6640625" style="191" customWidth="1"/>
    <col min="6382" max="6382" width="65.6640625" style="191" customWidth="1"/>
    <col min="6383" max="6384" width="7.6640625" style="191" bestFit="1" customWidth="1"/>
    <col min="6385" max="6385" width="15.44140625" style="191" bestFit="1" customWidth="1"/>
    <col min="6386" max="6386" width="16.6640625" style="191" customWidth="1"/>
    <col min="6387" max="6387" width="18.44140625" style="191" customWidth="1"/>
    <col min="6388" max="6388" width="16" style="191" bestFit="1" customWidth="1"/>
    <col min="6389" max="6636" width="8.6640625" style="191"/>
    <col min="6637" max="6637" width="7.6640625" style="191" customWidth="1"/>
    <col min="6638" max="6638" width="65.6640625" style="191" customWidth="1"/>
    <col min="6639" max="6640" width="7.6640625" style="191" bestFit="1" customWidth="1"/>
    <col min="6641" max="6641" width="15.44140625" style="191" bestFit="1" customWidth="1"/>
    <col min="6642" max="6642" width="16.6640625" style="191" customWidth="1"/>
    <col min="6643" max="6643" width="18.44140625" style="191" customWidth="1"/>
    <col min="6644" max="6644" width="16" style="191" bestFit="1" customWidth="1"/>
    <col min="6645" max="6892" width="8.6640625" style="191"/>
    <col min="6893" max="6893" width="7.6640625" style="191" customWidth="1"/>
    <col min="6894" max="6894" width="65.6640625" style="191" customWidth="1"/>
    <col min="6895" max="6896" width="7.6640625" style="191" bestFit="1" customWidth="1"/>
    <col min="6897" max="6897" width="15.44140625" style="191" bestFit="1" customWidth="1"/>
    <col min="6898" max="6898" width="16.6640625" style="191" customWidth="1"/>
    <col min="6899" max="6899" width="18.44140625" style="191" customWidth="1"/>
    <col min="6900" max="6900" width="16" style="191" bestFit="1" customWidth="1"/>
    <col min="6901" max="7148" width="8.6640625" style="191"/>
    <col min="7149" max="7149" width="7.6640625" style="191" customWidth="1"/>
    <col min="7150" max="7150" width="65.6640625" style="191" customWidth="1"/>
    <col min="7151" max="7152" width="7.6640625" style="191" bestFit="1" customWidth="1"/>
    <col min="7153" max="7153" width="15.44140625" style="191" bestFit="1" customWidth="1"/>
    <col min="7154" max="7154" width="16.6640625" style="191" customWidth="1"/>
    <col min="7155" max="7155" width="18.44140625" style="191" customWidth="1"/>
    <col min="7156" max="7156" width="16" style="191" bestFit="1" customWidth="1"/>
    <col min="7157" max="7404" width="8.6640625" style="191"/>
    <col min="7405" max="7405" width="7.6640625" style="191" customWidth="1"/>
    <col min="7406" max="7406" width="65.6640625" style="191" customWidth="1"/>
    <col min="7407" max="7408" width="7.6640625" style="191" bestFit="1" customWidth="1"/>
    <col min="7409" max="7409" width="15.44140625" style="191" bestFit="1" customWidth="1"/>
    <col min="7410" max="7410" width="16.6640625" style="191" customWidth="1"/>
    <col min="7411" max="7411" width="18.44140625" style="191" customWidth="1"/>
    <col min="7412" max="7412" width="16" style="191" bestFit="1" customWidth="1"/>
    <col min="7413" max="7660" width="8.6640625" style="191"/>
    <col min="7661" max="7661" width="7.6640625" style="191" customWidth="1"/>
    <col min="7662" max="7662" width="65.6640625" style="191" customWidth="1"/>
    <col min="7663" max="7664" width="7.6640625" style="191" bestFit="1" customWidth="1"/>
    <col min="7665" max="7665" width="15.44140625" style="191" bestFit="1" customWidth="1"/>
    <col min="7666" max="7666" width="16.6640625" style="191" customWidth="1"/>
    <col min="7667" max="7667" width="18.44140625" style="191" customWidth="1"/>
    <col min="7668" max="7668" width="16" style="191" bestFit="1" customWidth="1"/>
    <col min="7669" max="7916" width="8.6640625" style="191"/>
    <col min="7917" max="7917" width="7.6640625" style="191" customWidth="1"/>
    <col min="7918" max="7918" width="65.6640625" style="191" customWidth="1"/>
    <col min="7919" max="7920" width="7.6640625" style="191" bestFit="1" customWidth="1"/>
    <col min="7921" max="7921" width="15.44140625" style="191" bestFit="1" customWidth="1"/>
    <col min="7922" max="7922" width="16.6640625" style="191" customWidth="1"/>
    <col min="7923" max="7923" width="18.44140625" style="191" customWidth="1"/>
    <col min="7924" max="7924" width="16" style="191" bestFit="1" customWidth="1"/>
    <col min="7925" max="8172" width="8.6640625" style="191"/>
    <col min="8173" max="8173" width="7.6640625" style="191" customWidth="1"/>
    <col min="8174" max="8174" width="65.6640625" style="191" customWidth="1"/>
    <col min="8175" max="8176" width="7.6640625" style="191" bestFit="1" customWidth="1"/>
    <col min="8177" max="8177" width="15.44140625" style="191" bestFit="1" customWidth="1"/>
    <col min="8178" max="8178" width="16.6640625" style="191" customWidth="1"/>
    <col min="8179" max="8179" width="18.44140625" style="191" customWidth="1"/>
    <col min="8180" max="8180" width="16" style="191" bestFit="1" customWidth="1"/>
    <col min="8181" max="8428" width="8.6640625" style="191"/>
    <col min="8429" max="8429" width="7.6640625" style="191" customWidth="1"/>
    <col min="8430" max="8430" width="65.6640625" style="191" customWidth="1"/>
    <col min="8431" max="8432" width="7.6640625" style="191" bestFit="1" customWidth="1"/>
    <col min="8433" max="8433" width="15.44140625" style="191" bestFit="1" customWidth="1"/>
    <col min="8434" max="8434" width="16.6640625" style="191" customWidth="1"/>
    <col min="8435" max="8435" width="18.44140625" style="191" customWidth="1"/>
    <col min="8436" max="8436" width="16" style="191" bestFit="1" customWidth="1"/>
    <col min="8437" max="8684" width="8.6640625" style="191"/>
    <col min="8685" max="8685" width="7.6640625" style="191" customWidth="1"/>
    <col min="8686" max="8686" width="65.6640625" style="191" customWidth="1"/>
    <col min="8687" max="8688" width="7.6640625" style="191" bestFit="1" customWidth="1"/>
    <col min="8689" max="8689" width="15.44140625" style="191" bestFit="1" customWidth="1"/>
    <col min="8690" max="8690" width="16.6640625" style="191" customWidth="1"/>
    <col min="8691" max="8691" width="18.44140625" style="191" customWidth="1"/>
    <col min="8692" max="8692" width="16" style="191" bestFit="1" customWidth="1"/>
    <col min="8693" max="8940" width="8.6640625" style="191"/>
    <col min="8941" max="8941" width="7.6640625" style="191" customWidth="1"/>
    <col min="8942" max="8942" width="65.6640625" style="191" customWidth="1"/>
    <col min="8943" max="8944" width="7.6640625" style="191" bestFit="1" customWidth="1"/>
    <col min="8945" max="8945" width="15.44140625" style="191" bestFit="1" customWidth="1"/>
    <col min="8946" max="8946" width="16.6640625" style="191" customWidth="1"/>
    <col min="8947" max="8947" width="18.44140625" style="191" customWidth="1"/>
    <col min="8948" max="8948" width="16" style="191" bestFit="1" customWidth="1"/>
    <col min="8949" max="9196" width="8.6640625" style="191"/>
    <col min="9197" max="9197" width="7.6640625" style="191" customWidth="1"/>
    <col min="9198" max="9198" width="65.6640625" style="191" customWidth="1"/>
    <col min="9199" max="9200" width="7.6640625" style="191" bestFit="1" customWidth="1"/>
    <col min="9201" max="9201" width="15.44140625" style="191" bestFit="1" customWidth="1"/>
    <col min="9202" max="9202" width="16.6640625" style="191" customWidth="1"/>
    <col min="9203" max="9203" width="18.44140625" style="191" customWidth="1"/>
    <col min="9204" max="9204" width="16" style="191" bestFit="1" customWidth="1"/>
    <col min="9205" max="9452" width="8.6640625" style="191"/>
    <col min="9453" max="9453" width="7.6640625" style="191" customWidth="1"/>
    <col min="9454" max="9454" width="65.6640625" style="191" customWidth="1"/>
    <col min="9455" max="9456" width="7.6640625" style="191" bestFit="1" customWidth="1"/>
    <col min="9457" max="9457" width="15.44140625" style="191" bestFit="1" customWidth="1"/>
    <col min="9458" max="9458" width="16.6640625" style="191" customWidth="1"/>
    <col min="9459" max="9459" width="18.44140625" style="191" customWidth="1"/>
    <col min="9460" max="9460" width="16" style="191" bestFit="1" customWidth="1"/>
    <col min="9461" max="9708" width="8.6640625" style="191"/>
    <col min="9709" max="9709" width="7.6640625" style="191" customWidth="1"/>
    <col min="9710" max="9710" width="65.6640625" style="191" customWidth="1"/>
    <col min="9711" max="9712" width="7.6640625" style="191" bestFit="1" customWidth="1"/>
    <col min="9713" max="9713" width="15.44140625" style="191" bestFit="1" customWidth="1"/>
    <col min="9714" max="9714" width="16.6640625" style="191" customWidth="1"/>
    <col min="9715" max="9715" width="18.44140625" style="191" customWidth="1"/>
    <col min="9716" max="9716" width="16" style="191" bestFit="1" customWidth="1"/>
    <col min="9717" max="9964" width="8.6640625" style="191"/>
    <col min="9965" max="9965" width="7.6640625" style="191" customWidth="1"/>
    <col min="9966" max="9966" width="65.6640625" style="191" customWidth="1"/>
    <col min="9967" max="9968" width="7.6640625" style="191" bestFit="1" customWidth="1"/>
    <col min="9969" max="9969" width="15.44140625" style="191" bestFit="1" customWidth="1"/>
    <col min="9970" max="9970" width="16.6640625" style="191" customWidth="1"/>
    <col min="9971" max="9971" width="18.44140625" style="191" customWidth="1"/>
    <col min="9972" max="9972" width="16" style="191" bestFit="1" customWidth="1"/>
    <col min="9973" max="10220" width="8.6640625" style="191"/>
    <col min="10221" max="10221" width="7.6640625" style="191" customWidth="1"/>
    <col min="10222" max="10222" width="65.6640625" style="191" customWidth="1"/>
    <col min="10223" max="10224" width="7.6640625" style="191" bestFit="1" customWidth="1"/>
    <col min="10225" max="10225" width="15.44140625" style="191" bestFit="1" customWidth="1"/>
    <col min="10226" max="10226" width="16.6640625" style="191" customWidth="1"/>
    <col min="10227" max="10227" width="18.44140625" style="191" customWidth="1"/>
    <col min="10228" max="10228" width="16" style="191" bestFit="1" customWidth="1"/>
    <col min="10229" max="10476" width="8.6640625" style="191"/>
    <col min="10477" max="10477" width="7.6640625" style="191" customWidth="1"/>
    <col min="10478" max="10478" width="65.6640625" style="191" customWidth="1"/>
    <col min="10479" max="10480" width="7.6640625" style="191" bestFit="1" customWidth="1"/>
    <col min="10481" max="10481" width="15.44140625" style="191" bestFit="1" customWidth="1"/>
    <col min="10482" max="10482" width="16.6640625" style="191" customWidth="1"/>
    <col min="10483" max="10483" width="18.44140625" style="191" customWidth="1"/>
    <col min="10484" max="10484" width="16" style="191" bestFit="1" customWidth="1"/>
    <col min="10485" max="10732" width="8.6640625" style="191"/>
    <col min="10733" max="10733" width="7.6640625" style="191" customWidth="1"/>
    <col min="10734" max="10734" width="65.6640625" style="191" customWidth="1"/>
    <col min="10735" max="10736" width="7.6640625" style="191" bestFit="1" customWidth="1"/>
    <col min="10737" max="10737" width="15.44140625" style="191" bestFit="1" customWidth="1"/>
    <col min="10738" max="10738" width="16.6640625" style="191" customWidth="1"/>
    <col min="10739" max="10739" width="18.44140625" style="191" customWidth="1"/>
    <col min="10740" max="10740" width="16" style="191" bestFit="1" customWidth="1"/>
    <col min="10741" max="10988" width="8.6640625" style="191"/>
    <col min="10989" max="10989" width="7.6640625" style="191" customWidth="1"/>
    <col min="10990" max="10990" width="65.6640625" style="191" customWidth="1"/>
    <col min="10991" max="10992" width="7.6640625" style="191" bestFit="1" customWidth="1"/>
    <col min="10993" max="10993" width="15.44140625" style="191" bestFit="1" customWidth="1"/>
    <col min="10994" max="10994" width="16.6640625" style="191" customWidth="1"/>
    <col min="10995" max="10995" width="18.44140625" style="191" customWidth="1"/>
    <col min="10996" max="10996" width="16" style="191" bestFit="1" customWidth="1"/>
    <col min="10997" max="11244" width="8.6640625" style="191"/>
    <col min="11245" max="11245" width="7.6640625" style="191" customWidth="1"/>
    <col min="11246" max="11246" width="65.6640625" style="191" customWidth="1"/>
    <col min="11247" max="11248" width="7.6640625" style="191" bestFit="1" customWidth="1"/>
    <col min="11249" max="11249" width="15.44140625" style="191" bestFit="1" customWidth="1"/>
    <col min="11250" max="11250" width="16.6640625" style="191" customWidth="1"/>
    <col min="11251" max="11251" width="18.44140625" style="191" customWidth="1"/>
    <col min="11252" max="11252" width="16" style="191" bestFit="1" customWidth="1"/>
    <col min="11253" max="11500" width="8.6640625" style="191"/>
    <col min="11501" max="11501" width="7.6640625" style="191" customWidth="1"/>
    <col min="11502" max="11502" width="65.6640625" style="191" customWidth="1"/>
    <col min="11503" max="11504" width="7.6640625" style="191" bestFit="1" customWidth="1"/>
    <col min="11505" max="11505" width="15.44140625" style="191" bestFit="1" customWidth="1"/>
    <col min="11506" max="11506" width="16.6640625" style="191" customWidth="1"/>
    <col min="11507" max="11507" width="18.44140625" style="191" customWidth="1"/>
    <col min="11508" max="11508" width="16" style="191" bestFit="1" customWidth="1"/>
    <col min="11509" max="11756" width="8.6640625" style="191"/>
    <col min="11757" max="11757" width="7.6640625" style="191" customWidth="1"/>
    <col min="11758" max="11758" width="65.6640625" style="191" customWidth="1"/>
    <col min="11759" max="11760" width="7.6640625" style="191" bestFit="1" customWidth="1"/>
    <col min="11761" max="11761" width="15.44140625" style="191" bestFit="1" customWidth="1"/>
    <col min="11762" max="11762" width="16.6640625" style="191" customWidth="1"/>
    <col min="11763" max="11763" width="18.44140625" style="191" customWidth="1"/>
    <col min="11764" max="11764" width="16" style="191" bestFit="1" customWidth="1"/>
    <col min="11765" max="12012" width="8.6640625" style="191"/>
    <col min="12013" max="12013" width="7.6640625" style="191" customWidth="1"/>
    <col min="12014" max="12014" width="65.6640625" style="191" customWidth="1"/>
    <col min="12015" max="12016" width="7.6640625" style="191" bestFit="1" customWidth="1"/>
    <col min="12017" max="12017" width="15.44140625" style="191" bestFit="1" customWidth="1"/>
    <col min="12018" max="12018" width="16.6640625" style="191" customWidth="1"/>
    <col min="12019" max="12019" width="18.44140625" style="191" customWidth="1"/>
    <col min="12020" max="12020" width="16" style="191" bestFit="1" customWidth="1"/>
    <col min="12021" max="12268" width="8.6640625" style="191"/>
    <col min="12269" max="12269" width="7.6640625" style="191" customWidth="1"/>
    <col min="12270" max="12270" width="65.6640625" style="191" customWidth="1"/>
    <col min="12271" max="12272" width="7.6640625" style="191" bestFit="1" customWidth="1"/>
    <col min="12273" max="12273" width="15.44140625" style="191" bestFit="1" customWidth="1"/>
    <col min="12274" max="12274" width="16.6640625" style="191" customWidth="1"/>
    <col min="12275" max="12275" width="18.44140625" style="191" customWidth="1"/>
    <col min="12276" max="12276" width="16" style="191" bestFit="1" customWidth="1"/>
    <col min="12277" max="12524" width="8.6640625" style="191"/>
    <col min="12525" max="12525" width="7.6640625" style="191" customWidth="1"/>
    <col min="12526" max="12526" width="65.6640625" style="191" customWidth="1"/>
    <col min="12527" max="12528" width="7.6640625" style="191" bestFit="1" customWidth="1"/>
    <col min="12529" max="12529" width="15.44140625" style="191" bestFit="1" customWidth="1"/>
    <col min="12530" max="12530" width="16.6640625" style="191" customWidth="1"/>
    <col min="12531" max="12531" width="18.44140625" style="191" customWidth="1"/>
    <col min="12532" max="12532" width="16" style="191" bestFit="1" customWidth="1"/>
    <col min="12533" max="12780" width="8.6640625" style="191"/>
    <col min="12781" max="12781" width="7.6640625" style="191" customWidth="1"/>
    <col min="12782" max="12782" width="65.6640625" style="191" customWidth="1"/>
    <col min="12783" max="12784" width="7.6640625" style="191" bestFit="1" customWidth="1"/>
    <col min="12785" max="12785" width="15.44140625" style="191" bestFit="1" customWidth="1"/>
    <col min="12786" max="12786" width="16.6640625" style="191" customWidth="1"/>
    <col min="12787" max="12787" width="18.44140625" style="191" customWidth="1"/>
    <col min="12788" max="12788" width="16" style="191" bestFit="1" customWidth="1"/>
    <col min="12789" max="13036" width="8.6640625" style="191"/>
    <col min="13037" max="13037" width="7.6640625" style="191" customWidth="1"/>
    <col min="13038" max="13038" width="65.6640625" style="191" customWidth="1"/>
    <col min="13039" max="13040" width="7.6640625" style="191" bestFit="1" customWidth="1"/>
    <col min="13041" max="13041" width="15.44140625" style="191" bestFit="1" customWidth="1"/>
    <col min="13042" max="13042" width="16.6640625" style="191" customWidth="1"/>
    <col min="13043" max="13043" width="18.44140625" style="191" customWidth="1"/>
    <col min="13044" max="13044" width="16" style="191" bestFit="1" customWidth="1"/>
    <col min="13045" max="13292" width="8.6640625" style="191"/>
    <col min="13293" max="13293" width="7.6640625" style="191" customWidth="1"/>
    <col min="13294" max="13294" width="65.6640625" style="191" customWidth="1"/>
    <col min="13295" max="13296" width="7.6640625" style="191" bestFit="1" customWidth="1"/>
    <col min="13297" max="13297" width="15.44140625" style="191" bestFit="1" customWidth="1"/>
    <col min="13298" max="13298" width="16.6640625" style="191" customWidth="1"/>
    <col min="13299" max="13299" width="18.44140625" style="191" customWidth="1"/>
    <col min="13300" max="13300" width="16" style="191" bestFit="1" customWidth="1"/>
    <col min="13301" max="13548" width="8.6640625" style="191"/>
    <col min="13549" max="13549" width="7.6640625" style="191" customWidth="1"/>
    <col min="13550" max="13550" width="65.6640625" style="191" customWidth="1"/>
    <col min="13551" max="13552" width="7.6640625" style="191" bestFit="1" customWidth="1"/>
    <col min="13553" max="13553" width="15.44140625" style="191" bestFit="1" customWidth="1"/>
    <col min="13554" max="13554" width="16.6640625" style="191" customWidth="1"/>
    <col min="13555" max="13555" width="18.44140625" style="191" customWidth="1"/>
    <col min="13556" max="13556" width="16" style="191" bestFit="1" customWidth="1"/>
    <col min="13557" max="13804" width="8.6640625" style="191"/>
    <col min="13805" max="13805" width="7.6640625" style="191" customWidth="1"/>
    <col min="13806" max="13806" width="65.6640625" style="191" customWidth="1"/>
    <col min="13807" max="13808" width="7.6640625" style="191" bestFit="1" customWidth="1"/>
    <col min="13809" max="13809" width="15.44140625" style="191" bestFit="1" customWidth="1"/>
    <col min="13810" max="13810" width="16.6640625" style="191" customWidth="1"/>
    <col min="13811" max="13811" width="18.44140625" style="191" customWidth="1"/>
    <col min="13812" max="13812" width="16" style="191" bestFit="1" customWidth="1"/>
    <col min="13813" max="14060" width="8.6640625" style="191"/>
    <col min="14061" max="14061" width="7.6640625" style="191" customWidth="1"/>
    <col min="14062" max="14062" width="65.6640625" style="191" customWidth="1"/>
    <col min="14063" max="14064" width="7.6640625" style="191" bestFit="1" customWidth="1"/>
    <col min="14065" max="14065" width="15.44140625" style="191" bestFit="1" customWidth="1"/>
    <col min="14066" max="14066" width="16.6640625" style="191" customWidth="1"/>
    <col min="14067" max="14067" width="18.44140625" style="191" customWidth="1"/>
    <col min="14068" max="14068" width="16" style="191" bestFit="1" customWidth="1"/>
    <col min="14069" max="14316" width="8.6640625" style="191"/>
    <col min="14317" max="14317" width="7.6640625" style="191" customWidth="1"/>
    <col min="14318" max="14318" width="65.6640625" style="191" customWidth="1"/>
    <col min="14319" max="14320" width="7.6640625" style="191" bestFit="1" customWidth="1"/>
    <col min="14321" max="14321" width="15.44140625" style="191" bestFit="1" customWidth="1"/>
    <col min="14322" max="14322" width="16.6640625" style="191" customWidth="1"/>
    <col min="14323" max="14323" width="18.44140625" style="191" customWidth="1"/>
    <col min="14324" max="14324" width="16" style="191" bestFit="1" customWidth="1"/>
    <col min="14325" max="14572" width="8.6640625" style="191"/>
    <col min="14573" max="14573" width="7.6640625" style="191" customWidth="1"/>
    <col min="14574" max="14574" width="65.6640625" style="191" customWidth="1"/>
    <col min="14575" max="14576" width="7.6640625" style="191" bestFit="1" customWidth="1"/>
    <col min="14577" max="14577" width="15.44140625" style="191" bestFit="1" customWidth="1"/>
    <col min="14578" max="14578" width="16.6640625" style="191" customWidth="1"/>
    <col min="14579" max="14579" width="18.44140625" style="191" customWidth="1"/>
    <col min="14580" max="14580" width="16" style="191" bestFit="1" customWidth="1"/>
    <col min="14581" max="14828" width="8.6640625" style="191"/>
    <col min="14829" max="14829" width="7.6640625" style="191" customWidth="1"/>
    <col min="14830" max="14830" width="65.6640625" style="191" customWidth="1"/>
    <col min="14831" max="14832" width="7.6640625" style="191" bestFit="1" customWidth="1"/>
    <col min="14833" max="14833" width="15.44140625" style="191" bestFit="1" customWidth="1"/>
    <col min="14834" max="14834" width="16.6640625" style="191" customWidth="1"/>
    <col min="14835" max="14835" width="18.44140625" style="191" customWidth="1"/>
    <col min="14836" max="14836" width="16" style="191" bestFit="1" customWidth="1"/>
    <col min="14837" max="15084" width="8.6640625" style="191"/>
    <col min="15085" max="15085" width="7.6640625" style="191" customWidth="1"/>
    <col min="15086" max="15086" width="65.6640625" style="191" customWidth="1"/>
    <col min="15087" max="15088" width="7.6640625" style="191" bestFit="1" customWidth="1"/>
    <col min="15089" max="15089" width="15.44140625" style="191" bestFit="1" customWidth="1"/>
    <col min="15090" max="15090" width="16.6640625" style="191" customWidth="1"/>
    <col min="15091" max="15091" width="18.44140625" style="191" customWidth="1"/>
    <col min="15092" max="15092" width="16" style="191" bestFit="1" customWidth="1"/>
    <col min="15093" max="15340" width="8.6640625" style="191"/>
    <col min="15341" max="15341" width="7.6640625" style="191" customWidth="1"/>
    <col min="15342" max="15342" width="65.6640625" style="191" customWidth="1"/>
    <col min="15343" max="15344" width="7.6640625" style="191" bestFit="1" customWidth="1"/>
    <col min="15345" max="15345" width="15.44140625" style="191" bestFit="1" customWidth="1"/>
    <col min="15346" max="15346" width="16.6640625" style="191" customWidth="1"/>
    <col min="15347" max="15347" width="18.44140625" style="191" customWidth="1"/>
    <col min="15348" max="15348" width="16" style="191" bestFit="1" customWidth="1"/>
    <col min="15349" max="15596" width="8.6640625" style="191"/>
    <col min="15597" max="15597" width="7.6640625" style="191" customWidth="1"/>
    <col min="15598" max="15598" width="65.6640625" style="191" customWidth="1"/>
    <col min="15599" max="15600" width="7.6640625" style="191" bestFit="1" customWidth="1"/>
    <col min="15601" max="15601" width="15.44140625" style="191" bestFit="1" customWidth="1"/>
    <col min="15602" max="15602" width="16.6640625" style="191" customWidth="1"/>
    <col min="15603" max="15603" width="18.44140625" style="191" customWidth="1"/>
    <col min="15604" max="15604" width="16" style="191" bestFit="1" customWidth="1"/>
    <col min="15605" max="15852" width="8.6640625" style="191"/>
    <col min="15853" max="15853" width="7.6640625" style="191" customWidth="1"/>
    <col min="15854" max="15854" width="65.6640625" style="191" customWidth="1"/>
    <col min="15855" max="15856" width="7.6640625" style="191" bestFit="1" customWidth="1"/>
    <col min="15857" max="15857" width="15.44140625" style="191" bestFit="1" customWidth="1"/>
    <col min="15858" max="15858" width="16.6640625" style="191" customWidth="1"/>
    <col min="15859" max="15859" width="18.44140625" style="191" customWidth="1"/>
    <col min="15860" max="15860" width="16" style="191" bestFit="1" customWidth="1"/>
    <col min="15861" max="16108" width="8.6640625" style="191"/>
    <col min="16109" max="16109" width="7.6640625" style="191" customWidth="1"/>
    <col min="16110" max="16110" width="65.6640625" style="191" customWidth="1"/>
    <col min="16111" max="16112" width="7.6640625" style="191" bestFit="1" customWidth="1"/>
    <col min="16113" max="16113" width="15.44140625" style="191" bestFit="1" customWidth="1"/>
    <col min="16114" max="16114" width="16.6640625" style="191" customWidth="1"/>
    <col min="16115" max="16115" width="18.44140625" style="191" customWidth="1"/>
    <col min="16116" max="16116" width="16" style="191" bestFit="1" customWidth="1"/>
    <col min="16117" max="16384" width="8.6640625" style="191"/>
  </cols>
  <sheetData>
    <row r="1" spans="1:10" ht="14.4" thickBot="1" x14ac:dyDescent="0.3">
      <c r="A1" s="1371"/>
      <c r="B1" s="1371"/>
      <c r="C1" s="1371"/>
      <c r="D1" s="1371"/>
      <c r="E1" s="1371"/>
      <c r="F1" s="1371"/>
      <c r="G1" s="1371"/>
      <c r="H1" s="1371"/>
      <c r="I1" s="1371"/>
    </row>
    <row r="2" spans="1:10" s="192" customFormat="1" ht="30.6" customHeight="1" x14ac:dyDescent="0.25">
      <c r="A2" s="1376" t="s">
        <v>341</v>
      </c>
      <c r="B2" s="1377"/>
      <c r="C2" s="1377"/>
      <c r="D2" s="1377"/>
      <c r="E2" s="1377"/>
      <c r="F2" s="1377"/>
      <c r="G2" s="1377"/>
      <c r="H2" s="1377"/>
      <c r="I2" s="1378"/>
    </row>
    <row r="3" spans="1:10" ht="14.4" customHeight="1" x14ac:dyDescent="0.25">
      <c r="A3" s="193"/>
      <c r="B3" s="194"/>
      <c r="C3" s="195"/>
      <c r="D3" s="1248"/>
      <c r="E3" s="1248"/>
      <c r="F3" s="1249"/>
      <c r="G3" s="1250"/>
      <c r="H3" s="1251"/>
      <c r="I3" s="1252"/>
    </row>
    <row r="4" spans="1:10" s="278" customFormat="1" ht="30.6" customHeight="1" x14ac:dyDescent="0.25">
      <c r="A4" s="1008" t="s">
        <v>345</v>
      </c>
      <c r="B4" s="1008" t="s">
        <v>18</v>
      </c>
      <c r="C4" s="1009" t="s">
        <v>9</v>
      </c>
      <c r="D4" s="1010" t="s">
        <v>10</v>
      </c>
      <c r="E4" s="1010" t="s">
        <v>67</v>
      </c>
      <c r="F4" s="1253" t="s">
        <v>342</v>
      </c>
      <c r="G4" s="1010" t="s">
        <v>343</v>
      </c>
      <c r="H4" s="1253" t="s">
        <v>344</v>
      </c>
      <c r="I4" s="1254" t="s">
        <v>339</v>
      </c>
    </row>
    <row r="5" spans="1:10" s="196" customFormat="1" ht="22.8" customHeight="1" x14ac:dyDescent="0.25">
      <c r="A5" s="275"/>
      <c r="B5" s="275"/>
      <c r="C5" s="275" t="s">
        <v>27</v>
      </c>
      <c r="D5" s="1255"/>
      <c r="E5" s="1256"/>
      <c r="F5" s="1256"/>
      <c r="G5" s="1256"/>
      <c r="H5" s="1256"/>
      <c r="I5" s="1257"/>
    </row>
    <row r="6" spans="1:10" ht="139.19999999999999" x14ac:dyDescent="0.25">
      <c r="A6" s="217">
        <v>1</v>
      </c>
      <c r="B6" s="220" t="s">
        <v>26</v>
      </c>
      <c r="C6" s="219" t="s">
        <v>357</v>
      </c>
      <c r="D6" s="218" t="s">
        <v>46</v>
      </c>
      <c r="E6" s="218"/>
      <c r="F6" s="228"/>
      <c r="G6" s="292"/>
      <c r="H6" s="293"/>
      <c r="I6" s="294"/>
      <c r="J6" s="197"/>
    </row>
    <row r="7" spans="1:10" s="296" customFormat="1" x14ac:dyDescent="0.3">
      <c r="A7" s="227"/>
      <c r="B7" s="218"/>
      <c r="C7" s="291" t="s">
        <v>358</v>
      </c>
      <c r="D7" s="218" t="s">
        <v>46</v>
      </c>
      <c r="E7" s="218">
        <v>1</v>
      </c>
      <c r="F7" s="228">
        <v>38</v>
      </c>
      <c r="G7" s="292">
        <v>22.33</v>
      </c>
      <c r="H7" s="293"/>
      <c r="I7" s="294">
        <f>E7*F7*G7</f>
        <v>848.54</v>
      </c>
      <c r="J7" s="295"/>
    </row>
    <row r="8" spans="1:10" s="296" customFormat="1" x14ac:dyDescent="0.3">
      <c r="A8" s="227"/>
      <c r="B8" s="218"/>
      <c r="C8" s="291" t="s">
        <v>359</v>
      </c>
      <c r="D8" s="218" t="s">
        <v>46</v>
      </c>
      <c r="E8" s="218">
        <v>1</v>
      </c>
      <c r="F8" s="228">
        <v>6.5</v>
      </c>
      <c r="G8" s="292">
        <v>2.5</v>
      </c>
      <c r="H8" s="293"/>
      <c r="I8" s="294">
        <f t="shared" ref="I8:I13" si="0">E8*F8*G8</f>
        <v>16.25</v>
      </c>
      <c r="J8" s="295"/>
    </row>
    <row r="9" spans="1:10" s="296" customFormat="1" x14ac:dyDescent="0.3">
      <c r="A9" s="227"/>
      <c r="B9" s="218"/>
      <c r="C9" s="291" t="s">
        <v>360</v>
      </c>
      <c r="D9" s="218" t="s">
        <v>46</v>
      </c>
      <c r="E9" s="218">
        <v>1</v>
      </c>
      <c r="F9" s="228">
        <v>27.33</v>
      </c>
      <c r="G9" s="292">
        <v>12.91</v>
      </c>
      <c r="H9" s="293"/>
      <c r="I9" s="297">
        <f t="shared" si="0"/>
        <v>352.83029999999997</v>
      </c>
      <c r="J9" s="295"/>
    </row>
    <row r="10" spans="1:10" s="296" customFormat="1" x14ac:dyDescent="0.3">
      <c r="A10" s="227"/>
      <c r="B10" s="218"/>
      <c r="C10" s="291" t="s">
        <v>362</v>
      </c>
      <c r="D10" s="218" t="s">
        <v>46</v>
      </c>
      <c r="E10" s="218">
        <v>1</v>
      </c>
      <c r="F10" s="228">
        <v>22.25</v>
      </c>
      <c r="G10" s="306">
        <v>22</v>
      </c>
      <c r="H10" s="293"/>
      <c r="I10" s="297">
        <f t="shared" si="0"/>
        <v>489.5</v>
      </c>
      <c r="J10" s="295"/>
    </row>
    <row r="11" spans="1:10" s="296" customFormat="1" x14ac:dyDescent="0.3">
      <c r="A11" s="227"/>
      <c r="B11" s="218"/>
      <c r="C11" s="291" t="s">
        <v>363</v>
      </c>
      <c r="D11" s="218" t="s">
        <v>46</v>
      </c>
      <c r="E11" s="218">
        <v>1</v>
      </c>
      <c r="F11" s="228">
        <v>15.66</v>
      </c>
      <c r="G11" s="306">
        <v>8.33</v>
      </c>
      <c r="H11" s="293"/>
      <c r="I11" s="297">
        <f t="shared" si="0"/>
        <v>130.4478</v>
      </c>
      <c r="J11" s="295"/>
    </row>
    <row r="12" spans="1:10" s="296" customFormat="1" x14ac:dyDescent="0.3">
      <c r="A12" s="227"/>
      <c r="B12" s="218"/>
      <c r="C12" s="291" t="s">
        <v>364</v>
      </c>
      <c r="D12" s="218" t="s">
        <v>46</v>
      </c>
      <c r="E12" s="218">
        <v>1</v>
      </c>
      <c r="F12" s="228">
        <v>11.16</v>
      </c>
      <c r="G12" s="306">
        <v>6.91</v>
      </c>
      <c r="H12" s="293"/>
      <c r="I12" s="297">
        <f t="shared" si="0"/>
        <v>77.115600000000001</v>
      </c>
      <c r="J12" s="295"/>
    </row>
    <row r="13" spans="1:10" s="296" customFormat="1" x14ac:dyDescent="0.3">
      <c r="A13" s="227"/>
      <c r="B13" s="218"/>
      <c r="C13" s="291" t="s">
        <v>365</v>
      </c>
      <c r="D13" s="218" t="s">
        <v>46</v>
      </c>
      <c r="E13" s="218">
        <v>1</v>
      </c>
      <c r="F13" s="228">
        <v>11.25</v>
      </c>
      <c r="G13" s="306">
        <v>2.83</v>
      </c>
      <c r="H13" s="293"/>
      <c r="I13" s="297">
        <f t="shared" si="0"/>
        <v>31.837500000000002</v>
      </c>
      <c r="J13" s="295"/>
    </row>
    <row r="14" spans="1:10" s="333" customFormat="1" ht="21" thickBot="1" x14ac:dyDescent="0.4">
      <c r="A14" s="276"/>
      <c r="B14" s="277"/>
      <c r="C14" s="277" t="s">
        <v>339</v>
      </c>
      <c r="D14" s="1258" t="s">
        <v>46</v>
      </c>
      <c r="E14" s="1258"/>
      <c r="F14" s="307"/>
      <c r="G14" s="1259"/>
      <c r="H14" s="1260"/>
      <c r="I14" s="1261">
        <f>SUM(I7:I13)</f>
        <v>1946.5212000000001</v>
      </c>
      <c r="J14" s="891"/>
    </row>
    <row r="15" spans="1:10" ht="23.4" customHeight="1" thickTop="1" x14ac:dyDescent="0.25">
      <c r="A15" s="247"/>
      <c r="B15" s="240"/>
      <c r="C15" s="262"/>
      <c r="D15" s="218"/>
      <c r="E15" s="218"/>
      <c r="F15" s="228"/>
      <c r="G15" s="292"/>
      <c r="H15" s="293"/>
      <c r="I15" s="1262"/>
      <c r="J15" s="197"/>
    </row>
    <row r="16" spans="1:10" s="198" customFormat="1" ht="24.6" customHeight="1" x14ac:dyDescent="0.25">
      <c r="A16" s="243"/>
      <c r="B16" s="243"/>
      <c r="C16" s="243" t="s">
        <v>28</v>
      </c>
      <c r="D16" s="228"/>
      <c r="E16" s="1263"/>
      <c r="F16" s="1263"/>
      <c r="G16" s="1263"/>
      <c r="H16" s="1264"/>
      <c r="I16" s="294"/>
    </row>
    <row r="17" spans="1:11" s="279" customFormat="1" ht="73.2" customHeight="1" x14ac:dyDescent="0.25">
      <c r="A17" s="288">
        <v>1</v>
      </c>
      <c r="B17" s="288" t="s">
        <v>25</v>
      </c>
      <c r="C17" s="287" t="s">
        <v>349</v>
      </c>
      <c r="D17" s="347"/>
      <c r="E17" s="347"/>
      <c r="F17" s="375"/>
      <c r="G17" s="322"/>
      <c r="H17" s="303"/>
      <c r="I17" s="304"/>
    </row>
    <row r="18" spans="1:11" s="199" customFormat="1" ht="35.4" thickBot="1" x14ac:dyDescent="0.3">
      <c r="A18" s="222">
        <v>2</v>
      </c>
      <c r="B18" s="222" t="s">
        <v>39</v>
      </c>
      <c r="C18" s="223" t="s">
        <v>38</v>
      </c>
      <c r="D18" s="308" t="s">
        <v>67</v>
      </c>
      <c r="E18" s="308">
        <v>23</v>
      </c>
      <c r="F18" s="236"/>
      <c r="G18" s="309"/>
      <c r="H18" s="293"/>
      <c r="I18" s="577">
        <f>E18</f>
        <v>23</v>
      </c>
    </row>
    <row r="19" spans="1:11" s="200" customFormat="1" ht="21" thickTop="1" x14ac:dyDescent="0.25">
      <c r="A19" s="264"/>
      <c r="B19" s="265"/>
      <c r="C19" s="266"/>
      <c r="D19" s="308"/>
      <c r="E19" s="308"/>
      <c r="F19" s="1265"/>
      <c r="G19" s="1266"/>
      <c r="H19" s="293"/>
      <c r="I19" s="1262"/>
    </row>
    <row r="20" spans="1:11" s="196" customFormat="1" ht="21" customHeight="1" x14ac:dyDescent="0.25">
      <c r="A20" s="275"/>
      <c r="B20" s="275"/>
      <c r="C20" s="275" t="s">
        <v>29</v>
      </c>
      <c r="D20" s="1255"/>
      <c r="E20" s="1256"/>
      <c r="F20" s="1256"/>
      <c r="G20" s="1256"/>
      <c r="H20" s="1256"/>
      <c r="I20" s="1257"/>
    </row>
    <row r="21" spans="1:11" s="202" customFormat="1" ht="201" customHeight="1" x14ac:dyDescent="0.25">
      <c r="A21" s="1375">
        <v>1</v>
      </c>
      <c r="B21" s="230" t="s">
        <v>216</v>
      </c>
      <c r="C21" s="225" t="s">
        <v>215</v>
      </c>
      <c r="D21" s="720"/>
      <c r="E21" s="310"/>
      <c r="F21" s="311"/>
      <c r="G21" s="312"/>
      <c r="H21" s="312"/>
      <c r="I21" s="1267"/>
      <c r="J21" s="201"/>
      <c r="K21" s="201"/>
    </row>
    <row r="22" spans="1:11" s="315" customFormat="1" x14ac:dyDescent="0.3">
      <c r="A22" s="1375"/>
      <c r="B22" s="217" t="s">
        <v>0</v>
      </c>
      <c r="C22" s="225" t="s">
        <v>52</v>
      </c>
      <c r="D22" s="720" t="s">
        <v>46</v>
      </c>
      <c r="E22" s="310"/>
      <c r="F22" s="311"/>
      <c r="G22" s="312"/>
      <c r="H22" s="312"/>
      <c r="I22" s="313"/>
      <c r="J22" s="1379"/>
      <c r="K22" s="314"/>
    </row>
    <row r="23" spans="1:11" s="315" customFormat="1" x14ac:dyDescent="0.3">
      <c r="A23" s="1375"/>
      <c r="B23" s="227"/>
      <c r="C23" s="286" t="s">
        <v>366</v>
      </c>
      <c r="D23" s="720" t="s">
        <v>46</v>
      </c>
      <c r="E23" s="310">
        <v>1</v>
      </c>
      <c r="F23" s="311">
        <v>22.25</v>
      </c>
      <c r="G23" s="312">
        <v>22</v>
      </c>
      <c r="H23" s="312"/>
      <c r="I23" s="313">
        <f>E23*F23*G23</f>
        <v>489.5</v>
      </c>
      <c r="J23" s="1379"/>
      <c r="K23" s="314"/>
    </row>
    <row r="24" spans="1:11" s="366" customFormat="1" ht="21" thickBot="1" x14ac:dyDescent="0.4">
      <c r="A24" s="1375"/>
      <c r="B24" s="277"/>
      <c r="C24" s="277" t="s">
        <v>339</v>
      </c>
      <c r="D24" s="1258" t="s">
        <v>46</v>
      </c>
      <c r="E24" s="1258"/>
      <c r="F24" s="1258"/>
      <c r="G24" s="1258"/>
      <c r="H24" s="1258"/>
      <c r="I24" s="1268">
        <f>SUM(I23:I23)</f>
        <v>489.5</v>
      </c>
      <c r="J24" s="1379"/>
      <c r="K24" s="365"/>
    </row>
    <row r="25" spans="1:11" s="202" customFormat="1" ht="21" thickTop="1" x14ac:dyDescent="0.25">
      <c r="A25" s="1375"/>
      <c r="B25" s="247"/>
      <c r="C25" s="267"/>
      <c r="D25" s="720"/>
      <c r="E25" s="310"/>
      <c r="F25" s="311"/>
      <c r="G25" s="312"/>
      <c r="H25" s="312"/>
      <c r="I25" s="1269"/>
      <c r="J25" s="1379"/>
      <c r="K25" s="201"/>
    </row>
    <row r="26" spans="1:11" s="202" customFormat="1" ht="20.399999999999999" x14ac:dyDescent="0.25">
      <c r="A26" s="1375"/>
      <c r="B26" s="241" t="s">
        <v>1</v>
      </c>
      <c r="C26" s="244" t="s">
        <v>346</v>
      </c>
      <c r="D26" s="721"/>
      <c r="E26" s="308"/>
      <c r="F26" s="321"/>
      <c r="G26" s="322"/>
      <c r="H26" s="316"/>
      <c r="I26" s="1267"/>
      <c r="J26" s="1379"/>
      <c r="K26" s="201"/>
    </row>
    <row r="27" spans="1:11" s="319" customFormat="1" x14ac:dyDescent="0.25">
      <c r="A27" s="1375"/>
      <c r="B27" s="228"/>
      <c r="C27" s="320" t="s">
        <v>367</v>
      </c>
      <c r="D27" s="721" t="s">
        <v>46</v>
      </c>
      <c r="E27" s="308">
        <v>1</v>
      </c>
      <c r="F27" s="321">
        <v>22.33</v>
      </c>
      <c r="G27" s="322"/>
      <c r="H27" s="312">
        <v>4</v>
      </c>
      <c r="I27" s="313">
        <f>E27*F27*H27</f>
        <v>89.32</v>
      </c>
      <c r="J27" s="1379"/>
      <c r="K27" s="318"/>
    </row>
    <row r="28" spans="1:11" s="319" customFormat="1" x14ac:dyDescent="0.25">
      <c r="A28" s="1375"/>
      <c r="B28" s="228"/>
      <c r="C28" s="320" t="s">
        <v>369</v>
      </c>
      <c r="D28" s="721" t="s">
        <v>46</v>
      </c>
      <c r="E28" s="308">
        <v>1</v>
      </c>
      <c r="F28" s="321">
        <v>2.58</v>
      </c>
      <c r="G28" s="322"/>
      <c r="H28" s="312">
        <v>4</v>
      </c>
      <c r="I28" s="313">
        <f t="shared" ref="I28:I34" si="1">E28*F28*H28</f>
        <v>10.32</v>
      </c>
      <c r="J28" s="1379"/>
      <c r="K28" s="318"/>
    </row>
    <row r="29" spans="1:11" s="319" customFormat="1" x14ac:dyDescent="0.25">
      <c r="A29" s="1375"/>
      <c r="B29" s="228"/>
      <c r="C29" s="320" t="s">
        <v>370</v>
      </c>
      <c r="D29" s="721" t="s">
        <v>46</v>
      </c>
      <c r="E29" s="308">
        <v>1</v>
      </c>
      <c r="F29" s="321">
        <v>15.91</v>
      </c>
      <c r="G29" s="322"/>
      <c r="H29" s="312">
        <v>4</v>
      </c>
      <c r="I29" s="313">
        <f t="shared" si="1"/>
        <v>63.64</v>
      </c>
      <c r="J29" s="1379"/>
      <c r="K29" s="318"/>
    </row>
    <row r="30" spans="1:11" s="319" customFormat="1" ht="19.2" customHeight="1" x14ac:dyDescent="0.25">
      <c r="A30" s="1375"/>
      <c r="B30" s="228"/>
      <c r="C30" s="320" t="s">
        <v>368</v>
      </c>
      <c r="D30" s="721" t="s">
        <v>46</v>
      </c>
      <c r="E30" s="323">
        <v>1</v>
      </c>
      <c r="F30" s="324">
        <v>22.58</v>
      </c>
      <c r="G30" s="325"/>
      <c r="H30" s="312">
        <v>4</v>
      </c>
      <c r="I30" s="313">
        <f t="shared" si="1"/>
        <v>90.32</v>
      </c>
      <c r="J30" s="1379"/>
      <c r="K30" s="318"/>
    </row>
    <row r="31" spans="1:11" s="319" customFormat="1" x14ac:dyDescent="0.25">
      <c r="A31" s="1375"/>
      <c r="B31" s="228"/>
      <c r="C31" s="320" t="s">
        <v>371</v>
      </c>
      <c r="D31" s="721" t="s">
        <v>46</v>
      </c>
      <c r="E31" s="308">
        <v>2</v>
      </c>
      <c r="F31" s="321">
        <v>2.33</v>
      </c>
      <c r="G31" s="322"/>
      <c r="H31" s="312">
        <v>4</v>
      </c>
      <c r="I31" s="313">
        <f t="shared" si="1"/>
        <v>18.64</v>
      </c>
      <c r="J31" s="1379"/>
      <c r="K31" s="318"/>
    </row>
    <row r="32" spans="1:11" s="319" customFormat="1" x14ac:dyDescent="0.25">
      <c r="A32" s="1375"/>
      <c r="B32" s="228"/>
      <c r="C32" s="320" t="s">
        <v>372</v>
      </c>
      <c r="D32" s="721" t="s">
        <v>46</v>
      </c>
      <c r="E32" s="308">
        <v>2</v>
      </c>
      <c r="F32" s="321">
        <v>8.5</v>
      </c>
      <c r="G32" s="322"/>
      <c r="H32" s="312">
        <v>4</v>
      </c>
      <c r="I32" s="313">
        <f t="shared" si="1"/>
        <v>68</v>
      </c>
      <c r="J32" s="1379"/>
      <c r="K32" s="318"/>
    </row>
    <row r="33" spans="1:11" s="319" customFormat="1" x14ac:dyDescent="0.25">
      <c r="A33" s="1375"/>
      <c r="B33" s="228"/>
      <c r="C33" s="320" t="s">
        <v>373</v>
      </c>
      <c r="D33" s="721" t="s">
        <v>46</v>
      </c>
      <c r="E33" s="308">
        <v>2</v>
      </c>
      <c r="F33" s="321">
        <v>12.5</v>
      </c>
      <c r="G33" s="322"/>
      <c r="H33" s="312">
        <v>4</v>
      </c>
      <c r="I33" s="313">
        <f t="shared" si="1"/>
        <v>100</v>
      </c>
      <c r="J33" s="1379"/>
      <c r="K33" s="318"/>
    </row>
    <row r="34" spans="1:11" s="319" customFormat="1" x14ac:dyDescent="0.25">
      <c r="A34" s="1375"/>
      <c r="B34" s="228"/>
      <c r="C34" s="320" t="s">
        <v>374</v>
      </c>
      <c r="D34" s="721" t="s">
        <v>46</v>
      </c>
      <c r="E34" s="308">
        <v>1</v>
      </c>
      <c r="F34" s="321">
        <v>18.91</v>
      </c>
      <c r="G34" s="322"/>
      <c r="H34" s="312">
        <v>4</v>
      </c>
      <c r="I34" s="313">
        <f t="shared" si="1"/>
        <v>75.64</v>
      </c>
      <c r="J34" s="1379"/>
      <c r="K34" s="318"/>
    </row>
    <row r="35" spans="1:11" s="362" customFormat="1" ht="21" thickBot="1" x14ac:dyDescent="0.4">
      <c r="A35" s="1375"/>
      <c r="B35" s="277"/>
      <c r="C35" s="277" t="s">
        <v>339</v>
      </c>
      <c r="D35" s="1258" t="s">
        <v>46</v>
      </c>
      <c r="E35" s="1258"/>
      <c r="F35" s="1258"/>
      <c r="G35" s="1258"/>
      <c r="H35" s="1258"/>
      <c r="I35" s="1270">
        <f>SUM(I27:I34)</f>
        <v>515.88</v>
      </c>
      <c r="J35" s="1379"/>
      <c r="K35" s="361"/>
    </row>
    <row r="36" spans="1:11" s="202" customFormat="1" ht="21" thickTop="1" x14ac:dyDescent="0.25">
      <c r="A36" s="1375"/>
      <c r="B36" s="248"/>
      <c r="C36" s="263"/>
      <c r="D36" s="721"/>
      <c r="E36" s="308"/>
      <c r="F36" s="321"/>
      <c r="G36" s="322"/>
      <c r="H36" s="312"/>
      <c r="I36" s="313"/>
      <c r="J36" s="1379"/>
      <c r="K36" s="201"/>
    </row>
    <row r="37" spans="1:11" s="202" customFormat="1" ht="20.399999999999999" x14ac:dyDescent="0.25">
      <c r="A37" s="1375"/>
      <c r="B37" s="239" t="s">
        <v>2</v>
      </c>
      <c r="C37" s="246" t="s">
        <v>160</v>
      </c>
      <c r="D37" s="720"/>
      <c r="E37" s="310"/>
      <c r="F37" s="311"/>
      <c r="G37" s="312"/>
      <c r="H37" s="312"/>
      <c r="I37" s="1267"/>
      <c r="J37" s="1379"/>
      <c r="K37" s="201"/>
    </row>
    <row r="38" spans="1:11" s="202" customFormat="1" ht="20.399999999999999" x14ac:dyDescent="0.25">
      <c r="A38" s="1375"/>
      <c r="B38" s="247"/>
      <c r="C38" s="267" t="s">
        <v>375</v>
      </c>
      <c r="D38" s="720" t="s">
        <v>46</v>
      </c>
      <c r="E38" s="310">
        <v>1</v>
      </c>
      <c r="F38" s="311">
        <v>15.66</v>
      </c>
      <c r="G38" s="312">
        <v>8.33</v>
      </c>
      <c r="H38" s="312"/>
      <c r="I38" s="313">
        <f>E38*F38*G38</f>
        <v>130.4478</v>
      </c>
      <c r="J38" s="1379"/>
      <c r="K38" s="201"/>
    </row>
    <row r="39" spans="1:11" s="366" customFormat="1" ht="21" thickBot="1" x14ac:dyDescent="0.4">
      <c r="A39" s="1375"/>
      <c r="B39" s="277"/>
      <c r="C39" s="277" t="s">
        <v>339</v>
      </c>
      <c r="D39" s="1258" t="s">
        <v>46</v>
      </c>
      <c r="E39" s="1258"/>
      <c r="F39" s="1258"/>
      <c r="G39" s="1258"/>
      <c r="H39" s="1258"/>
      <c r="I39" s="1268">
        <f>SUM(I38)</f>
        <v>130.4478</v>
      </c>
      <c r="J39" s="1379"/>
      <c r="K39" s="365"/>
    </row>
    <row r="40" spans="1:11" s="202" customFormat="1" ht="21" thickTop="1" x14ac:dyDescent="0.25">
      <c r="A40" s="1375"/>
      <c r="B40" s="239" t="s">
        <v>3</v>
      </c>
      <c r="C40" s="246" t="s">
        <v>347</v>
      </c>
      <c r="D40" s="720"/>
      <c r="E40" s="310"/>
      <c r="F40" s="311"/>
      <c r="G40" s="316"/>
      <c r="H40" s="312"/>
      <c r="I40" s="1269"/>
      <c r="J40" s="1379"/>
      <c r="K40" s="201"/>
    </row>
    <row r="41" spans="1:11" s="202" customFormat="1" x14ac:dyDescent="0.25">
      <c r="A41" s="1375"/>
      <c r="B41" s="227"/>
      <c r="C41" s="286" t="s">
        <v>376</v>
      </c>
      <c r="D41" s="720" t="s">
        <v>46</v>
      </c>
      <c r="E41" s="310">
        <v>1</v>
      </c>
      <c r="F41" s="311">
        <v>15.58</v>
      </c>
      <c r="G41" s="316"/>
      <c r="H41" s="312">
        <v>4</v>
      </c>
      <c r="I41" s="326">
        <f>E41*F41*H41</f>
        <v>62.32</v>
      </c>
      <c r="J41" s="203"/>
      <c r="K41" s="201"/>
    </row>
    <row r="42" spans="1:11" s="202" customFormat="1" x14ac:dyDescent="0.25">
      <c r="A42" s="1375"/>
      <c r="B42" s="227"/>
      <c r="C42" s="286" t="s">
        <v>377</v>
      </c>
      <c r="D42" s="720" t="s">
        <v>46</v>
      </c>
      <c r="E42" s="310">
        <v>1</v>
      </c>
      <c r="F42" s="311">
        <v>15.66</v>
      </c>
      <c r="G42" s="316"/>
      <c r="H42" s="312">
        <v>4</v>
      </c>
      <c r="I42" s="326">
        <f t="shared" ref="I42:I45" si="2">E42*F42*H42</f>
        <v>62.64</v>
      </c>
      <c r="J42" s="203"/>
      <c r="K42" s="201"/>
    </row>
    <row r="43" spans="1:11" s="202" customFormat="1" x14ac:dyDescent="0.25">
      <c r="A43" s="1375"/>
      <c r="B43" s="227"/>
      <c r="C43" s="286" t="s">
        <v>378</v>
      </c>
      <c r="D43" s="720" t="s">
        <v>46</v>
      </c>
      <c r="E43" s="310">
        <v>1</v>
      </c>
      <c r="F43" s="311">
        <v>8</v>
      </c>
      <c r="G43" s="316"/>
      <c r="H43" s="312">
        <v>4</v>
      </c>
      <c r="I43" s="326">
        <f t="shared" si="2"/>
        <v>32</v>
      </c>
      <c r="J43" s="203"/>
      <c r="K43" s="201"/>
    </row>
    <row r="44" spans="1:11" s="202" customFormat="1" x14ac:dyDescent="0.25">
      <c r="A44" s="1375"/>
      <c r="B44" s="227"/>
      <c r="C44" s="286" t="s">
        <v>380</v>
      </c>
      <c r="D44" s="720" t="s">
        <v>46</v>
      </c>
      <c r="E44" s="310">
        <v>1</v>
      </c>
      <c r="F44" s="311">
        <v>2.5</v>
      </c>
      <c r="G44" s="316"/>
      <c r="H44" s="312">
        <v>4</v>
      </c>
      <c r="I44" s="326">
        <f t="shared" si="2"/>
        <v>10</v>
      </c>
      <c r="J44" s="203"/>
      <c r="K44" s="201"/>
    </row>
    <row r="45" spans="1:11" s="202" customFormat="1" x14ac:dyDescent="0.25">
      <c r="A45" s="1375"/>
      <c r="B45" s="227"/>
      <c r="C45" s="286" t="s">
        <v>379</v>
      </c>
      <c r="D45" s="720" t="s">
        <v>46</v>
      </c>
      <c r="E45" s="310">
        <v>1</v>
      </c>
      <c r="F45" s="311">
        <v>3.08</v>
      </c>
      <c r="G45" s="316"/>
      <c r="H45" s="312">
        <v>4</v>
      </c>
      <c r="I45" s="326">
        <f t="shared" si="2"/>
        <v>12.32</v>
      </c>
      <c r="J45" s="203"/>
      <c r="K45" s="201"/>
    </row>
    <row r="46" spans="1:11" s="366" customFormat="1" ht="21" thickBot="1" x14ac:dyDescent="0.4">
      <c r="A46" s="1375"/>
      <c r="B46" s="277"/>
      <c r="C46" s="277" t="s">
        <v>339</v>
      </c>
      <c r="D46" s="1258" t="s">
        <v>46</v>
      </c>
      <c r="E46" s="1258"/>
      <c r="F46" s="1258"/>
      <c r="G46" s="1258"/>
      <c r="H46" s="1258"/>
      <c r="I46" s="1270">
        <f>SUM(I41:I45)</f>
        <v>179.28</v>
      </c>
      <c r="J46" s="890"/>
      <c r="K46" s="365"/>
    </row>
    <row r="47" spans="1:11" s="201" customFormat="1" ht="21" thickTop="1" x14ac:dyDescent="0.25">
      <c r="A47" s="1375"/>
      <c r="B47" s="239" t="s">
        <v>144</v>
      </c>
      <c r="C47" s="246" t="s">
        <v>161</v>
      </c>
      <c r="D47" s="720"/>
      <c r="E47" s="310"/>
      <c r="F47" s="311"/>
      <c r="G47" s="312"/>
      <c r="H47" s="312"/>
      <c r="I47" s="1269"/>
      <c r="J47" s="203"/>
    </row>
    <row r="48" spans="1:11" s="202" customFormat="1" ht="20.399999999999999" x14ac:dyDescent="0.25">
      <c r="A48" s="1375"/>
      <c r="B48" s="248"/>
      <c r="C48" s="320" t="s">
        <v>364</v>
      </c>
      <c r="D48" s="721" t="s">
        <v>46</v>
      </c>
      <c r="E48" s="308">
        <v>1</v>
      </c>
      <c r="F48" s="321">
        <v>11.16</v>
      </c>
      <c r="G48" s="325">
        <v>6.91</v>
      </c>
      <c r="H48" s="312"/>
      <c r="I48" s="326">
        <f>E48*F48*G48</f>
        <v>77.115600000000001</v>
      </c>
      <c r="J48" s="203"/>
      <c r="K48" s="201"/>
    </row>
    <row r="49" spans="1:11" s="202" customFormat="1" ht="20.399999999999999" x14ac:dyDescent="0.25">
      <c r="A49" s="1375"/>
      <c r="B49" s="248"/>
      <c r="C49" s="320" t="s">
        <v>365</v>
      </c>
      <c r="D49" s="721" t="s">
        <v>46</v>
      </c>
      <c r="E49" s="308">
        <v>1</v>
      </c>
      <c r="F49" s="321">
        <v>11.25</v>
      </c>
      <c r="G49" s="325">
        <v>2.91</v>
      </c>
      <c r="H49" s="312"/>
      <c r="I49" s="326">
        <f>E49*F49*G49</f>
        <v>32.737500000000004</v>
      </c>
      <c r="J49" s="203"/>
      <c r="K49" s="201"/>
    </row>
    <row r="50" spans="1:11" s="366" customFormat="1" ht="21" thickBot="1" x14ac:dyDescent="0.4">
      <c r="A50" s="1375"/>
      <c r="B50" s="276"/>
      <c r="C50" s="277" t="s">
        <v>339</v>
      </c>
      <c r="D50" s="1271" t="s">
        <v>46</v>
      </c>
      <c r="E50" s="327"/>
      <c r="F50" s="328"/>
      <c r="G50" s="329"/>
      <c r="H50" s="329"/>
      <c r="I50" s="1272">
        <f>SUM(I48:I49)</f>
        <v>109.85310000000001</v>
      </c>
      <c r="J50" s="890"/>
      <c r="K50" s="365"/>
    </row>
    <row r="51" spans="1:11" s="202" customFormat="1" ht="21" thickTop="1" x14ac:dyDescent="0.25">
      <c r="A51" s="1375"/>
      <c r="B51" s="248"/>
      <c r="C51" s="263"/>
      <c r="D51" s="721"/>
      <c r="E51" s="308"/>
      <c r="F51" s="321"/>
      <c r="G51" s="325"/>
      <c r="H51" s="312"/>
      <c r="I51" s="1269"/>
      <c r="J51" s="203"/>
      <c r="K51" s="201"/>
    </row>
    <row r="52" spans="1:11" s="202" customFormat="1" ht="20.399999999999999" x14ac:dyDescent="0.25">
      <c r="A52" s="1375"/>
      <c r="B52" s="241" t="s">
        <v>146</v>
      </c>
      <c r="C52" s="244" t="s">
        <v>348</v>
      </c>
      <c r="D52" s="721"/>
      <c r="E52" s="308"/>
      <c r="F52" s="321"/>
      <c r="G52" s="322"/>
      <c r="H52" s="312"/>
      <c r="I52" s="1267"/>
      <c r="J52" s="203"/>
      <c r="K52" s="201"/>
    </row>
    <row r="53" spans="1:11" s="319" customFormat="1" ht="20.399999999999999" x14ac:dyDescent="0.25">
      <c r="A53" s="330"/>
      <c r="B53" s="248"/>
      <c r="C53" s="320" t="s">
        <v>381</v>
      </c>
      <c r="D53" s="721" t="s">
        <v>46</v>
      </c>
      <c r="E53" s="308">
        <v>1</v>
      </c>
      <c r="F53" s="321">
        <v>11.17</v>
      </c>
      <c r="G53" s="322"/>
      <c r="H53" s="312">
        <v>4</v>
      </c>
      <c r="I53" s="313">
        <f>E53*F53*H53</f>
        <v>44.68</v>
      </c>
      <c r="J53" s="331"/>
      <c r="K53" s="318"/>
    </row>
    <row r="54" spans="1:11" s="319" customFormat="1" ht="20.399999999999999" x14ac:dyDescent="0.25">
      <c r="A54" s="330"/>
      <c r="B54" s="248"/>
      <c r="C54" s="263" t="s">
        <v>382</v>
      </c>
      <c r="D54" s="721" t="s">
        <v>46</v>
      </c>
      <c r="E54" s="308">
        <v>1</v>
      </c>
      <c r="F54" s="321">
        <v>7</v>
      </c>
      <c r="G54" s="322"/>
      <c r="H54" s="312">
        <v>4</v>
      </c>
      <c r="I54" s="313">
        <f t="shared" ref="I54:I59" si="3">E54*F54*H54</f>
        <v>28</v>
      </c>
      <c r="J54" s="331"/>
      <c r="K54" s="318"/>
    </row>
    <row r="55" spans="1:11" s="319" customFormat="1" ht="20.399999999999999" x14ac:dyDescent="0.25">
      <c r="A55" s="330"/>
      <c r="B55" s="248"/>
      <c r="C55" s="263" t="s">
        <v>383</v>
      </c>
      <c r="D55" s="721" t="s">
        <v>46</v>
      </c>
      <c r="E55" s="308">
        <v>1</v>
      </c>
      <c r="F55" s="321">
        <v>7.33</v>
      </c>
      <c r="G55" s="322"/>
      <c r="H55" s="312">
        <v>4</v>
      </c>
      <c r="I55" s="313">
        <f t="shared" si="3"/>
        <v>29.32</v>
      </c>
      <c r="J55" s="331"/>
      <c r="K55" s="318"/>
    </row>
    <row r="56" spans="1:11" s="319" customFormat="1" ht="20.399999999999999" x14ac:dyDescent="0.25">
      <c r="A56" s="330"/>
      <c r="B56" s="248"/>
      <c r="C56" s="263" t="s">
        <v>376</v>
      </c>
      <c r="D56" s="721" t="s">
        <v>46</v>
      </c>
      <c r="E56" s="308">
        <v>1</v>
      </c>
      <c r="F56" s="321">
        <v>9.25</v>
      </c>
      <c r="G56" s="322"/>
      <c r="H56" s="312">
        <v>4</v>
      </c>
      <c r="I56" s="313">
        <f t="shared" si="3"/>
        <v>37</v>
      </c>
      <c r="J56" s="331"/>
      <c r="K56" s="318"/>
    </row>
    <row r="57" spans="1:11" s="319" customFormat="1" ht="20.399999999999999" x14ac:dyDescent="0.25">
      <c r="A57" s="330"/>
      <c r="B57" s="248"/>
      <c r="C57" s="263" t="s">
        <v>384</v>
      </c>
      <c r="D57" s="721" t="s">
        <v>46</v>
      </c>
      <c r="E57" s="308">
        <v>1</v>
      </c>
      <c r="F57" s="321">
        <v>11.25</v>
      </c>
      <c r="G57" s="322"/>
      <c r="H57" s="312">
        <v>4</v>
      </c>
      <c r="I57" s="313">
        <f t="shared" si="3"/>
        <v>45</v>
      </c>
      <c r="J57" s="331"/>
      <c r="K57" s="318"/>
    </row>
    <row r="58" spans="1:11" s="319" customFormat="1" ht="20.399999999999999" x14ac:dyDescent="0.25">
      <c r="A58" s="330"/>
      <c r="B58" s="248"/>
      <c r="C58" s="263" t="s">
        <v>385</v>
      </c>
      <c r="D58" s="721" t="s">
        <v>46</v>
      </c>
      <c r="E58" s="308">
        <v>1</v>
      </c>
      <c r="F58" s="321">
        <v>9.25</v>
      </c>
      <c r="G58" s="322"/>
      <c r="H58" s="312">
        <v>4</v>
      </c>
      <c r="I58" s="313">
        <f t="shared" si="3"/>
        <v>37</v>
      </c>
      <c r="J58" s="331"/>
      <c r="K58" s="318"/>
    </row>
    <row r="59" spans="1:11" s="319" customFormat="1" ht="20.399999999999999" x14ac:dyDescent="0.25">
      <c r="A59" s="330"/>
      <c r="B59" s="248"/>
      <c r="C59" s="263" t="s">
        <v>386</v>
      </c>
      <c r="D59" s="721" t="s">
        <v>46</v>
      </c>
      <c r="E59" s="308">
        <v>1</v>
      </c>
      <c r="F59" s="321">
        <v>2.91</v>
      </c>
      <c r="G59" s="322"/>
      <c r="H59" s="312">
        <v>4</v>
      </c>
      <c r="I59" s="313">
        <f t="shared" si="3"/>
        <v>11.64</v>
      </c>
      <c r="J59" s="331"/>
      <c r="K59" s="318"/>
    </row>
    <row r="60" spans="1:11" s="319" customFormat="1" ht="21" thickBot="1" x14ac:dyDescent="0.3">
      <c r="A60" s="330"/>
      <c r="B60" s="276"/>
      <c r="C60" s="277" t="s">
        <v>339</v>
      </c>
      <c r="D60" s="1271" t="s">
        <v>46</v>
      </c>
      <c r="E60" s="327"/>
      <c r="F60" s="328"/>
      <c r="G60" s="332"/>
      <c r="H60" s="329"/>
      <c r="I60" s="1272">
        <f>SUM(I53:I59)</f>
        <v>232.64</v>
      </c>
      <c r="J60" s="331"/>
      <c r="K60" s="318"/>
    </row>
    <row r="61" spans="1:11" ht="21" thickTop="1" x14ac:dyDescent="0.35">
      <c r="A61" s="268"/>
      <c r="B61" s="249"/>
      <c r="C61" s="269"/>
      <c r="D61" s="1226"/>
      <c r="E61" s="1226"/>
      <c r="F61" s="1273"/>
      <c r="G61" s="353"/>
      <c r="H61" s="353"/>
      <c r="I61" s="1099"/>
      <c r="J61" s="201"/>
    </row>
    <row r="62" spans="1:11" s="333" customFormat="1" ht="228" customHeight="1" x14ac:dyDescent="0.35">
      <c r="A62" s="1375">
        <v>2</v>
      </c>
      <c r="B62" s="239" t="s">
        <v>19</v>
      </c>
      <c r="C62" s="246" t="s">
        <v>350</v>
      </c>
      <c r="D62" s="1274"/>
      <c r="E62" s="1274"/>
      <c r="F62" s="311"/>
      <c r="G62" s="224"/>
      <c r="H62" s="1274"/>
      <c r="I62" s="1267"/>
      <c r="J62" s="1380"/>
    </row>
    <row r="63" spans="1:11" s="202" customFormat="1" ht="20.399999999999999" x14ac:dyDescent="0.25">
      <c r="A63" s="1375"/>
      <c r="B63" s="248" t="s">
        <v>0</v>
      </c>
      <c r="C63" s="270" t="s">
        <v>301</v>
      </c>
      <c r="D63" s="1275"/>
      <c r="E63" s="308"/>
      <c r="F63" s="321"/>
      <c r="G63" s="1276"/>
      <c r="H63" s="393"/>
      <c r="I63" s="1267"/>
      <c r="J63" s="1380"/>
    </row>
    <row r="64" spans="1:11" s="202" customFormat="1" ht="20.399999999999999" x14ac:dyDescent="0.25">
      <c r="A64" s="1375"/>
      <c r="B64" s="239" t="s">
        <v>0</v>
      </c>
      <c r="C64" s="253" t="s">
        <v>302</v>
      </c>
      <c r="D64" s="310" t="s">
        <v>46</v>
      </c>
      <c r="E64" s="310"/>
      <c r="F64" s="311"/>
      <c r="G64" s="312"/>
      <c r="H64" s="312"/>
      <c r="I64" s="294"/>
      <c r="J64" s="1380"/>
    </row>
    <row r="65" spans="1:10" s="202" customFormat="1" x14ac:dyDescent="0.25">
      <c r="A65" s="1375"/>
      <c r="B65" s="227"/>
      <c r="C65" s="334" t="s">
        <v>387</v>
      </c>
      <c r="D65" s="310" t="s">
        <v>46</v>
      </c>
      <c r="E65" s="310">
        <v>1</v>
      </c>
      <c r="F65" s="311">
        <v>15.58</v>
      </c>
      <c r="G65" s="312"/>
      <c r="H65" s="312">
        <v>4.33</v>
      </c>
      <c r="I65" s="336">
        <f>E65*F65*H65</f>
        <v>67.461399999999998</v>
      </c>
      <c r="J65" s="1380"/>
    </row>
    <row r="66" spans="1:10" s="202" customFormat="1" x14ac:dyDescent="0.25">
      <c r="A66" s="1375"/>
      <c r="B66" s="227"/>
      <c r="C66" s="334" t="s">
        <v>388</v>
      </c>
      <c r="D66" s="310" t="s">
        <v>46</v>
      </c>
      <c r="E66" s="310">
        <v>1</v>
      </c>
      <c r="F66" s="311">
        <v>9.25</v>
      </c>
      <c r="G66" s="312"/>
      <c r="H66" s="312">
        <v>3.25</v>
      </c>
      <c r="I66" s="336">
        <f>E66*F66*H66</f>
        <v>30.0625</v>
      </c>
      <c r="J66" s="1380"/>
    </row>
    <row r="67" spans="1:10" s="202" customFormat="1" x14ac:dyDescent="0.25">
      <c r="A67" s="1375"/>
      <c r="B67" s="227"/>
      <c r="C67" s="334"/>
      <c r="D67" s="310"/>
      <c r="E67" s="310"/>
      <c r="F67" s="311"/>
      <c r="G67" s="312"/>
      <c r="H67" s="312"/>
      <c r="I67" s="1132"/>
      <c r="J67" s="1380"/>
    </row>
    <row r="68" spans="1:10" s="202" customFormat="1" x14ac:dyDescent="0.25">
      <c r="A68" s="1375"/>
      <c r="B68" s="227"/>
      <c r="C68" s="334" t="s">
        <v>640</v>
      </c>
      <c r="D68" s="310" t="s">
        <v>46</v>
      </c>
      <c r="E68" s="310"/>
      <c r="F68" s="311"/>
      <c r="G68" s="312"/>
      <c r="H68" s="312"/>
      <c r="I68" s="1132"/>
      <c r="J68" s="1380"/>
    </row>
    <row r="69" spans="1:10" s="202" customFormat="1" x14ac:dyDescent="0.25">
      <c r="A69" s="1375"/>
      <c r="B69" s="227"/>
      <c r="C69" s="232" t="s">
        <v>641</v>
      </c>
      <c r="D69" s="310" t="s">
        <v>46</v>
      </c>
      <c r="E69" s="310">
        <v>2</v>
      </c>
      <c r="F69" s="311">
        <v>4</v>
      </c>
      <c r="G69" s="312"/>
      <c r="H69" s="312">
        <v>0.66</v>
      </c>
      <c r="I69" s="1132">
        <f>E69*F69*H69</f>
        <v>5.28</v>
      </c>
      <c r="J69" s="1380"/>
    </row>
    <row r="70" spans="1:10" s="202" customFormat="1" x14ac:dyDescent="0.25">
      <c r="A70" s="1375"/>
      <c r="B70" s="227"/>
      <c r="C70" s="232" t="s">
        <v>642</v>
      </c>
      <c r="D70" s="310" t="s">
        <v>46</v>
      </c>
      <c r="E70" s="310">
        <v>2</v>
      </c>
      <c r="F70" s="311">
        <v>7</v>
      </c>
      <c r="G70" s="312"/>
      <c r="H70" s="312">
        <v>0.66</v>
      </c>
      <c r="I70" s="1132">
        <f t="shared" ref="I70:I80" si="4">E70*F70*H70</f>
        <v>9.24</v>
      </c>
      <c r="J70" s="1380"/>
    </row>
    <row r="71" spans="1:10" s="202" customFormat="1" x14ac:dyDescent="0.25">
      <c r="A71" s="1375"/>
      <c r="B71" s="227"/>
      <c r="C71" s="232" t="s">
        <v>643</v>
      </c>
      <c r="D71" s="310" t="s">
        <v>46</v>
      </c>
      <c r="E71" s="310">
        <v>2</v>
      </c>
      <c r="F71" s="311">
        <v>3.16</v>
      </c>
      <c r="G71" s="312"/>
      <c r="H71" s="312">
        <v>0.66</v>
      </c>
      <c r="I71" s="1132">
        <f t="shared" si="4"/>
        <v>4.1712000000000007</v>
      </c>
      <c r="J71" s="1380"/>
    </row>
    <row r="72" spans="1:10" s="202" customFormat="1" x14ac:dyDescent="0.25">
      <c r="A72" s="1375"/>
      <c r="B72" s="227"/>
      <c r="C72" s="232" t="s">
        <v>644</v>
      </c>
      <c r="D72" s="310" t="s">
        <v>46</v>
      </c>
      <c r="E72" s="310">
        <v>2</v>
      </c>
      <c r="F72" s="311">
        <v>3.5</v>
      </c>
      <c r="G72" s="312"/>
      <c r="H72" s="312">
        <v>0.66</v>
      </c>
      <c r="I72" s="1132">
        <f t="shared" si="4"/>
        <v>4.62</v>
      </c>
      <c r="J72" s="1380"/>
    </row>
    <row r="73" spans="1:10" s="202" customFormat="1" x14ac:dyDescent="0.25">
      <c r="A73" s="1375"/>
      <c r="B73" s="227"/>
      <c r="C73" s="232" t="s">
        <v>645</v>
      </c>
      <c r="D73" s="310" t="s">
        <v>46</v>
      </c>
      <c r="E73" s="310">
        <v>2</v>
      </c>
      <c r="F73" s="311">
        <v>7.5</v>
      </c>
      <c r="G73" s="312"/>
      <c r="H73" s="312">
        <v>0.66</v>
      </c>
      <c r="I73" s="1132">
        <f t="shared" si="4"/>
        <v>9.9</v>
      </c>
      <c r="J73" s="1380"/>
    </row>
    <row r="74" spans="1:10" s="202" customFormat="1" x14ac:dyDescent="0.25">
      <c r="A74" s="1375"/>
      <c r="B74" s="227"/>
      <c r="C74" s="232" t="s">
        <v>646</v>
      </c>
      <c r="D74" s="310" t="s">
        <v>46</v>
      </c>
      <c r="E74" s="310">
        <v>2</v>
      </c>
      <c r="F74" s="311">
        <v>2.16</v>
      </c>
      <c r="G74" s="312"/>
      <c r="H74" s="312">
        <v>0.66</v>
      </c>
      <c r="I74" s="1132">
        <f t="shared" si="4"/>
        <v>2.8512000000000004</v>
      </c>
      <c r="J74" s="1380"/>
    </row>
    <row r="75" spans="1:10" s="202" customFormat="1" x14ac:dyDescent="0.25">
      <c r="A75" s="1375"/>
      <c r="B75" s="227"/>
      <c r="C75" s="232" t="s">
        <v>647</v>
      </c>
      <c r="D75" s="310" t="s">
        <v>46</v>
      </c>
      <c r="E75" s="310">
        <v>2</v>
      </c>
      <c r="F75" s="311">
        <v>7.41</v>
      </c>
      <c r="G75" s="312"/>
      <c r="H75" s="312">
        <v>0.66</v>
      </c>
      <c r="I75" s="1132">
        <f t="shared" si="4"/>
        <v>9.7812000000000001</v>
      </c>
      <c r="J75" s="1380"/>
    </row>
    <row r="76" spans="1:10" s="202" customFormat="1" x14ac:dyDescent="0.25">
      <c r="A76" s="1375"/>
      <c r="B76" s="227"/>
      <c r="C76" s="232" t="s">
        <v>648</v>
      </c>
      <c r="D76" s="310" t="s">
        <v>46</v>
      </c>
      <c r="E76" s="310">
        <v>2</v>
      </c>
      <c r="F76" s="311">
        <v>3.58</v>
      </c>
      <c r="G76" s="312"/>
      <c r="H76" s="312">
        <v>0.66</v>
      </c>
      <c r="I76" s="1132">
        <f t="shared" si="4"/>
        <v>4.7256</v>
      </c>
      <c r="J76" s="1380"/>
    </row>
    <row r="77" spans="1:10" s="202" customFormat="1" x14ac:dyDescent="0.25">
      <c r="A77" s="1375"/>
      <c r="B77" s="227"/>
      <c r="C77" s="232" t="s">
        <v>649</v>
      </c>
      <c r="D77" s="310" t="s">
        <v>46</v>
      </c>
      <c r="E77" s="310">
        <v>2</v>
      </c>
      <c r="F77" s="311">
        <v>7.5</v>
      </c>
      <c r="G77" s="312"/>
      <c r="H77" s="312">
        <v>0.66</v>
      </c>
      <c r="I77" s="1132">
        <f t="shared" si="4"/>
        <v>9.9</v>
      </c>
      <c r="J77" s="1380"/>
    </row>
    <row r="78" spans="1:10" s="202" customFormat="1" x14ac:dyDescent="0.25">
      <c r="A78" s="1375"/>
      <c r="B78" s="227"/>
      <c r="C78" s="232" t="s">
        <v>650</v>
      </c>
      <c r="D78" s="310" t="s">
        <v>46</v>
      </c>
      <c r="E78" s="310">
        <v>2</v>
      </c>
      <c r="F78" s="311">
        <v>5.08</v>
      </c>
      <c r="G78" s="312"/>
      <c r="H78" s="312">
        <v>0.66</v>
      </c>
      <c r="I78" s="1132">
        <f t="shared" si="4"/>
        <v>6.7056000000000004</v>
      </c>
      <c r="J78" s="1380"/>
    </row>
    <row r="79" spans="1:10" s="202" customFormat="1" x14ac:dyDescent="0.25">
      <c r="A79" s="1375"/>
      <c r="B79" s="227"/>
      <c r="C79" s="232" t="s">
        <v>651</v>
      </c>
      <c r="D79" s="310" t="s">
        <v>46</v>
      </c>
      <c r="E79" s="310">
        <v>2</v>
      </c>
      <c r="F79" s="311">
        <v>7.91</v>
      </c>
      <c r="G79" s="312"/>
      <c r="H79" s="312">
        <v>0.66</v>
      </c>
      <c r="I79" s="1132">
        <f t="shared" si="4"/>
        <v>10.4412</v>
      </c>
      <c r="J79" s="1380"/>
    </row>
    <row r="80" spans="1:10" s="202" customFormat="1" x14ac:dyDescent="0.25">
      <c r="A80" s="1375"/>
      <c r="B80" s="227"/>
      <c r="C80" s="232" t="s">
        <v>652</v>
      </c>
      <c r="D80" s="310" t="s">
        <v>46</v>
      </c>
      <c r="E80" s="310">
        <v>2</v>
      </c>
      <c r="F80" s="311">
        <v>29.33</v>
      </c>
      <c r="G80" s="312"/>
      <c r="H80" s="312">
        <v>0.66</v>
      </c>
      <c r="I80" s="1132">
        <f t="shared" si="4"/>
        <v>38.715600000000002</v>
      </c>
      <c r="J80" s="1380"/>
    </row>
    <row r="81" spans="1:10" s="202" customFormat="1" x14ac:dyDescent="0.25">
      <c r="A81" s="1375"/>
      <c r="B81" s="227"/>
      <c r="C81" s="334"/>
      <c r="D81" s="310"/>
      <c r="E81" s="310"/>
      <c r="F81" s="311"/>
      <c r="G81" s="312"/>
      <c r="H81" s="312"/>
      <c r="I81" s="1132"/>
      <c r="J81" s="1380"/>
    </row>
    <row r="82" spans="1:10" s="202" customFormat="1" ht="21" thickBot="1" x14ac:dyDescent="0.3">
      <c r="A82" s="1375"/>
      <c r="B82" s="307"/>
      <c r="C82" s="277" t="s">
        <v>339</v>
      </c>
      <c r="D82" s="327" t="s">
        <v>46</v>
      </c>
      <c r="E82" s="327"/>
      <c r="F82" s="328"/>
      <c r="G82" s="329"/>
      <c r="H82" s="329"/>
      <c r="I82" s="339">
        <f>SUM(I65:I80)</f>
        <v>213.85550000000001</v>
      </c>
      <c r="J82" s="1380"/>
    </row>
    <row r="83" spans="1:10" s="202" customFormat="1" ht="21" thickTop="1" x14ac:dyDescent="0.25">
      <c r="A83" s="1375"/>
      <c r="B83" s="248"/>
      <c r="C83" s="270"/>
      <c r="D83" s="1275"/>
      <c r="E83" s="308"/>
      <c r="F83" s="321"/>
      <c r="G83" s="1276"/>
      <c r="H83" s="393"/>
      <c r="I83" s="1267"/>
      <c r="J83" s="1380"/>
    </row>
    <row r="84" spans="1:10" s="202" customFormat="1" ht="20.399999999999999" x14ac:dyDescent="0.25">
      <c r="A84" s="1375"/>
      <c r="B84" s="248" t="s">
        <v>1</v>
      </c>
      <c r="C84" s="270" t="s">
        <v>300</v>
      </c>
      <c r="D84" s="1275"/>
      <c r="E84" s="308"/>
      <c r="F84" s="321"/>
      <c r="G84" s="1276"/>
      <c r="H84" s="393"/>
      <c r="I84" s="1267"/>
      <c r="J84" s="1380"/>
    </row>
    <row r="85" spans="1:10" s="202" customFormat="1" ht="20.399999999999999" x14ac:dyDescent="0.25">
      <c r="A85" s="330"/>
      <c r="B85" s="248"/>
      <c r="C85" s="270"/>
      <c r="D85" s="1275"/>
      <c r="E85" s="308"/>
      <c r="F85" s="321"/>
      <c r="G85" s="1276"/>
      <c r="H85" s="393"/>
      <c r="I85" s="1267"/>
      <c r="J85" s="204"/>
    </row>
    <row r="86" spans="1:10" s="202" customFormat="1" ht="20.399999999999999" x14ac:dyDescent="0.25">
      <c r="A86" s="330"/>
      <c r="B86" s="228"/>
      <c r="C86" s="235" t="s">
        <v>389</v>
      </c>
      <c r="D86" s="308" t="s">
        <v>46</v>
      </c>
      <c r="E86" s="308">
        <v>1</v>
      </c>
      <c r="F86" s="321">
        <v>22.33</v>
      </c>
      <c r="G86" s="325"/>
      <c r="H86" s="325">
        <v>9.16</v>
      </c>
      <c r="I86" s="343">
        <f>E86*F86*H86</f>
        <v>204.5428</v>
      </c>
      <c r="J86" s="204"/>
    </row>
    <row r="87" spans="1:10" s="202" customFormat="1" ht="20.399999999999999" x14ac:dyDescent="0.25">
      <c r="A87" s="330"/>
      <c r="B87" s="228"/>
      <c r="C87" s="235" t="s">
        <v>390</v>
      </c>
      <c r="D87" s="308" t="s">
        <v>46</v>
      </c>
      <c r="E87" s="308">
        <v>1</v>
      </c>
      <c r="F87" s="321">
        <v>2.58</v>
      </c>
      <c r="G87" s="325"/>
      <c r="H87" s="325">
        <v>9.16</v>
      </c>
      <c r="I87" s="343">
        <f t="shared" ref="I87:I104" si="5">E87*F87*H87</f>
        <v>23.6328</v>
      </c>
      <c r="J87" s="204"/>
    </row>
    <row r="88" spans="1:10" s="202" customFormat="1" ht="20.399999999999999" x14ac:dyDescent="0.25">
      <c r="A88" s="330"/>
      <c r="B88" s="228"/>
      <c r="C88" s="235" t="s">
        <v>392</v>
      </c>
      <c r="D88" s="308" t="s">
        <v>46</v>
      </c>
      <c r="E88" s="308">
        <v>1</v>
      </c>
      <c r="F88" s="321">
        <v>15.91</v>
      </c>
      <c r="G88" s="325"/>
      <c r="H88" s="325">
        <v>11.83</v>
      </c>
      <c r="I88" s="343">
        <f t="shared" si="5"/>
        <v>188.21530000000001</v>
      </c>
      <c r="J88" s="204"/>
    </row>
    <row r="89" spans="1:10" s="202" customFormat="1" ht="20.399999999999999" x14ac:dyDescent="0.25">
      <c r="A89" s="330"/>
      <c r="B89" s="301"/>
      <c r="C89" s="346" t="s">
        <v>391</v>
      </c>
      <c r="D89" s="347" t="s">
        <v>46</v>
      </c>
      <c r="E89" s="347">
        <v>-1</v>
      </c>
      <c r="F89" s="348">
        <v>4</v>
      </c>
      <c r="G89" s="322"/>
      <c r="H89" s="322">
        <v>7</v>
      </c>
      <c r="I89" s="349">
        <f t="shared" si="5"/>
        <v>-28</v>
      </c>
      <c r="J89" s="204"/>
    </row>
    <row r="90" spans="1:10" s="202" customFormat="1" ht="20.399999999999999" x14ac:dyDescent="0.25">
      <c r="A90" s="330"/>
      <c r="B90" s="228"/>
      <c r="C90" s="235" t="s">
        <v>393</v>
      </c>
      <c r="D90" s="308" t="s">
        <v>46</v>
      </c>
      <c r="E90" s="308">
        <v>1</v>
      </c>
      <c r="F90" s="321">
        <v>22.58</v>
      </c>
      <c r="G90" s="325"/>
      <c r="H90" s="325">
        <v>10.5</v>
      </c>
      <c r="I90" s="343">
        <f t="shared" si="5"/>
        <v>237.08999999999997</v>
      </c>
      <c r="J90" s="204"/>
    </row>
    <row r="91" spans="1:10" s="202" customFormat="1" ht="20.399999999999999" x14ac:dyDescent="0.25">
      <c r="A91" s="330"/>
      <c r="B91" s="228"/>
      <c r="C91" s="235" t="s">
        <v>394</v>
      </c>
      <c r="D91" s="308" t="s">
        <v>46</v>
      </c>
      <c r="E91" s="308">
        <v>1</v>
      </c>
      <c r="F91" s="321">
        <v>5</v>
      </c>
      <c r="G91" s="325"/>
      <c r="H91" s="325">
        <v>10.5</v>
      </c>
      <c r="I91" s="343">
        <f t="shared" si="5"/>
        <v>52.5</v>
      </c>
      <c r="J91" s="204"/>
    </row>
    <row r="92" spans="1:10" s="202" customFormat="1" ht="20.399999999999999" x14ac:dyDescent="0.25">
      <c r="A92" s="330"/>
      <c r="B92" s="301"/>
      <c r="C92" s="346" t="s">
        <v>391</v>
      </c>
      <c r="D92" s="347" t="s">
        <v>46</v>
      </c>
      <c r="E92" s="347">
        <v>-1</v>
      </c>
      <c r="F92" s="348">
        <v>2.58</v>
      </c>
      <c r="G92" s="322"/>
      <c r="H92" s="322">
        <v>7</v>
      </c>
      <c r="I92" s="349">
        <f t="shared" si="5"/>
        <v>-18.060000000000002</v>
      </c>
      <c r="J92" s="204"/>
    </row>
    <row r="93" spans="1:10" s="202" customFormat="1" ht="20.399999999999999" x14ac:dyDescent="0.25">
      <c r="A93" s="330"/>
      <c r="B93" s="228"/>
      <c r="C93" s="235" t="s">
        <v>395</v>
      </c>
      <c r="D93" s="308" t="s">
        <v>46</v>
      </c>
      <c r="E93" s="308">
        <v>1</v>
      </c>
      <c r="F93" s="321">
        <v>8.5</v>
      </c>
      <c r="G93" s="325"/>
      <c r="H93" s="325">
        <v>10.5</v>
      </c>
      <c r="I93" s="343">
        <f t="shared" si="5"/>
        <v>89.25</v>
      </c>
      <c r="J93" s="204"/>
    </row>
    <row r="94" spans="1:10" s="202" customFormat="1" ht="20.399999999999999" x14ac:dyDescent="0.25">
      <c r="A94" s="330"/>
      <c r="B94" s="228"/>
      <c r="C94" s="235" t="s">
        <v>396</v>
      </c>
      <c r="D94" s="308" t="s">
        <v>46</v>
      </c>
      <c r="E94" s="308">
        <v>1</v>
      </c>
      <c r="F94" s="321">
        <v>12.5</v>
      </c>
      <c r="G94" s="325"/>
      <c r="H94" s="325">
        <v>14.83</v>
      </c>
      <c r="I94" s="343">
        <f t="shared" si="5"/>
        <v>185.375</v>
      </c>
      <c r="J94" s="204"/>
    </row>
    <row r="95" spans="1:10" s="202" customFormat="1" ht="20.399999999999999" x14ac:dyDescent="0.25">
      <c r="A95" s="330"/>
      <c r="B95" s="301"/>
      <c r="C95" s="346" t="s">
        <v>397</v>
      </c>
      <c r="D95" s="347" t="s">
        <v>46</v>
      </c>
      <c r="E95" s="347">
        <v>-1</v>
      </c>
      <c r="F95" s="348">
        <v>4.83</v>
      </c>
      <c r="G95" s="322"/>
      <c r="H95" s="322">
        <v>7</v>
      </c>
      <c r="I95" s="349">
        <f t="shared" si="5"/>
        <v>-33.81</v>
      </c>
      <c r="J95" s="204"/>
    </row>
    <row r="96" spans="1:10" s="202" customFormat="1" ht="20.399999999999999" x14ac:dyDescent="0.25">
      <c r="A96" s="330"/>
      <c r="B96" s="228"/>
      <c r="C96" s="235" t="s">
        <v>398</v>
      </c>
      <c r="D96" s="308" t="s">
        <v>46</v>
      </c>
      <c r="E96" s="308">
        <v>1</v>
      </c>
      <c r="F96" s="321">
        <v>18.91</v>
      </c>
      <c r="G96" s="325"/>
      <c r="H96" s="325">
        <v>10.5</v>
      </c>
      <c r="I96" s="343">
        <f t="shared" si="5"/>
        <v>198.55500000000001</v>
      </c>
      <c r="J96" s="204"/>
    </row>
    <row r="97" spans="1:10" s="202" customFormat="1" ht="20.399999999999999" x14ac:dyDescent="0.25">
      <c r="A97" s="330"/>
      <c r="B97" s="228"/>
      <c r="C97" s="235" t="s">
        <v>387</v>
      </c>
      <c r="D97" s="308" t="s">
        <v>46</v>
      </c>
      <c r="E97" s="308">
        <v>1</v>
      </c>
      <c r="F97" s="321">
        <v>15.58</v>
      </c>
      <c r="G97" s="325"/>
      <c r="H97" s="325">
        <v>4.33</v>
      </c>
      <c r="I97" s="343">
        <f t="shared" si="5"/>
        <v>67.461399999999998</v>
      </c>
      <c r="J97" s="204"/>
    </row>
    <row r="98" spans="1:10" s="202" customFormat="1" ht="20.399999999999999" x14ac:dyDescent="0.25">
      <c r="A98" s="330"/>
      <c r="B98" s="228"/>
      <c r="C98" s="235" t="s">
        <v>399</v>
      </c>
      <c r="D98" s="308" t="s">
        <v>46</v>
      </c>
      <c r="E98" s="308">
        <v>1</v>
      </c>
      <c r="F98" s="321">
        <v>15.66</v>
      </c>
      <c r="G98" s="325"/>
      <c r="H98" s="325">
        <v>9.16</v>
      </c>
      <c r="I98" s="343">
        <f t="shared" si="5"/>
        <v>143.44560000000001</v>
      </c>
      <c r="J98" s="204"/>
    </row>
    <row r="99" spans="1:10" s="202" customFormat="1" ht="20.399999999999999" x14ac:dyDescent="0.25">
      <c r="A99" s="330"/>
      <c r="B99" s="228"/>
      <c r="C99" s="235" t="s">
        <v>400</v>
      </c>
      <c r="D99" s="308" t="s">
        <v>46</v>
      </c>
      <c r="E99" s="308">
        <v>1</v>
      </c>
      <c r="F99" s="321">
        <v>11.83</v>
      </c>
      <c r="G99" s="325"/>
      <c r="H99" s="325">
        <v>14.83</v>
      </c>
      <c r="I99" s="343">
        <f t="shared" si="5"/>
        <v>175.43889999999999</v>
      </c>
      <c r="J99" s="204"/>
    </row>
    <row r="100" spans="1:10" s="202" customFormat="1" ht="20.399999999999999" x14ac:dyDescent="0.25">
      <c r="A100" s="330"/>
      <c r="B100" s="228"/>
      <c r="C100" s="235" t="s">
        <v>401</v>
      </c>
      <c r="D100" s="308" t="s">
        <v>46</v>
      </c>
      <c r="E100" s="308">
        <v>1</v>
      </c>
      <c r="F100" s="321">
        <v>11.16</v>
      </c>
      <c r="G100" s="325"/>
      <c r="H100" s="325">
        <v>14.83</v>
      </c>
      <c r="I100" s="343">
        <f t="shared" si="5"/>
        <v>165.50280000000001</v>
      </c>
      <c r="J100" s="204"/>
    </row>
    <row r="101" spans="1:10" s="202" customFormat="1" ht="20.399999999999999" x14ac:dyDescent="0.25">
      <c r="A101" s="330"/>
      <c r="B101" s="301"/>
      <c r="C101" s="346" t="s">
        <v>402</v>
      </c>
      <c r="D101" s="347" t="s">
        <v>46</v>
      </c>
      <c r="E101" s="347">
        <v>-1</v>
      </c>
      <c r="F101" s="348">
        <v>1.91</v>
      </c>
      <c r="G101" s="322"/>
      <c r="H101" s="322">
        <v>7</v>
      </c>
      <c r="I101" s="349">
        <f t="shared" si="5"/>
        <v>-13.37</v>
      </c>
      <c r="J101" s="204"/>
    </row>
    <row r="102" spans="1:10" s="202" customFormat="1" ht="20.399999999999999" x14ac:dyDescent="0.25">
      <c r="A102" s="330"/>
      <c r="B102" s="228"/>
      <c r="C102" s="235" t="s">
        <v>403</v>
      </c>
      <c r="D102" s="308" t="s">
        <v>46</v>
      </c>
      <c r="E102" s="308">
        <v>1</v>
      </c>
      <c r="F102" s="321">
        <v>10.66</v>
      </c>
      <c r="G102" s="325"/>
      <c r="H102" s="325">
        <v>10.5</v>
      </c>
      <c r="I102" s="343">
        <f t="shared" si="5"/>
        <v>111.93</v>
      </c>
      <c r="J102" s="204"/>
    </row>
    <row r="103" spans="1:10" s="202" customFormat="1" ht="20.399999999999999" x14ac:dyDescent="0.25">
      <c r="A103" s="330"/>
      <c r="B103" s="228"/>
      <c r="C103" s="235" t="s">
        <v>388</v>
      </c>
      <c r="D103" s="308" t="s">
        <v>46</v>
      </c>
      <c r="E103" s="308">
        <v>1</v>
      </c>
      <c r="F103" s="321">
        <v>9.25</v>
      </c>
      <c r="G103" s="325"/>
      <c r="H103" s="325">
        <v>4.17</v>
      </c>
      <c r="I103" s="343">
        <f t="shared" si="5"/>
        <v>38.572499999999998</v>
      </c>
      <c r="J103" s="204"/>
    </row>
    <row r="104" spans="1:10" s="202" customFormat="1" ht="20.399999999999999" x14ac:dyDescent="0.25">
      <c r="A104" s="330"/>
      <c r="B104" s="228"/>
      <c r="C104" s="235" t="s">
        <v>404</v>
      </c>
      <c r="D104" s="308" t="s">
        <v>46</v>
      </c>
      <c r="E104" s="308">
        <v>1</v>
      </c>
      <c r="F104" s="321">
        <v>11.66</v>
      </c>
      <c r="G104" s="325"/>
      <c r="H104" s="325">
        <v>9.16</v>
      </c>
      <c r="I104" s="343">
        <f t="shared" si="5"/>
        <v>106.8056</v>
      </c>
      <c r="J104" s="204"/>
    </row>
    <row r="105" spans="1:10" s="366" customFormat="1" ht="21" thickBot="1" x14ac:dyDescent="0.4">
      <c r="A105" s="330"/>
      <c r="B105" s="276"/>
      <c r="C105" s="277" t="s">
        <v>339</v>
      </c>
      <c r="D105" s="327" t="s">
        <v>46</v>
      </c>
      <c r="E105" s="327"/>
      <c r="F105" s="328"/>
      <c r="G105" s="329"/>
      <c r="H105" s="329"/>
      <c r="I105" s="339">
        <f>SUM(I86:I104)</f>
        <v>1895.0777000000003</v>
      </c>
      <c r="J105" s="892"/>
    </row>
    <row r="106" spans="1:10" s="202" customFormat="1" ht="21" thickTop="1" x14ac:dyDescent="0.25">
      <c r="A106" s="330"/>
      <c r="B106" s="248"/>
      <c r="C106" s="270"/>
      <c r="D106" s="1275"/>
      <c r="E106" s="308"/>
      <c r="F106" s="321"/>
      <c r="G106" s="1276"/>
      <c r="H106" s="393"/>
      <c r="I106" s="1267"/>
      <c r="J106" s="204"/>
    </row>
    <row r="107" spans="1:10" ht="20.399999999999999" x14ac:dyDescent="0.3">
      <c r="A107" s="268"/>
      <c r="B107" s="251"/>
      <c r="C107" s="271"/>
      <c r="D107" s="1277"/>
      <c r="E107" s="1277"/>
      <c r="F107" s="384"/>
      <c r="G107" s="228"/>
      <c r="H107" s="1024"/>
      <c r="I107" s="341"/>
      <c r="J107" s="205"/>
    </row>
    <row r="108" spans="1:10" ht="142.80000000000001" x14ac:dyDescent="0.25">
      <c r="A108" s="1374">
        <v>3</v>
      </c>
      <c r="B108" s="247" t="s">
        <v>20</v>
      </c>
      <c r="C108" s="272" t="s">
        <v>351</v>
      </c>
      <c r="D108" s="310"/>
      <c r="E108" s="310"/>
      <c r="F108" s="311"/>
      <c r="G108" s="312"/>
      <c r="H108" s="312"/>
      <c r="I108" s="294"/>
      <c r="J108" s="206"/>
    </row>
    <row r="109" spans="1:10" ht="20.399999999999999" x14ac:dyDescent="0.25">
      <c r="A109" s="1374"/>
      <c r="B109" s="239" t="s">
        <v>0</v>
      </c>
      <c r="C109" s="253" t="s">
        <v>302</v>
      </c>
      <c r="D109" s="310" t="s">
        <v>46</v>
      </c>
      <c r="E109" s="310"/>
      <c r="F109" s="311"/>
      <c r="G109" s="312"/>
      <c r="H109" s="312"/>
      <c r="I109" s="294"/>
      <c r="J109" s="206"/>
    </row>
    <row r="110" spans="1:10" s="296" customFormat="1" x14ac:dyDescent="0.3">
      <c r="A110" s="1374"/>
      <c r="B110" s="227"/>
      <c r="C110" s="334" t="s">
        <v>405</v>
      </c>
      <c r="D110" s="310" t="s">
        <v>46</v>
      </c>
      <c r="E110" s="310">
        <v>2</v>
      </c>
      <c r="F110" s="311">
        <v>15.58</v>
      </c>
      <c r="G110" s="312"/>
      <c r="H110" s="312">
        <v>4.33</v>
      </c>
      <c r="I110" s="336">
        <f>E110*F110*H110</f>
        <v>134.9228</v>
      </c>
      <c r="J110" s="335"/>
    </row>
    <row r="111" spans="1:10" s="296" customFormat="1" x14ac:dyDescent="0.3">
      <c r="A111" s="1374"/>
      <c r="B111" s="227"/>
      <c r="C111" s="334" t="s">
        <v>406</v>
      </c>
      <c r="D111" s="310" t="s">
        <v>46</v>
      </c>
      <c r="E111" s="310">
        <v>2</v>
      </c>
      <c r="F111" s="311">
        <v>9.25</v>
      </c>
      <c r="G111" s="312"/>
      <c r="H111" s="312">
        <v>3.25</v>
      </c>
      <c r="I111" s="336">
        <f>E111*F111*H111</f>
        <v>60.125</v>
      </c>
      <c r="J111" s="335"/>
    </row>
    <row r="112" spans="1:10" s="296" customFormat="1" x14ac:dyDescent="0.3">
      <c r="A112" s="1374"/>
      <c r="B112" s="227"/>
      <c r="C112" s="1133" t="s">
        <v>653</v>
      </c>
      <c r="D112" s="310"/>
      <c r="E112" s="310"/>
      <c r="F112" s="311"/>
      <c r="G112" s="312"/>
      <c r="H112" s="312"/>
      <c r="I112" s="1132"/>
      <c r="J112" s="335"/>
    </row>
    <row r="113" spans="1:10" s="296" customFormat="1" x14ac:dyDescent="0.3">
      <c r="A113" s="1374"/>
      <c r="B113" s="227"/>
      <c r="C113" s="232" t="s">
        <v>641</v>
      </c>
      <c r="D113" s="310" t="s">
        <v>46</v>
      </c>
      <c r="E113" s="310">
        <v>7</v>
      </c>
      <c r="F113" s="311">
        <v>4</v>
      </c>
      <c r="G113" s="312"/>
      <c r="H113" s="312">
        <v>0.66</v>
      </c>
      <c r="I113" s="1132">
        <f>E113*F113*H113</f>
        <v>18.48</v>
      </c>
      <c r="J113" s="335"/>
    </row>
    <row r="114" spans="1:10" s="296" customFormat="1" x14ac:dyDescent="0.3">
      <c r="A114" s="1374"/>
      <c r="B114" s="227"/>
      <c r="C114" s="232" t="s">
        <v>642</v>
      </c>
      <c r="D114" s="310" t="s">
        <v>46</v>
      </c>
      <c r="E114" s="310">
        <v>7</v>
      </c>
      <c r="F114" s="311">
        <v>7</v>
      </c>
      <c r="G114" s="312"/>
      <c r="H114" s="312">
        <v>0.66</v>
      </c>
      <c r="I114" s="1132">
        <f t="shared" ref="I114:I124" si="6">E114*F114*H114</f>
        <v>32.340000000000003</v>
      </c>
      <c r="J114" s="335"/>
    </row>
    <row r="115" spans="1:10" s="296" customFormat="1" x14ac:dyDescent="0.3">
      <c r="A115" s="1374"/>
      <c r="B115" s="227"/>
      <c r="C115" s="232" t="s">
        <v>643</v>
      </c>
      <c r="D115" s="310" t="s">
        <v>46</v>
      </c>
      <c r="E115" s="310">
        <v>7</v>
      </c>
      <c r="F115" s="311">
        <v>3.16</v>
      </c>
      <c r="G115" s="312"/>
      <c r="H115" s="312">
        <v>0.66</v>
      </c>
      <c r="I115" s="1132">
        <f t="shared" si="6"/>
        <v>14.599200000000002</v>
      </c>
      <c r="J115" s="335"/>
    </row>
    <row r="116" spans="1:10" s="296" customFormat="1" x14ac:dyDescent="0.3">
      <c r="A116" s="1374"/>
      <c r="B116" s="227"/>
      <c r="C116" s="232" t="s">
        <v>644</v>
      </c>
      <c r="D116" s="310" t="s">
        <v>46</v>
      </c>
      <c r="E116" s="310">
        <v>7</v>
      </c>
      <c r="F116" s="311">
        <v>3.5</v>
      </c>
      <c r="G116" s="312"/>
      <c r="H116" s="312">
        <v>0.66</v>
      </c>
      <c r="I116" s="1132">
        <f t="shared" si="6"/>
        <v>16.170000000000002</v>
      </c>
      <c r="J116" s="335"/>
    </row>
    <row r="117" spans="1:10" s="296" customFormat="1" x14ac:dyDescent="0.3">
      <c r="A117" s="1374"/>
      <c r="B117" s="227"/>
      <c r="C117" s="232" t="s">
        <v>645</v>
      </c>
      <c r="D117" s="310" t="s">
        <v>46</v>
      </c>
      <c r="E117" s="310">
        <v>7</v>
      </c>
      <c r="F117" s="311">
        <v>7.5</v>
      </c>
      <c r="G117" s="312"/>
      <c r="H117" s="312">
        <v>0.66</v>
      </c>
      <c r="I117" s="1132">
        <f t="shared" si="6"/>
        <v>34.65</v>
      </c>
      <c r="J117" s="335"/>
    </row>
    <row r="118" spans="1:10" s="296" customFormat="1" x14ac:dyDescent="0.3">
      <c r="A118" s="1374"/>
      <c r="B118" s="227"/>
      <c r="C118" s="232" t="s">
        <v>646</v>
      </c>
      <c r="D118" s="310" t="s">
        <v>46</v>
      </c>
      <c r="E118" s="310">
        <v>7</v>
      </c>
      <c r="F118" s="311">
        <v>2.16</v>
      </c>
      <c r="G118" s="312"/>
      <c r="H118" s="312">
        <v>0.66</v>
      </c>
      <c r="I118" s="1132">
        <f t="shared" si="6"/>
        <v>9.9792000000000005</v>
      </c>
      <c r="J118" s="335"/>
    </row>
    <row r="119" spans="1:10" s="296" customFormat="1" x14ac:dyDescent="0.3">
      <c r="A119" s="1374"/>
      <c r="B119" s="227"/>
      <c r="C119" s="232" t="s">
        <v>647</v>
      </c>
      <c r="D119" s="310" t="s">
        <v>46</v>
      </c>
      <c r="E119" s="310">
        <v>7</v>
      </c>
      <c r="F119" s="311">
        <v>7.41</v>
      </c>
      <c r="G119" s="312"/>
      <c r="H119" s="312">
        <v>0.66</v>
      </c>
      <c r="I119" s="1132">
        <f t="shared" si="6"/>
        <v>34.234200000000001</v>
      </c>
      <c r="J119" s="335"/>
    </row>
    <row r="120" spans="1:10" s="296" customFormat="1" x14ac:dyDescent="0.3">
      <c r="A120" s="1374"/>
      <c r="B120" s="227"/>
      <c r="C120" s="232" t="s">
        <v>648</v>
      </c>
      <c r="D120" s="310" t="s">
        <v>46</v>
      </c>
      <c r="E120" s="310">
        <v>7</v>
      </c>
      <c r="F120" s="311">
        <v>3.58</v>
      </c>
      <c r="G120" s="312"/>
      <c r="H120" s="312">
        <v>0.66</v>
      </c>
      <c r="I120" s="1132">
        <f t="shared" si="6"/>
        <v>16.539600000000004</v>
      </c>
      <c r="J120" s="335"/>
    </row>
    <row r="121" spans="1:10" s="296" customFormat="1" x14ac:dyDescent="0.3">
      <c r="A121" s="1374"/>
      <c r="B121" s="227"/>
      <c r="C121" s="232" t="s">
        <v>649</v>
      </c>
      <c r="D121" s="310" t="s">
        <v>46</v>
      </c>
      <c r="E121" s="310">
        <v>7</v>
      </c>
      <c r="F121" s="311">
        <v>7.5</v>
      </c>
      <c r="G121" s="312"/>
      <c r="H121" s="312">
        <v>0.66</v>
      </c>
      <c r="I121" s="1132">
        <f t="shared" si="6"/>
        <v>34.65</v>
      </c>
      <c r="J121" s="335"/>
    </row>
    <row r="122" spans="1:10" s="296" customFormat="1" x14ac:dyDescent="0.3">
      <c r="A122" s="1374"/>
      <c r="B122" s="227"/>
      <c r="C122" s="232" t="s">
        <v>650</v>
      </c>
      <c r="D122" s="310" t="s">
        <v>46</v>
      </c>
      <c r="E122" s="310">
        <v>7</v>
      </c>
      <c r="F122" s="311">
        <v>5.08</v>
      </c>
      <c r="G122" s="312"/>
      <c r="H122" s="312">
        <v>0.66</v>
      </c>
      <c r="I122" s="1132">
        <f t="shared" si="6"/>
        <v>23.469600000000003</v>
      </c>
      <c r="J122" s="335"/>
    </row>
    <row r="123" spans="1:10" s="296" customFormat="1" x14ac:dyDescent="0.3">
      <c r="A123" s="1374"/>
      <c r="B123" s="227"/>
      <c r="C123" s="232" t="s">
        <v>651</v>
      </c>
      <c r="D123" s="310" t="s">
        <v>46</v>
      </c>
      <c r="E123" s="310">
        <v>7</v>
      </c>
      <c r="F123" s="311">
        <v>7.91</v>
      </c>
      <c r="G123" s="312"/>
      <c r="H123" s="312">
        <v>0.66</v>
      </c>
      <c r="I123" s="1132">
        <f t="shared" si="6"/>
        <v>36.544200000000004</v>
      </c>
      <c r="J123" s="335"/>
    </row>
    <row r="124" spans="1:10" s="296" customFormat="1" x14ac:dyDescent="0.3">
      <c r="A124" s="1374"/>
      <c r="B124" s="227"/>
      <c r="C124" s="232" t="s">
        <v>652</v>
      </c>
      <c r="D124" s="310" t="s">
        <v>46</v>
      </c>
      <c r="E124" s="310">
        <v>7</v>
      </c>
      <c r="F124" s="311">
        <v>29.33</v>
      </c>
      <c r="G124" s="312"/>
      <c r="H124" s="312">
        <v>0.66</v>
      </c>
      <c r="I124" s="1132">
        <f t="shared" si="6"/>
        <v>135.50460000000001</v>
      </c>
      <c r="J124" s="335"/>
    </row>
    <row r="125" spans="1:10" s="296" customFormat="1" x14ac:dyDescent="0.3">
      <c r="A125" s="1374"/>
      <c r="B125" s="227"/>
      <c r="C125" s="334"/>
      <c r="D125" s="310"/>
      <c r="E125" s="310"/>
      <c r="F125" s="311"/>
      <c r="G125" s="312"/>
      <c r="H125" s="312"/>
      <c r="I125" s="1132"/>
      <c r="J125" s="335"/>
    </row>
    <row r="126" spans="1:10" s="364" customFormat="1" ht="21" thickBot="1" x14ac:dyDescent="0.4">
      <c r="A126" s="1374"/>
      <c r="B126" s="276"/>
      <c r="C126" s="277" t="s">
        <v>339</v>
      </c>
      <c r="D126" s="327" t="s">
        <v>46</v>
      </c>
      <c r="E126" s="327"/>
      <c r="F126" s="328"/>
      <c r="G126" s="329"/>
      <c r="H126" s="329"/>
      <c r="I126" s="339">
        <f>SUM(I110:I124)</f>
        <v>602.20839999999998</v>
      </c>
      <c r="J126" s="893"/>
    </row>
    <row r="127" spans="1:10" ht="21" thickTop="1" x14ac:dyDescent="0.25">
      <c r="A127" s="1374"/>
      <c r="B127" s="247"/>
      <c r="C127" s="272"/>
      <c r="D127" s="310"/>
      <c r="E127" s="310"/>
      <c r="F127" s="311"/>
      <c r="G127" s="312"/>
      <c r="H127" s="312"/>
      <c r="I127" s="1262"/>
      <c r="J127" s="206"/>
    </row>
    <row r="128" spans="1:10" s="202" customFormat="1" ht="21" customHeight="1" x14ac:dyDescent="0.25">
      <c r="A128" s="1374"/>
      <c r="B128" s="241" t="s">
        <v>1</v>
      </c>
      <c r="C128" s="254" t="s">
        <v>303</v>
      </c>
      <c r="D128" s="308"/>
      <c r="E128" s="308"/>
      <c r="F128" s="321"/>
      <c r="G128" s="325"/>
      <c r="H128" s="325"/>
      <c r="I128" s="341"/>
      <c r="J128" s="207"/>
    </row>
    <row r="129" spans="1:10" s="315" customFormat="1" ht="21" customHeight="1" x14ac:dyDescent="0.3">
      <c r="A129" s="340"/>
      <c r="B129" s="228"/>
      <c r="C129" s="235" t="s">
        <v>389</v>
      </c>
      <c r="D129" s="308" t="s">
        <v>46</v>
      </c>
      <c r="E129" s="308">
        <v>2</v>
      </c>
      <c r="F129" s="321">
        <v>22.33</v>
      </c>
      <c r="G129" s="325"/>
      <c r="H129" s="325">
        <v>9.16</v>
      </c>
      <c r="I129" s="343">
        <f>E129*F129*H129</f>
        <v>409.0856</v>
      </c>
      <c r="J129" s="342"/>
    </row>
    <row r="130" spans="1:10" s="315" customFormat="1" ht="21" customHeight="1" x14ac:dyDescent="0.3">
      <c r="A130" s="340"/>
      <c r="B130" s="228"/>
      <c r="C130" s="235" t="s">
        <v>390</v>
      </c>
      <c r="D130" s="308" t="s">
        <v>46</v>
      </c>
      <c r="E130" s="308">
        <v>2</v>
      </c>
      <c r="F130" s="321">
        <v>2.58</v>
      </c>
      <c r="G130" s="325"/>
      <c r="H130" s="325">
        <v>9.16</v>
      </c>
      <c r="I130" s="343">
        <f t="shared" ref="I130:I147" si="7">E130*F130*H130</f>
        <v>47.265599999999999</v>
      </c>
      <c r="J130" s="342"/>
    </row>
    <row r="131" spans="1:10" s="315" customFormat="1" ht="21" customHeight="1" x14ac:dyDescent="0.3">
      <c r="A131" s="340"/>
      <c r="B131" s="228"/>
      <c r="C131" s="235" t="s">
        <v>392</v>
      </c>
      <c r="D131" s="308" t="s">
        <v>46</v>
      </c>
      <c r="E131" s="308">
        <v>2</v>
      </c>
      <c r="F131" s="321">
        <v>15.91</v>
      </c>
      <c r="G131" s="325"/>
      <c r="H131" s="325">
        <v>11.83</v>
      </c>
      <c r="I131" s="343">
        <f t="shared" si="7"/>
        <v>376.43060000000003</v>
      </c>
      <c r="J131" s="342"/>
    </row>
    <row r="132" spans="1:10" s="317" customFormat="1" ht="21" customHeight="1" x14ac:dyDescent="0.3">
      <c r="A132" s="345"/>
      <c r="B132" s="301"/>
      <c r="C132" s="346" t="s">
        <v>391</v>
      </c>
      <c r="D132" s="347" t="s">
        <v>46</v>
      </c>
      <c r="E132" s="347">
        <v>-1</v>
      </c>
      <c r="F132" s="348">
        <v>4</v>
      </c>
      <c r="G132" s="322"/>
      <c r="H132" s="322">
        <v>7</v>
      </c>
      <c r="I132" s="349">
        <f t="shared" si="7"/>
        <v>-28</v>
      </c>
      <c r="J132" s="350"/>
    </row>
    <row r="133" spans="1:10" s="315" customFormat="1" ht="21" customHeight="1" x14ac:dyDescent="0.3">
      <c r="A133" s="340"/>
      <c r="B133" s="228"/>
      <c r="C133" s="235" t="s">
        <v>393</v>
      </c>
      <c r="D133" s="308" t="s">
        <v>46</v>
      </c>
      <c r="E133" s="308">
        <v>2</v>
      </c>
      <c r="F133" s="321">
        <v>22.58</v>
      </c>
      <c r="G133" s="325"/>
      <c r="H133" s="325">
        <v>10.5</v>
      </c>
      <c r="I133" s="343">
        <f t="shared" si="7"/>
        <v>474.17999999999995</v>
      </c>
      <c r="J133" s="342"/>
    </row>
    <row r="134" spans="1:10" s="315" customFormat="1" ht="21" customHeight="1" x14ac:dyDescent="0.3">
      <c r="A134" s="340"/>
      <c r="B134" s="228"/>
      <c r="C134" s="235" t="s">
        <v>394</v>
      </c>
      <c r="D134" s="308" t="s">
        <v>46</v>
      </c>
      <c r="E134" s="308">
        <v>2</v>
      </c>
      <c r="F134" s="321">
        <v>5</v>
      </c>
      <c r="G134" s="325"/>
      <c r="H134" s="325">
        <v>10.5</v>
      </c>
      <c r="I134" s="343">
        <f t="shared" si="7"/>
        <v>105</v>
      </c>
      <c r="J134" s="342"/>
    </row>
    <row r="135" spans="1:10" s="317" customFormat="1" ht="21" customHeight="1" x14ac:dyDescent="0.3">
      <c r="A135" s="345"/>
      <c r="B135" s="301"/>
      <c r="C135" s="346" t="s">
        <v>391</v>
      </c>
      <c r="D135" s="347" t="s">
        <v>46</v>
      </c>
      <c r="E135" s="347">
        <v>-1</v>
      </c>
      <c r="F135" s="348">
        <v>2.58</v>
      </c>
      <c r="G135" s="322"/>
      <c r="H135" s="322">
        <v>7</v>
      </c>
      <c r="I135" s="349">
        <f t="shared" si="7"/>
        <v>-18.060000000000002</v>
      </c>
      <c r="J135" s="350"/>
    </row>
    <row r="136" spans="1:10" s="315" customFormat="1" ht="21" customHeight="1" x14ac:dyDescent="0.3">
      <c r="A136" s="340"/>
      <c r="B136" s="228"/>
      <c r="C136" s="235" t="s">
        <v>395</v>
      </c>
      <c r="D136" s="308" t="s">
        <v>46</v>
      </c>
      <c r="E136" s="308">
        <v>2</v>
      </c>
      <c r="F136" s="321">
        <v>8.5</v>
      </c>
      <c r="G136" s="325"/>
      <c r="H136" s="325">
        <v>10.5</v>
      </c>
      <c r="I136" s="343">
        <f t="shared" si="7"/>
        <v>178.5</v>
      </c>
      <c r="J136" s="342"/>
    </row>
    <row r="137" spans="1:10" s="315" customFormat="1" ht="21" customHeight="1" x14ac:dyDescent="0.3">
      <c r="A137" s="340"/>
      <c r="B137" s="228"/>
      <c r="C137" s="235" t="s">
        <v>396</v>
      </c>
      <c r="D137" s="308" t="s">
        <v>46</v>
      </c>
      <c r="E137" s="308">
        <v>2</v>
      </c>
      <c r="F137" s="321">
        <v>12.5</v>
      </c>
      <c r="G137" s="325"/>
      <c r="H137" s="325">
        <v>14.83</v>
      </c>
      <c r="I137" s="343">
        <f t="shared" si="7"/>
        <v>370.75</v>
      </c>
      <c r="J137" s="342"/>
    </row>
    <row r="138" spans="1:10" s="317" customFormat="1" ht="21" customHeight="1" x14ac:dyDescent="0.3">
      <c r="A138" s="345"/>
      <c r="B138" s="301"/>
      <c r="C138" s="346" t="s">
        <v>397</v>
      </c>
      <c r="D138" s="347" t="s">
        <v>46</v>
      </c>
      <c r="E138" s="347">
        <v>-1</v>
      </c>
      <c r="F138" s="348">
        <v>4.83</v>
      </c>
      <c r="G138" s="322"/>
      <c r="H138" s="322">
        <v>7</v>
      </c>
      <c r="I138" s="349">
        <f t="shared" si="7"/>
        <v>-33.81</v>
      </c>
      <c r="J138" s="350"/>
    </row>
    <row r="139" spans="1:10" s="315" customFormat="1" ht="21" customHeight="1" x14ac:dyDescent="0.3">
      <c r="A139" s="340"/>
      <c r="B139" s="228"/>
      <c r="C139" s="235" t="s">
        <v>398</v>
      </c>
      <c r="D139" s="308" t="s">
        <v>46</v>
      </c>
      <c r="E139" s="308">
        <v>2</v>
      </c>
      <c r="F139" s="321">
        <v>18.91</v>
      </c>
      <c r="G139" s="325"/>
      <c r="H139" s="325">
        <v>10.5</v>
      </c>
      <c r="I139" s="343">
        <f t="shared" si="7"/>
        <v>397.11</v>
      </c>
      <c r="J139" s="342"/>
    </row>
    <row r="140" spans="1:10" s="315" customFormat="1" ht="21" customHeight="1" x14ac:dyDescent="0.3">
      <c r="A140" s="340"/>
      <c r="B140" s="228"/>
      <c r="C140" s="235" t="s">
        <v>387</v>
      </c>
      <c r="D140" s="308" t="s">
        <v>46</v>
      </c>
      <c r="E140" s="308">
        <v>2</v>
      </c>
      <c r="F140" s="321">
        <v>15.58</v>
      </c>
      <c r="G140" s="325"/>
      <c r="H140" s="325">
        <v>4.33</v>
      </c>
      <c r="I140" s="343">
        <f t="shared" si="7"/>
        <v>134.9228</v>
      </c>
      <c r="J140" s="342"/>
    </row>
    <row r="141" spans="1:10" s="315" customFormat="1" ht="21" customHeight="1" x14ac:dyDescent="0.3">
      <c r="A141" s="340"/>
      <c r="B141" s="228"/>
      <c r="C141" s="235" t="s">
        <v>399</v>
      </c>
      <c r="D141" s="308" t="s">
        <v>46</v>
      </c>
      <c r="E141" s="308">
        <v>2</v>
      </c>
      <c r="F141" s="321">
        <v>15.66</v>
      </c>
      <c r="G141" s="325"/>
      <c r="H141" s="325">
        <v>9.16</v>
      </c>
      <c r="I141" s="343">
        <f t="shared" si="7"/>
        <v>286.89120000000003</v>
      </c>
      <c r="J141" s="342"/>
    </row>
    <row r="142" spans="1:10" s="315" customFormat="1" ht="21" customHeight="1" x14ac:dyDescent="0.3">
      <c r="A142" s="340"/>
      <c r="B142" s="228"/>
      <c r="C142" s="235" t="s">
        <v>400</v>
      </c>
      <c r="D142" s="308" t="s">
        <v>46</v>
      </c>
      <c r="E142" s="308">
        <v>2</v>
      </c>
      <c r="F142" s="321">
        <v>11.83</v>
      </c>
      <c r="G142" s="325"/>
      <c r="H142" s="325">
        <v>14.83</v>
      </c>
      <c r="I142" s="343">
        <f t="shared" si="7"/>
        <v>350.87779999999998</v>
      </c>
      <c r="J142" s="342"/>
    </row>
    <row r="143" spans="1:10" s="315" customFormat="1" ht="21" customHeight="1" x14ac:dyDescent="0.3">
      <c r="A143" s="340"/>
      <c r="B143" s="228"/>
      <c r="C143" s="235" t="s">
        <v>401</v>
      </c>
      <c r="D143" s="308" t="s">
        <v>46</v>
      </c>
      <c r="E143" s="308">
        <v>2</v>
      </c>
      <c r="F143" s="321">
        <v>11.16</v>
      </c>
      <c r="G143" s="325"/>
      <c r="H143" s="325">
        <v>14.83</v>
      </c>
      <c r="I143" s="343">
        <f t="shared" si="7"/>
        <v>331.00560000000002</v>
      </c>
      <c r="J143" s="342"/>
    </row>
    <row r="144" spans="1:10" s="317" customFormat="1" ht="21" customHeight="1" x14ac:dyDescent="0.3">
      <c r="A144" s="345"/>
      <c r="B144" s="301"/>
      <c r="C144" s="346" t="s">
        <v>402</v>
      </c>
      <c r="D144" s="347" t="s">
        <v>46</v>
      </c>
      <c r="E144" s="347">
        <v>-1</v>
      </c>
      <c r="F144" s="348">
        <v>1.91</v>
      </c>
      <c r="G144" s="322"/>
      <c r="H144" s="322">
        <v>7</v>
      </c>
      <c r="I144" s="349">
        <f t="shared" si="7"/>
        <v>-13.37</v>
      </c>
      <c r="J144" s="350"/>
    </row>
    <row r="145" spans="1:11" s="315" customFormat="1" ht="21" customHeight="1" x14ac:dyDescent="0.3">
      <c r="A145" s="340"/>
      <c r="B145" s="228"/>
      <c r="C145" s="235" t="s">
        <v>403</v>
      </c>
      <c r="D145" s="308" t="s">
        <v>46</v>
      </c>
      <c r="E145" s="308">
        <v>2</v>
      </c>
      <c r="F145" s="321">
        <v>10.66</v>
      </c>
      <c r="G145" s="325"/>
      <c r="H145" s="325">
        <v>10.5</v>
      </c>
      <c r="I145" s="343">
        <f t="shared" si="7"/>
        <v>223.86</v>
      </c>
      <c r="J145" s="342"/>
    </row>
    <row r="146" spans="1:11" s="315" customFormat="1" ht="21" customHeight="1" x14ac:dyDescent="0.3">
      <c r="A146" s="340"/>
      <c r="B146" s="228"/>
      <c r="C146" s="235" t="s">
        <v>388</v>
      </c>
      <c r="D146" s="308" t="s">
        <v>46</v>
      </c>
      <c r="E146" s="308">
        <v>2</v>
      </c>
      <c r="F146" s="321">
        <v>9.25</v>
      </c>
      <c r="G146" s="325"/>
      <c r="H146" s="325">
        <v>4.17</v>
      </c>
      <c r="I146" s="343">
        <f t="shared" si="7"/>
        <v>77.144999999999996</v>
      </c>
      <c r="J146" s="342"/>
    </row>
    <row r="147" spans="1:11" s="315" customFormat="1" ht="21" customHeight="1" x14ac:dyDescent="0.3">
      <c r="A147" s="340"/>
      <c r="B147" s="228"/>
      <c r="C147" s="235" t="s">
        <v>404</v>
      </c>
      <c r="D147" s="308" t="s">
        <v>46</v>
      </c>
      <c r="E147" s="308">
        <v>2</v>
      </c>
      <c r="F147" s="321">
        <v>11.66</v>
      </c>
      <c r="G147" s="325"/>
      <c r="H147" s="325">
        <v>9.16</v>
      </c>
      <c r="I147" s="343">
        <f t="shared" si="7"/>
        <v>213.6112</v>
      </c>
      <c r="J147" s="342"/>
    </row>
    <row r="148" spans="1:11" s="338" customFormat="1" ht="21" customHeight="1" thickBot="1" x14ac:dyDescent="0.35">
      <c r="A148" s="344"/>
      <c r="B148" s="307"/>
      <c r="C148" s="277" t="s">
        <v>339</v>
      </c>
      <c r="D148" s="327" t="s">
        <v>46</v>
      </c>
      <c r="E148" s="327"/>
      <c r="F148" s="328"/>
      <c r="G148" s="329"/>
      <c r="H148" s="329"/>
      <c r="I148" s="339">
        <f>SUM(I129:I147)</f>
        <v>3883.3954000000003</v>
      </c>
      <c r="J148" s="337"/>
    </row>
    <row r="149" spans="1:11" ht="21" thickTop="1" x14ac:dyDescent="0.25">
      <c r="A149" s="268"/>
      <c r="B149" s="247"/>
      <c r="C149" s="272"/>
      <c r="D149" s="224"/>
      <c r="E149" s="224"/>
      <c r="F149" s="311"/>
      <c r="G149" s="224"/>
      <c r="H149" s="224"/>
      <c r="I149" s="1262"/>
      <c r="J149" s="206"/>
    </row>
    <row r="150" spans="1:11" ht="142.80000000000001" x14ac:dyDescent="0.25">
      <c r="A150" s="255">
        <v>4</v>
      </c>
      <c r="B150" s="241" t="s">
        <v>21</v>
      </c>
      <c r="C150" s="254" t="s">
        <v>352</v>
      </c>
      <c r="D150" s="308" t="s">
        <v>46</v>
      </c>
      <c r="E150" s="308"/>
      <c r="F150" s="321"/>
      <c r="G150" s="325"/>
      <c r="H150" s="325"/>
      <c r="I150" s="341"/>
      <c r="J150" s="205"/>
    </row>
    <row r="151" spans="1:11" x14ac:dyDescent="0.25">
      <c r="A151" s="227"/>
      <c r="B151" s="218"/>
      <c r="C151" s="291" t="s">
        <v>358</v>
      </c>
      <c r="D151" s="218" t="s">
        <v>46</v>
      </c>
      <c r="E151" s="218">
        <v>1</v>
      </c>
      <c r="F151" s="228">
        <v>38</v>
      </c>
      <c r="G151" s="292">
        <v>22.33</v>
      </c>
      <c r="H151" s="293"/>
      <c r="I151" s="294">
        <f>E151*F151*G151</f>
        <v>848.54</v>
      </c>
      <c r="J151" s="205"/>
    </row>
    <row r="152" spans="1:11" x14ac:dyDescent="0.25">
      <c r="A152" s="227"/>
      <c r="B152" s="218"/>
      <c r="C152" s="291" t="s">
        <v>359</v>
      </c>
      <c r="D152" s="218" t="s">
        <v>46</v>
      </c>
      <c r="E152" s="218">
        <v>1</v>
      </c>
      <c r="F152" s="228">
        <v>6.5</v>
      </c>
      <c r="G152" s="292">
        <v>2.5</v>
      </c>
      <c r="H152" s="293"/>
      <c r="I152" s="294">
        <f t="shared" ref="I152:I155" si="8">E152*F152*G152</f>
        <v>16.25</v>
      </c>
      <c r="J152" s="205"/>
    </row>
    <row r="153" spans="1:11" x14ac:dyDescent="0.25">
      <c r="A153" s="227"/>
      <c r="B153" s="218"/>
      <c r="C153" s="291" t="s">
        <v>360</v>
      </c>
      <c r="D153" s="218" t="s">
        <v>46</v>
      </c>
      <c r="E153" s="218">
        <v>1</v>
      </c>
      <c r="F153" s="228">
        <v>27.33</v>
      </c>
      <c r="G153" s="292">
        <v>12.91</v>
      </c>
      <c r="H153" s="293"/>
      <c r="I153" s="297">
        <f t="shared" si="8"/>
        <v>352.83029999999997</v>
      </c>
      <c r="J153" s="205"/>
    </row>
    <row r="154" spans="1:11" x14ac:dyDescent="0.25">
      <c r="A154" s="298"/>
      <c r="B154" s="299"/>
      <c r="C154" s="300" t="s">
        <v>361</v>
      </c>
      <c r="D154" s="299" t="s">
        <v>46</v>
      </c>
      <c r="E154" s="299">
        <v>-1</v>
      </c>
      <c r="F154" s="301">
        <v>12.5</v>
      </c>
      <c r="G154" s="302">
        <v>0.5</v>
      </c>
      <c r="H154" s="303"/>
      <c r="I154" s="304">
        <f t="shared" si="8"/>
        <v>-6.25</v>
      </c>
      <c r="J154" s="205"/>
    </row>
    <row r="155" spans="1:11" x14ac:dyDescent="0.25">
      <c r="A155" s="298"/>
      <c r="B155" s="299"/>
      <c r="C155" s="300" t="s">
        <v>361</v>
      </c>
      <c r="D155" s="299" t="s">
        <v>46</v>
      </c>
      <c r="E155" s="299">
        <v>-1</v>
      </c>
      <c r="F155" s="301">
        <v>8</v>
      </c>
      <c r="G155" s="302">
        <v>0.5</v>
      </c>
      <c r="H155" s="303"/>
      <c r="I155" s="304">
        <f t="shared" si="8"/>
        <v>-4</v>
      </c>
      <c r="J155" s="205"/>
    </row>
    <row r="156" spans="1:11" ht="21" thickBot="1" x14ac:dyDescent="0.3">
      <c r="A156" s="351"/>
      <c r="B156" s="276"/>
      <c r="C156" s="277" t="s">
        <v>339</v>
      </c>
      <c r="D156" s="327" t="s">
        <v>46</v>
      </c>
      <c r="E156" s="327"/>
      <c r="F156" s="328"/>
      <c r="G156" s="329"/>
      <c r="H156" s="329"/>
      <c r="I156" s="1261">
        <f>SUM(I151:I155)</f>
        <v>1207.3703</v>
      </c>
      <c r="J156" s="205"/>
    </row>
    <row r="157" spans="1:11" ht="21" thickTop="1" x14ac:dyDescent="0.25">
      <c r="A157" s="255"/>
      <c r="B157" s="241"/>
      <c r="C157" s="254"/>
      <c r="D157" s="308"/>
      <c r="E157" s="308"/>
      <c r="F157" s="321"/>
      <c r="G157" s="325"/>
      <c r="H157" s="325"/>
      <c r="I157" s="355"/>
      <c r="J157" s="205"/>
    </row>
    <row r="158" spans="1:11" s="202" customFormat="1" ht="204" x14ac:dyDescent="0.25">
      <c r="A158" s="1374">
        <v>5</v>
      </c>
      <c r="B158" s="250" t="s">
        <v>214</v>
      </c>
      <c r="C158" s="253" t="s">
        <v>213</v>
      </c>
      <c r="D158" s="310"/>
      <c r="E158" s="310"/>
      <c r="F158" s="311"/>
      <c r="G158" s="224"/>
      <c r="H158" s="224"/>
      <c r="I158" s="294"/>
      <c r="J158" s="201"/>
      <c r="K158" s="201"/>
    </row>
    <row r="159" spans="1:11" s="202" customFormat="1" ht="20.399999999999999" x14ac:dyDescent="0.25">
      <c r="A159" s="1374"/>
      <c r="B159" s="239" t="s">
        <v>0</v>
      </c>
      <c r="C159" s="253" t="s">
        <v>217</v>
      </c>
      <c r="D159" s="310" t="s">
        <v>46</v>
      </c>
      <c r="E159" s="310"/>
      <c r="F159" s="353"/>
      <c r="G159" s="312"/>
      <c r="H159" s="312"/>
      <c r="I159" s="341"/>
      <c r="J159" s="208"/>
      <c r="K159" s="201"/>
    </row>
    <row r="160" spans="1:11" s="202" customFormat="1" x14ac:dyDescent="0.25">
      <c r="A160" s="1374"/>
      <c r="B160" s="227"/>
      <c r="C160" s="334" t="s">
        <v>366</v>
      </c>
      <c r="D160" s="310" t="s">
        <v>46</v>
      </c>
      <c r="E160" s="310">
        <v>1</v>
      </c>
      <c r="F160" s="353">
        <v>22.25</v>
      </c>
      <c r="G160" s="312">
        <v>22</v>
      </c>
      <c r="H160" s="312"/>
      <c r="I160" s="343">
        <f>E160*F160*G160</f>
        <v>489.5</v>
      </c>
      <c r="J160" s="208"/>
      <c r="K160" s="201"/>
    </row>
    <row r="161" spans="1:11" s="202" customFormat="1" x14ac:dyDescent="0.25">
      <c r="A161" s="1374"/>
      <c r="B161" s="227"/>
      <c r="C161" s="334"/>
      <c r="D161" s="310"/>
      <c r="E161" s="310"/>
      <c r="F161" s="353"/>
      <c r="G161" s="312"/>
      <c r="H161" s="312"/>
      <c r="I161" s="341"/>
      <c r="J161" s="208"/>
      <c r="K161" s="201"/>
    </row>
    <row r="162" spans="1:11" s="364" customFormat="1" ht="21" thickBot="1" x14ac:dyDescent="0.4">
      <c r="A162" s="1374"/>
      <c r="B162" s="276"/>
      <c r="C162" s="277" t="s">
        <v>339</v>
      </c>
      <c r="D162" s="327" t="s">
        <v>46</v>
      </c>
      <c r="E162" s="327"/>
      <c r="F162" s="974"/>
      <c r="G162" s="329"/>
      <c r="H162" s="329"/>
      <c r="I162" s="339">
        <f>SUM(I160:I161)</f>
        <v>489.5</v>
      </c>
      <c r="J162" s="363"/>
    </row>
    <row r="163" spans="1:11" s="202" customFormat="1" ht="18" thickTop="1" x14ac:dyDescent="0.25">
      <c r="A163" s="1374"/>
      <c r="B163" s="227"/>
      <c r="C163" s="334"/>
      <c r="D163" s="310"/>
      <c r="E163" s="310"/>
      <c r="F163" s="353"/>
      <c r="G163" s="312"/>
      <c r="H163" s="312"/>
      <c r="I163" s="355"/>
      <c r="J163" s="208"/>
      <c r="K163" s="201"/>
    </row>
    <row r="164" spans="1:11" s="202" customFormat="1" ht="20.399999999999999" x14ac:dyDescent="0.25">
      <c r="A164" s="1374"/>
      <c r="B164" s="239" t="s">
        <v>1</v>
      </c>
      <c r="C164" s="253" t="s">
        <v>218</v>
      </c>
      <c r="D164" s="310"/>
      <c r="E164" s="310"/>
      <c r="F164" s="353"/>
      <c r="G164" s="312"/>
      <c r="H164" s="312"/>
      <c r="I164" s="341"/>
      <c r="J164" s="208"/>
      <c r="K164" s="201"/>
    </row>
    <row r="165" spans="1:11" s="315" customFormat="1" x14ac:dyDescent="0.3">
      <c r="A165" s="1374"/>
      <c r="B165" s="217"/>
      <c r="C165" s="232"/>
      <c r="D165" s="310" t="s">
        <v>46</v>
      </c>
      <c r="E165" s="310">
        <v>1</v>
      </c>
      <c r="F165" s="353">
        <v>15.66</v>
      </c>
      <c r="G165" s="312">
        <v>8.33</v>
      </c>
      <c r="H165" s="312"/>
      <c r="I165" s="343">
        <f>E165*F165*G165</f>
        <v>130.4478</v>
      </c>
      <c r="J165" s="356"/>
      <c r="K165" s="314"/>
    </row>
    <row r="166" spans="1:11" s="362" customFormat="1" ht="21" thickBot="1" x14ac:dyDescent="0.4">
      <c r="A166" s="1374"/>
      <c r="B166" s="276"/>
      <c r="C166" s="277" t="s">
        <v>339</v>
      </c>
      <c r="D166" s="327" t="s">
        <v>46</v>
      </c>
      <c r="E166" s="327"/>
      <c r="F166" s="974"/>
      <c r="G166" s="329"/>
      <c r="H166" s="329"/>
      <c r="I166" s="339">
        <f>SUM(I165)</f>
        <v>130.4478</v>
      </c>
      <c r="J166" s="360"/>
      <c r="K166" s="361"/>
    </row>
    <row r="167" spans="1:11" s="202" customFormat="1" ht="21" thickTop="1" x14ac:dyDescent="0.25">
      <c r="A167" s="1374"/>
      <c r="B167" s="247"/>
      <c r="C167" s="272"/>
      <c r="D167" s="310"/>
      <c r="E167" s="310"/>
      <c r="F167" s="353"/>
      <c r="G167" s="312"/>
      <c r="H167" s="312"/>
      <c r="I167" s="355"/>
      <c r="J167" s="208"/>
      <c r="K167" s="201"/>
    </row>
    <row r="168" spans="1:11" s="202" customFormat="1" ht="17.25" customHeight="1" x14ac:dyDescent="0.25">
      <c r="A168" s="1374"/>
      <c r="B168" s="239" t="s">
        <v>2</v>
      </c>
      <c r="C168" s="253" t="s">
        <v>219</v>
      </c>
      <c r="D168" s="310" t="s">
        <v>46</v>
      </c>
      <c r="E168" s="310"/>
      <c r="F168" s="353"/>
      <c r="G168" s="312"/>
      <c r="H168" s="312"/>
      <c r="I168" s="341"/>
      <c r="J168" s="201"/>
      <c r="K168" s="201"/>
    </row>
    <row r="169" spans="1:11" s="315" customFormat="1" ht="17.25" customHeight="1" x14ac:dyDescent="0.3">
      <c r="A169" s="340"/>
      <c r="B169" s="227"/>
      <c r="C169" s="334" t="s">
        <v>407</v>
      </c>
      <c r="D169" s="310" t="s">
        <v>46</v>
      </c>
      <c r="E169" s="310">
        <v>1</v>
      </c>
      <c r="F169" s="353">
        <v>11.25</v>
      </c>
      <c r="G169" s="312">
        <v>2.83</v>
      </c>
      <c r="H169" s="312"/>
      <c r="I169" s="343">
        <f>E169*F169*G169</f>
        <v>31.837500000000002</v>
      </c>
      <c r="J169" s="314"/>
      <c r="K169" s="314"/>
    </row>
    <row r="170" spans="1:11" s="315" customFormat="1" ht="17.25" customHeight="1" x14ac:dyDescent="0.3">
      <c r="A170" s="340"/>
      <c r="B170" s="227"/>
      <c r="C170" s="334" t="s">
        <v>408</v>
      </c>
      <c r="D170" s="310" t="s">
        <v>46</v>
      </c>
      <c r="E170" s="310">
        <v>1</v>
      </c>
      <c r="F170" s="353">
        <v>11.16</v>
      </c>
      <c r="G170" s="312">
        <v>6.91</v>
      </c>
      <c r="H170" s="312"/>
      <c r="I170" s="343">
        <f>E170*F170*G170</f>
        <v>77.115600000000001</v>
      </c>
      <c r="J170" s="314"/>
      <c r="K170" s="314"/>
    </row>
    <row r="171" spans="1:11" s="202" customFormat="1" ht="17.25" customHeight="1" thickBot="1" x14ac:dyDescent="0.3">
      <c r="A171" s="351"/>
      <c r="B171" s="276"/>
      <c r="C171" s="277" t="s">
        <v>339</v>
      </c>
      <c r="D171" s="327" t="s">
        <v>46</v>
      </c>
      <c r="E171" s="327"/>
      <c r="F171" s="974"/>
      <c r="G171" s="329"/>
      <c r="H171" s="329"/>
      <c r="I171" s="339">
        <f>SUM(I169:I170)</f>
        <v>108.95310000000001</v>
      </c>
      <c r="J171" s="201"/>
      <c r="K171" s="201"/>
    </row>
    <row r="172" spans="1:11" ht="21" thickTop="1" x14ac:dyDescent="0.25">
      <c r="A172" s="268"/>
      <c r="B172" s="247"/>
      <c r="C172" s="272"/>
      <c r="D172" s="310"/>
      <c r="E172" s="310"/>
      <c r="F172" s="353"/>
      <c r="G172" s="312"/>
      <c r="H172" s="312"/>
      <c r="I172" s="1262"/>
      <c r="J172" s="201"/>
      <c r="K172" s="201"/>
    </row>
    <row r="173" spans="1:11" s="196" customFormat="1" ht="20.399999999999999" x14ac:dyDescent="0.25">
      <c r="A173" s="238"/>
      <c r="B173" s="238"/>
      <c r="C173" s="238" t="s">
        <v>30</v>
      </c>
      <c r="D173" s="1278"/>
      <c r="E173" s="216"/>
      <c r="F173" s="216"/>
      <c r="G173" s="216"/>
      <c r="H173" s="216"/>
      <c r="I173" s="1279"/>
      <c r="J173" s="201"/>
      <c r="K173" s="201"/>
    </row>
    <row r="174" spans="1:11" s="366" customFormat="1" ht="235.2" customHeight="1" x14ac:dyDescent="0.35">
      <c r="A174" s="1374">
        <v>1</v>
      </c>
      <c r="B174" s="1375" t="s">
        <v>22</v>
      </c>
      <c r="C174" s="253" t="s">
        <v>409</v>
      </c>
      <c r="D174" s="224"/>
      <c r="E174" s="310"/>
      <c r="F174" s="353"/>
      <c r="G174" s="312"/>
      <c r="H174" s="312"/>
      <c r="I174" s="294"/>
      <c r="J174" s="1379"/>
      <c r="K174" s="365"/>
    </row>
    <row r="175" spans="1:11" s="202" customFormat="1" ht="20.399999999999999" x14ac:dyDescent="0.25">
      <c r="A175" s="1374"/>
      <c r="B175" s="1375"/>
      <c r="C175" s="272" t="s">
        <v>31</v>
      </c>
      <c r="D175" s="224"/>
      <c r="E175" s="224"/>
      <c r="F175" s="311"/>
      <c r="G175" s="312"/>
      <c r="H175" s="312"/>
      <c r="I175" s="294"/>
      <c r="J175" s="1379"/>
      <c r="K175" s="201"/>
    </row>
    <row r="176" spans="1:11" s="202" customFormat="1" ht="20.399999999999999" x14ac:dyDescent="0.25">
      <c r="A176" s="1374"/>
      <c r="B176" s="239" t="s">
        <v>0</v>
      </c>
      <c r="C176" s="253" t="s">
        <v>51</v>
      </c>
      <c r="D176" s="224"/>
      <c r="E176" s="224"/>
      <c r="F176" s="311"/>
      <c r="G176" s="312"/>
      <c r="H176" s="312"/>
      <c r="I176" s="294"/>
      <c r="J176" s="1379"/>
      <c r="K176" s="201"/>
    </row>
    <row r="177" spans="1:11" s="358" customFormat="1" x14ac:dyDescent="0.3">
      <c r="A177" s="1374"/>
      <c r="B177" s="227"/>
      <c r="C177" s="334" t="s">
        <v>366</v>
      </c>
      <c r="D177" s="224" t="s">
        <v>46</v>
      </c>
      <c r="E177" s="224">
        <v>1</v>
      </c>
      <c r="F177" s="311">
        <v>22.25</v>
      </c>
      <c r="G177" s="312">
        <v>22</v>
      </c>
      <c r="H177" s="312"/>
      <c r="I177" s="336">
        <f>E177*F177*G177</f>
        <v>489.5</v>
      </c>
      <c r="J177" s="1379"/>
      <c r="K177" s="357"/>
    </row>
    <row r="178" spans="1:11" s="358" customFormat="1" x14ac:dyDescent="0.3">
      <c r="A178" s="1374"/>
      <c r="B178" s="227"/>
      <c r="C178" s="334" t="s">
        <v>410</v>
      </c>
      <c r="D178" s="224" t="s">
        <v>46</v>
      </c>
      <c r="E178" s="224">
        <v>1</v>
      </c>
      <c r="F178" s="311">
        <v>6</v>
      </c>
      <c r="G178" s="312">
        <v>4</v>
      </c>
      <c r="H178" s="312"/>
      <c r="I178" s="336">
        <f>E178*F178*G178</f>
        <v>24</v>
      </c>
      <c r="J178" s="1379"/>
      <c r="K178" s="357"/>
    </row>
    <row r="179" spans="1:11" s="369" customFormat="1" ht="21" thickBot="1" x14ac:dyDescent="0.4">
      <c r="A179" s="1374"/>
      <c r="B179" s="276"/>
      <c r="C179" s="277" t="s">
        <v>339</v>
      </c>
      <c r="D179" s="963" t="s">
        <v>46</v>
      </c>
      <c r="E179" s="963"/>
      <c r="F179" s="328"/>
      <c r="G179" s="329"/>
      <c r="H179" s="329"/>
      <c r="I179" s="339">
        <f>SUM(I177:I178)</f>
        <v>513.5</v>
      </c>
      <c r="J179" s="1379"/>
    </row>
    <row r="180" spans="1:11" s="357" customFormat="1" ht="18" thickTop="1" x14ac:dyDescent="0.3">
      <c r="A180" s="1374"/>
      <c r="B180" s="227"/>
      <c r="C180" s="334"/>
      <c r="D180" s="224"/>
      <c r="E180" s="224"/>
      <c r="F180" s="311"/>
      <c r="G180" s="312"/>
      <c r="H180" s="312"/>
      <c r="I180" s="367"/>
      <c r="J180" s="1379"/>
    </row>
    <row r="181" spans="1:11" s="202" customFormat="1" ht="20.399999999999999" x14ac:dyDescent="0.25">
      <c r="A181" s="1374"/>
      <c r="B181" s="239" t="s">
        <v>1</v>
      </c>
      <c r="C181" s="253" t="s">
        <v>163</v>
      </c>
      <c r="D181" s="224"/>
      <c r="E181" s="224"/>
      <c r="F181" s="311"/>
      <c r="G181" s="312"/>
      <c r="H181" s="312"/>
      <c r="I181" s="294"/>
      <c r="J181" s="1379"/>
      <c r="K181" s="201"/>
    </row>
    <row r="182" spans="1:11" s="315" customFormat="1" x14ac:dyDescent="0.3">
      <c r="A182" s="1374"/>
      <c r="B182" s="227"/>
      <c r="C182" s="334" t="s">
        <v>522</v>
      </c>
      <c r="D182" s="224" t="s">
        <v>46</v>
      </c>
      <c r="E182" s="224">
        <v>1</v>
      </c>
      <c r="F182" s="311">
        <v>15.66</v>
      </c>
      <c r="G182" s="312">
        <v>8.33</v>
      </c>
      <c r="H182" s="312"/>
      <c r="I182" s="336">
        <f>E182*F182*G182</f>
        <v>130.4478</v>
      </c>
      <c r="J182" s="724"/>
      <c r="K182" s="314"/>
    </row>
    <row r="183" spans="1:11" s="354" customFormat="1" ht="21" thickBot="1" x14ac:dyDescent="0.3">
      <c r="A183" s="1374"/>
      <c r="B183" s="276"/>
      <c r="C183" s="277" t="s">
        <v>339</v>
      </c>
      <c r="D183" s="963" t="s">
        <v>46</v>
      </c>
      <c r="E183" s="963"/>
      <c r="F183" s="328"/>
      <c r="G183" s="329"/>
      <c r="H183" s="329"/>
      <c r="I183" s="339">
        <f>SUM(I182)</f>
        <v>130.4478</v>
      </c>
      <c r="J183" s="370"/>
    </row>
    <row r="184" spans="1:11" s="202" customFormat="1" ht="21" thickTop="1" x14ac:dyDescent="0.25">
      <c r="A184" s="1374"/>
      <c r="B184" s="239" t="s">
        <v>2</v>
      </c>
      <c r="C184" s="253" t="s">
        <v>523</v>
      </c>
      <c r="D184" s="224"/>
      <c r="E184" s="224"/>
      <c r="F184" s="311"/>
      <c r="G184" s="312"/>
      <c r="H184" s="312"/>
      <c r="I184" s="1262"/>
      <c r="J184" s="203"/>
      <c r="K184" s="201"/>
    </row>
    <row r="185" spans="1:11" s="319" customFormat="1" ht="20.399999999999999" x14ac:dyDescent="0.25">
      <c r="A185" s="1374"/>
      <c r="B185" s="247"/>
      <c r="C185" s="272" t="s">
        <v>411</v>
      </c>
      <c r="D185" s="224" t="s">
        <v>46</v>
      </c>
      <c r="E185" s="224">
        <v>1</v>
      </c>
      <c r="F185" s="311">
        <v>11.16</v>
      </c>
      <c r="G185" s="312">
        <v>6.91</v>
      </c>
      <c r="H185" s="312"/>
      <c r="I185" s="367">
        <f>E185*F185*G185</f>
        <v>77.115600000000001</v>
      </c>
      <c r="J185" s="331"/>
      <c r="K185" s="318"/>
    </row>
    <row r="186" spans="1:11" s="202" customFormat="1" ht="21" thickBot="1" x14ac:dyDescent="0.3">
      <c r="A186" s="1374"/>
      <c r="B186" s="276"/>
      <c r="C186" s="277" t="s">
        <v>339</v>
      </c>
      <c r="D186" s="963" t="s">
        <v>46</v>
      </c>
      <c r="E186" s="963"/>
      <c r="F186" s="328"/>
      <c r="G186" s="329"/>
      <c r="H186" s="329"/>
      <c r="I186" s="339">
        <f>SUM(I185)</f>
        <v>77.115600000000001</v>
      </c>
      <c r="J186" s="203"/>
      <c r="K186" s="201"/>
    </row>
    <row r="187" spans="1:11" s="202" customFormat="1" ht="21" thickTop="1" x14ac:dyDescent="0.25">
      <c r="A187" s="1374"/>
      <c r="B187" s="247"/>
      <c r="C187" s="272"/>
      <c r="D187" s="224"/>
      <c r="E187" s="224"/>
      <c r="F187" s="311"/>
      <c r="G187" s="312"/>
      <c r="H187" s="312"/>
      <c r="I187" s="1262"/>
      <c r="J187" s="203"/>
      <c r="K187" s="201"/>
    </row>
    <row r="188" spans="1:11" s="202" customFormat="1" ht="20.399999999999999" x14ac:dyDescent="0.25">
      <c r="A188" s="1374"/>
      <c r="B188" s="239" t="s">
        <v>3</v>
      </c>
      <c r="C188" s="253" t="s">
        <v>209</v>
      </c>
      <c r="D188" s="224"/>
      <c r="E188" s="224"/>
      <c r="F188" s="311"/>
      <c r="G188" s="312"/>
      <c r="H188" s="312"/>
      <c r="I188" s="294"/>
      <c r="J188" s="203"/>
      <c r="K188" s="201"/>
    </row>
    <row r="189" spans="1:11" s="315" customFormat="1" x14ac:dyDescent="0.3">
      <c r="A189" s="340"/>
      <c r="B189" s="227"/>
      <c r="C189" s="334" t="s">
        <v>412</v>
      </c>
      <c r="D189" s="224" t="s">
        <v>46</v>
      </c>
      <c r="E189" s="224">
        <v>1</v>
      </c>
      <c r="F189" s="311">
        <v>11.25</v>
      </c>
      <c r="G189" s="312">
        <v>2.83</v>
      </c>
      <c r="H189" s="312"/>
      <c r="I189" s="336">
        <f>E189*F189*G189</f>
        <v>31.837500000000002</v>
      </c>
      <c r="J189" s="724"/>
      <c r="K189" s="314"/>
    </row>
    <row r="190" spans="1:11" s="366" customFormat="1" ht="21" thickBot="1" x14ac:dyDescent="0.4">
      <c r="A190" s="351"/>
      <c r="B190" s="276"/>
      <c r="C190" s="277" t="s">
        <v>339</v>
      </c>
      <c r="D190" s="307" t="s">
        <v>46</v>
      </c>
      <c r="E190" s="307"/>
      <c r="F190" s="307"/>
      <c r="G190" s="307"/>
      <c r="H190" s="307"/>
      <c r="I190" s="1261">
        <f>SUM(I189)</f>
        <v>31.837500000000002</v>
      </c>
      <c r="J190" s="890"/>
      <c r="K190" s="365"/>
    </row>
    <row r="191" spans="1:11" s="202" customFormat="1" ht="21" thickTop="1" x14ac:dyDescent="0.25">
      <c r="A191" s="268"/>
      <c r="B191" s="247"/>
      <c r="C191" s="272"/>
      <c r="D191" s="224"/>
      <c r="E191" s="224"/>
      <c r="F191" s="311"/>
      <c r="G191" s="312"/>
      <c r="H191" s="312"/>
      <c r="I191" s="1262"/>
      <c r="J191" s="203"/>
      <c r="K191" s="201"/>
    </row>
    <row r="192" spans="1:11" ht="204" x14ac:dyDescent="0.25">
      <c r="A192" s="1374">
        <v>2</v>
      </c>
      <c r="B192" s="1373" t="s">
        <v>55</v>
      </c>
      <c r="C192" s="253" t="s">
        <v>41</v>
      </c>
      <c r="D192" s="308"/>
      <c r="E192" s="308"/>
      <c r="F192" s="384"/>
      <c r="G192" s="325"/>
      <c r="H192" s="325"/>
      <c r="I192" s="341"/>
    </row>
    <row r="193" spans="1:9" ht="20.399999999999999" x14ac:dyDescent="0.25">
      <c r="A193" s="1374"/>
      <c r="B193" s="1373"/>
      <c r="C193" s="259" t="s">
        <v>220</v>
      </c>
      <c r="D193" s="236"/>
      <c r="E193" s="236"/>
      <c r="F193" s="372"/>
      <c r="G193" s="373"/>
      <c r="H193" s="373"/>
      <c r="I193" s="341"/>
    </row>
    <row r="194" spans="1:9" s="296" customFormat="1" x14ac:dyDescent="0.3">
      <c r="A194" s="340"/>
      <c r="B194" s="221"/>
      <c r="C194" s="235" t="s">
        <v>413</v>
      </c>
      <c r="D194" s="236" t="s">
        <v>46</v>
      </c>
      <c r="E194" s="236">
        <v>1</v>
      </c>
      <c r="F194" s="372">
        <v>38</v>
      </c>
      <c r="G194" s="373">
        <v>22.33</v>
      </c>
      <c r="H194" s="373"/>
      <c r="I194" s="343">
        <f>E194*F194*G194</f>
        <v>848.54</v>
      </c>
    </row>
    <row r="195" spans="1:9" s="296" customFormat="1" x14ac:dyDescent="0.3">
      <c r="A195" s="340"/>
      <c r="B195" s="221"/>
      <c r="C195" s="235"/>
      <c r="D195" s="236" t="s">
        <v>46</v>
      </c>
      <c r="E195" s="236">
        <v>1</v>
      </c>
      <c r="F195" s="372">
        <v>27.33</v>
      </c>
      <c r="G195" s="373">
        <v>12.91</v>
      </c>
      <c r="H195" s="373"/>
      <c r="I195" s="343">
        <f t="shared" ref="I195:I197" si="9">E195*F195*G195</f>
        <v>352.83029999999997</v>
      </c>
    </row>
    <row r="196" spans="1:9" s="305" customFormat="1" x14ac:dyDescent="0.3">
      <c r="A196" s="345"/>
      <c r="B196" s="374"/>
      <c r="C196" s="346" t="s">
        <v>414</v>
      </c>
      <c r="D196" s="375" t="s">
        <v>46</v>
      </c>
      <c r="E196" s="375">
        <v>-1</v>
      </c>
      <c r="F196" s="376">
        <v>22.16</v>
      </c>
      <c r="G196" s="377">
        <v>9</v>
      </c>
      <c r="H196" s="377"/>
      <c r="I196" s="349">
        <f t="shared" si="9"/>
        <v>-199.44</v>
      </c>
    </row>
    <row r="197" spans="1:9" s="305" customFormat="1" x14ac:dyDescent="0.3">
      <c r="A197" s="345"/>
      <c r="B197" s="374"/>
      <c r="C197" s="346" t="s">
        <v>414</v>
      </c>
      <c r="D197" s="375" t="s">
        <v>46</v>
      </c>
      <c r="E197" s="375">
        <v>-1</v>
      </c>
      <c r="F197" s="376">
        <v>26.83</v>
      </c>
      <c r="G197" s="377">
        <v>11</v>
      </c>
      <c r="H197" s="377"/>
      <c r="I197" s="349">
        <f t="shared" si="9"/>
        <v>-295.13</v>
      </c>
    </row>
    <row r="198" spans="1:9" ht="21" thickBot="1" x14ac:dyDescent="0.3">
      <c r="A198" s="351"/>
      <c r="B198" s="277"/>
      <c r="C198" s="277" t="s">
        <v>339</v>
      </c>
      <c r="D198" s="1258" t="s">
        <v>46</v>
      </c>
      <c r="E198" s="1258"/>
      <c r="F198" s="1258"/>
      <c r="G198" s="1258"/>
      <c r="H198" s="1258"/>
      <c r="I198" s="1280">
        <f>SUM(I194:I197)</f>
        <v>706.80029999999999</v>
      </c>
    </row>
    <row r="199" spans="1:9" ht="21" thickTop="1" x14ac:dyDescent="0.25">
      <c r="A199" s="268"/>
      <c r="B199" s="242"/>
      <c r="C199" s="259"/>
      <c r="D199" s="236"/>
      <c r="E199" s="236"/>
      <c r="F199" s="372"/>
      <c r="G199" s="373"/>
      <c r="H199" s="373"/>
      <c r="I199" s="355"/>
    </row>
    <row r="200" spans="1:9" ht="195" customHeight="1" x14ac:dyDescent="0.25">
      <c r="A200" s="1372">
        <v>3</v>
      </c>
      <c r="B200" s="1373" t="s">
        <v>50</v>
      </c>
      <c r="C200" s="254" t="s">
        <v>41</v>
      </c>
      <c r="D200" s="308"/>
      <c r="E200" s="308"/>
      <c r="F200" s="384"/>
      <c r="G200" s="325"/>
      <c r="H200" s="325"/>
      <c r="I200" s="341"/>
    </row>
    <row r="201" spans="1:9" ht="20.399999999999999" x14ac:dyDescent="0.25">
      <c r="A201" s="1372"/>
      <c r="B201" s="1373"/>
      <c r="C201" s="254" t="s">
        <v>56</v>
      </c>
      <c r="D201" s="236"/>
      <c r="E201" s="236"/>
      <c r="F201" s="372"/>
      <c r="G201" s="373"/>
      <c r="H201" s="373"/>
      <c r="I201" s="341"/>
    </row>
    <row r="202" spans="1:9" s="296" customFormat="1" x14ac:dyDescent="0.3">
      <c r="A202" s="340"/>
      <c r="B202" s="236"/>
      <c r="C202" s="235" t="s">
        <v>415</v>
      </c>
      <c r="D202" s="236" t="s">
        <v>46</v>
      </c>
      <c r="E202" s="236">
        <v>1</v>
      </c>
      <c r="F202" s="372">
        <v>22</v>
      </c>
      <c r="G202" s="373">
        <v>9</v>
      </c>
      <c r="H202" s="373"/>
      <c r="I202" s="343">
        <f>E202*F202*G202</f>
        <v>198</v>
      </c>
    </row>
    <row r="203" spans="1:9" s="296" customFormat="1" x14ac:dyDescent="0.3">
      <c r="A203" s="340"/>
      <c r="B203" s="236"/>
      <c r="C203" s="235" t="s">
        <v>416</v>
      </c>
      <c r="D203" s="236" t="s">
        <v>46</v>
      </c>
      <c r="E203" s="236">
        <v>1</v>
      </c>
      <c r="F203" s="372">
        <v>26.83</v>
      </c>
      <c r="G203" s="373">
        <v>11</v>
      </c>
      <c r="H203" s="373"/>
      <c r="I203" s="343">
        <f t="shared" ref="I203:I204" si="10">E203*F203*G203</f>
        <v>295.13</v>
      </c>
    </row>
    <row r="204" spans="1:9" s="296" customFormat="1" x14ac:dyDescent="0.3">
      <c r="A204" s="340"/>
      <c r="B204" s="236"/>
      <c r="C204" s="235" t="s">
        <v>417</v>
      </c>
      <c r="D204" s="236" t="s">
        <v>46</v>
      </c>
      <c r="E204" s="236">
        <v>1</v>
      </c>
      <c r="F204" s="372">
        <v>6.5</v>
      </c>
      <c r="G204" s="373">
        <v>2.5</v>
      </c>
      <c r="H204" s="373"/>
      <c r="I204" s="343">
        <f t="shared" si="10"/>
        <v>16.25</v>
      </c>
    </row>
    <row r="205" spans="1:9" s="296" customFormat="1" ht="21" thickBot="1" x14ac:dyDescent="0.35">
      <c r="A205" s="344"/>
      <c r="B205" s="277"/>
      <c r="C205" s="277" t="s">
        <v>339</v>
      </c>
      <c r="D205" s="1258" t="s">
        <v>46</v>
      </c>
      <c r="E205" s="1258"/>
      <c r="F205" s="1258"/>
      <c r="G205" s="1258"/>
      <c r="H205" s="1258"/>
      <c r="I205" s="339">
        <f>SUM(I202:I204)</f>
        <v>509.38</v>
      </c>
    </row>
    <row r="206" spans="1:9" ht="21" thickTop="1" x14ac:dyDescent="0.25">
      <c r="A206" s="268"/>
      <c r="B206" s="251"/>
      <c r="C206" s="259"/>
      <c r="D206" s="236"/>
      <c r="E206" s="236"/>
      <c r="F206" s="372"/>
      <c r="G206" s="373"/>
      <c r="H206" s="373"/>
      <c r="I206" s="355"/>
    </row>
    <row r="207" spans="1:9" s="202" customFormat="1" ht="59.4" customHeight="1" x14ac:dyDescent="0.25">
      <c r="A207" s="1372">
        <v>4</v>
      </c>
      <c r="B207" s="1373" t="s">
        <v>200</v>
      </c>
      <c r="C207" s="254" t="s">
        <v>61</v>
      </c>
      <c r="D207" s="308" t="s">
        <v>40</v>
      </c>
      <c r="E207" s="308"/>
      <c r="F207" s="321"/>
      <c r="G207" s="373"/>
      <c r="H207" s="373"/>
      <c r="I207" s="341"/>
    </row>
    <row r="208" spans="1:9" ht="20.399999999999999" x14ac:dyDescent="0.25">
      <c r="A208" s="1372"/>
      <c r="B208" s="1373"/>
      <c r="C208" s="254" t="s">
        <v>164</v>
      </c>
      <c r="D208" s="236"/>
      <c r="E208" s="236"/>
      <c r="F208" s="321"/>
      <c r="G208" s="373"/>
      <c r="H208" s="373"/>
      <c r="I208" s="341"/>
    </row>
    <row r="209" spans="1:11" s="378" customFormat="1" x14ac:dyDescent="0.3">
      <c r="A209" s="340"/>
      <c r="B209" s="236"/>
      <c r="C209" s="235" t="s">
        <v>418</v>
      </c>
      <c r="D209" s="236" t="s">
        <v>40</v>
      </c>
      <c r="E209" s="236">
        <v>1</v>
      </c>
      <c r="F209" s="321">
        <v>47.83</v>
      </c>
      <c r="G209" s="373"/>
      <c r="H209" s="373"/>
      <c r="I209" s="343">
        <f>E209*F209</f>
        <v>47.83</v>
      </c>
    </row>
    <row r="210" spans="1:11" s="378" customFormat="1" x14ac:dyDescent="0.3">
      <c r="A210" s="340"/>
      <c r="B210" s="236"/>
      <c r="C210" s="235" t="s">
        <v>419</v>
      </c>
      <c r="D210" s="236" t="s">
        <v>40</v>
      </c>
      <c r="E210" s="236">
        <v>1</v>
      </c>
      <c r="F210" s="321">
        <v>7</v>
      </c>
      <c r="G210" s="373"/>
      <c r="H210" s="373"/>
      <c r="I210" s="343">
        <f t="shared" ref="I210:I212" si="11">E210*F210</f>
        <v>7</v>
      </c>
    </row>
    <row r="211" spans="1:11" s="378" customFormat="1" x14ac:dyDescent="0.3">
      <c r="A211" s="340"/>
      <c r="B211" s="236"/>
      <c r="C211" s="235" t="s">
        <v>420</v>
      </c>
      <c r="D211" s="236" t="s">
        <v>40</v>
      </c>
      <c r="E211" s="236">
        <v>1</v>
      </c>
      <c r="F211" s="321">
        <v>4.08</v>
      </c>
      <c r="G211" s="373"/>
      <c r="H211" s="373"/>
      <c r="I211" s="343">
        <f t="shared" si="11"/>
        <v>4.08</v>
      </c>
    </row>
    <row r="212" spans="1:11" s="378" customFormat="1" x14ac:dyDescent="0.3">
      <c r="A212" s="340"/>
      <c r="B212" s="236"/>
      <c r="C212" s="235" t="s">
        <v>421</v>
      </c>
      <c r="D212" s="236" t="s">
        <v>40</v>
      </c>
      <c r="E212" s="236">
        <v>1</v>
      </c>
      <c r="F212" s="321">
        <v>45.16</v>
      </c>
      <c r="G212" s="373"/>
      <c r="H212" s="373"/>
      <c r="I212" s="343">
        <f t="shared" si="11"/>
        <v>45.16</v>
      </c>
    </row>
    <row r="213" spans="1:11" s="378" customFormat="1" ht="21" thickBot="1" x14ac:dyDescent="0.35">
      <c r="A213" s="344"/>
      <c r="B213" s="277"/>
      <c r="C213" s="277" t="s">
        <v>339</v>
      </c>
      <c r="D213" s="1258" t="s">
        <v>40</v>
      </c>
      <c r="E213" s="1258"/>
      <c r="F213" s="1258"/>
      <c r="G213" s="1258"/>
      <c r="H213" s="1258"/>
      <c r="I213" s="1270">
        <f>SUM(I209:I212)</f>
        <v>104.07</v>
      </c>
    </row>
    <row r="214" spans="1:11" s="378" customFormat="1" ht="18" thickTop="1" x14ac:dyDescent="0.3">
      <c r="A214" s="340"/>
      <c r="B214" s="236"/>
      <c r="C214" s="235"/>
      <c r="D214" s="236"/>
      <c r="E214" s="236"/>
      <c r="F214" s="321"/>
      <c r="G214" s="373"/>
      <c r="H214" s="373"/>
      <c r="I214" s="355"/>
    </row>
    <row r="215" spans="1:11" ht="78" customHeight="1" x14ac:dyDescent="0.25">
      <c r="A215" s="1374">
        <v>5</v>
      </c>
      <c r="B215" s="1381" t="s">
        <v>23</v>
      </c>
      <c r="C215" s="272" t="s">
        <v>353</v>
      </c>
      <c r="D215" s="224"/>
      <c r="E215" s="224"/>
      <c r="F215" s="311"/>
      <c r="G215" s="312"/>
      <c r="H215" s="325"/>
      <c r="I215" s="341"/>
    </row>
    <row r="216" spans="1:11" ht="20.399999999999999" x14ac:dyDescent="0.25">
      <c r="A216" s="1374"/>
      <c r="B216" s="1381"/>
      <c r="C216" s="272" t="s">
        <v>62</v>
      </c>
      <c r="D216" s="224"/>
      <c r="E216" s="224"/>
      <c r="F216" s="311"/>
      <c r="G216" s="312"/>
      <c r="H216" s="325"/>
      <c r="I216" s="341"/>
    </row>
    <row r="217" spans="1:11" s="202" customFormat="1" ht="20.399999999999999" x14ac:dyDescent="0.3">
      <c r="A217" s="1374"/>
      <c r="B217" s="380" t="s">
        <v>0</v>
      </c>
      <c r="C217" s="253" t="s">
        <v>171</v>
      </c>
      <c r="D217" s="224"/>
      <c r="E217" s="310"/>
      <c r="F217" s="353"/>
      <c r="G217" s="381"/>
      <c r="H217" s="382"/>
      <c r="I217" s="294"/>
      <c r="J217" s="201"/>
      <c r="K217" s="201"/>
    </row>
    <row r="218" spans="1:11" s="315" customFormat="1" x14ac:dyDescent="0.3">
      <c r="A218" s="1374"/>
      <c r="B218" s="233"/>
      <c r="C218" s="334" t="s">
        <v>422</v>
      </c>
      <c r="D218" s="224" t="s">
        <v>46</v>
      </c>
      <c r="E218" s="310">
        <v>1</v>
      </c>
      <c r="F218" s="353">
        <v>15.58</v>
      </c>
      <c r="G218" s="381"/>
      <c r="H218" s="382">
        <v>8</v>
      </c>
      <c r="I218" s="336">
        <f>E218*F218*H218</f>
        <v>124.64</v>
      </c>
      <c r="J218" s="314"/>
      <c r="K218" s="314"/>
    </row>
    <row r="219" spans="1:11" s="315" customFormat="1" x14ac:dyDescent="0.3">
      <c r="A219" s="1374"/>
      <c r="B219" s="233"/>
      <c r="C219" s="334" t="s">
        <v>423</v>
      </c>
      <c r="D219" s="224" t="s">
        <v>46</v>
      </c>
      <c r="E219" s="310">
        <v>1</v>
      </c>
      <c r="F219" s="353">
        <v>8</v>
      </c>
      <c r="G219" s="381"/>
      <c r="H219" s="382">
        <v>8</v>
      </c>
      <c r="I219" s="336">
        <f t="shared" ref="I219:I221" si="12">E219*F219*H219</f>
        <v>64</v>
      </c>
      <c r="J219" s="314"/>
      <c r="K219" s="314"/>
    </row>
    <row r="220" spans="1:11" s="315" customFormat="1" x14ac:dyDescent="0.3">
      <c r="A220" s="1374"/>
      <c r="B220" s="233"/>
      <c r="C220" s="334" t="s">
        <v>424</v>
      </c>
      <c r="D220" s="224" t="s">
        <v>46</v>
      </c>
      <c r="E220" s="310">
        <v>1</v>
      </c>
      <c r="F220" s="353">
        <v>2.5</v>
      </c>
      <c r="G220" s="381"/>
      <c r="H220" s="382">
        <v>8</v>
      </c>
      <c r="I220" s="336">
        <f t="shared" si="12"/>
        <v>20</v>
      </c>
      <c r="J220" s="314"/>
      <c r="K220" s="314"/>
    </row>
    <row r="221" spans="1:11" s="315" customFormat="1" x14ac:dyDescent="0.3">
      <c r="A221" s="1374"/>
      <c r="B221" s="233"/>
      <c r="C221" s="334" t="s">
        <v>425</v>
      </c>
      <c r="D221" s="224" t="s">
        <v>46</v>
      </c>
      <c r="E221" s="310">
        <v>1</v>
      </c>
      <c r="F221" s="353">
        <v>3.08</v>
      </c>
      <c r="G221" s="381"/>
      <c r="H221" s="382">
        <v>8</v>
      </c>
      <c r="I221" s="336">
        <f t="shared" si="12"/>
        <v>24.64</v>
      </c>
      <c r="J221" s="314"/>
      <c r="K221" s="314"/>
    </row>
    <row r="222" spans="1:11" s="366" customFormat="1" ht="21" thickBot="1" x14ac:dyDescent="0.4">
      <c r="A222" s="1374"/>
      <c r="B222" s="383"/>
      <c r="C222" s="277" t="s">
        <v>339</v>
      </c>
      <c r="D222" s="963" t="s">
        <v>46</v>
      </c>
      <c r="E222" s="327"/>
      <c r="F222" s="974"/>
      <c r="G222" s="1281"/>
      <c r="H222" s="1282"/>
      <c r="I222" s="339">
        <f>SUM(I218:I221)</f>
        <v>233.27999999999997</v>
      </c>
      <c r="J222" s="365"/>
      <c r="K222" s="365"/>
    </row>
    <row r="223" spans="1:11" s="202" customFormat="1" ht="21" thickTop="1" x14ac:dyDescent="0.3">
      <c r="A223" s="1374"/>
      <c r="B223" s="256"/>
      <c r="C223" s="272"/>
      <c r="D223" s="224"/>
      <c r="E223" s="310"/>
      <c r="F223" s="353"/>
      <c r="G223" s="381"/>
      <c r="H223" s="382"/>
      <c r="I223" s="1262"/>
      <c r="J223" s="201"/>
      <c r="K223" s="201"/>
    </row>
    <row r="224" spans="1:11" s="290" customFormat="1" ht="20.399999999999999" x14ac:dyDescent="0.3">
      <c r="A224" s="1374"/>
      <c r="B224" s="379" t="s">
        <v>1</v>
      </c>
      <c r="C224" s="371" t="s">
        <v>191</v>
      </c>
      <c r="D224" s="375"/>
      <c r="E224" s="347"/>
      <c r="F224" s="1283"/>
      <c r="G224" s="377"/>
      <c r="H224" s="1284"/>
      <c r="I224" s="304"/>
      <c r="J224" s="289"/>
      <c r="K224" s="289"/>
    </row>
    <row r="225" spans="1:9" ht="20.399999999999999" x14ac:dyDescent="0.3">
      <c r="A225" s="268"/>
      <c r="B225" s="251"/>
      <c r="C225" s="259"/>
      <c r="D225" s="236"/>
      <c r="E225" s="308"/>
      <c r="F225" s="384"/>
      <c r="G225" s="373"/>
      <c r="H225" s="385"/>
      <c r="I225" s="341"/>
    </row>
    <row r="226" spans="1:9" ht="192" customHeight="1" x14ac:dyDescent="0.25">
      <c r="A226" s="1374">
        <v>6</v>
      </c>
      <c r="B226" s="1373" t="s">
        <v>157</v>
      </c>
      <c r="C226" s="254" t="s">
        <v>354</v>
      </c>
      <c r="D226" s="236"/>
      <c r="E226" s="236"/>
      <c r="F226" s="372"/>
      <c r="G226" s="325"/>
      <c r="H226" s="325"/>
      <c r="I226" s="341"/>
    </row>
    <row r="227" spans="1:9" ht="20.399999999999999" x14ac:dyDescent="0.25">
      <c r="A227" s="1374"/>
      <c r="B227" s="1373"/>
      <c r="C227" s="259" t="s">
        <v>57</v>
      </c>
      <c r="D227" s="236"/>
      <c r="E227" s="236"/>
      <c r="F227" s="372"/>
      <c r="G227" s="325"/>
      <c r="H227" s="325"/>
      <c r="I227" s="341"/>
    </row>
    <row r="228" spans="1:9" ht="20.399999999999999" x14ac:dyDescent="0.3">
      <c r="A228" s="1374"/>
      <c r="B228" s="258" t="s">
        <v>0</v>
      </c>
      <c r="C228" s="254" t="s">
        <v>167</v>
      </c>
      <c r="D228" s="236"/>
      <c r="E228" s="308"/>
      <c r="F228" s="384"/>
      <c r="G228" s="373"/>
      <c r="H228" s="385"/>
      <c r="I228" s="341"/>
    </row>
    <row r="229" spans="1:9" x14ac:dyDescent="0.3">
      <c r="A229" s="1374"/>
      <c r="B229" s="231"/>
      <c r="C229" s="235" t="s">
        <v>430</v>
      </c>
      <c r="D229" s="236" t="s">
        <v>46</v>
      </c>
      <c r="E229" s="308">
        <v>1</v>
      </c>
      <c r="F229" s="384">
        <v>22.33</v>
      </c>
      <c r="G229" s="373"/>
      <c r="H229" s="385">
        <v>8</v>
      </c>
      <c r="I229" s="343">
        <f>E229*F229*H229</f>
        <v>178.64</v>
      </c>
    </row>
    <row r="230" spans="1:9" x14ac:dyDescent="0.3">
      <c r="A230" s="1374"/>
      <c r="B230" s="231"/>
      <c r="C230" s="235" t="s">
        <v>429</v>
      </c>
      <c r="D230" s="236" t="s">
        <v>46</v>
      </c>
      <c r="E230" s="308">
        <v>1</v>
      </c>
      <c r="F230" s="384">
        <v>2.58</v>
      </c>
      <c r="G230" s="373"/>
      <c r="H230" s="385">
        <v>8</v>
      </c>
      <c r="I230" s="343">
        <f t="shared" ref="I230:I239" si="13">E230*F230*H230</f>
        <v>20.64</v>
      </c>
    </row>
    <row r="231" spans="1:9" x14ac:dyDescent="0.3">
      <c r="A231" s="1374"/>
      <c r="B231" s="231"/>
      <c r="C231" s="235" t="s">
        <v>426</v>
      </c>
      <c r="D231" s="236" t="s">
        <v>46</v>
      </c>
      <c r="E231" s="308">
        <v>1</v>
      </c>
      <c r="F231" s="384">
        <v>15.91</v>
      </c>
      <c r="G231" s="373"/>
      <c r="H231" s="385">
        <v>8</v>
      </c>
      <c r="I231" s="343">
        <f t="shared" si="13"/>
        <v>127.28</v>
      </c>
    </row>
    <row r="232" spans="1:9" x14ac:dyDescent="0.3">
      <c r="A232" s="1374"/>
      <c r="B232" s="231"/>
      <c r="C232" s="235" t="s">
        <v>427</v>
      </c>
      <c r="D232" s="236" t="s">
        <v>46</v>
      </c>
      <c r="E232" s="308">
        <v>1</v>
      </c>
      <c r="F232" s="384">
        <v>4</v>
      </c>
      <c r="G232" s="373"/>
      <c r="H232" s="385">
        <v>1.5</v>
      </c>
      <c r="I232" s="343">
        <f t="shared" si="13"/>
        <v>6</v>
      </c>
    </row>
    <row r="233" spans="1:9" x14ac:dyDescent="0.3">
      <c r="A233" s="1374"/>
      <c r="B233" s="231"/>
      <c r="C233" s="235" t="s">
        <v>428</v>
      </c>
      <c r="D233" s="236" t="s">
        <v>46</v>
      </c>
      <c r="E233" s="308">
        <v>1</v>
      </c>
      <c r="F233" s="384">
        <v>22.58</v>
      </c>
      <c r="G233" s="373"/>
      <c r="H233" s="385">
        <v>8</v>
      </c>
      <c r="I233" s="343">
        <f t="shared" si="13"/>
        <v>180.64</v>
      </c>
    </row>
    <row r="234" spans="1:9" x14ac:dyDescent="0.3">
      <c r="A234" s="1374"/>
      <c r="B234" s="231"/>
      <c r="C234" s="235" t="s">
        <v>431</v>
      </c>
      <c r="D234" s="236" t="s">
        <v>46</v>
      </c>
      <c r="E234" s="308">
        <v>2</v>
      </c>
      <c r="F234" s="384">
        <v>2.33</v>
      </c>
      <c r="G234" s="373"/>
      <c r="H234" s="385">
        <v>8</v>
      </c>
      <c r="I234" s="343">
        <f t="shared" si="13"/>
        <v>37.28</v>
      </c>
    </row>
    <row r="235" spans="1:9" x14ac:dyDescent="0.3">
      <c r="A235" s="1374"/>
      <c r="B235" s="231"/>
      <c r="C235" s="235" t="s">
        <v>432</v>
      </c>
      <c r="D235" s="236" t="s">
        <v>46</v>
      </c>
      <c r="E235" s="308">
        <v>2</v>
      </c>
      <c r="F235" s="384">
        <v>8.5</v>
      </c>
      <c r="G235" s="373"/>
      <c r="H235" s="385">
        <v>8</v>
      </c>
      <c r="I235" s="343">
        <f t="shared" si="13"/>
        <v>136</v>
      </c>
    </row>
    <row r="236" spans="1:9" x14ac:dyDescent="0.3">
      <c r="A236" s="1374"/>
      <c r="B236" s="231"/>
      <c r="C236" s="235" t="s">
        <v>433</v>
      </c>
      <c r="D236" s="236" t="s">
        <v>46</v>
      </c>
      <c r="E236" s="308">
        <v>1</v>
      </c>
      <c r="F236" s="384">
        <v>12.5</v>
      </c>
      <c r="G236" s="373"/>
      <c r="H236" s="385">
        <v>8</v>
      </c>
      <c r="I236" s="343">
        <f t="shared" si="13"/>
        <v>100</v>
      </c>
    </row>
    <row r="237" spans="1:9" x14ac:dyDescent="0.3">
      <c r="A237" s="1374"/>
      <c r="B237" s="231"/>
      <c r="C237" s="235" t="s">
        <v>434</v>
      </c>
      <c r="D237" s="236" t="s">
        <v>46</v>
      </c>
      <c r="E237" s="308">
        <v>1</v>
      </c>
      <c r="F237" s="384">
        <v>11.91</v>
      </c>
      <c r="G237" s="373"/>
      <c r="H237" s="385">
        <v>8</v>
      </c>
      <c r="I237" s="343">
        <f t="shared" si="13"/>
        <v>95.28</v>
      </c>
    </row>
    <row r="238" spans="1:9" x14ac:dyDescent="0.3">
      <c r="A238" s="1374"/>
      <c r="B238" s="231"/>
      <c r="C238" s="235" t="s">
        <v>435</v>
      </c>
      <c r="D238" s="236" t="s">
        <v>46</v>
      </c>
      <c r="E238" s="308">
        <v>1</v>
      </c>
      <c r="F238" s="384">
        <v>18.91</v>
      </c>
      <c r="G238" s="373"/>
      <c r="H238" s="385">
        <v>8</v>
      </c>
      <c r="I238" s="343">
        <f t="shared" si="13"/>
        <v>151.28</v>
      </c>
    </row>
    <row r="239" spans="1:9" x14ac:dyDescent="0.3">
      <c r="A239" s="1374"/>
      <c r="B239" s="231"/>
      <c r="C239" s="235" t="s">
        <v>545</v>
      </c>
      <c r="D239" s="236" t="s">
        <v>46</v>
      </c>
      <c r="E239" s="308">
        <v>3</v>
      </c>
      <c r="F239" s="384">
        <v>0.5</v>
      </c>
      <c r="G239" s="373"/>
      <c r="H239" s="385">
        <v>8</v>
      </c>
      <c r="I239" s="1002">
        <f t="shared" si="13"/>
        <v>12</v>
      </c>
    </row>
    <row r="240" spans="1:9" s="364" customFormat="1" ht="21" thickBot="1" x14ac:dyDescent="0.4">
      <c r="A240" s="1374"/>
      <c r="B240" s="383"/>
      <c r="C240" s="277" t="s">
        <v>339</v>
      </c>
      <c r="D240" s="963" t="s">
        <v>46</v>
      </c>
      <c r="E240" s="327"/>
      <c r="F240" s="974"/>
      <c r="G240" s="1281"/>
      <c r="H240" s="1282"/>
      <c r="I240" s="339">
        <f>SUM(I229:I239)</f>
        <v>1045.04</v>
      </c>
    </row>
    <row r="241" spans="1:9" ht="18" thickTop="1" x14ac:dyDescent="0.3">
      <c r="A241" s="1374"/>
      <c r="B241" s="231"/>
      <c r="C241" s="235"/>
      <c r="D241" s="236"/>
      <c r="E241" s="308"/>
      <c r="F241" s="384"/>
      <c r="G241" s="373"/>
      <c r="H241" s="385"/>
      <c r="I241" s="355"/>
    </row>
    <row r="242" spans="1:9" ht="20.399999999999999" x14ac:dyDescent="0.3">
      <c r="A242" s="1374"/>
      <c r="B242" s="258" t="s">
        <v>1</v>
      </c>
      <c r="C242" s="253" t="s">
        <v>165</v>
      </c>
      <c r="D242" s="236"/>
      <c r="E242" s="308"/>
      <c r="F242" s="384"/>
      <c r="G242" s="373"/>
      <c r="H242" s="385"/>
      <c r="I242" s="341"/>
    </row>
    <row r="243" spans="1:9" s="296" customFormat="1" x14ac:dyDescent="0.3">
      <c r="A243" s="1374"/>
      <c r="B243" s="231"/>
      <c r="C243" s="334" t="s">
        <v>387</v>
      </c>
      <c r="D243" s="236" t="s">
        <v>46</v>
      </c>
      <c r="E243" s="308">
        <v>1</v>
      </c>
      <c r="F243" s="384">
        <v>15.58</v>
      </c>
      <c r="G243" s="373"/>
      <c r="H243" s="385">
        <v>3.33</v>
      </c>
      <c r="I243" s="343">
        <f>E243*F243*H243</f>
        <v>51.881399999999999</v>
      </c>
    </row>
    <row r="244" spans="1:9" s="333" customFormat="1" ht="21" thickBot="1" x14ac:dyDescent="0.4">
      <c r="A244" s="1374"/>
      <c r="B244" s="383"/>
      <c r="C244" s="277" t="s">
        <v>339</v>
      </c>
      <c r="D244" s="963" t="s">
        <v>46</v>
      </c>
      <c r="E244" s="327"/>
      <c r="F244" s="974"/>
      <c r="G244" s="1281"/>
      <c r="H244" s="1282"/>
      <c r="I244" s="339">
        <f>SUM(I243)</f>
        <v>51.881399999999999</v>
      </c>
    </row>
    <row r="245" spans="1:9" ht="21" thickTop="1" x14ac:dyDescent="0.3">
      <c r="A245" s="1374"/>
      <c r="B245" s="251"/>
      <c r="C245" s="272"/>
      <c r="D245" s="236"/>
      <c r="E245" s="308"/>
      <c r="F245" s="384"/>
      <c r="G245" s="373"/>
      <c r="H245" s="385"/>
      <c r="I245" s="355"/>
    </row>
    <row r="246" spans="1:9" ht="20.399999999999999" x14ac:dyDescent="0.3">
      <c r="A246" s="1374"/>
      <c r="B246" s="258" t="s">
        <v>2</v>
      </c>
      <c r="C246" s="253" t="s">
        <v>166</v>
      </c>
      <c r="D246" s="236"/>
      <c r="E246" s="308"/>
      <c r="F246" s="384"/>
      <c r="G246" s="373"/>
      <c r="H246" s="385"/>
      <c r="I246" s="341"/>
    </row>
    <row r="247" spans="1:9" s="296" customFormat="1" x14ac:dyDescent="0.3">
      <c r="A247" s="1374"/>
      <c r="B247" s="231"/>
      <c r="C247" s="334" t="s">
        <v>401</v>
      </c>
      <c r="D247" s="236" t="s">
        <v>46</v>
      </c>
      <c r="E247" s="308">
        <v>1</v>
      </c>
      <c r="F247" s="384">
        <v>11.16</v>
      </c>
      <c r="G247" s="373"/>
      <c r="H247" s="385">
        <v>3</v>
      </c>
      <c r="I247" s="343">
        <f>E247*F247*H247</f>
        <v>33.480000000000004</v>
      </c>
    </row>
    <row r="248" spans="1:9" s="296" customFormat="1" x14ac:dyDescent="0.3">
      <c r="A248" s="1374"/>
      <c r="B248" s="231"/>
      <c r="C248" s="334" t="s">
        <v>436</v>
      </c>
      <c r="D248" s="236" t="s">
        <v>46</v>
      </c>
      <c r="E248" s="308">
        <v>1</v>
      </c>
      <c r="F248" s="384">
        <v>7</v>
      </c>
      <c r="G248" s="373"/>
      <c r="H248" s="385">
        <v>3</v>
      </c>
      <c r="I248" s="343">
        <f t="shared" ref="I248:I250" si="14">E248*F248*H248</f>
        <v>21</v>
      </c>
    </row>
    <row r="249" spans="1:9" s="296" customFormat="1" x14ac:dyDescent="0.3">
      <c r="A249" s="1374"/>
      <c r="B249" s="231"/>
      <c r="C249" s="334" t="s">
        <v>376</v>
      </c>
      <c r="D249" s="236" t="s">
        <v>46</v>
      </c>
      <c r="E249" s="308">
        <v>1</v>
      </c>
      <c r="F249" s="384">
        <v>9.25</v>
      </c>
      <c r="G249" s="373"/>
      <c r="H249" s="385">
        <v>3</v>
      </c>
      <c r="I249" s="343">
        <f t="shared" si="14"/>
        <v>27.75</v>
      </c>
    </row>
    <row r="250" spans="1:9" s="296" customFormat="1" x14ac:dyDescent="0.3">
      <c r="A250" s="1374"/>
      <c r="B250" s="231"/>
      <c r="C250" s="334" t="s">
        <v>437</v>
      </c>
      <c r="D250" s="236" t="s">
        <v>46</v>
      </c>
      <c r="E250" s="308">
        <v>1</v>
      </c>
      <c r="F250" s="384">
        <v>7.33</v>
      </c>
      <c r="G250" s="373"/>
      <c r="H250" s="385">
        <v>3</v>
      </c>
      <c r="I250" s="343">
        <f t="shared" si="14"/>
        <v>21.990000000000002</v>
      </c>
    </row>
    <row r="251" spans="1:9" s="333" customFormat="1" ht="21" thickBot="1" x14ac:dyDescent="0.4">
      <c r="A251" s="1374"/>
      <c r="B251" s="383"/>
      <c r="C251" s="277" t="s">
        <v>339</v>
      </c>
      <c r="D251" s="963" t="s">
        <v>46</v>
      </c>
      <c r="E251" s="327"/>
      <c r="F251" s="974"/>
      <c r="G251" s="1281"/>
      <c r="H251" s="1282"/>
      <c r="I251" s="339">
        <f>SUM(I247:I250)</f>
        <v>104.22</v>
      </c>
    </row>
    <row r="252" spans="1:9" s="296" customFormat="1" ht="18" thickTop="1" x14ac:dyDescent="0.3">
      <c r="A252" s="1374"/>
      <c r="B252" s="231"/>
      <c r="C252" s="334"/>
      <c r="D252" s="236"/>
      <c r="E252" s="308"/>
      <c r="F252" s="384"/>
      <c r="G252" s="373"/>
      <c r="H252" s="385"/>
      <c r="I252" s="355"/>
    </row>
    <row r="253" spans="1:9" ht="20.399999999999999" x14ac:dyDescent="0.3">
      <c r="A253" s="1374"/>
      <c r="B253" s="258" t="s">
        <v>3</v>
      </c>
      <c r="C253" s="253" t="s">
        <v>209</v>
      </c>
      <c r="D253" s="236"/>
      <c r="E253" s="308"/>
      <c r="F253" s="384"/>
      <c r="G253" s="373"/>
      <c r="H253" s="385"/>
      <c r="I253" s="341"/>
    </row>
    <row r="254" spans="1:9" s="296" customFormat="1" x14ac:dyDescent="0.3">
      <c r="A254" s="340"/>
      <c r="B254" s="231"/>
      <c r="C254" s="334" t="s">
        <v>438</v>
      </c>
      <c r="D254" s="236" t="s">
        <v>46</v>
      </c>
      <c r="E254" s="308">
        <v>1</v>
      </c>
      <c r="F254" s="384">
        <v>11.25</v>
      </c>
      <c r="G254" s="373"/>
      <c r="H254" s="385">
        <v>8</v>
      </c>
      <c r="I254" s="343">
        <f>E254*F254*H254</f>
        <v>90</v>
      </c>
    </row>
    <row r="255" spans="1:9" s="296" customFormat="1" x14ac:dyDescent="0.3">
      <c r="A255" s="340"/>
      <c r="B255" s="231"/>
      <c r="C255" s="334" t="s">
        <v>385</v>
      </c>
      <c r="D255" s="236" t="s">
        <v>46</v>
      </c>
      <c r="E255" s="308">
        <v>1</v>
      </c>
      <c r="F255" s="384">
        <v>11.25</v>
      </c>
      <c r="G255" s="373"/>
      <c r="H255" s="385">
        <v>8</v>
      </c>
      <c r="I255" s="343">
        <f t="shared" ref="I255:I257" si="15">E255*F255*H255</f>
        <v>90</v>
      </c>
    </row>
    <row r="256" spans="1:9" s="305" customFormat="1" x14ac:dyDescent="0.3">
      <c r="A256" s="345"/>
      <c r="B256" s="386"/>
      <c r="C256" s="387" t="s">
        <v>439</v>
      </c>
      <c r="D256" s="375" t="s">
        <v>46</v>
      </c>
      <c r="E256" s="347">
        <v>-1</v>
      </c>
      <c r="F256" s="388">
        <v>2</v>
      </c>
      <c r="G256" s="377"/>
      <c r="H256" s="389">
        <v>6</v>
      </c>
      <c r="I256" s="349">
        <f t="shared" si="15"/>
        <v>-12</v>
      </c>
    </row>
    <row r="257" spans="1:9" s="296" customFormat="1" x14ac:dyDescent="0.3">
      <c r="A257" s="340"/>
      <c r="B257" s="231"/>
      <c r="C257" s="235" t="s">
        <v>440</v>
      </c>
      <c r="D257" s="236" t="s">
        <v>46</v>
      </c>
      <c r="E257" s="308">
        <v>2</v>
      </c>
      <c r="F257" s="384">
        <v>2.91</v>
      </c>
      <c r="G257" s="373"/>
      <c r="H257" s="385">
        <v>8</v>
      </c>
      <c r="I257" s="343">
        <f t="shared" si="15"/>
        <v>46.56</v>
      </c>
    </row>
    <row r="258" spans="1:9" s="354" customFormat="1" ht="21" thickBot="1" x14ac:dyDescent="0.35">
      <c r="A258" s="351"/>
      <c r="B258" s="383"/>
      <c r="C258" s="277" t="s">
        <v>339</v>
      </c>
      <c r="D258" s="963" t="s">
        <v>46</v>
      </c>
      <c r="E258" s="327"/>
      <c r="F258" s="974"/>
      <c r="G258" s="1281"/>
      <c r="H258" s="1282"/>
      <c r="I258" s="339">
        <f>SUM(I254:I257)</f>
        <v>214.56</v>
      </c>
    </row>
    <row r="259" spans="1:9" ht="21" thickTop="1" x14ac:dyDescent="0.3">
      <c r="A259" s="268"/>
      <c r="B259" s="251"/>
      <c r="C259" s="259"/>
      <c r="D259" s="236"/>
      <c r="E259" s="308"/>
      <c r="F259" s="384"/>
      <c r="G259" s="373"/>
      <c r="H259" s="385"/>
      <c r="I259" s="355"/>
    </row>
    <row r="260" spans="1:9" s="200" customFormat="1" ht="132.6" customHeight="1" x14ac:dyDescent="0.25">
      <c r="A260" s="255">
        <v>7</v>
      </c>
      <c r="B260" s="241" t="s">
        <v>24</v>
      </c>
      <c r="C260" s="254" t="s">
        <v>355</v>
      </c>
      <c r="D260" s="236" t="s">
        <v>40</v>
      </c>
      <c r="E260" s="308"/>
      <c r="F260" s="321"/>
      <c r="G260" s="373"/>
      <c r="H260" s="325"/>
      <c r="I260" s="343"/>
    </row>
    <row r="261" spans="1:9" ht="21" thickBot="1" x14ac:dyDescent="0.3">
      <c r="A261" s="252"/>
      <c r="B261" s="258"/>
      <c r="C261" s="730" t="s">
        <v>518</v>
      </c>
      <c r="D261" s="236" t="s">
        <v>40</v>
      </c>
      <c r="E261" s="236">
        <v>9</v>
      </c>
      <c r="F261" s="372">
        <v>8</v>
      </c>
      <c r="G261" s="325"/>
      <c r="H261" s="325"/>
      <c r="I261" s="1272">
        <f>E261*F261</f>
        <v>72</v>
      </c>
    </row>
    <row r="262" spans="1:9" s="200" customFormat="1" ht="118.2" customHeight="1" thickTop="1" x14ac:dyDescent="0.25">
      <c r="A262" s="255">
        <v>8</v>
      </c>
      <c r="B262" s="731" t="s">
        <v>147</v>
      </c>
      <c r="C262" s="732" t="s">
        <v>356</v>
      </c>
      <c r="D262" s="234"/>
      <c r="E262" s="392"/>
      <c r="F262" s="393"/>
      <c r="G262" s="394"/>
      <c r="H262" s="325"/>
      <c r="I262" s="355"/>
    </row>
    <row r="263" spans="1:9" s="395" customFormat="1" x14ac:dyDescent="0.25">
      <c r="A263" s="390"/>
      <c r="B263" s="234"/>
      <c r="C263" s="391" t="s">
        <v>421</v>
      </c>
      <c r="D263" s="234" t="s">
        <v>40</v>
      </c>
      <c r="E263" s="392">
        <v>1</v>
      </c>
      <c r="F263" s="393">
        <v>7.41</v>
      </c>
      <c r="G263" s="394"/>
      <c r="H263" s="325"/>
      <c r="I263" s="343">
        <f>E263*F263</f>
        <v>7.41</v>
      </c>
    </row>
    <row r="264" spans="1:9" s="395" customFormat="1" x14ac:dyDescent="0.25">
      <c r="A264" s="390"/>
      <c r="B264" s="234"/>
      <c r="C264" s="391" t="s">
        <v>441</v>
      </c>
      <c r="D264" s="234" t="s">
        <v>40</v>
      </c>
      <c r="E264" s="392">
        <v>1</v>
      </c>
      <c r="F264" s="393">
        <v>26.83</v>
      </c>
      <c r="G264" s="394"/>
      <c r="H264" s="325"/>
      <c r="I264" s="343">
        <f t="shared" ref="I264:I268" si="16">E264*F264</f>
        <v>26.83</v>
      </c>
    </row>
    <row r="265" spans="1:9" s="395" customFormat="1" x14ac:dyDescent="0.25">
      <c r="A265" s="390"/>
      <c r="B265" s="234"/>
      <c r="C265" s="391" t="s">
        <v>442</v>
      </c>
      <c r="D265" s="234" t="s">
        <v>40</v>
      </c>
      <c r="E265" s="392">
        <v>1</v>
      </c>
      <c r="F265" s="393">
        <v>3.16</v>
      </c>
      <c r="G265" s="394"/>
      <c r="H265" s="325"/>
      <c r="I265" s="343">
        <f t="shared" si="16"/>
        <v>3.16</v>
      </c>
    </row>
    <row r="266" spans="1:9" s="395" customFormat="1" x14ac:dyDescent="0.25">
      <c r="A266" s="390"/>
      <c r="B266" s="234"/>
      <c r="C266" s="391" t="s">
        <v>442</v>
      </c>
      <c r="D266" s="234" t="s">
        <v>40</v>
      </c>
      <c r="E266" s="392">
        <v>1</v>
      </c>
      <c r="F266" s="393">
        <v>2.41</v>
      </c>
      <c r="G266" s="394"/>
      <c r="H266" s="325"/>
      <c r="I266" s="343">
        <f t="shared" si="16"/>
        <v>2.41</v>
      </c>
    </row>
    <row r="267" spans="1:9" s="395" customFormat="1" x14ac:dyDescent="0.25">
      <c r="A267" s="390"/>
      <c r="B267" s="234"/>
      <c r="C267" s="391" t="s">
        <v>441</v>
      </c>
      <c r="D267" s="234" t="s">
        <v>40</v>
      </c>
      <c r="E267" s="392">
        <v>1</v>
      </c>
      <c r="F267" s="393">
        <v>26.83</v>
      </c>
      <c r="G267" s="394"/>
      <c r="H267" s="325"/>
      <c r="I267" s="343">
        <f t="shared" si="16"/>
        <v>26.83</v>
      </c>
    </row>
    <row r="268" spans="1:9" s="395" customFormat="1" x14ac:dyDescent="0.25">
      <c r="A268" s="390"/>
      <c r="B268" s="234"/>
      <c r="C268" s="391" t="s">
        <v>443</v>
      </c>
      <c r="D268" s="234" t="s">
        <v>40</v>
      </c>
      <c r="E268" s="392">
        <v>1</v>
      </c>
      <c r="F268" s="393">
        <v>4</v>
      </c>
      <c r="G268" s="394"/>
      <c r="H268" s="325"/>
      <c r="I268" s="343">
        <f t="shared" si="16"/>
        <v>4</v>
      </c>
    </row>
    <row r="269" spans="1:9" s="200" customFormat="1" ht="21" thickBot="1" x14ac:dyDescent="0.35">
      <c r="A269" s="351"/>
      <c r="B269" s="383"/>
      <c r="C269" s="277" t="s">
        <v>339</v>
      </c>
      <c r="D269" s="963" t="s">
        <v>40</v>
      </c>
      <c r="E269" s="327"/>
      <c r="F269" s="974"/>
      <c r="G269" s="1281"/>
      <c r="H269" s="1282"/>
      <c r="I269" s="339">
        <f>SUM(I263:I268)</f>
        <v>70.639999999999986</v>
      </c>
    </row>
    <row r="270" spans="1:9" s="209" customFormat="1" ht="21" thickTop="1" x14ac:dyDescent="0.25">
      <c r="A270" s="268"/>
      <c r="B270" s="251"/>
      <c r="C270" s="259"/>
      <c r="D270" s="236"/>
      <c r="E270" s="236"/>
      <c r="F270" s="321"/>
      <c r="G270" s="236"/>
      <c r="H270" s="236"/>
      <c r="I270" s="1096"/>
    </row>
    <row r="271" spans="1:9" s="196" customFormat="1" ht="21.6" customHeight="1" x14ac:dyDescent="0.25">
      <c r="A271" s="261"/>
      <c r="B271" s="238"/>
      <c r="C271" s="261" t="s">
        <v>37</v>
      </c>
      <c r="D271" s="1278"/>
      <c r="E271" s="216"/>
      <c r="F271" s="216"/>
      <c r="G271" s="216"/>
      <c r="H271" s="216"/>
      <c r="I271" s="1279"/>
    </row>
    <row r="272" spans="1:9" s="210" customFormat="1" ht="20.399999999999999" x14ac:dyDescent="0.3">
      <c r="A272" s="268"/>
      <c r="B272" s="251"/>
      <c r="C272" s="259"/>
      <c r="D272" s="236"/>
      <c r="E272" s="308"/>
      <c r="F272" s="384"/>
      <c r="G272" s="228"/>
      <c r="H272" s="1024"/>
      <c r="I272" s="558"/>
    </row>
    <row r="273" spans="1:11" s="210" customFormat="1" ht="244.8" x14ac:dyDescent="0.25">
      <c r="A273" s="1374">
        <v>1</v>
      </c>
      <c r="B273" s="241" t="s">
        <v>32</v>
      </c>
      <c r="C273" s="254" t="s">
        <v>141</v>
      </c>
      <c r="D273" s="236"/>
      <c r="E273" s="308"/>
      <c r="F273" s="393"/>
      <c r="G273" s="381"/>
      <c r="H273" s="373"/>
      <c r="I273" s="341"/>
    </row>
    <row r="274" spans="1:11" s="959" customFormat="1" ht="20.399999999999999" x14ac:dyDescent="0.25">
      <c r="A274" s="1374"/>
      <c r="B274" s="960" t="s">
        <v>0</v>
      </c>
      <c r="C274" s="961" t="s">
        <v>140</v>
      </c>
      <c r="D274" s="991"/>
      <c r="E274" s="1285"/>
      <c r="F274" s="992"/>
      <c r="G274" s="1286"/>
      <c r="H274" s="1286"/>
      <c r="I274" s="1106"/>
      <c r="J274" s="958"/>
      <c r="K274" s="958"/>
    </row>
    <row r="275" spans="1:11" s="965" customFormat="1" ht="22.2" customHeight="1" x14ac:dyDescent="0.3">
      <c r="A275" s="1374"/>
      <c r="B275" s="228" t="s">
        <v>1</v>
      </c>
      <c r="C275" s="235" t="s">
        <v>138</v>
      </c>
      <c r="D275" s="236" t="s">
        <v>46</v>
      </c>
      <c r="E275" s="308"/>
      <c r="F275" s="393"/>
      <c r="G275" s="373"/>
      <c r="H275" s="381"/>
      <c r="I275" s="341"/>
      <c r="J275" s="964"/>
      <c r="K275" s="964"/>
    </row>
    <row r="276" spans="1:11" s="965" customFormat="1" ht="22.2" customHeight="1" x14ac:dyDescent="0.3">
      <c r="A276" s="340"/>
      <c r="B276" s="228"/>
      <c r="C276" s="235" t="s">
        <v>534</v>
      </c>
      <c r="D276" s="236" t="s">
        <v>46</v>
      </c>
      <c r="E276" s="308">
        <v>1</v>
      </c>
      <c r="F276" s="393">
        <v>35.83</v>
      </c>
      <c r="G276" s="373">
        <v>15</v>
      </c>
      <c r="H276" s="381"/>
      <c r="I276" s="343">
        <f>E276*F276*G276</f>
        <v>537.44999999999993</v>
      </c>
      <c r="J276" s="964"/>
      <c r="K276" s="964"/>
    </row>
    <row r="277" spans="1:11" s="210" customFormat="1" ht="21" thickBot="1" x14ac:dyDescent="0.3">
      <c r="A277" s="351"/>
      <c r="B277" s="276"/>
      <c r="C277" s="277" t="s">
        <v>339</v>
      </c>
      <c r="D277" s="963" t="s">
        <v>46</v>
      </c>
      <c r="E277" s="327"/>
      <c r="F277" s="974"/>
      <c r="G277" s="1281"/>
      <c r="H277" s="1281"/>
      <c r="I277" s="339">
        <f>SUM(I276)</f>
        <v>537.44999999999993</v>
      </c>
      <c r="J277" s="211"/>
      <c r="K277" s="211"/>
    </row>
    <row r="278" spans="1:11" s="210" customFormat="1" ht="21" thickTop="1" x14ac:dyDescent="0.25">
      <c r="A278" s="268"/>
      <c r="B278" s="248"/>
      <c r="C278" s="259"/>
      <c r="D278" s="236"/>
      <c r="E278" s="308"/>
      <c r="F278" s="393"/>
      <c r="G278" s="373"/>
      <c r="H278" s="381"/>
      <c r="I278" s="355"/>
      <c r="J278" s="211"/>
      <c r="K278" s="211"/>
    </row>
    <row r="279" spans="1:11" s="210" customFormat="1" ht="204" x14ac:dyDescent="0.25">
      <c r="A279" s="252">
        <v>2</v>
      </c>
      <c r="B279" s="241" t="s">
        <v>33</v>
      </c>
      <c r="C279" s="254" t="s">
        <v>42</v>
      </c>
      <c r="D279" s="236"/>
      <c r="E279" s="236"/>
      <c r="F279" s="384"/>
      <c r="G279" s="312"/>
      <c r="H279" s="325"/>
      <c r="I279" s="341"/>
    </row>
    <row r="280" spans="1:11" s="965" customFormat="1" x14ac:dyDescent="0.3">
      <c r="A280" s="966"/>
      <c r="B280" s="967"/>
      <c r="C280" s="968" t="s">
        <v>535</v>
      </c>
      <c r="D280" s="236" t="s">
        <v>46</v>
      </c>
      <c r="E280" s="236">
        <v>1</v>
      </c>
      <c r="F280" s="384">
        <v>40</v>
      </c>
      <c r="G280" s="312">
        <v>7</v>
      </c>
      <c r="H280" s="325"/>
      <c r="I280" s="343">
        <f>E280*F280*G280</f>
        <v>280</v>
      </c>
    </row>
    <row r="281" spans="1:11" s="965" customFormat="1" x14ac:dyDescent="0.3">
      <c r="A281" s="966"/>
      <c r="B281" s="967"/>
      <c r="C281" s="968" t="s">
        <v>540</v>
      </c>
      <c r="D281" s="236" t="s">
        <v>46</v>
      </c>
      <c r="E281" s="236">
        <v>2</v>
      </c>
      <c r="F281" s="384">
        <v>15</v>
      </c>
      <c r="G281" s="312">
        <v>3</v>
      </c>
      <c r="H281" s="325"/>
      <c r="I281" s="343">
        <f t="shared" ref="I281:I283" si="17">E281*F281*G281</f>
        <v>90</v>
      </c>
    </row>
    <row r="282" spans="1:11" s="965" customFormat="1" x14ac:dyDescent="0.3">
      <c r="A282" s="966"/>
      <c r="B282" s="967"/>
      <c r="C282" s="968" t="s">
        <v>540</v>
      </c>
      <c r="D282" s="236" t="s">
        <v>46</v>
      </c>
      <c r="E282" s="236">
        <v>1</v>
      </c>
      <c r="F282" s="384">
        <v>30</v>
      </c>
      <c r="G282" s="312">
        <v>3.5</v>
      </c>
      <c r="H282" s="325"/>
      <c r="I282" s="343">
        <f t="shared" si="17"/>
        <v>105</v>
      </c>
    </row>
    <row r="283" spans="1:11" s="965" customFormat="1" x14ac:dyDescent="0.3">
      <c r="A283" s="966"/>
      <c r="B283" s="967"/>
      <c r="C283" s="968" t="s">
        <v>541</v>
      </c>
      <c r="D283" s="236" t="s">
        <v>46</v>
      </c>
      <c r="E283" s="236">
        <v>1</v>
      </c>
      <c r="F283" s="384">
        <v>15.5</v>
      </c>
      <c r="G283" s="312">
        <v>7.16</v>
      </c>
      <c r="H283" s="325"/>
      <c r="I283" s="343">
        <f t="shared" si="17"/>
        <v>110.98</v>
      </c>
    </row>
    <row r="284" spans="1:11" s="965" customFormat="1" x14ac:dyDescent="0.3">
      <c r="A284" s="966"/>
      <c r="B284" s="967"/>
      <c r="C284" s="968" t="s">
        <v>536</v>
      </c>
      <c r="D284" s="236" t="s">
        <v>46</v>
      </c>
      <c r="E284" s="236">
        <v>1</v>
      </c>
      <c r="F284" s="384">
        <v>27.25</v>
      </c>
      <c r="G284" s="312">
        <v>11.25</v>
      </c>
      <c r="H284" s="325"/>
      <c r="I284" s="343">
        <f t="shared" ref="I284:I286" si="18">E284*F284*G284</f>
        <v>306.5625</v>
      </c>
    </row>
    <row r="285" spans="1:11" s="965" customFormat="1" x14ac:dyDescent="0.3">
      <c r="A285" s="966"/>
      <c r="B285" s="967"/>
      <c r="C285" s="968" t="s">
        <v>364</v>
      </c>
      <c r="D285" s="236" t="s">
        <v>46</v>
      </c>
      <c r="E285" s="236">
        <v>1</v>
      </c>
      <c r="F285" s="384">
        <v>4</v>
      </c>
      <c r="G285" s="312">
        <v>11.25</v>
      </c>
      <c r="H285" s="325"/>
      <c r="I285" s="343">
        <f t="shared" si="18"/>
        <v>45</v>
      </c>
    </row>
    <row r="286" spans="1:11" s="973" customFormat="1" x14ac:dyDescent="0.3">
      <c r="A286" s="970"/>
      <c r="B286" s="971"/>
      <c r="C286" s="972" t="s">
        <v>537</v>
      </c>
      <c r="D286" s="375" t="s">
        <v>46</v>
      </c>
      <c r="E286" s="375">
        <v>-1</v>
      </c>
      <c r="F286" s="388">
        <v>5</v>
      </c>
      <c r="G286" s="316">
        <v>9</v>
      </c>
      <c r="H286" s="322"/>
      <c r="I286" s="349">
        <f t="shared" si="18"/>
        <v>-45</v>
      </c>
    </row>
    <row r="287" spans="1:11" s="975" customFormat="1" ht="18.600000000000001" customHeight="1" thickBot="1" x14ac:dyDescent="0.35">
      <c r="A287" s="344"/>
      <c r="B287" s="307"/>
      <c r="C287" s="277" t="s">
        <v>339</v>
      </c>
      <c r="D287" s="963"/>
      <c r="E287" s="963"/>
      <c r="F287" s="974"/>
      <c r="G287" s="329"/>
      <c r="H287" s="329"/>
      <c r="I287" s="339">
        <f>SUM(I280:I286)</f>
        <v>892.54250000000002</v>
      </c>
    </row>
    <row r="288" spans="1:11" s="965" customFormat="1" ht="18" thickTop="1" x14ac:dyDescent="0.3">
      <c r="A288" s="340"/>
      <c r="B288" s="228"/>
      <c r="C288" s="235"/>
      <c r="D288" s="236"/>
      <c r="E288" s="236"/>
      <c r="F288" s="384"/>
      <c r="G288" s="312"/>
      <c r="H288" s="325"/>
      <c r="I288" s="355"/>
    </row>
    <row r="289" spans="1:11" s="210" customFormat="1" ht="102" x14ac:dyDescent="0.25">
      <c r="A289" s="268">
        <v>3</v>
      </c>
      <c r="B289" s="260" t="s">
        <v>194</v>
      </c>
      <c r="C289" s="928" t="s">
        <v>43</v>
      </c>
      <c r="D289" s="236"/>
      <c r="E289" s="308"/>
      <c r="F289" s="393"/>
      <c r="G289" s="312"/>
      <c r="H289" s="325"/>
      <c r="I289" s="341"/>
    </row>
    <row r="290" spans="1:11" s="210" customFormat="1" ht="20.399999999999999" x14ac:dyDescent="0.25">
      <c r="A290" s="252"/>
      <c r="B290" s="242"/>
      <c r="C290" s="928" t="s">
        <v>362</v>
      </c>
      <c r="D290" s="236" t="s">
        <v>46</v>
      </c>
      <c r="E290" s="308">
        <v>1</v>
      </c>
      <c r="F290" s="393">
        <v>22.25</v>
      </c>
      <c r="G290" s="312">
        <v>22</v>
      </c>
      <c r="H290" s="325"/>
      <c r="I290" s="343">
        <f>E290*F290*G290</f>
        <v>489.5</v>
      </c>
    </row>
    <row r="291" spans="1:11" s="210" customFormat="1" ht="20.399999999999999" x14ac:dyDescent="0.25">
      <c r="A291" s="252"/>
      <c r="B291" s="242"/>
      <c r="C291" s="929" t="s">
        <v>363</v>
      </c>
      <c r="D291" s="236" t="s">
        <v>46</v>
      </c>
      <c r="E291" s="323">
        <v>1</v>
      </c>
      <c r="F291" s="1246">
        <v>15.66</v>
      </c>
      <c r="G291" s="312">
        <v>5</v>
      </c>
      <c r="H291" s="325"/>
      <c r="I291" s="343">
        <f t="shared" ref="I291:I292" si="19">E291*F291*G291</f>
        <v>78.3</v>
      </c>
    </row>
    <row r="292" spans="1:11" s="210" customFormat="1" ht="20.399999999999999" x14ac:dyDescent="0.25">
      <c r="A292" s="252"/>
      <c r="B292" s="242"/>
      <c r="C292" s="929" t="s">
        <v>365</v>
      </c>
      <c r="D292" s="236" t="s">
        <v>46</v>
      </c>
      <c r="E292" s="323">
        <v>1</v>
      </c>
      <c r="F292" s="1246">
        <v>11.25</v>
      </c>
      <c r="G292" s="312">
        <v>2.83</v>
      </c>
      <c r="H292" s="325"/>
      <c r="I292" s="343">
        <f t="shared" si="19"/>
        <v>31.837500000000002</v>
      </c>
    </row>
    <row r="293" spans="1:11" s="210" customFormat="1" ht="21" thickBot="1" x14ac:dyDescent="0.3">
      <c r="A293" s="351"/>
      <c r="B293" s="368"/>
      <c r="C293" s="976" t="s">
        <v>339</v>
      </c>
      <c r="D293" s="963"/>
      <c r="E293" s="327"/>
      <c r="F293" s="974"/>
      <c r="G293" s="329"/>
      <c r="H293" s="329"/>
      <c r="I293" s="339">
        <f>SUM(I290:I292)</f>
        <v>599.63749999999993</v>
      </c>
    </row>
    <row r="294" spans="1:11" s="210" customFormat="1" ht="21" thickTop="1" x14ac:dyDescent="0.25">
      <c r="A294" s="268"/>
      <c r="B294" s="248"/>
      <c r="C294" s="259"/>
      <c r="D294" s="236"/>
      <c r="E294" s="236"/>
      <c r="F294" s="384"/>
      <c r="G294" s="325"/>
      <c r="H294" s="325"/>
      <c r="I294" s="1287"/>
    </row>
    <row r="295" spans="1:11" s="212" customFormat="1" ht="85.8" customHeight="1" x14ac:dyDescent="0.25">
      <c r="A295" s="252">
        <v>4</v>
      </c>
      <c r="B295" s="239" t="s">
        <v>63</v>
      </c>
      <c r="C295" s="253" t="s">
        <v>318</v>
      </c>
      <c r="D295" s="224"/>
      <c r="E295" s="224"/>
      <c r="F295" s="353"/>
      <c r="G295" s="312"/>
      <c r="H295" s="312"/>
      <c r="I295" s="294"/>
      <c r="J295" s="211"/>
      <c r="K295" s="211"/>
    </row>
    <row r="296" spans="1:11" s="985" customFormat="1" x14ac:dyDescent="0.3">
      <c r="A296" s="340"/>
      <c r="B296" s="227"/>
      <c r="C296" s="334" t="s">
        <v>418</v>
      </c>
      <c r="D296" s="224" t="s">
        <v>46</v>
      </c>
      <c r="E296" s="224">
        <v>1</v>
      </c>
      <c r="F296" s="353">
        <v>39</v>
      </c>
      <c r="G296" s="312"/>
      <c r="H296" s="312">
        <v>1</v>
      </c>
      <c r="I296" s="336">
        <f>E296*F296*H296</f>
        <v>39</v>
      </c>
      <c r="J296" s="984"/>
      <c r="K296" s="984"/>
    </row>
    <row r="297" spans="1:11" s="985" customFormat="1" x14ac:dyDescent="0.3">
      <c r="A297" s="340"/>
      <c r="B297" s="227"/>
      <c r="C297" s="334" t="s">
        <v>543</v>
      </c>
      <c r="D297" s="224" t="s">
        <v>46</v>
      </c>
      <c r="E297" s="224">
        <v>1</v>
      </c>
      <c r="F297" s="353">
        <v>29.5</v>
      </c>
      <c r="G297" s="312"/>
      <c r="H297" s="312">
        <v>3.75</v>
      </c>
      <c r="I297" s="336">
        <f t="shared" ref="I297:I300" si="20">E297*F297*H297</f>
        <v>110.625</v>
      </c>
      <c r="J297" s="984"/>
      <c r="K297" s="984"/>
    </row>
    <row r="298" spans="1:11" s="985" customFormat="1" x14ac:dyDescent="0.3">
      <c r="A298" s="340"/>
      <c r="B298" s="227"/>
      <c r="C298" s="334" t="s">
        <v>421</v>
      </c>
      <c r="D298" s="224" t="s">
        <v>46</v>
      </c>
      <c r="E298" s="224">
        <v>1</v>
      </c>
      <c r="F298" s="353">
        <v>44</v>
      </c>
      <c r="G298" s="312"/>
      <c r="H298" s="312">
        <v>7.5</v>
      </c>
      <c r="I298" s="336">
        <f t="shared" si="20"/>
        <v>330</v>
      </c>
      <c r="J298" s="984"/>
      <c r="K298" s="984"/>
    </row>
    <row r="299" spans="1:11" s="985" customFormat="1" x14ac:dyDescent="0.3">
      <c r="A299" s="340"/>
      <c r="B299" s="227"/>
      <c r="C299" s="334" t="s">
        <v>544</v>
      </c>
      <c r="D299" s="224" t="s">
        <v>46</v>
      </c>
      <c r="E299" s="224">
        <v>1</v>
      </c>
      <c r="F299" s="353">
        <v>11.25</v>
      </c>
      <c r="G299" s="312"/>
      <c r="H299" s="312">
        <v>7.5</v>
      </c>
      <c r="I299" s="336">
        <f t="shared" si="20"/>
        <v>84.375</v>
      </c>
      <c r="J299" s="984"/>
      <c r="K299" s="984"/>
    </row>
    <row r="300" spans="1:11" s="988" customFormat="1" x14ac:dyDescent="0.3">
      <c r="A300" s="989"/>
      <c r="B300" s="930"/>
      <c r="C300" s="990" t="s">
        <v>391</v>
      </c>
      <c r="D300" s="991" t="s">
        <v>46</v>
      </c>
      <c r="E300" s="991">
        <v>-1</v>
      </c>
      <c r="F300" s="992">
        <v>3.75</v>
      </c>
      <c r="G300" s="993"/>
      <c r="H300" s="993">
        <v>5</v>
      </c>
      <c r="I300" s="994">
        <f t="shared" si="20"/>
        <v>-18.75</v>
      </c>
      <c r="J300" s="987"/>
      <c r="K300" s="987"/>
    </row>
    <row r="301" spans="1:11" s="987" customFormat="1" ht="20.399999999999999" x14ac:dyDescent="0.3">
      <c r="A301" s="465"/>
      <c r="B301" s="438"/>
      <c r="C301" s="412" t="s">
        <v>418</v>
      </c>
      <c r="D301" s="431" t="s">
        <v>46</v>
      </c>
      <c r="E301" s="431">
        <v>8</v>
      </c>
      <c r="F301" s="431">
        <v>1</v>
      </c>
      <c r="G301" s="454"/>
      <c r="H301" s="454">
        <v>6.25</v>
      </c>
      <c r="I301" s="1084">
        <f>E301*F301*H301</f>
        <v>50</v>
      </c>
    </row>
    <row r="302" spans="1:11" s="987" customFormat="1" ht="20.399999999999999" x14ac:dyDescent="0.3">
      <c r="A302" s="465"/>
      <c r="B302" s="438"/>
      <c r="C302" s="412" t="s">
        <v>446</v>
      </c>
      <c r="D302" s="431" t="s">
        <v>46</v>
      </c>
      <c r="E302" s="431">
        <v>2</v>
      </c>
      <c r="F302" s="431">
        <v>1.5</v>
      </c>
      <c r="G302" s="454"/>
      <c r="H302" s="454">
        <v>6.58</v>
      </c>
      <c r="I302" s="1084">
        <f t="shared" ref="I302:I309" si="21">E302*F302*H302</f>
        <v>19.740000000000002</v>
      </c>
    </row>
    <row r="303" spans="1:11" s="987" customFormat="1" ht="20.399999999999999" x14ac:dyDescent="0.3">
      <c r="A303" s="465"/>
      <c r="B303" s="438"/>
      <c r="C303" s="412" t="s">
        <v>447</v>
      </c>
      <c r="D303" s="431" t="s">
        <v>46</v>
      </c>
      <c r="E303" s="431">
        <v>1</v>
      </c>
      <c r="F303" s="431">
        <v>0.57999999999999996</v>
      </c>
      <c r="G303" s="454"/>
      <c r="H303" s="454">
        <v>6.58</v>
      </c>
      <c r="I303" s="1084">
        <f t="shared" si="21"/>
        <v>3.8163999999999998</v>
      </c>
    </row>
    <row r="304" spans="1:11" s="987" customFormat="1" ht="20.399999999999999" x14ac:dyDescent="0.3">
      <c r="A304" s="465"/>
      <c r="B304" s="438"/>
      <c r="C304" s="412" t="s">
        <v>448</v>
      </c>
      <c r="D304" s="431" t="s">
        <v>46</v>
      </c>
      <c r="E304" s="431">
        <v>1</v>
      </c>
      <c r="F304" s="431">
        <v>8.25</v>
      </c>
      <c r="G304" s="454"/>
      <c r="H304" s="454">
        <v>8</v>
      </c>
      <c r="I304" s="1084">
        <f t="shared" si="21"/>
        <v>66</v>
      </c>
    </row>
    <row r="305" spans="1:9" s="987" customFormat="1" ht="20.399999999999999" x14ac:dyDescent="0.3">
      <c r="A305" s="465"/>
      <c r="B305" s="438"/>
      <c r="C305" s="412" t="s">
        <v>449</v>
      </c>
      <c r="D305" s="431" t="s">
        <v>46</v>
      </c>
      <c r="E305" s="431">
        <v>1</v>
      </c>
      <c r="F305" s="431">
        <v>1</v>
      </c>
      <c r="G305" s="454"/>
      <c r="H305" s="454">
        <v>3</v>
      </c>
      <c r="I305" s="1084">
        <f t="shared" si="21"/>
        <v>3</v>
      </c>
    </row>
    <row r="306" spans="1:9" s="987" customFormat="1" ht="20.399999999999999" x14ac:dyDescent="0.3">
      <c r="A306" s="465"/>
      <c r="B306" s="438"/>
      <c r="C306" s="412" t="s">
        <v>450</v>
      </c>
      <c r="D306" s="431" t="s">
        <v>46</v>
      </c>
      <c r="E306" s="431">
        <v>1</v>
      </c>
      <c r="F306" s="431">
        <v>2.83</v>
      </c>
      <c r="G306" s="454"/>
      <c r="H306" s="454">
        <v>8</v>
      </c>
      <c r="I306" s="1084">
        <f t="shared" si="21"/>
        <v>22.64</v>
      </c>
    </row>
    <row r="307" spans="1:9" s="987" customFormat="1" ht="20.399999999999999" x14ac:dyDescent="0.3">
      <c r="A307" s="465"/>
      <c r="B307" s="438"/>
      <c r="C307" s="412" t="s">
        <v>451</v>
      </c>
      <c r="D307" s="431" t="s">
        <v>46</v>
      </c>
      <c r="E307" s="431">
        <v>1</v>
      </c>
      <c r="F307" s="431">
        <v>2</v>
      </c>
      <c r="G307" s="454"/>
      <c r="H307" s="454">
        <v>12.5</v>
      </c>
      <c r="I307" s="1084">
        <f t="shared" si="21"/>
        <v>25</v>
      </c>
    </row>
    <row r="308" spans="1:9" s="987" customFormat="1" ht="20.399999999999999" x14ac:dyDescent="0.3">
      <c r="A308" s="465"/>
      <c r="B308" s="438"/>
      <c r="C308" s="412" t="s">
        <v>452</v>
      </c>
      <c r="D308" s="431" t="s">
        <v>46</v>
      </c>
      <c r="E308" s="431">
        <v>1</v>
      </c>
      <c r="F308" s="431">
        <v>5.5</v>
      </c>
      <c r="G308" s="454"/>
      <c r="H308" s="454">
        <v>1.66</v>
      </c>
      <c r="I308" s="1084">
        <f t="shared" si="21"/>
        <v>9.129999999999999</v>
      </c>
    </row>
    <row r="309" spans="1:9" s="987" customFormat="1" ht="20.399999999999999" x14ac:dyDescent="0.3">
      <c r="A309" s="465"/>
      <c r="B309" s="438"/>
      <c r="C309" s="412" t="s">
        <v>453</v>
      </c>
      <c r="D309" s="431" t="s">
        <v>46</v>
      </c>
      <c r="E309" s="431">
        <v>1</v>
      </c>
      <c r="F309" s="431">
        <v>9.08</v>
      </c>
      <c r="G309" s="454"/>
      <c r="H309" s="454">
        <v>1</v>
      </c>
      <c r="I309" s="1084">
        <f t="shared" si="21"/>
        <v>9.08</v>
      </c>
    </row>
    <row r="310" spans="1:9" s="986" customFormat="1" ht="21" thickBot="1" x14ac:dyDescent="0.35">
      <c r="A310" s="344"/>
      <c r="B310" s="307"/>
      <c r="C310" s="976" t="s">
        <v>339</v>
      </c>
      <c r="D310" s="963" t="s">
        <v>46</v>
      </c>
      <c r="E310" s="963"/>
      <c r="F310" s="974"/>
      <c r="G310" s="329"/>
      <c r="H310" s="329"/>
      <c r="I310" s="339">
        <f>SUM(I296:I309)</f>
        <v>753.65640000000008</v>
      </c>
    </row>
    <row r="311" spans="1:9" s="210" customFormat="1" ht="21" thickTop="1" x14ac:dyDescent="0.25">
      <c r="A311" s="268"/>
      <c r="B311" s="248"/>
      <c r="C311" s="259"/>
      <c r="D311" s="236"/>
      <c r="E311" s="308"/>
      <c r="F311" s="384"/>
      <c r="G311" s="325"/>
      <c r="H311" s="325"/>
      <c r="I311" s="1099"/>
    </row>
    <row r="312" spans="1:9" s="210" customFormat="1" ht="102" x14ac:dyDescent="0.25">
      <c r="A312" s="252">
        <v>5</v>
      </c>
      <c r="B312" s="242" t="s">
        <v>319</v>
      </c>
      <c r="C312" s="254" t="s">
        <v>44</v>
      </c>
      <c r="D312" s="236"/>
      <c r="E312" s="236"/>
      <c r="F312" s="384"/>
      <c r="G312" s="312"/>
      <c r="H312" s="325"/>
      <c r="I312" s="341"/>
    </row>
    <row r="313" spans="1:9" s="210" customFormat="1" x14ac:dyDescent="0.25">
      <c r="A313" s="966"/>
      <c r="B313" s="967"/>
      <c r="C313" s="968" t="s">
        <v>535</v>
      </c>
      <c r="D313" s="236" t="s">
        <v>46</v>
      </c>
      <c r="E313" s="236">
        <v>1</v>
      </c>
      <c r="F313" s="384">
        <v>40</v>
      </c>
      <c r="G313" s="312">
        <v>7</v>
      </c>
      <c r="H313" s="325"/>
      <c r="I313" s="343">
        <f>E313*F313*G313</f>
        <v>280</v>
      </c>
    </row>
    <row r="314" spans="1:9" s="210" customFormat="1" x14ac:dyDescent="0.25">
      <c r="A314" s="966"/>
      <c r="B314" s="967"/>
      <c r="C314" s="968" t="s">
        <v>540</v>
      </c>
      <c r="D314" s="236" t="s">
        <v>46</v>
      </c>
      <c r="E314" s="236">
        <v>2</v>
      </c>
      <c r="F314" s="384">
        <v>15</v>
      </c>
      <c r="G314" s="312">
        <v>3</v>
      </c>
      <c r="H314" s="325"/>
      <c r="I314" s="343">
        <f t="shared" ref="I314:I319" si="22">E314*F314*G314</f>
        <v>90</v>
      </c>
    </row>
    <row r="315" spans="1:9" s="210" customFormat="1" x14ac:dyDescent="0.25">
      <c r="A315" s="966"/>
      <c r="B315" s="967"/>
      <c r="C315" s="968" t="s">
        <v>540</v>
      </c>
      <c r="D315" s="236" t="s">
        <v>46</v>
      </c>
      <c r="E315" s="236">
        <v>1</v>
      </c>
      <c r="F315" s="384">
        <v>30</v>
      </c>
      <c r="G315" s="312">
        <v>3.5</v>
      </c>
      <c r="H315" s="325"/>
      <c r="I315" s="343">
        <f t="shared" si="22"/>
        <v>105</v>
      </c>
    </row>
    <row r="316" spans="1:9" s="210" customFormat="1" x14ac:dyDescent="0.25">
      <c r="A316" s="966"/>
      <c r="B316" s="967"/>
      <c r="C316" s="968" t="s">
        <v>541</v>
      </c>
      <c r="D316" s="236" t="s">
        <v>46</v>
      </c>
      <c r="E316" s="236">
        <v>1</v>
      </c>
      <c r="F316" s="384">
        <v>15.5</v>
      </c>
      <c r="G316" s="312">
        <v>7.16</v>
      </c>
      <c r="H316" s="325"/>
      <c r="I316" s="343">
        <f t="shared" si="22"/>
        <v>110.98</v>
      </c>
    </row>
    <row r="317" spans="1:9" s="210" customFormat="1" x14ac:dyDescent="0.25">
      <c r="A317" s="966"/>
      <c r="B317" s="967"/>
      <c r="C317" s="968" t="s">
        <v>536</v>
      </c>
      <c r="D317" s="236" t="s">
        <v>46</v>
      </c>
      <c r="E317" s="236">
        <v>1</v>
      </c>
      <c r="F317" s="384">
        <v>27.25</v>
      </c>
      <c r="G317" s="312">
        <v>11.25</v>
      </c>
      <c r="H317" s="325"/>
      <c r="I317" s="343">
        <f t="shared" si="22"/>
        <v>306.5625</v>
      </c>
    </row>
    <row r="318" spans="1:9" s="210" customFormat="1" x14ac:dyDescent="0.25">
      <c r="A318" s="966"/>
      <c r="B318" s="967"/>
      <c r="C318" s="968" t="s">
        <v>364</v>
      </c>
      <c r="D318" s="236" t="s">
        <v>46</v>
      </c>
      <c r="E318" s="236">
        <v>1</v>
      </c>
      <c r="F318" s="384">
        <v>4</v>
      </c>
      <c r="G318" s="312">
        <v>11.25</v>
      </c>
      <c r="H318" s="325"/>
      <c r="I318" s="343">
        <f t="shared" si="22"/>
        <v>45</v>
      </c>
    </row>
    <row r="319" spans="1:9" s="210" customFormat="1" x14ac:dyDescent="0.25">
      <c r="A319" s="970"/>
      <c r="B319" s="971"/>
      <c r="C319" s="972" t="s">
        <v>537</v>
      </c>
      <c r="D319" s="375" t="s">
        <v>46</v>
      </c>
      <c r="E319" s="375">
        <v>-1</v>
      </c>
      <c r="F319" s="388">
        <v>5</v>
      </c>
      <c r="G319" s="316">
        <v>9</v>
      </c>
      <c r="H319" s="322"/>
      <c r="I319" s="349">
        <f t="shared" si="22"/>
        <v>-45</v>
      </c>
    </row>
    <row r="320" spans="1:9" s="210" customFormat="1" ht="21" thickBot="1" x14ac:dyDescent="0.3">
      <c r="A320" s="344"/>
      <c r="B320" s="307"/>
      <c r="C320" s="277" t="s">
        <v>339</v>
      </c>
      <c r="D320" s="963"/>
      <c r="E320" s="963"/>
      <c r="F320" s="974"/>
      <c r="G320" s="329"/>
      <c r="H320" s="329"/>
      <c r="I320" s="339">
        <f>SUM(I313:I319)</f>
        <v>892.54250000000002</v>
      </c>
    </row>
    <row r="321" spans="1:9" s="210" customFormat="1" ht="21" thickTop="1" x14ac:dyDescent="0.25">
      <c r="A321" s="268"/>
      <c r="B321" s="260"/>
      <c r="C321" s="968"/>
      <c r="D321" s="236"/>
      <c r="E321" s="236"/>
      <c r="F321" s="384"/>
      <c r="G321" s="312"/>
      <c r="H321" s="325"/>
      <c r="I321" s="343"/>
    </row>
    <row r="322" spans="1:9" s="210" customFormat="1" ht="81.599999999999994" x14ac:dyDescent="0.25">
      <c r="A322" s="252">
        <v>6</v>
      </c>
      <c r="B322" s="242" t="s">
        <v>58</v>
      </c>
      <c r="C322" s="254" t="s">
        <v>45</v>
      </c>
      <c r="D322" s="236"/>
      <c r="E322" s="236"/>
      <c r="F322" s="384"/>
      <c r="G322" s="325"/>
      <c r="H322" s="325"/>
      <c r="I322" s="341"/>
    </row>
    <row r="323" spans="1:9" s="210" customFormat="1" ht="20.399999999999999" x14ac:dyDescent="0.25">
      <c r="A323" s="268"/>
      <c r="B323" s="260"/>
      <c r="C323" s="259"/>
      <c r="D323" s="236"/>
      <c r="E323" s="236"/>
      <c r="F323" s="384"/>
      <c r="G323" s="325"/>
      <c r="H323" s="325"/>
      <c r="I323" s="341"/>
    </row>
    <row r="324" spans="1:9" s="210" customFormat="1" ht="20.399999999999999" x14ac:dyDescent="0.25">
      <c r="A324" s="268"/>
      <c r="B324" s="228"/>
      <c r="C324" s="235" t="s">
        <v>534</v>
      </c>
      <c r="D324" s="236" t="s">
        <v>46</v>
      </c>
      <c r="E324" s="308">
        <v>1</v>
      </c>
      <c r="F324" s="393">
        <v>35.83</v>
      </c>
      <c r="G324" s="373">
        <v>15</v>
      </c>
      <c r="H324" s="381"/>
      <c r="I324" s="343">
        <f>E324*F324*G324</f>
        <v>537.44999999999993</v>
      </c>
    </row>
    <row r="325" spans="1:9" s="210" customFormat="1" ht="21" thickBot="1" x14ac:dyDescent="0.3">
      <c r="A325" s="351"/>
      <c r="B325" s="368"/>
      <c r="C325" s="976" t="s">
        <v>339</v>
      </c>
      <c r="D325" s="963" t="s">
        <v>46</v>
      </c>
      <c r="E325" s="327"/>
      <c r="F325" s="974"/>
      <c r="G325" s="329"/>
      <c r="H325" s="329"/>
      <c r="I325" s="1288">
        <f>SUM(I324)</f>
        <v>537.44999999999993</v>
      </c>
    </row>
    <row r="326" spans="1:9" s="210" customFormat="1" ht="21" thickTop="1" x14ac:dyDescent="0.25">
      <c r="A326" s="268"/>
      <c r="B326" s="260"/>
      <c r="C326" s="259"/>
      <c r="D326" s="236"/>
      <c r="E326" s="236"/>
      <c r="F326" s="384"/>
      <c r="G326" s="325"/>
      <c r="H326" s="325"/>
      <c r="I326" s="355"/>
    </row>
    <row r="327" spans="1:9" s="210" customFormat="1" ht="108.6" customHeight="1" x14ac:dyDescent="0.25">
      <c r="A327" s="255">
        <v>7</v>
      </c>
      <c r="B327" s="242" t="s">
        <v>53</v>
      </c>
      <c r="C327" s="254" t="s">
        <v>54</v>
      </c>
      <c r="D327" s="236"/>
      <c r="E327" s="236"/>
      <c r="F327" s="393"/>
      <c r="G327" s="325"/>
      <c r="H327" s="325"/>
      <c r="I327" s="341"/>
    </row>
    <row r="328" spans="1:9" s="210" customFormat="1" ht="20.399999999999999" x14ac:dyDescent="0.25">
      <c r="A328" s="255"/>
      <c r="B328" s="242"/>
      <c r="C328" s="254" t="s">
        <v>538</v>
      </c>
      <c r="D328" s="236" t="s">
        <v>46</v>
      </c>
      <c r="E328" s="236">
        <v>2</v>
      </c>
      <c r="F328" s="393">
        <v>33</v>
      </c>
      <c r="G328" s="325">
        <v>5.25</v>
      </c>
      <c r="H328" s="325"/>
      <c r="I328" s="343">
        <f>E328*F328*G328</f>
        <v>346.5</v>
      </c>
    </row>
    <row r="329" spans="1:9" s="210" customFormat="1" ht="20.399999999999999" x14ac:dyDescent="0.25">
      <c r="A329" s="255"/>
      <c r="B329" s="242"/>
      <c r="C329" s="254" t="s">
        <v>539</v>
      </c>
      <c r="D329" s="236" t="s">
        <v>46</v>
      </c>
      <c r="E329" s="236">
        <v>14</v>
      </c>
      <c r="F329" s="393">
        <v>4</v>
      </c>
      <c r="G329" s="325">
        <v>1</v>
      </c>
      <c r="H329" s="325"/>
      <c r="I329" s="343">
        <f>E329*F329*G329</f>
        <v>56</v>
      </c>
    </row>
    <row r="330" spans="1:9" s="983" customFormat="1" ht="20.399999999999999" x14ac:dyDescent="0.25">
      <c r="A330" s="273"/>
      <c r="B330" s="260"/>
      <c r="C330" s="259" t="s">
        <v>542</v>
      </c>
      <c r="D330" s="236"/>
      <c r="E330" s="236"/>
      <c r="F330" s="393"/>
      <c r="G330" s="325"/>
      <c r="H330" s="325"/>
      <c r="I330" s="343"/>
    </row>
    <row r="331" spans="1:9" s="210" customFormat="1" ht="20.399999999999999" x14ac:dyDescent="0.25">
      <c r="A331" s="252"/>
      <c r="B331" s="242"/>
      <c r="C331" s="928" t="s">
        <v>362</v>
      </c>
      <c r="D331" s="236" t="s">
        <v>46</v>
      </c>
      <c r="E331" s="308">
        <v>1</v>
      </c>
      <c r="F331" s="393">
        <v>22.25</v>
      </c>
      <c r="G331" s="312">
        <v>22</v>
      </c>
      <c r="H331" s="325"/>
      <c r="I331" s="343">
        <f>E331*F331*G331</f>
        <v>489.5</v>
      </c>
    </row>
    <row r="332" spans="1:9" s="210" customFormat="1" ht="20.399999999999999" x14ac:dyDescent="0.25">
      <c r="A332" s="252"/>
      <c r="B332" s="242"/>
      <c r="C332" s="929" t="s">
        <v>363</v>
      </c>
      <c r="D332" s="236" t="s">
        <v>46</v>
      </c>
      <c r="E332" s="323">
        <v>1</v>
      </c>
      <c r="F332" s="1246">
        <v>15.66</v>
      </c>
      <c r="G332" s="312">
        <v>5</v>
      </c>
      <c r="H332" s="325"/>
      <c r="I332" s="343">
        <f t="shared" ref="I332:I333" si="23">E332*F332*G332</f>
        <v>78.3</v>
      </c>
    </row>
    <row r="333" spans="1:9" s="210" customFormat="1" ht="20.399999999999999" x14ac:dyDescent="0.25">
      <c r="A333" s="252"/>
      <c r="B333" s="242"/>
      <c r="C333" s="929" t="s">
        <v>365</v>
      </c>
      <c r="D333" s="236" t="s">
        <v>46</v>
      </c>
      <c r="E333" s="323">
        <v>1</v>
      </c>
      <c r="F333" s="1246">
        <v>11.25</v>
      </c>
      <c r="G333" s="312">
        <v>2.83</v>
      </c>
      <c r="H333" s="325"/>
      <c r="I333" s="343">
        <f t="shared" si="23"/>
        <v>31.837500000000002</v>
      </c>
    </row>
    <row r="334" spans="1:9" s="982" customFormat="1" ht="21" thickBot="1" x14ac:dyDescent="0.3">
      <c r="A334" s="564"/>
      <c r="B334" s="981"/>
      <c r="C334" s="976" t="s">
        <v>339</v>
      </c>
      <c r="D334" s="963"/>
      <c r="E334" s="963"/>
      <c r="F334" s="974"/>
      <c r="G334" s="329"/>
      <c r="H334" s="329"/>
      <c r="I334" s="339">
        <f>SUM(I328:I333)</f>
        <v>1002.1374999999999</v>
      </c>
    </row>
    <row r="335" spans="1:9" s="210" customFormat="1" ht="21" thickTop="1" x14ac:dyDescent="0.25">
      <c r="A335" s="273"/>
      <c r="B335" s="260"/>
      <c r="C335" s="259"/>
      <c r="D335" s="236"/>
      <c r="E335" s="236"/>
      <c r="F335" s="393"/>
      <c r="G335" s="325"/>
      <c r="H335" s="325"/>
      <c r="I335" s="355"/>
    </row>
    <row r="336" spans="1:9" s="977" customFormat="1" ht="102" x14ac:dyDescent="0.25">
      <c r="A336" s="978">
        <v>8</v>
      </c>
      <c r="B336" s="979" t="s">
        <v>59</v>
      </c>
      <c r="C336" s="980" t="s">
        <v>60</v>
      </c>
      <c r="D336" s="991"/>
      <c r="E336" s="991"/>
      <c r="F336" s="992"/>
      <c r="G336" s="993"/>
      <c r="H336" s="993"/>
      <c r="I336" s="1106"/>
    </row>
    <row r="337" spans="1:10" s="210" customFormat="1" ht="20.399999999999999" x14ac:dyDescent="0.25">
      <c r="A337" s="268"/>
      <c r="B337" s="260"/>
      <c r="C337" s="259"/>
      <c r="D337" s="236"/>
      <c r="E337" s="236"/>
      <c r="F337" s="384"/>
      <c r="G337" s="325"/>
      <c r="H337" s="325"/>
      <c r="I337" s="341"/>
    </row>
    <row r="338" spans="1:10" x14ac:dyDescent="0.25">
      <c r="A338" s="213"/>
      <c r="J338" s="214"/>
    </row>
    <row r="339" spans="1:10" x14ac:dyDescent="0.25">
      <c r="A339" s="213"/>
      <c r="J339" s="214"/>
    </row>
    <row r="340" spans="1:10" x14ac:dyDescent="0.25">
      <c r="A340" s="213"/>
      <c r="J340" s="214"/>
    </row>
    <row r="341" spans="1:10" x14ac:dyDescent="0.25">
      <c r="A341" s="213"/>
      <c r="J341" s="214"/>
    </row>
    <row r="342" spans="1:10" x14ac:dyDescent="0.25">
      <c r="A342" s="213"/>
      <c r="J342" s="214"/>
    </row>
    <row r="343" spans="1:10" x14ac:dyDescent="0.25">
      <c r="A343" s="213"/>
    </row>
    <row r="344" spans="1:10" x14ac:dyDescent="0.25">
      <c r="A344" s="213"/>
    </row>
    <row r="345" spans="1:10" x14ac:dyDescent="0.25">
      <c r="A345" s="213"/>
    </row>
    <row r="346" spans="1:10" x14ac:dyDescent="0.25">
      <c r="A346" s="213"/>
    </row>
    <row r="347" spans="1:10" x14ac:dyDescent="0.25">
      <c r="A347" s="213"/>
    </row>
    <row r="348" spans="1:10" x14ac:dyDescent="0.25">
      <c r="A348" s="213"/>
    </row>
    <row r="349" spans="1:10" x14ac:dyDescent="0.25">
      <c r="A349" s="213"/>
    </row>
    <row r="350" spans="1:10" x14ac:dyDescent="0.25">
      <c r="A350" s="213"/>
      <c r="C350" s="205"/>
    </row>
    <row r="351" spans="1:10" x14ac:dyDescent="0.25">
      <c r="A351" s="213"/>
    </row>
    <row r="352" spans="1:10" x14ac:dyDescent="0.25">
      <c r="A352" s="213"/>
    </row>
    <row r="353" spans="1:1" x14ac:dyDescent="0.25">
      <c r="A353" s="213"/>
    </row>
    <row r="354" spans="1:1" x14ac:dyDescent="0.25">
      <c r="A354" s="213"/>
    </row>
    <row r="355" spans="1:1" x14ac:dyDescent="0.25">
      <c r="A355" s="213"/>
    </row>
    <row r="356" spans="1:1" x14ac:dyDescent="0.25">
      <c r="A356" s="213"/>
    </row>
    <row r="357" spans="1:1" x14ac:dyDescent="0.25">
      <c r="A357" s="213"/>
    </row>
    <row r="358" spans="1:1" x14ac:dyDescent="0.25">
      <c r="A358" s="213"/>
    </row>
    <row r="359" spans="1:1" x14ac:dyDescent="0.25">
      <c r="A359" s="213"/>
    </row>
    <row r="360" spans="1:1" x14ac:dyDescent="0.25">
      <c r="A360" s="213"/>
    </row>
    <row r="361" spans="1:1" x14ac:dyDescent="0.25">
      <c r="A361" s="213"/>
    </row>
    <row r="362" spans="1:1" x14ac:dyDescent="0.25">
      <c r="A362" s="213"/>
    </row>
  </sheetData>
  <protectedRanges>
    <protectedRange sqref="F2:F3 I3 I261 F260:F261 F173 F226:F227 F270 F338:F65620 I338:I65620 I62:I63 F156:F158 I83:I85 I106 I21:I60 F21:F60 F175:F191 F193:F199 F201:F216 F62:F106 F108:F150" name="Range1"/>
    <protectedRange sqref="F5 F20 I5 I16 F16 I20" name="Range1_1_1"/>
    <protectedRange sqref="F269 F312:F337 F217:F225 F228:F259 F273:F293 F295:F300 F310" name="Range1_4"/>
    <protectedRange sqref="F61:I61" name="Range1_3"/>
    <protectedRange sqref="F200 F107 F174 F192 F159:F172" name="Range1_5"/>
    <protectedRange sqref="G63:H63 G83:H85 G106:H106" name="Range1_7"/>
    <protectedRange sqref="G273:H278 G324:H324" name="Range1_9_1_1"/>
    <protectedRange sqref="F262:F268" name="Range1_1"/>
    <protectedRange sqref="I2" name="Range1_6_1_1"/>
    <protectedRange sqref="I301:I309" name="Range1_2"/>
    <protectedRange sqref="F301:F309" name="Range1_1_3_1"/>
  </protectedRanges>
  <mergeCells count="22">
    <mergeCell ref="J174:J181"/>
    <mergeCell ref="A192:A193"/>
    <mergeCell ref="B192:B193"/>
    <mergeCell ref="A273:A275"/>
    <mergeCell ref="A207:A208"/>
    <mergeCell ref="B207:B208"/>
    <mergeCell ref="A215:A224"/>
    <mergeCell ref="B215:B216"/>
    <mergeCell ref="A226:A253"/>
    <mergeCell ref="B226:B227"/>
    <mergeCell ref="J22:J40"/>
    <mergeCell ref="A62:A84"/>
    <mergeCell ref="J62:J84"/>
    <mergeCell ref="A108:A128"/>
    <mergeCell ref="A158:A168"/>
    <mergeCell ref="A21:A52"/>
    <mergeCell ref="A1:I1"/>
    <mergeCell ref="A200:A201"/>
    <mergeCell ref="B200:B201"/>
    <mergeCell ref="A174:A188"/>
    <mergeCell ref="B174:B175"/>
    <mergeCell ref="A2:I2"/>
  </mergeCells>
  <printOptions horizontalCentered="1"/>
  <pageMargins left="0.70866141732283472" right="0.70866141732283472" top="0.74803149606299213" bottom="0.74803149606299213" header="0.31496062992125984" footer="0.31496062992125984"/>
  <pageSetup paperSize="9" scale="40" orientation="portrait" r:id="rId1"/>
  <headerFooter>
    <oddHeader>&amp;A</oddHeader>
    <oddFooter>Page &amp;P of &amp;N</oddFooter>
  </headerFooter>
  <rowBreaks count="4" manualBreakCount="4">
    <brk id="61" max="8" man="1"/>
    <brk id="183" max="8" man="1"/>
    <brk id="241" max="8" man="1"/>
    <brk id="269"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36"/>
  <sheetViews>
    <sheetView view="pageBreakPreview" zoomScale="68" zoomScaleNormal="70" zoomScaleSheetLayoutView="68" workbookViewId="0">
      <selection activeCell="L8" sqref="L8"/>
    </sheetView>
  </sheetViews>
  <sheetFormatPr defaultColWidth="8.6640625" defaultRowHeight="13.8" x14ac:dyDescent="0.3"/>
  <cols>
    <col min="1" max="1" width="10.44140625" style="8" customWidth="1"/>
    <col min="2" max="2" width="23.33203125" style="8" customWidth="1"/>
    <col min="3" max="3" width="88.88671875" style="13" customWidth="1"/>
    <col min="4" max="4" width="21.33203125" style="8" customWidth="1"/>
    <col min="5" max="5" width="23.5546875" style="13" customWidth="1"/>
    <col min="6" max="6" width="8.33203125" style="7" bestFit="1" customWidth="1"/>
    <col min="7" max="7" width="9.33203125" style="8" customWidth="1"/>
    <col min="8" max="8" width="12.77734375" style="8" bestFit="1" customWidth="1"/>
    <col min="9" max="9" width="20.33203125" style="7" customWidth="1"/>
    <col min="10" max="10" width="20.33203125" style="396" customWidth="1"/>
    <col min="11" max="11" width="20.33203125" style="7" customWidth="1"/>
    <col min="12" max="12" width="21.88671875" style="9" customWidth="1"/>
    <col min="13" max="13" width="38.109375" style="9" customWidth="1"/>
    <col min="14" max="100" width="8.6640625" style="9"/>
    <col min="101" max="101" width="7.6640625" style="9" customWidth="1"/>
    <col min="102" max="102" width="65.6640625" style="9" customWidth="1"/>
    <col min="103" max="104" width="7.6640625" style="9" bestFit="1" customWidth="1"/>
    <col min="105" max="105" width="15.44140625" style="9" bestFit="1" customWidth="1"/>
    <col min="106" max="106" width="16.6640625" style="9" customWidth="1"/>
    <col min="107" max="107" width="18.44140625" style="9" customWidth="1"/>
    <col min="108" max="108" width="16" style="9" bestFit="1" customWidth="1"/>
    <col min="109" max="356" width="8.6640625" style="9"/>
    <col min="357" max="357" width="7.6640625" style="9" customWidth="1"/>
    <col min="358" max="358" width="65.6640625" style="9" customWidth="1"/>
    <col min="359" max="360" width="7.6640625" style="9" bestFit="1" customWidth="1"/>
    <col min="361" max="361" width="15.44140625" style="9" bestFit="1" customWidth="1"/>
    <col min="362" max="362" width="16.6640625" style="9" customWidth="1"/>
    <col min="363" max="363" width="18.44140625" style="9" customWidth="1"/>
    <col min="364" max="364" width="16" style="9" bestFit="1" customWidth="1"/>
    <col min="365" max="612" width="8.6640625" style="9"/>
    <col min="613" max="613" width="7.6640625" style="9" customWidth="1"/>
    <col min="614" max="614" width="65.6640625" style="9" customWidth="1"/>
    <col min="615" max="616" width="7.6640625" style="9" bestFit="1" customWidth="1"/>
    <col min="617" max="617" width="15.44140625" style="9" bestFit="1" customWidth="1"/>
    <col min="618" max="618" width="16.6640625" style="9" customWidth="1"/>
    <col min="619" max="619" width="18.44140625" style="9" customWidth="1"/>
    <col min="620" max="620" width="16" style="9" bestFit="1" customWidth="1"/>
    <col min="621" max="868" width="8.6640625" style="9"/>
    <col min="869" max="869" width="7.6640625" style="9" customWidth="1"/>
    <col min="870" max="870" width="65.6640625" style="9" customWidth="1"/>
    <col min="871" max="872" width="7.6640625" style="9" bestFit="1" customWidth="1"/>
    <col min="873" max="873" width="15.44140625" style="9" bestFit="1" customWidth="1"/>
    <col min="874" max="874" width="16.6640625" style="9" customWidth="1"/>
    <col min="875" max="875" width="18.44140625" style="9" customWidth="1"/>
    <col min="876" max="876" width="16" style="9" bestFit="1" customWidth="1"/>
    <col min="877" max="1124" width="8.6640625" style="9"/>
    <col min="1125" max="1125" width="7.6640625" style="9" customWidth="1"/>
    <col min="1126" max="1126" width="65.6640625" style="9" customWidth="1"/>
    <col min="1127" max="1128" width="7.6640625" style="9" bestFit="1" customWidth="1"/>
    <col min="1129" max="1129" width="15.44140625" style="9" bestFit="1" customWidth="1"/>
    <col min="1130" max="1130" width="16.6640625" style="9" customWidth="1"/>
    <col min="1131" max="1131" width="18.44140625" style="9" customWidth="1"/>
    <col min="1132" max="1132" width="16" style="9" bestFit="1" customWidth="1"/>
    <col min="1133" max="1380" width="8.6640625" style="9"/>
    <col min="1381" max="1381" width="7.6640625" style="9" customWidth="1"/>
    <col min="1382" max="1382" width="65.6640625" style="9" customWidth="1"/>
    <col min="1383" max="1384" width="7.6640625" style="9" bestFit="1" customWidth="1"/>
    <col min="1385" max="1385" width="15.44140625" style="9" bestFit="1" customWidth="1"/>
    <col min="1386" max="1386" width="16.6640625" style="9" customWidth="1"/>
    <col min="1387" max="1387" width="18.44140625" style="9" customWidth="1"/>
    <col min="1388" max="1388" width="16" style="9" bestFit="1" customWidth="1"/>
    <col min="1389" max="1636" width="8.6640625" style="9"/>
    <col min="1637" max="1637" width="7.6640625" style="9" customWidth="1"/>
    <col min="1638" max="1638" width="65.6640625" style="9" customWidth="1"/>
    <col min="1639" max="1640" width="7.6640625" style="9" bestFit="1" customWidth="1"/>
    <col min="1641" max="1641" width="15.44140625" style="9" bestFit="1" customWidth="1"/>
    <col min="1642" max="1642" width="16.6640625" style="9" customWidth="1"/>
    <col min="1643" max="1643" width="18.44140625" style="9" customWidth="1"/>
    <col min="1644" max="1644" width="16" style="9" bestFit="1" customWidth="1"/>
    <col min="1645" max="1892" width="8.6640625" style="9"/>
    <col min="1893" max="1893" width="7.6640625" style="9" customWidth="1"/>
    <col min="1894" max="1894" width="65.6640625" style="9" customWidth="1"/>
    <col min="1895" max="1896" width="7.6640625" style="9" bestFit="1" customWidth="1"/>
    <col min="1897" max="1897" width="15.44140625" style="9" bestFit="1" customWidth="1"/>
    <col min="1898" max="1898" width="16.6640625" style="9" customWidth="1"/>
    <col min="1899" max="1899" width="18.44140625" style="9" customWidth="1"/>
    <col min="1900" max="1900" width="16" style="9" bestFit="1" customWidth="1"/>
    <col min="1901" max="2148" width="8.6640625" style="9"/>
    <col min="2149" max="2149" width="7.6640625" style="9" customWidth="1"/>
    <col min="2150" max="2150" width="65.6640625" style="9" customWidth="1"/>
    <col min="2151" max="2152" width="7.6640625" style="9" bestFit="1" customWidth="1"/>
    <col min="2153" max="2153" width="15.44140625" style="9" bestFit="1" customWidth="1"/>
    <col min="2154" max="2154" width="16.6640625" style="9" customWidth="1"/>
    <col min="2155" max="2155" width="18.44140625" style="9" customWidth="1"/>
    <col min="2156" max="2156" width="16" style="9" bestFit="1" customWidth="1"/>
    <col min="2157" max="2404" width="8.6640625" style="9"/>
    <col min="2405" max="2405" width="7.6640625" style="9" customWidth="1"/>
    <col min="2406" max="2406" width="65.6640625" style="9" customWidth="1"/>
    <col min="2407" max="2408" width="7.6640625" style="9" bestFit="1" customWidth="1"/>
    <col min="2409" max="2409" width="15.44140625" style="9" bestFit="1" customWidth="1"/>
    <col min="2410" max="2410" width="16.6640625" style="9" customWidth="1"/>
    <col min="2411" max="2411" width="18.44140625" style="9" customWidth="1"/>
    <col min="2412" max="2412" width="16" style="9" bestFit="1" customWidth="1"/>
    <col min="2413" max="2660" width="8.6640625" style="9"/>
    <col min="2661" max="2661" width="7.6640625" style="9" customWidth="1"/>
    <col min="2662" max="2662" width="65.6640625" style="9" customWidth="1"/>
    <col min="2663" max="2664" width="7.6640625" style="9" bestFit="1" customWidth="1"/>
    <col min="2665" max="2665" width="15.44140625" style="9" bestFit="1" customWidth="1"/>
    <col min="2666" max="2666" width="16.6640625" style="9" customWidth="1"/>
    <col min="2667" max="2667" width="18.44140625" style="9" customWidth="1"/>
    <col min="2668" max="2668" width="16" style="9" bestFit="1" customWidth="1"/>
    <col min="2669" max="2916" width="8.6640625" style="9"/>
    <col min="2917" max="2917" width="7.6640625" style="9" customWidth="1"/>
    <col min="2918" max="2918" width="65.6640625" style="9" customWidth="1"/>
    <col min="2919" max="2920" width="7.6640625" style="9" bestFit="1" customWidth="1"/>
    <col min="2921" max="2921" width="15.44140625" style="9" bestFit="1" customWidth="1"/>
    <col min="2922" max="2922" width="16.6640625" style="9" customWidth="1"/>
    <col min="2923" max="2923" width="18.44140625" style="9" customWidth="1"/>
    <col min="2924" max="2924" width="16" style="9" bestFit="1" customWidth="1"/>
    <col min="2925" max="3172" width="8.6640625" style="9"/>
    <col min="3173" max="3173" width="7.6640625" style="9" customWidth="1"/>
    <col min="3174" max="3174" width="65.6640625" style="9" customWidth="1"/>
    <col min="3175" max="3176" width="7.6640625" style="9" bestFit="1" customWidth="1"/>
    <col min="3177" max="3177" width="15.44140625" style="9" bestFit="1" customWidth="1"/>
    <col min="3178" max="3178" width="16.6640625" style="9" customWidth="1"/>
    <col min="3179" max="3179" width="18.44140625" style="9" customWidth="1"/>
    <col min="3180" max="3180" width="16" style="9" bestFit="1" customWidth="1"/>
    <col min="3181" max="3428" width="8.6640625" style="9"/>
    <col min="3429" max="3429" width="7.6640625" style="9" customWidth="1"/>
    <col min="3430" max="3430" width="65.6640625" style="9" customWidth="1"/>
    <col min="3431" max="3432" width="7.6640625" style="9" bestFit="1" customWidth="1"/>
    <col min="3433" max="3433" width="15.44140625" style="9" bestFit="1" customWidth="1"/>
    <col min="3434" max="3434" width="16.6640625" style="9" customWidth="1"/>
    <col min="3435" max="3435" width="18.44140625" style="9" customWidth="1"/>
    <col min="3436" max="3436" width="16" style="9" bestFit="1" customWidth="1"/>
    <col min="3437" max="3684" width="8.6640625" style="9"/>
    <col min="3685" max="3685" width="7.6640625" style="9" customWidth="1"/>
    <col min="3686" max="3686" width="65.6640625" style="9" customWidth="1"/>
    <col min="3687" max="3688" width="7.6640625" style="9" bestFit="1" customWidth="1"/>
    <col min="3689" max="3689" width="15.44140625" style="9" bestFit="1" customWidth="1"/>
    <col min="3690" max="3690" width="16.6640625" style="9" customWidth="1"/>
    <col min="3691" max="3691" width="18.44140625" style="9" customWidth="1"/>
    <col min="3692" max="3692" width="16" style="9" bestFit="1" customWidth="1"/>
    <col min="3693" max="3940" width="8.6640625" style="9"/>
    <col min="3941" max="3941" width="7.6640625" style="9" customWidth="1"/>
    <col min="3942" max="3942" width="65.6640625" style="9" customWidth="1"/>
    <col min="3943" max="3944" width="7.6640625" style="9" bestFit="1" customWidth="1"/>
    <col min="3945" max="3945" width="15.44140625" style="9" bestFit="1" customWidth="1"/>
    <col min="3946" max="3946" width="16.6640625" style="9" customWidth="1"/>
    <col min="3947" max="3947" width="18.44140625" style="9" customWidth="1"/>
    <col min="3948" max="3948" width="16" style="9" bestFit="1" customWidth="1"/>
    <col min="3949" max="4196" width="8.6640625" style="9"/>
    <col min="4197" max="4197" width="7.6640625" style="9" customWidth="1"/>
    <col min="4198" max="4198" width="65.6640625" style="9" customWidth="1"/>
    <col min="4199" max="4200" width="7.6640625" style="9" bestFit="1" customWidth="1"/>
    <col min="4201" max="4201" width="15.44140625" style="9" bestFit="1" customWidth="1"/>
    <col min="4202" max="4202" width="16.6640625" style="9" customWidth="1"/>
    <col min="4203" max="4203" width="18.44140625" style="9" customWidth="1"/>
    <col min="4204" max="4204" width="16" style="9" bestFit="1" customWidth="1"/>
    <col min="4205" max="4452" width="8.6640625" style="9"/>
    <col min="4453" max="4453" width="7.6640625" style="9" customWidth="1"/>
    <col min="4454" max="4454" width="65.6640625" style="9" customWidth="1"/>
    <col min="4455" max="4456" width="7.6640625" style="9" bestFit="1" customWidth="1"/>
    <col min="4457" max="4457" width="15.44140625" style="9" bestFit="1" customWidth="1"/>
    <col min="4458" max="4458" width="16.6640625" style="9" customWidth="1"/>
    <col min="4459" max="4459" width="18.44140625" style="9" customWidth="1"/>
    <col min="4460" max="4460" width="16" style="9" bestFit="1" customWidth="1"/>
    <col min="4461" max="4708" width="8.6640625" style="9"/>
    <col min="4709" max="4709" width="7.6640625" style="9" customWidth="1"/>
    <col min="4710" max="4710" width="65.6640625" style="9" customWidth="1"/>
    <col min="4711" max="4712" width="7.6640625" style="9" bestFit="1" customWidth="1"/>
    <col min="4713" max="4713" width="15.44140625" style="9" bestFit="1" customWidth="1"/>
    <col min="4714" max="4714" width="16.6640625" style="9" customWidth="1"/>
    <col min="4715" max="4715" width="18.44140625" style="9" customWidth="1"/>
    <col min="4716" max="4716" width="16" style="9" bestFit="1" customWidth="1"/>
    <col min="4717" max="4964" width="8.6640625" style="9"/>
    <col min="4965" max="4965" width="7.6640625" style="9" customWidth="1"/>
    <col min="4966" max="4966" width="65.6640625" style="9" customWidth="1"/>
    <col min="4967" max="4968" width="7.6640625" style="9" bestFit="1" customWidth="1"/>
    <col min="4969" max="4969" width="15.44140625" style="9" bestFit="1" customWidth="1"/>
    <col min="4970" max="4970" width="16.6640625" style="9" customWidth="1"/>
    <col min="4971" max="4971" width="18.44140625" style="9" customWidth="1"/>
    <col min="4972" max="4972" width="16" style="9" bestFit="1" customWidth="1"/>
    <col min="4973" max="5220" width="8.6640625" style="9"/>
    <col min="5221" max="5221" width="7.6640625" style="9" customWidth="1"/>
    <col min="5222" max="5222" width="65.6640625" style="9" customWidth="1"/>
    <col min="5223" max="5224" width="7.6640625" style="9" bestFit="1" customWidth="1"/>
    <col min="5225" max="5225" width="15.44140625" style="9" bestFit="1" customWidth="1"/>
    <col min="5226" max="5226" width="16.6640625" style="9" customWidth="1"/>
    <col min="5227" max="5227" width="18.44140625" style="9" customWidth="1"/>
    <col min="5228" max="5228" width="16" style="9" bestFit="1" customWidth="1"/>
    <col min="5229" max="5476" width="8.6640625" style="9"/>
    <col min="5477" max="5477" width="7.6640625" style="9" customWidth="1"/>
    <col min="5478" max="5478" width="65.6640625" style="9" customWidth="1"/>
    <col min="5479" max="5480" width="7.6640625" style="9" bestFit="1" customWidth="1"/>
    <col min="5481" max="5481" width="15.44140625" style="9" bestFit="1" customWidth="1"/>
    <col min="5482" max="5482" width="16.6640625" style="9" customWidth="1"/>
    <col min="5483" max="5483" width="18.44140625" style="9" customWidth="1"/>
    <col min="5484" max="5484" width="16" style="9" bestFit="1" customWidth="1"/>
    <col min="5485" max="5732" width="8.6640625" style="9"/>
    <col min="5733" max="5733" width="7.6640625" style="9" customWidth="1"/>
    <col min="5734" max="5734" width="65.6640625" style="9" customWidth="1"/>
    <col min="5735" max="5736" width="7.6640625" style="9" bestFit="1" customWidth="1"/>
    <col min="5737" max="5737" width="15.44140625" style="9" bestFit="1" customWidth="1"/>
    <col min="5738" max="5738" width="16.6640625" style="9" customWidth="1"/>
    <col min="5739" max="5739" width="18.44140625" style="9" customWidth="1"/>
    <col min="5740" max="5740" width="16" style="9" bestFit="1" customWidth="1"/>
    <col min="5741" max="5988" width="8.6640625" style="9"/>
    <col min="5989" max="5989" width="7.6640625" style="9" customWidth="1"/>
    <col min="5990" max="5990" width="65.6640625" style="9" customWidth="1"/>
    <col min="5991" max="5992" width="7.6640625" style="9" bestFit="1" customWidth="1"/>
    <col min="5993" max="5993" width="15.44140625" style="9" bestFit="1" customWidth="1"/>
    <col min="5994" max="5994" width="16.6640625" style="9" customWidth="1"/>
    <col min="5995" max="5995" width="18.44140625" style="9" customWidth="1"/>
    <col min="5996" max="5996" width="16" style="9" bestFit="1" customWidth="1"/>
    <col min="5997" max="6244" width="8.6640625" style="9"/>
    <col min="6245" max="6245" width="7.6640625" style="9" customWidth="1"/>
    <col min="6246" max="6246" width="65.6640625" style="9" customWidth="1"/>
    <col min="6247" max="6248" width="7.6640625" style="9" bestFit="1" customWidth="1"/>
    <col min="6249" max="6249" width="15.44140625" style="9" bestFit="1" customWidth="1"/>
    <col min="6250" max="6250" width="16.6640625" style="9" customWidth="1"/>
    <col min="6251" max="6251" width="18.44140625" style="9" customWidth="1"/>
    <col min="6252" max="6252" width="16" style="9" bestFit="1" customWidth="1"/>
    <col min="6253" max="6500" width="8.6640625" style="9"/>
    <col min="6501" max="6501" width="7.6640625" style="9" customWidth="1"/>
    <col min="6502" max="6502" width="65.6640625" style="9" customWidth="1"/>
    <col min="6503" max="6504" width="7.6640625" style="9" bestFit="1" customWidth="1"/>
    <col min="6505" max="6505" width="15.44140625" style="9" bestFit="1" customWidth="1"/>
    <col min="6506" max="6506" width="16.6640625" style="9" customWidth="1"/>
    <col min="6507" max="6507" width="18.44140625" style="9" customWidth="1"/>
    <col min="6508" max="6508" width="16" style="9" bestFit="1" customWidth="1"/>
    <col min="6509" max="6756" width="8.6640625" style="9"/>
    <col min="6757" max="6757" width="7.6640625" style="9" customWidth="1"/>
    <col min="6758" max="6758" width="65.6640625" style="9" customWidth="1"/>
    <col min="6759" max="6760" width="7.6640625" style="9" bestFit="1" customWidth="1"/>
    <col min="6761" max="6761" width="15.44140625" style="9" bestFit="1" customWidth="1"/>
    <col min="6762" max="6762" width="16.6640625" style="9" customWidth="1"/>
    <col min="6763" max="6763" width="18.44140625" style="9" customWidth="1"/>
    <col min="6764" max="6764" width="16" style="9" bestFit="1" customWidth="1"/>
    <col min="6765" max="7012" width="8.6640625" style="9"/>
    <col min="7013" max="7013" width="7.6640625" style="9" customWidth="1"/>
    <col min="7014" max="7014" width="65.6640625" style="9" customWidth="1"/>
    <col min="7015" max="7016" width="7.6640625" style="9" bestFit="1" customWidth="1"/>
    <col min="7017" max="7017" width="15.44140625" style="9" bestFit="1" customWidth="1"/>
    <col min="7018" max="7018" width="16.6640625" style="9" customWidth="1"/>
    <col min="7019" max="7019" width="18.44140625" style="9" customWidth="1"/>
    <col min="7020" max="7020" width="16" style="9" bestFit="1" customWidth="1"/>
    <col min="7021" max="7268" width="8.6640625" style="9"/>
    <col min="7269" max="7269" width="7.6640625" style="9" customWidth="1"/>
    <col min="7270" max="7270" width="65.6640625" style="9" customWidth="1"/>
    <col min="7271" max="7272" width="7.6640625" style="9" bestFit="1" customWidth="1"/>
    <col min="7273" max="7273" width="15.44140625" style="9" bestFit="1" customWidth="1"/>
    <col min="7274" max="7274" width="16.6640625" style="9" customWidth="1"/>
    <col min="7275" max="7275" width="18.44140625" style="9" customWidth="1"/>
    <col min="7276" max="7276" width="16" style="9" bestFit="1" customWidth="1"/>
    <col min="7277" max="7524" width="8.6640625" style="9"/>
    <col min="7525" max="7525" width="7.6640625" style="9" customWidth="1"/>
    <col min="7526" max="7526" width="65.6640625" style="9" customWidth="1"/>
    <col min="7527" max="7528" width="7.6640625" style="9" bestFit="1" customWidth="1"/>
    <col min="7529" max="7529" width="15.44140625" style="9" bestFit="1" customWidth="1"/>
    <col min="7530" max="7530" width="16.6640625" style="9" customWidth="1"/>
    <col min="7531" max="7531" width="18.44140625" style="9" customWidth="1"/>
    <col min="7532" max="7532" width="16" style="9" bestFit="1" customWidth="1"/>
    <col min="7533" max="7780" width="8.6640625" style="9"/>
    <col min="7781" max="7781" width="7.6640625" style="9" customWidth="1"/>
    <col min="7782" max="7782" width="65.6640625" style="9" customWidth="1"/>
    <col min="7783" max="7784" width="7.6640625" style="9" bestFit="1" customWidth="1"/>
    <col min="7785" max="7785" width="15.44140625" style="9" bestFit="1" customWidth="1"/>
    <col min="7786" max="7786" width="16.6640625" style="9" customWidth="1"/>
    <col min="7787" max="7787" width="18.44140625" style="9" customWidth="1"/>
    <col min="7788" max="7788" width="16" style="9" bestFit="1" customWidth="1"/>
    <col min="7789" max="8036" width="8.6640625" style="9"/>
    <col min="8037" max="8037" width="7.6640625" style="9" customWidth="1"/>
    <col min="8038" max="8038" width="65.6640625" style="9" customWidth="1"/>
    <col min="8039" max="8040" width="7.6640625" style="9" bestFit="1" customWidth="1"/>
    <col min="8041" max="8041" width="15.44140625" style="9" bestFit="1" customWidth="1"/>
    <col min="8042" max="8042" width="16.6640625" style="9" customWidth="1"/>
    <col min="8043" max="8043" width="18.44140625" style="9" customWidth="1"/>
    <col min="8044" max="8044" width="16" style="9" bestFit="1" customWidth="1"/>
    <col min="8045" max="8292" width="8.6640625" style="9"/>
    <col min="8293" max="8293" width="7.6640625" style="9" customWidth="1"/>
    <col min="8294" max="8294" width="65.6640625" style="9" customWidth="1"/>
    <col min="8295" max="8296" width="7.6640625" style="9" bestFit="1" customWidth="1"/>
    <col min="8297" max="8297" width="15.44140625" style="9" bestFit="1" customWidth="1"/>
    <col min="8298" max="8298" width="16.6640625" style="9" customWidth="1"/>
    <col min="8299" max="8299" width="18.44140625" style="9" customWidth="1"/>
    <col min="8300" max="8300" width="16" style="9" bestFit="1" customWidth="1"/>
    <col min="8301" max="8548" width="8.6640625" style="9"/>
    <col min="8549" max="8549" width="7.6640625" style="9" customWidth="1"/>
    <col min="8550" max="8550" width="65.6640625" style="9" customWidth="1"/>
    <col min="8551" max="8552" width="7.6640625" style="9" bestFit="1" customWidth="1"/>
    <col min="8553" max="8553" width="15.44140625" style="9" bestFit="1" customWidth="1"/>
    <col min="8554" max="8554" width="16.6640625" style="9" customWidth="1"/>
    <col min="8555" max="8555" width="18.44140625" style="9" customWidth="1"/>
    <col min="8556" max="8556" width="16" style="9" bestFit="1" customWidth="1"/>
    <col min="8557" max="8804" width="8.6640625" style="9"/>
    <col min="8805" max="8805" width="7.6640625" style="9" customWidth="1"/>
    <col min="8806" max="8806" width="65.6640625" style="9" customWidth="1"/>
    <col min="8807" max="8808" width="7.6640625" style="9" bestFit="1" customWidth="1"/>
    <col min="8809" max="8809" width="15.44140625" style="9" bestFit="1" customWidth="1"/>
    <col min="8810" max="8810" width="16.6640625" style="9" customWidth="1"/>
    <col min="8811" max="8811" width="18.44140625" style="9" customWidth="1"/>
    <col min="8812" max="8812" width="16" style="9" bestFit="1" customWidth="1"/>
    <col min="8813" max="9060" width="8.6640625" style="9"/>
    <col min="9061" max="9061" width="7.6640625" style="9" customWidth="1"/>
    <col min="9062" max="9062" width="65.6640625" style="9" customWidth="1"/>
    <col min="9063" max="9064" width="7.6640625" style="9" bestFit="1" customWidth="1"/>
    <col min="9065" max="9065" width="15.44140625" style="9" bestFit="1" customWidth="1"/>
    <col min="9066" max="9066" width="16.6640625" style="9" customWidth="1"/>
    <col min="9067" max="9067" width="18.44140625" style="9" customWidth="1"/>
    <col min="9068" max="9068" width="16" style="9" bestFit="1" customWidth="1"/>
    <col min="9069" max="9316" width="8.6640625" style="9"/>
    <col min="9317" max="9317" width="7.6640625" style="9" customWidth="1"/>
    <col min="9318" max="9318" width="65.6640625" style="9" customWidth="1"/>
    <col min="9319" max="9320" width="7.6640625" style="9" bestFit="1" customWidth="1"/>
    <col min="9321" max="9321" width="15.44140625" style="9" bestFit="1" customWidth="1"/>
    <col min="9322" max="9322" width="16.6640625" style="9" customWidth="1"/>
    <col min="9323" max="9323" width="18.44140625" style="9" customWidth="1"/>
    <col min="9324" max="9324" width="16" style="9" bestFit="1" customWidth="1"/>
    <col min="9325" max="9572" width="8.6640625" style="9"/>
    <col min="9573" max="9573" width="7.6640625" style="9" customWidth="1"/>
    <col min="9574" max="9574" width="65.6640625" style="9" customWidth="1"/>
    <col min="9575" max="9576" width="7.6640625" style="9" bestFit="1" customWidth="1"/>
    <col min="9577" max="9577" width="15.44140625" style="9" bestFit="1" customWidth="1"/>
    <col min="9578" max="9578" width="16.6640625" style="9" customWidth="1"/>
    <col min="9579" max="9579" width="18.44140625" style="9" customWidth="1"/>
    <col min="9580" max="9580" width="16" style="9" bestFit="1" customWidth="1"/>
    <col min="9581" max="9828" width="8.6640625" style="9"/>
    <col min="9829" max="9829" width="7.6640625" style="9" customWidth="1"/>
    <col min="9830" max="9830" width="65.6640625" style="9" customWidth="1"/>
    <col min="9831" max="9832" width="7.6640625" style="9" bestFit="1" customWidth="1"/>
    <col min="9833" max="9833" width="15.44140625" style="9" bestFit="1" customWidth="1"/>
    <col min="9834" max="9834" width="16.6640625" style="9" customWidth="1"/>
    <col min="9835" max="9835" width="18.44140625" style="9" customWidth="1"/>
    <col min="9836" max="9836" width="16" style="9" bestFit="1" customWidth="1"/>
    <col min="9837" max="10084" width="8.6640625" style="9"/>
    <col min="10085" max="10085" width="7.6640625" style="9" customWidth="1"/>
    <col min="10086" max="10086" width="65.6640625" style="9" customWidth="1"/>
    <col min="10087" max="10088" width="7.6640625" style="9" bestFit="1" customWidth="1"/>
    <col min="10089" max="10089" width="15.44140625" style="9" bestFit="1" customWidth="1"/>
    <col min="10090" max="10090" width="16.6640625" style="9" customWidth="1"/>
    <col min="10091" max="10091" width="18.44140625" style="9" customWidth="1"/>
    <col min="10092" max="10092" width="16" style="9" bestFit="1" customWidth="1"/>
    <col min="10093" max="10340" width="8.6640625" style="9"/>
    <col min="10341" max="10341" width="7.6640625" style="9" customWidth="1"/>
    <col min="10342" max="10342" width="65.6640625" style="9" customWidth="1"/>
    <col min="10343" max="10344" width="7.6640625" style="9" bestFit="1" customWidth="1"/>
    <col min="10345" max="10345" width="15.44140625" style="9" bestFit="1" customWidth="1"/>
    <col min="10346" max="10346" width="16.6640625" style="9" customWidth="1"/>
    <col min="10347" max="10347" width="18.44140625" style="9" customWidth="1"/>
    <col min="10348" max="10348" width="16" style="9" bestFit="1" customWidth="1"/>
    <col min="10349" max="10596" width="8.6640625" style="9"/>
    <col min="10597" max="10597" width="7.6640625" style="9" customWidth="1"/>
    <col min="10598" max="10598" width="65.6640625" style="9" customWidth="1"/>
    <col min="10599" max="10600" width="7.6640625" style="9" bestFit="1" customWidth="1"/>
    <col min="10601" max="10601" width="15.44140625" style="9" bestFit="1" customWidth="1"/>
    <col min="10602" max="10602" width="16.6640625" style="9" customWidth="1"/>
    <col min="10603" max="10603" width="18.44140625" style="9" customWidth="1"/>
    <col min="10604" max="10604" width="16" style="9" bestFit="1" customWidth="1"/>
    <col min="10605" max="10852" width="8.6640625" style="9"/>
    <col min="10853" max="10853" width="7.6640625" style="9" customWidth="1"/>
    <col min="10854" max="10854" width="65.6640625" style="9" customWidth="1"/>
    <col min="10855" max="10856" width="7.6640625" style="9" bestFit="1" customWidth="1"/>
    <col min="10857" max="10857" width="15.44140625" style="9" bestFit="1" customWidth="1"/>
    <col min="10858" max="10858" width="16.6640625" style="9" customWidth="1"/>
    <col min="10859" max="10859" width="18.44140625" style="9" customWidth="1"/>
    <col min="10860" max="10860" width="16" style="9" bestFit="1" customWidth="1"/>
    <col min="10861" max="11108" width="8.6640625" style="9"/>
    <col min="11109" max="11109" width="7.6640625" style="9" customWidth="1"/>
    <col min="11110" max="11110" width="65.6640625" style="9" customWidth="1"/>
    <col min="11111" max="11112" width="7.6640625" style="9" bestFit="1" customWidth="1"/>
    <col min="11113" max="11113" width="15.44140625" style="9" bestFit="1" customWidth="1"/>
    <col min="11114" max="11114" width="16.6640625" style="9" customWidth="1"/>
    <col min="11115" max="11115" width="18.44140625" style="9" customWidth="1"/>
    <col min="11116" max="11116" width="16" style="9" bestFit="1" customWidth="1"/>
    <col min="11117" max="11364" width="8.6640625" style="9"/>
    <col min="11365" max="11365" width="7.6640625" style="9" customWidth="1"/>
    <col min="11366" max="11366" width="65.6640625" style="9" customWidth="1"/>
    <col min="11367" max="11368" width="7.6640625" style="9" bestFit="1" customWidth="1"/>
    <col min="11369" max="11369" width="15.44140625" style="9" bestFit="1" customWidth="1"/>
    <col min="11370" max="11370" width="16.6640625" style="9" customWidth="1"/>
    <col min="11371" max="11371" width="18.44140625" style="9" customWidth="1"/>
    <col min="11372" max="11372" width="16" style="9" bestFit="1" customWidth="1"/>
    <col min="11373" max="11620" width="8.6640625" style="9"/>
    <col min="11621" max="11621" width="7.6640625" style="9" customWidth="1"/>
    <col min="11622" max="11622" width="65.6640625" style="9" customWidth="1"/>
    <col min="11623" max="11624" width="7.6640625" style="9" bestFit="1" customWidth="1"/>
    <col min="11625" max="11625" width="15.44140625" style="9" bestFit="1" customWidth="1"/>
    <col min="11626" max="11626" width="16.6640625" style="9" customWidth="1"/>
    <col min="11627" max="11627" width="18.44140625" style="9" customWidth="1"/>
    <col min="11628" max="11628" width="16" style="9" bestFit="1" customWidth="1"/>
    <col min="11629" max="11876" width="8.6640625" style="9"/>
    <col min="11877" max="11877" width="7.6640625" style="9" customWidth="1"/>
    <col min="11878" max="11878" width="65.6640625" style="9" customWidth="1"/>
    <col min="11879" max="11880" width="7.6640625" style="9" bestFit="1" customWidth="1"/>
    <col min="11881" max="11881" width="15.44140625" style="9" bestFit="1" customWidth="1"/>
    <col min="11882" max="11882" width="16.6640625" style="9" customWidth="1"/>
    <col min="11883" max="11883" width="18.44140625" style="9" customWidth="1"/>
    <col min="11884" max="11884" width="16" style="9" bestFit="1" customWidth="1"/>
    <col min="11885" max="12132" width="8.6640625" style="9"/>
    <col min="12133" max="12133" width="7.6640625" style="9" customWidth="1"/>
    <col min="12134" max="12134" width="65.6640625" style="9" customWidth="1"/>
    <col min="12135" max="12136" width="7.6640625" style="9" bestFit="1" customWidth="1"/>
    <col min="12137" max="12137" width="15.44140625" style="9" bestFit="1" customWidth="1"/>
    <col min="12138" max="12138" width="16.6640625" style="9" customWidth="1"/>
    <col min="12139" max="12139" width="18.44140625" style="9" customWidth="1"/>
    <col min="12140" max="12140" width="16" style="9" bestFit="1" customWidth="1"/>
    <col min="12141" max="12388" width="8.6640625" style="9"/>
    <col min="12389" max="12389" width="7.6640625" style="9" customWidth="1"/>
    <col min="12390" max="12390" width="65.6640625" style="9" customWidth="1"/>
    <col min="12391" max="12392" width="7.6640625" style="9" bestFit="1" customWidth="1"/>
    <col min="12393" max="12393" width="15.44140625" style="9" bestFit="1" customWidth="1"/>
    <col min="12394" max="12394" width="16.6640625" style="9" customWidth="1"/>
    <col min="12395" max="12395" width="18.44140625" style="9" customWidth="1"/>
    <col min="12396" max="12396" width="16" style="9" bestFit="1" customWidth="1"/>
    <col min="12397" max="12644" width="8.6640625" style="9"/>
    <col min="12645" max="12645" width="7.6640625" style="9" customWidth="1"/>
    <col min="12646" max="12646" width="65.6640625" style="9" customWidth="1"/>
    <col min="12647" max="12648" width="7.6640625" style="9" bestFit="1" customWidth="1"/>
    <col min="12649" max="12649" width="15.44140625" style="9" bestFit="1" customWidth="1"/>
    <col min="12650" max="12650" width="16.6640625" style="9" customWidth="1"/>
    <col min="12651" max="12651" width="18.44140625" style="9" customWidth="1"/>
    <col min="12652" max="12652" width="16" style="9" bestFit="1" customWidth="1"/>
    <col min="12653" max="12900" width="8.6640625" style="9"/>
    <col min="12901" max="12901" width="7.6640625" style="9" customWidth="1"/>
    <col min="12902" max="12902" width="65.6640625" style="9" customWidth="1"/>
    <col min="12903" max="12904" width="7.6640625" style="9" bestFit="1" customWidth="1"/>
    <col min="12905" max="12905" width="15.44140625" style="9" bestFit="1" customWidth="1"/>
    <col min="12906" max="12906" width="16.6640625" style="9" customWidth="1"/>
    <col min="12907" max="12907" width="18.44140625" style="9" customWidth="1"/>
    <col min="12908" max="12908" width="16" style="9" bestFit="1" customWidth="1"/>
    <col min="12909" max="13156" width="8.6640625" style="9"/>
    <col min="13157" max="13157" width="7.6640625" style="9" customWidth="1"/>
    <col min="13158" max="13158" width="65.6640625" style="9" customWidth="1"/>
    <col min="13159" max="13160" width="7.6640625" style="9" bestFit="1" customWidth="1"/>
    <col min="13161" max="13161" width="15.44140625" style="9" bestFit="1" customWidth="1"/>
    <col min="13162" max="13162" width="16.6640625" style="9" customWidth="1"/>
    <col min="13163" max="13163" width="18.44140625" style="9" customWidth="1"/>
    <col min="13164" max="13164" width="16" style="9" bestFit="1" customWidth="1"/>
    <col min="13165" max="13412" width="8.6640625" style="9"/>
    <col min="13413" max="13413" width="7.6640625" style="9" customWidth="1"/>
    <col min="13414" max="13414" width="65.6640625" style="9" customWidth="1"/>
    <col min="13415" max="13416" width="7.6640625" style="9" bestFit="1" customWidth="1"/>
    <col min="13417" max="13417" width="15.44140625" style="9" bestFit="1" customWidth="1"/>
    <col min="13418" max="13418" width="16.6640625" style="9" customWidth="1"/>
    <col min="13419" max="13419" width="18.44140625" style="9" customWidth="1"/>
    <col min="13420" max="13420" width="16" style="9" bestFit="1" customWidth="1"/>
    <col min="13421" max="13668" width="8.6640625" style="9"/>
    <col min="13669" max="13669" width="7.6640625" style="9" customWidth="1"/>
    <col min="13670" max="13670" width="65.6640625" style="9" customWidth="1"/>
    <col min="13671" max="13672" width="7.6640625" style="9" bestFit="1" customWidth="1"/>
    <col min="13673" max="13673" width="15.44140625" style="9" bestFit="1" customWidth="1"/>
    <col min="13674" max="13674" width="16.6640625" style="9" customWidth="1"/>
    <col min="13675" max="13675" width="18.44140625" style="9" customWidth="1"/>
    <col min="13676" max="13676" width="16" style="9" bestFit="1" customWidth="1"/>
    <col min="13677" max="13924" width="8.6640625" style="9"/>
    <col min="13925" max="13925" width="7.6640625" style="9" customWidth="1"/>
    <col min="13926" max="13926" width="65.6640625" style="9" customWidth="1"/>
    <col min="13927" max="13928" width="7.6640625" style="9" bestFit="1" customWidth="1"/>
    <col min="13929" max="13929" width="15.44140625" style="9" bestFit="1" customWidth="1"/>
    <col min="13930" max="13930" width="16.6640625" style="9" customWidth="1"/>
    <col min="13931" max="13931" width="18.44140625" style="9" customWidth="1"/>
    <col min="13932" max="13932" width="16" style="9" bestFit="1" customWidth="1"/>
    <col min="13933" max="14180" width="8.6640625" style="9"/>
    <col min="14181" max="14181" width="7.6640625" style="9" customWidth="1"/>
    <col min="14182" max="14182" width="65.6640625" style="9" customWidth="1"/>
    <col min="14183" max="14184" width="7.6640625" style="9" bestFit="1" customWidth="1"/>
    <col min="14185" max="14185" width="15.44140625" style="9" bestFit="1" customWidth="1"/>
    <col min="14186" max="14186" width="16.6640625" style="9" customWidth="1"/>
    <col min="14187" max="14187" width="18.44140625" style="9" customWidth="1"/>
    <col min="14188" max="14188" width="16" style="9" bestFit="1" customWidth="1"/>
    <col min="14189" max="14436" width="8.6640625" style="9"/>
    <col min="14437" max="14437" width="7.6640625" style="9" customWidth="1"/>
    <col min="14438" max="14438" width="65.6640625" style="9" customWidth="1"/>
    <col min="14439" max="14440" width="7.6640625" style="9" bestFit="1" customWidth="1"/>
    <col min="14441" max="14441" width="15.44140625" style="9" bestFit="1" customWidth="1"/>
    <col min="14442" max="14442" width="16.6640625" style="9" customWidth="1"/>
    <col min="14443" max="14443" width="18.44140625" style="9" customWidth="1"/>
    <col min="14444" max="14444" width="16" style="9" bestFit="1" customWidth="1"/>
    <col min="14445" max="14692" width="8.6640625" style="9"/>
    <col min="14693" max="14693" width="7.6640625" style="9" customWidth="1"/>
    <col min="14694" max="14694" width="65.6640625" style="9" customWidth="1"/>
    <col min="14695" max="14696" width="7.6640625" style="9" bestFit="1" customWidth="1"/>
    <col min="14697" max="14697" width="15.44140625" style="9" bestFit="1" customWidth="1"/>
    <col min="14698" max="14698" width="16.6640625" style="9" customWidth="1"/>
    <col min="14699" max="14699" width="18.44140625" style="9" customWidth="1"/>
    <col min="14700" max="14700" width="16" style="9" bestFit="1" customWidth="1"/>
    <col min="14701" max="14948" width="8.6640625" style="9"/>
    <col min="14949" max="14949" width="7.6640625" style="9" customWidth="1"/>
    <col min="14950" max="14950" width="65.6640625" style="9" customWidth="1"/>
    <col min="14951" max="14952" width="7.6640625" style="9" bestFit="1" customWidth="1"/>
    <col min="14953" max="14953" width="15.44140625" style="9" bestFit="1" customWidth="1"/>
    <col min="14954" max="14954" width="16.6640625" style="9" customWidth="1"/>
    <col min="14955" max="14955" width="18.44140625" style="9" customWidth="1"/>
    <col min="14956" max="14956" width="16" style="9" bestFit="1" customWidth="1"/>
    <col min="14957" max="15204" width="8.6640625" style="9"/>
    <col min="15205" max="15205" width="7.6640625" style="9" customWidth="1"/>
    <col min="15206" max="15206" width="65.6640625" style="9" customWidth="1"/>
    <col min="15207" max="15208" width="7.6640625" style="9" bestFit="1" customWidth="1"/>
    <col min="15209" max="15209" width="15.44140625" style="9" bestFit="1" customWidth="1"/>
    <col min="15210" max="15210" width="16.6640625" style="9" customWidth="1"/>
    <col min="15211" max="15211" width="18.44140625" style="9" customWidth="1"/>
    <col min="15212" max="15212" width="16" style="9" bestFit="1" customWidth="1"/>
    <col min="15213" max="15460" width="8.6640625" style="9"/>
    <col min="15461" max="15461" width="7.6640625" style="9" customWidth="1"/>
    <col min="15462" max="15462" width="65.6640625" style="9" customWidth="1"/>
    <col min="15463" max="15464" width="7.6640625" style="9" bestFit="1" customWidth="1"/>
    <col min="15465" max="15465" width="15.44140625" style="9" bestFit="1" customWidth="1"/>
    <col min="15466" max="15466" width="16.6640625" style="9" customWidth="1"/>
    <col min="15467" max="15467" width="18.44140625" style="9" customWidth="1"/>
    <col min="15468" max="15468" width="16" style="9" bestFit="1" customWidth="1"/>
    <col min="15469" max="15716" width="8.6640625" style="9"/>
    <col min="15717" max="15717" width="7.6640625" style="9" customWidth="1"/>
    <col min="15718" max="15718" width="65.6640625" style="9" customWidth="1"/>
    <col min="15719" max="15720" width="7.6640625" style="9" bestFit="1" customWidth="1"/>
    <col min="15721" max="15721" width="15.44140625" style="9" bestFit="1" customWidth="1"/>
    <col min="15722" max="15722" width="16.6640625" style="9" customWidth="1"/>
    <col min="15723" max="15723" width="18.44140625" style="9" customWidth="1"/>
    <col min="15724" max="15724" width="16" style="9" bestFit="1" customWidth="1"/>
    <col min="15725" max="15972" width="8.6640625" style="9"/>
    <col min="15973" max="15973" width="7.6640625" style="9" customWidth="1"/>
    <col min="15974" max="15974" width="65.6640625" style="9" customWidth="1"/>
    <col min="15975" max="15976" width="7.6640625" style="9" bestFit="1" customWidth="1"/>
    <col min="15977" max="15977" width="15.44140625" style="9" bestFit="1" customWidth="1"/>
    <col min="15978" max="15978" width="16.6640625" style="9" customWidth="1"/>
    <col min="15979" max="15979" width="18.44140625" style="9" customWidth="1"/>
    <col min="15980" max="15980" width="16" style="9" bestFit="1" customWidth="1"/>
    <col min="15981" max="16384" width="8.6640625" style="9"/>
  </cols>
  <sheetData>
    <row r="1" spans="1:12" ht="14.4" thickBot="1" x14ac:dyDescent="0.35"/>
    <row r="2" spans="1:12" s="8" customFormat="1" ht="53.4" customHeight="1" thickBot="1" x14ac:dyDescent="0.3">
      <c r="A2" s="1366" t="s">
        <v>272</v>
      </c>
      <c r="B2" s="1367"/>
      <c r="C2" s="1367"/>
      <c r="D2" s="1367"/>
      <c r="E2" s="1367"/>
      <c r="F2" s="1367"/>
      <c r="G2" s="1367"/>
      <c r="H2" s="1367"/>
      <c r="I2" s="1367"/>
      <c r="J2" s="1367"/>
      <c r="K2" s="1367"/>
      <c r="L2" s="1410"/>
    </row>
    <row r="3" spans="1:12" ht="39" customHeight="1" thickBot="1" x14ac:dyDescent="0.45">
      <c r="A3" s="123"/>
      <c r="B3" s="124"/>
      <c r="C3" s="125"/>
      <c r="D3" s="125"/>
      <c r="E3" s="126"/>
      <c r="F3" s="127"/>
      <c r="G3" s="1407" t="s">
        <v>503</v>
      </c>
      <c r="H3" s="1408"/>
      <c r="I3" s="1409"/>
      <c r="J3" s="1364" t="s">
        <v>504</v>
      </c>
      <c r="K3" s="1365"/>
      <c r="L3" s="128"/>
    </row>
    <row r="4" spans="1:12" s="8" customFormat="1" ht="57" customHeight="1" thickBot="1" x14ac:dyDescent="0.3">
      <c r="A4" s="789" t="s">
        <v>8</v>
      </c>
      <c r="B4" s="790" t="s">
        <v>18</v>
      </c>
      <c r="C4" s="791" t="s">
        <v>9</v>
      </c>
      <c r="D4" s="790" t="s">
        <v>87</v>
      </c>
      <c r="E4" s="790" t="s">
        <v>16</v>
      </c>
      <c r="F4" s="792" t="s">
        <v>10</v>
      </c>
      <c r="G4" s="790" t="s">
        <v>15</v>
      </c>
      <c r="H4" s="792" t="s">
        <v>14</v>
      </c>
      <c r="I4" s="792" t="s">
        <v>11</v>
      </c>
      <c r="J4" s="894" t="s">
        <v>15</v>
      </c>
      <c r="K4" s="895" t="s">
        <v>11</v>
      </c>
      <c r="L4" s="820" t="s">
        <v>49</v>
      </c>
    </row>
    <row r="5" spans="1:12" ht="15.6" x14ac:dyDescent="0.3">
      <c r="A5" s="793"/>
      <c r="B5" s="794"/>
      <c r="C5" s="795"/>
      <c r="D5" s="794"/>
      <c r="E5" s="795"/>
      <c r="F5" s="796"/>
      <c r="G5" s="794"/>
      <c r="H5" s="794"/>
      <c r="I5" s="797"/>
      <c r="J5" s="845"/>
      <c r="K5" s="821"/>
      <c r="L5" s="822"/>
    </row>
    <row r="6" spans="1:12" ht="37.200000000000003" customHeight="1" x14ac:dyDescent="0.3">
      <c r="A6" s="280"/>
      <c r="B6" s="283"/>
      <c r="C6" s="283" t="s">
        <v>64</v>
      </c>
      <c r="D6" s="281"/>
      <c r="E6" s="281"/>
      <c r="F6" s="281"/>
      <c r="G6" s="281"/>
      <c r="H6" s="281"/>
      <c r="I6" s="282"/>
      <c r="J6" s="850"/>
      <c r="K6" s="281"/>
      <c r="L6" s="282"/>
    </row>
    <row r="7" spans="1:12" ht="15.6" x14ac:dyDescent="0.3">
      <c r="A7" s="68"/>
      <c r="B7" s="67"/>
      <c r="C7" s="65"/>
      <c r="D7" s="66"/>
      <c r="E7" s="65"/>
      <c r="F7" s="41"/>
      <c r="G7" s="66"/>
      <c r="H7" s="66"/>
      <c r="I7" s="44"/>
      <c r="J7" s="851"/>
      <c r="K7" s="107"/>
      <c r="L7" s="44"/>
    </row>
    <row r="8" spans="1:12" ht="225.6" customHeight="1" x14ac:dyDescent="0.35">
      <c r="A8" s="798">
        <v>1</v>
      </c>
      <c r="B8" s="746" t="s">
        <v>66</v>
      </c>
      <c r="C8" s="747" t="s">
        <v>309</v>
      </c>
      <c r="D8" s="748" t="s">
        <v>88</v>
      </c>
      <c r="E8" s="748" t="s">
        <v>273</v>
      </c>
      <c r="F8" s="749" t="s">
        <v>156</v>
      </c>
      <c r="G8" s="750">
        <v>1</v>
      </c>
      <c r="H8" s="750">
        <v>47500</v>
      </c>
      <c r="I8" s="550">
        <f>G8*H8</f>
        <v>47500</v>
      </c>
      <c r="J8" s="852">
        <f>'Interior MB'!I8</f>
        <v>1</v>
      </c>
      <c r="K8" s="823">
        <f>J8*H8</f>
        <v>47500</v>
      </c>
      <c r="L8" s="824" t="s">
        <v>334</v>
      </c>
    </row>
    <row r="9" spans="1:12" ht="18" x14ac:dyDescent="0.35">
      <c r="A9" s="798"/>
      <c r="B9" s="746"/>
      <c r="C9" s="747"/>
      <c r="D9" s="748"/>
      <c r="E9" s="748"/>
      <c r="F9" s="749"/>
      <c r="G9" s="750"/>
      <c r="H9" s="750"/>
      <c r="I9" s="550"/>
      <c r="J9" s="852"/>
      <c r="K9" s="823"/>
      <c r="L9" s="824"/>
    </row>
    <row r="10" spans="1:12" s="115" customFormat="1" ht="211.2" customHeight="1" x14ac:dyDescent="0.35">
      <c r="A10" s="860">
        <v>2</v>
      </c>
      <c r="B10" s="861" t="s">
        <v>274</v>
      </c>
      <c r="C10" s="862" t="s">
        <v>310</v>
      </c>
      <c r="D10" s="863" t="s">
        <v>276</v>
      </c>
      <c r="E10" s="863" t="s">
        <v>273</v>
      </c>
      <c r="F10" s="864" t="s">
        <v>156</v>
      </c>
      <c r="G10" s="865">
        <v>1</v>
      </c>
      <c r="H10" s="865">
        <v>47500</v>
      </c>
      <c r="I10" s="866">
        <f>G10*H10</f>
        <v>47500</v>
      </c>
      <c r="J10" s="867"/>
      <c r="K10" s="867">
        <f>J10*H10</f>
        <v>0</v>
      </c>
      <c r="L10" s="868" t="s">
        <v>334</v>
      </c>
    </row>
    <row r="11" spans="1:12" ht="18" x14ac:dyDescent="0.35">
      <c r="A11" s="798"/>
      <c r="B11" s="659"/>
      <c r="C11" s="747"/>
      <c r="D11" s="748"/>
      <c r="E11" s="748"/>
      <c r="F11" s="749"/>
      <c r="G11" s="750"/>
      <c r="H11" s="750"/>
      <c r="I11" s="550"/>
      <c r="J11" s="852"/>
      <c r="K11" s="823"/>
      <c r="L11" s="824"/>
    </row>
    <row r="12" spans="1:12" ht="217.2" customHeight="1" x14ac:dyDescent="0.35">
      <c r="A12" s="798">
        <v>3</v>
      </c>
      <c r="B12" s="659" t="s">
        <v>221</v>
      </c>
      <c r="C12" s="747" t="s">
        <v>311</v>
      </c>
      <c r="D12" s="748" t="s">
        <v>89</v>
      </c>
      <c r="E12" s="748" t="s">
        <v>275</v>
      </c>
      <c r="F12" s="749" t="s">
        <v>156</v>
      </c>
      <c r="G12" s="750">
        <v>1</v>
      </c>
      <c r="H12" s="750">
        <v>36000</v>
      </c>
      <c r="I12" s="550">
        <f>G12*H12</f>
        <v>36000</v>
      </c>
      <c r="J12" s="852">
        <f>'Interior MB'!I12</f>
        <v>1</v>
      </c>
      <c r="K12" s="823">
        <f>J12*H12</f>
        <v>36000</v>
      </c>
      <c r="L12" s="824"/>
    </row>
    <row r="13" spans="1:12" ht="18" x14ac:dyDescent="0.35">
      <c r="A13" s="798"/>
      <c r="B13" s="659"/>
      <c r="C13" s="747"/>
      <c r="D13" s="748"/>
      <c r="E13" s="748"/>
      <c r="F13" s="749"/>
      <c r="G13" s="750"/>
      <c r="H13" s="750"/>
      <c r="I13" s="550"/>
      <c r="J13" s="852"/>
      <c r="K13" s="823"/>
      <c r="L13" s="824"/>
    </row>
    <row r="14" spans="1:12" ht="147.6" customHeight="1" x14ac:dyDescent="0.35">
      <c r="A14" s="799">
        <v>4</v>
      </c>
      <c r="B14" s="659" t="s">
        <v>150</v>
      </c>
      <c r="C14" s="751" t="s">
        <v>255</v>
      </c>
      <c r="D14" s="748" t="s">
        <v>151</v>
      </c>
      <c r="E14" s="748" t="s">
        <v>199</v>
      </c>
      <c r="F14" s="749" t="s">
        <v>156</v>
      </c>
      <c r="G14" s="750">
        <v>1</v>
      </c>
      <c r="H14" s="750">
        <v>69400</v>
      </c>
      <c r="I14" s="550">
        <f>G14*H14</f>
        <v>69400</v>
      </c>
      <c r="J14" s="852">
        <f>'Interior MB'!I14</f>
        <v>1</v>
      </c>
      <c r="K14" s="823">
        <f>J14*H14</f>
        <v>69400</v>
      </c>
      <c r="L14" s="826"/>
    </row>
    <row r="15" spans="1:12" ht="149.4" customHeight="1" x14ac:dyDescent="0.3">
      <c r="A15" s="799">
        <v>5</v>
      </c>
      <c r="B15" s="659" t="s">
        <v>197</v>
      </c>
      <c r="C15" s="751" t="s">
        <v>222</v>
      </c>
      <c r="D15" s="748" t="s">
        <v>198</v>
      </c>
      <c r="E15" s="748" t="s">
        <v>304</v>
      </c>
      <c r="F15" s="749" t="s">
        <v>156</v>
      </c>
      <c r="G15" s="750">
        <v>2</v>
      </c>
      <c r="H15" s="750">
        <f>800*24</f>
        <v>19200</v>
      </c>
      <c r="I15" s="550">
        <f>H15*G15</f>
        <v>38400</v>
      </c>
      <c r="J15" s="852">
        <f>'Interior MB'!I15</f>
        <v>2</v>
      </c>
      <c r="K15" s="823">
        <f>J15*H15</f>
        <v>38400</v>
      </c>
      <c r="L15" s="1056" t="s">
        <v>593</v>
      </c>
    </row>
    <row r="16" spans="1:12" ht="187.8" customHeight="1" x14ac:dyDescent="0.35">
      <c r="A16" s="798">
        <v>6</v>
      </c>
      <c r="B16" s="659" t="s">
        <v>206</v>
      </c>
      <c r="C16" s="751" t="s">
        <v>524</v>
      </c>
      <c r="D16" s="748" t="s">
        <v>207</v>
      </c>
      <c r="E16" s="748" t="s">
        <v>282</v>
      </c>
      <c r="F16" s="749" t="s">
        <v>156</v>
      </c>
      <c r="G16" s="750">
        <v>1</v>
      </c>
      <c r="H16" s="750">
        <v>27600</v>
      </c>
      <c r="I16" s="550">
        <f>G16*H16</f>
        <v>27600</v>
      </c>
      <c r="J16" s="852">
        <f>'Interior MB'!I16</f>
        <v>1</v>
      </c>
      <c r="K16" s="823">
        <f>J16*H16</f>
        <v>27600</v>
      </c>
      <c r="L16" s="826" t="s">
        <v>335</v>
      </c>
    </row>
    <row r="17" spans="1:12" s="12" customFormat="1" ht="18" x14ac:dyDescent="0.35">
      <c r="A17" s="800"/>
      <c r="B17" s="752"/>
      <c r="C17" s="747"/>
      <c r="D17" s="753"/>
      <c r="E17" s="753"/>
      <c r="F17" s="749"/>
      <c r="G17" s="754"/>
      <c r="H17" s="754"/>
      <c r="I17" s="801"/>
      <c r="J17" s="853"/>
      <c r="K17" s="666"/>
      <c r="L17" s="824"/>
    </row>
    <row r="18" spans="1:12" s="12" customFormat="1" ht="36" customHeight="1" x14ac:dyDescent="0.35">
      <c r="A18" s="1413"/>
      <c r="B18" s="1414"/>
      <c r="C18" s="1393" t="s">
        <v>68</v>
      </c>
      <c r="D18" s="1394"/>
      <c r="E18" s="554"/>
      <c r="F18" s="554"/>
      <c r="G18" s="555"/>
      <c r="H18" s="554"/>
      <c r="I18" s="684">
        <f>SUM(I7:I17)</f>
        <v>266400</v>
      </c>
      <c r="J18" s="819"/>
      <c r="K18" s="684">
        <f>SUM(K8:K17)</f>
        <v>218900</v>
      </c>
      <c r="L18" s="827"/>
    </row>
    <row r="19" spans="1:12" ht="18" x14ac:dyDescent="0.35">
      <c r="A19" s="802"/>
      <c r="B19" s="755"/>
      <c r="C19" s="747"/>
      <c r="D19" s="753"/>
      <c r="E19" s="747"/>
      <c r="F19" s="753"/>
      <c r="G19" s="756"/>
      <c r="H19" s="756"/>
      <c r="I19" s="553"/>
      <c r="J19" s="854"/>
      <c r="K19" s="828"/>
      <c r="L19" s="824"/>
    </row>
    <row r="20" spans="1:12" s="11" customFormat="1" ht="26.4" customHeight="1" x14ac:dyDescent="0.35">
      <c r="A20" s="803"/>
      <c r="B20" s="758"/>
      <c r="C20" s="758" t="s">
        <v>65</v>
      </c>
      <c r="D20" s="758"/>
      <c r="E20" s="758"/>
      <c r="F20" s="758"/>
      <c r="G20" s="758"/>
      <c r="H20" s="758"/>
      <c r="I20" s="804"/>
      <c r="J20" s="855"/>
      <c r="K20" s="758"/>
      <c r="L20" s="827"/>
    </row>
    <row r="21" spans="1:12" ht="228" customHeight="1" x14ac:dyDescent="0.3">
      <c r="A21" s="1384">
        <v>1</v>
      </c>
      <c r="B21" s="1412" t="s">
        <v>155</v>
      </c>
      <c r="C21" s="760" t="s">
        <v>312</v>
      </c>
      <c r="D21" s="1386" t="s">
        <v>278</v>
      </c>
      <c r="E21" s="1386" t="s">
        <v>277</v>
      </c>
      <c r="F21" s="1391" t="s">
        <v>156</v>
      </c>
      <c r="G21" s="1397">
        <v>1</v>
      </c>
      <c r="H21" s="1397">
        <v>42000</v>
      </c>
      <c r="I21" s="1396">
        <f>G21*H21</f>
        <v>42000</v>
      </c>
      <c r="J21" s="846" cm="1">
        <f t="array" ref="J21:J24">'Interior MB'!I19:I22</f>
        <v>2</v>
      </c>
      <c r="K21" s="829">
        <f>J21*H21</f>
        <v>84000</v>
      </c>
      <c r="L21" s="1389"/>
    </row>
    <row r="22" spans="1:12" ht="36" customHeight="1" x14ac:dyDescent="0.3">
      <c r="A22" s="1384"/>
      <c r="B22" s="1412"/>
      <c r="C22" s="763" t="s">
        <v>313</v>
      </c>
      <c r="D22" s="1386"/>
      <c r="E22" s="1386"/>
      <c r="F22" s="1391"/>
      <c r="G22" s="1397"/>
      <c r="H22" s="1397"/>
      <c r="I22" s="1396"/>
      <c r="J22" s="846">
        <v>0</v>
      </c>
      <c r="K22" s="829"/>
      <c r="L22" s="1389"/>
    </row>
    <row r="23" spans="1:12" ht="18" x14ac:dyDescent="0.3">
      <c r="A23" s="1384"/>
      <c r="B23" s="1412"/>
      <c r="C23" s="764" t="s">
        <v>69</v>
      </c>
      <c r="D23" s="1386"/>
      <c r="E23" s="1386"/>
      <c r="F23" s="1391"/>
      <c r="G23" s="1397"/>
      <c r="H23" s="1397"/>
      <c r="I23" s="1396"/>
      <c r="J23" s="846">
        <v>0</v>
      </c>
      <c r="K23" s="829"/>
      <c r="L23" s="1389"/>
    </row>
    <row r="24" spans="1:12" ht="18" x14ac:dyDescent="0.3">
      <c r="A24" s="1384"/>
      <c r="B24" s="1412"/>
      <c r="C24" s="764" t="s">
        <v>70</v>
      </c>
      <c r="D24" s="1386"/>
      <c r="E24" s="1386"/>
      <c r="F24" s="1391"/>
      <c r="G24" s="1397"/>
      <c r="H24" s="1397"/>
      <c r="I24" s="1396"/>
      <c r="J24" s="846">
        <v>0</v>
      </c>
      <c r="K24" s="829"/>
      <c r="L24" s="1389"/>
    </row>
    <row r="25" spans="1:12" ht="18" x14ac:dyDescent="0.35">
      <c r="A25" s="798"/>
      <c r="B25" s="759"/>
      <c r="C25" s="764"/>
      <c r="D25" s="663"/>
      <c r="E25" s="663"/>
      <c r="F25" s="761"/>
      <c r="G25" s="762"/>
      <c r="H25" s="762"/>
      <c r="I25" s="805"/>
      <c r="J25" s="846"/>
      <c r="K25" s="829"/>
      <c r="L25" s="830"/>
    </row>
    <row r="26" spans="1:12" ht="18" x14ac:dyDescent="0.35">
      <c r="A26" s="798"/>
      <c r="B26" s="765"/>
      <c r="C26" s="764"/>
      <c r="D26" s="663"/>
      <c r="E26" s="663"/>
      <c r="F26" s="761"/>
      <c r="G26" s="762"/>
      <c r="H26" s="762"/>
      <c r="I26" s="805"/>
      <c r="J26" s="846"/>
      <c r="K26" s="829"/>
      <c r="L26" s="830"/>
    </row>
    <row r="27" spans="1:12" ht="231" customHeight="1" x14ac:dyDescent="0.3">
      <c r="A27" s="1383">
        <v>2</v>
      </c>
      <c r="B27" s="1382" t="s">
        <v>317</v>
      </c>
      <c r="C27" s="747" t="s">
        <v>312</v>
      </c>
      <c r="D27" s="1392" t="s">
        <v>279</v>
      </c>
      <c r="E27" s="1392" t="s">
        <v>190</v>
      </c>
      <c r="F27" s="1398" t="s">
        <v>156</v>
      </c>
      <c r="G27" s="1387">
        <v>1</v>
      </c>
      <c r="H27" s="1387">
        <v>41000</v>
      </c>
      <c r="I27" s="1401">
        <f>G27*H27</f>
        <v>41000</v>
      </c>
      <c r="J27" s="847" cm="1">
        <f t="array" ref="J27:J30">'Interior MB'!I25:I28</f>
        <v>1</v>
      </c>
      <c r="K27" s="829">
        <f>J27*H27</f>
        <v>41000</v>
      </c>
      <c r="L27" s="1395"/>
    </row>
    <row r="28" spans="1:12" ht="36" x14ac:dyDescent="0.3">
      <c r="A28" s="1383"/>
      <c r="B28" s="1382"/>
      <c r="C28" s="766" t="s">
        <v>223</v>
      </c>
      <c r="D28" s="1392"/>
      <c r="E28" s="1392"/>
      <c r="F28" s="1398"/>
      <c r="G28" s="1387"/>
      <c r="H28" s="1387"/>
      <c r="I28" s="1401"/>
      <c r="J28" s="847">
        <v>0</v>
      </c>
      <c r="K28" s="831"/>
      <c r="L28" s="1395"/>
    </row>
    <row r="29" spans="1:12" ht="18" x14ac:dyDescent="0.3">
      <c r="A29" s="1383"/>
      <c r="B29" s="1382"/>
      <c r="C29" s="767" t="s">
        <v>69</v>
      </c>
      <c r="D29" s="1392"/>
      <c r="E29" s="1392"/>
      <c r="F29" s="1398"/>
      <c r="G29" s="1387"/>
      <c r="H29" s="1387"/>
      <c r="I29" s="1401"/>
      <c r="J29" s="847">
        <v>0</v>
      </c>
      <c r="K29" s="831"/>
      <c r="L29" s="1395"/>
    </row>
    <row r="30" spans="1:12" ht="18" x14ac:dyDescent="0.3">
      <c r="A30" s="1383"/>
      <c r="B30" s="1382"/>
      <c r="C30" s="767" t="s">
        <v>70</v>
      </c>
      <c r="D30" s="1392"/>
      <c r="E30" s="1392"/>
      <c r="F30" s="1398"/>
      <c r="G30" s="1387"/>
      <c r="H30" s="1387"/>
      <c r="I30" s="1401"/>
      <c r="J30" s="847">
        <v>0</v>
      </c>
      <c r="K30" s="831"/>
      <c r="L30" s="1395"/>
    </row>
    <row r="31" spans="1:12" s="28" customFormat="1" ht="18" customHeight="1" x14ac:dyDescent="0.35">
      <c r="A31" s="798"/>
      <c r="B31" s="765"/>
      <c r="C31" s="764"/>
      <c r="D31" s="663"/>
      <c r="E31" s="663"/>
      <c r="F31" s="761"/>
      <c r="G31" s="762"/>
      <c r="H31" s="762"/>
      <c r="I31" s="805"/>
      <c r="J31" s="846"/>
      <c r="K31" s="829"/>
      <c r="L31" s="830"/>
    </row>
    <row r="32" spans="1:12" ht="90.75" customHeight="1" x14ac:dyDescent="0.3">
      <c r="A32" s="1384">
        <v>3</v>
      </c>
      <c r="B32" s="1385" t="s">
        <v>175</v>
      </c>
      <c r="C32" s="760" t="s">
        <v>172</v>
      </c>
      <c r="D32" s="1386" t="s">
        <v>203</v>
      </c>
      <c r="E32" s="1386" t="s">
        <v>196</v>
      </c>
      <c r="F32" s="1391" t="s">
        <v>156</v>
      </c>
      <c r="G32" s="1397">
        <v>1</v>
      </c>
      <c r="H32" s="1397">
        <v>54000</v>
      </c>
      <c r="I32" s="1396">
        <f>G32*H32</f>
        <v>54000</v>
      </c>
      <c r="J32" s="846" cm="1">
        <f t="array" ref="J32:J35">'Interior MB'!I30:I33</f>
        <v>2</v>
      </c>
      <c r="K32" s="829">
        <f>J32*H32</f>
        <v>108000</v>
      </c>
      <c r="L32" s="1389"/>
    </row>
    <row r="33" spans="1:12" ht="46.8" customHeight="1" x14ac:dyDescent="0.3">
      <c r="A33" s="1384"/>
      <c r="B33" s="1385"/>
      <c r="C33" s="763" t="s">
        <v>314</v>
      </c>
      <c r="D33" s="1386"/>
      <c r="E33" s="1386"/>
      <c r="F33" s="1391"/>
      <c r="G33" s="1397"/>
      <c r="H33" s="1397"/>
      <c r="I33" s="1396"/>
      <c r="J33" s="846">
        <v>0</v>
      </c>
      <c r="K33" s="829"/>
      <c r="L33" s="1389"/>
    </row>
    <row r="34" spans="1:12" ht="26.4" customHeight="1" x14ac:dyDescent="0.3">
      <c r="A34" s="1384"/>
      <c r="B34" s="1385"/>
      <c r="C34" s="764" t="s">
        <v>69</v>
      </c>
      <c r="D34" s="1386"/>
      <c r="E34" s="1386"/>
      <c r="F34" s="1391"/>
      <c r="G34" s="1397"/>
      <c r="H34" s="1397"/>
      <c r="I34" s="1396"/>
      <c r="J34" s="846">
        <v>0</v>
      </c>
      <c r="K34" s="829"/>
      <c r="L34" s="1389"/>
    </row>
    <row r="35" spans="1:12" ht="25.8" customHeight="1" x14ac:dyDescent="0.3">
      <c r="A35" s="1384"/>
      <c r="B35" s="1385"/>
      <c r="C35" s="764" t="s">
        <v>70</v>
      </c>
      <c r="D35" s="1386"/>
      <c r="E35" s="1386"/>
      <c r="F35" s="1391"/>
      <c r="G35" s="1397"/>
      <c r="H35" s="1397"/>
      <c r="I35" s="1396"/>
      <c r="J35" s="846">
        <v>0</v>
      </c>
      <c r="K35" s="829"/>
      <c r="L35" s="1389"/>
    </row>
    <row r="36" spans="1:12" ht="27.6" customHeight="1" x14ac:dyDescent="0.3">
      <c r="A36" s="1384"/>
      <c r="B36" s="1385"/>
      <c r="C36" s="768" t="s">
        <v>173</v>
      </c>
      <c r="D36" s="663"/>
      <c r="E36" s="663"/>
      <c r="F36" s="761"/>
      <c r="G36" s="762"/>
      <c r="H36" s="762"/>
      <c r="I36" s="806"/>
      <c r="J36" s="856"/>
      <c r="K36" s="833"/>
      <c r="L36" s="1389"/>
    </row>
    <row r="37" spans="1:12" ht="31.2" customHeight="1" x14ac:dyDescent="0.3">
      <c r="A37" s="1384"/>
      <c r="B37" s="1385"/>
      <c r="C37" s="768" t="s">
        <v>152</v>
      </c>
      <c r="D37" s="663"/>
      <c r="E37" s="663" t="s">
        <v>153</v>
      </c>
      <c r="F37" s="761"/>
      <c r="G37" s="762">
        <v>18</v>
      </c>
      <c r="H37" s="762">
        <v>2550</v>
      </c>
      <c r="I37" s="806">
        <f>G37*H37</f>
        <v>45900</v>
      </c>
      <c r="J37" s="856">
        <f>'Interior MB'!I38</f>
        <v>33</v>
      </c>
      <c r="K37" s="829">
        <f>J37*H37</f>
        <v>84150</v>
      </c>
      <c r="L37" s="1389"/>
    </row>
    <row r="38" spans="1:12" ht="18" x14ac:dyDescent="0.35">
      <c r="A38" s="798"/>
      <c r="B38" s="759"/>
      <c r="C38" s="768"/>
      <c r="D38" s="663"/>
      <c r="E38" s="663"/>
      <c r="F38" s="761"/>
      <c r="G38" s="762"/>
      <c r="H38" s="762"/>
      <c r="I38" s="806"/>
      <c r="J38" s="856"/>
      <c r="K38" s="833"/>
      <c r="L38" s="830"/>
    </row>
    <row r="39" spans="1:12" s="28" customFormat="1" ht="95.25" customHeight="1" x14ac:dyDescent="0.3">
      <c r="A39" s="1383">
        <v>4</v>
      </c>
      <c r="B39" s="1390" t="s">
        <v>71</v>
      </c>
      <c r="C39" s="747" t="s">
        <v>231</v>
      </c>
      <c r="D39" s="1392"/>
      <c r="E39" s="1392" t="s">
        <v>305</v>
      </c>
      <c r="F39" s="1398" t="s">
        <v>156</v>
      </c>
      <c r="G39" s="1400">
        <v>1</v>
      </c>
      <c r="H39" s="1387">
        <v>34500</v>
      </c>
      <c r="I39" s="1399">
        <f>G39*H39</f>
        <v>34500</v>
      </c>
      <c r="J39" s="849" cm="1">
        <f t="array" ref="J39:J41">'Interior MB'!I40:I42</f>
        <v>1</v>
      </c>
      <c r="K39" s="829">
        <f>J39*H39</f>
        <v>34500</v>
      </c>
      <c r="L39" s="1395"/>
    </row>
    <row r="40" spans="1:12" s="28" customFormat="1" ht="46.2" customHeight="1" x14ac:dyDescent="0.3">
      <c r="A40" s="1383"/>
      <c r="B40" s="1390"/>
      <c r="C40" s="747" t="s">
        <v>72</v>
      </c>
      <c r="D40" s="1392"/>
      <c r="E40" s="1392"/>
      <c r="F40" s="1398"/>
      <c r="G40" s="1400"/>
      <c r="H40" s="1387"/>
      <c r="I40" s="1399"/>
      <c r="J40" s="849">
        <v>0</v>
      </c>
      <c r="K40" s="834"/>
      <c r="L40" s="1395"/>
    </row>
    <row r="41" spans="1:12" s="28" customFormat="1" ht="18" x14ac:dyDescent="0.3">
      <c r="A41" s="1383"/>
      <c r="B41" s="1390"/>
      <c r="C41" s="747" t="s">
        <v>73</v>
      </c>
      <c r="D41" s="1392"/>
      <c r="E41" s="1392"/>
      <c r="F41" s="1398"/>
      <c r="G41" s="1400"/>
      <c r="H41" s="1387"/>
      <c r="I41" s="1399"/>
      <c r="J41" s="849">
        <v>0</v>
      </c>
      <c r="K41" s="834"/>
      <c r="L41" s="1395"/>
    </row>
    <row r="42" spans="1:12" ht="18" x14ac:dyDescent="0.35">
      <c r="A42" s="798"/>
      <c r="B42" s="746"/>
      <c r="C42" s="747"/>
      <c r="D42" s="753"/>
      <c r="E42" s="753"/>
      <c r="F42" s="546"/>
      <c r="G42" s="662"/>
      <c r="H42" s="756"/>
      <c r="I42" s="807"/>
      <c r="J42" s="849"/>
      <c r="K42" s="834"/>
      <c r="L42" s="830"/>
    </row>
    <row r="43" spans="1:12" s="28" customFormat="1" ht="102.6" customHeight="1" x14ac:dyDescent="0.35">
      <c r="A43" s="798">
        <v>5</v>
      </c>
      <c r="B43" s="765" t="s">
        <v>210</v>
      </c>
      <c r="C43" s="760" t="s">
        <v>230</v>
      </c>
      <c r="D43" s="663"/>
      <c r="E43" s="663" t="s">
        <v>280</v>
      </c>
      <c r="F43" s="761" t="s">
        <v>156</v>
      </c>
      <c r="G43" s="762">
        <v>1</v>
      </c>
      <c r="H43" s="769">
        <v>72000</v>
      </c>
      <c r="I43" s="808">
        <f>G43*H43</f>
        <v>72000</v>
      </c>
      <c r="J43" s="857">
        <f>'Interior MB'!I44</f>
        <v>1</v>
      </c>
      <c r="K43" s="829">
        <f>J43*H43</f>
        <v>72000</v>
      </c>
      <c r="L43" s="824"/>
    </row>
    <row r="44" spans="1:12" ht="18" x14ac:dyDescent="0.35">
      <c r="A44" s="798"/>
      <c r="B44" s="765"/>
      <c r="C44" s="760"/>
      <c r="D44" s="663"/>
      <c r="E44" s="663"/>
      <c r="F44" s="546"/>
      <c r="G44" s="762"/>
      <c r="H44" s="769"/>
      <c r="I44" s="808"/>
      <c r="J44" s="857"/>
      <c r="K44" s="835"/>
      <c r="L44" s="824"/>
    </row>
    <row r="45" spans="1:12" ht="210" customHeight="1" x14ac:dyDescent="0.3">
      <c r="A45" s="1388">
        <v>6</v>
      </c>
      <c r="B45" s="1390" t="s">
        <v>154</v>
      </c>
      <c r="C45" s="747" t="s">
        <v>233</v>
      </c>
      <c r="D45" s="1392"/>
      <c r="E45" s="753" t="s">
        <v>281</v>
      </c>
      <c r="F45" s="546" t="s">
        <v>156</v>
      </c>
      <c r="G45" s="762">
        <v>2</v>
      </c>
      <c r="H45" s="753">
        <v>185000</v>
      </c>
      <c r="I45" s="808">
        <f>G45*H45</f>
        <v>370000</v>
      </c>
      <c r="J45" s="857">
        <f>'Interior MB'!I46</f>
        <v>2</v>
      </c>
      <c r="K45" s="829">
        <f>J45*H45</f>
        <v>370000</v>
      </c>
      <c r="L45" s="1389"/>
    </row>
    <row r="46" spans="1:12" ht="24" customHeight="1" x14ac:dyDescent="0.3">
      <c r="A46" s="1388"/>
      <c r="B46" s="1390"/>
      <c r="C46" s="747" t="s">
        <v>74</v>
      </c>
      <c r="D46" s="1392"/>
      <c r="E46" s="770"/>
      <c r="F46" s="770"/>
      <c r="G46" s="753"/>
      <c r="H46" s="770"/>
      <c r="I46" s="810"/>
      <c r="J46" s="848"/>
      <c r="K46" s="836"/>
      <c r="L46" s="1389"/>
    </row>
    <row r="47" spans="1:12" ht="24" customHeight="1" x14ac:dyDescent="0.3">
      <c r="A47" s="1388"/>
      <c r="B47" s="1390"/>
      <c r="C47" s="747" t="s">
        <v>75</v>
      </c>
      <c r="D47" s="1392"/>
      <c r="E47" s="770"/>
      <c r="F47" s="770"/>
      <c r="G47" s="753"/>
      <c r="H47" s="770"/>
      <c r="I47" s="810"/>
      <c r="J47" s="848"/>
      <c r="K47" s="836"/>
      <c r="L47" s="1389"/>
    </row>
    <row r="48" spans="1:12" ht="23.4" customHeight="1" x14ac:dyDescent="0.35">
      <c r="A48" s="1388"/>
      <c r="B48" s="1390"/>
      <c r="C48" s="747" t="s">
        <v>76</v>
      </c>
      <c r="D48" s="1392"/>
      <c r="E48" s="770"/>
      <c r="F48" s="546"/>
      <c r="G48" s="756"/>
      <c r="H48" s="771"/>
      <c r="I48" s="811"/>
      <c r="J48" s="854"/>
      <c r="K48" s="837"/>
      <c r="L48" s="1389"/>
    </row>
    <row r="49" spans="1:12" ht="27.6" customHeight="1" x14ac:dyDescent="0.35">
      <c r="A49" s="809"/>
      <c r="B49" s="746"/>
      <c r="C49" s="747" t="s">
        <v>232</v>
      </c>
      <c r="D49" s="753"/>
      <c r="E49" s="770"/>
      <c r="F49" s="546"/>
      <c r="G49" s="756"/>
      <c r="H49" s="771"/>
      <c r="I49" s="811"/>
      <c r="J49" s="854"/>
      <c r="K49" s="837"/>
      <c r="L49" s="830"/>
    </row>
    <row r="50" spans="1:12" ht="25.2" customHeight="1" x14ac:dyDescent="0.35">
      <c r="A50" s="809"/>
      <c r="B50" s="746"/>
      <c r="C50" s="747" t="s">
        <v>234</v>
      </c>
      <c r="D50" s="753"/>
      <c r="E50" s="770"/>
      <c r="F50" s="546"/>
      <c r="G50" s="756"/>
      <c r="H50" s="771"/>
      <c r="I50" s="811"/>
      <c r="J50" s="854"/>
      <c r="K50" s="837"/>
      <c r="L50" s="830"/>
    </row>
    <row r="51" spans="1:12" ht="18" x14ac:dyDescent="0.35">
      <c r="A51" s="809"/>
      <c r="B51" s="746"/>
      <c r="C51" s="747"/>
      <c r="D51" s="753"/>
      <c r="E51" s="770"/>
      <c r="F51" s="546"/>
      <c r="G51" s="756"/>
      <c r="H51" s="771"/>
      <c r="I51" s="811"/>
      <c r="J51" s="854"/>
      <c r="K51" s="837"/>
      <c r="L51" s="830"/>
    </row>
    <row r="52" spans="1:12" s="19" customFormat="1" ht="101.4" customHeight="1" x14ac:dyDescent="0.35">
      <c r="A52" s="1383">
        <v>7</v>
      </c>
      <c r="B52" s="1382" t="s">
        <v>235</v>
      </c>
      <c r="C52" s="766" t="s">
        <v>315</v>
      </c>
      <c r="D52" s="1392" t="s">
        <v>204</v>
      </c>
      <c r="E52" s="1392"/>
      <c r="F52" s="1392" t="s">
        <v>86</v>
      </c>
      <c r="G52" s="1387">
        <v>350</v>
      </c>
      <c r="H52" s="1387">
        <v>1075</v>
      </c>
      <c r="I52" s="1404">
        <f>G52*H52</f>
        <v>376250</v>
      </c>
      <c r="J52" s="898">
        <f>'Interior MB'!I68</f>
        <v>366.43139999999994</v>
      </c>
      <c r="K52" s="829">
        <f>J52*H52</f>
        <v>393913.75499999995</v>
      </c>
      <c r="L52" s="832"/>
    </row>
    <row r="53" spans="1:12" s="19" customFormat="1" ht="41.25" customHeight="1" x14ac:dyDescent="0.35">
      <c r="A53" s="1383"/>
      <c r="B53" s="1382"/>
      <c r="C53" s="766" t="s">
        <v>223</v>
      </c>
      <c r="D53" s="1392"/>
      <c r="E53" s="1392"/>
      <c r="F53" s="1392"/>
      <c r="G53" s="1387"/>
      <c r="H53" s="1387"/>
      <c r="I53" s="1404"/>
      <c r="J53" s="849"/>
      <c r="K53" s="1020">
        <f>K43</f>
        <v>72000</v>
      </c>
      <c r="L53" s="832"/>
    </row>
    <row r="54" spans="1:12" s="19" customFormat="1" ht="18" x14ac:dyDescent="0.35">
      <c r="A54" s="798"/>
      <c r="B54" s="765"/>
      <c r="C54" s="763"/>
      <c r="D54" s="663"/>
      <c r="E54" s="663"/>
      <c r="F54" s="663"/>
      <c r="G54" s="762"/>
      <c r="H54" s="769"/>
      <c r="I54" s="808"/>
      <c r="J54" s="857"/>
      <c r="K54" s="835"/>
      <c r="L54" s="830"/>
    </row>
    <row r="55" spans="1:12" s="15" customFormat="1" ht="119.4" customHeight="1" x14ac:dyDescent="0.35">
      <c r="A55" s="1384">
        <v>8</v>
      </c>
      <c r="B55" s="1385" t="s">
        <v>90</v>
      </c>
      <c r="C55" s="772" t="s">
        <v>225</v>
      </c>
      <c r="D55" s="1386" t="s">
        <v>143</v>
      </c>
      <c r="E55" s="663" t="s">
        <v>298</v>
      </c>
      <c r="F55" s="663" t="s">
        <v>46</v>
      </c>
      <c r="G55" s="769">
        <v>475</v>
      </c>
      <c r="H55" s="1397">
        <v>970</v>
      </c>
      <c r="I55" s="1406">
        <f>G55*H55</f>
        <v>460750</v>
      </c>
      <c r="J55" s="899">
        <f>'Interior MB'!I78</f>
        <v>364.47680000000003</v>
      </c>
      <c r="K55" s="829">
        <f>J55*H55</f>
        <v>353542.49600000004</v>
      </c>
      <c r="L55" s="1389"/>
    </row>
    <row r="56" spans="1:12" s="15" customFormat="1" ht="18" x14ac:dyDescent="0.35">
      <c r="A56" s="1384"/>
      <c r="B56" s="1385"/>
      <c r="C56" s="772" t="s">
        <v>78</v>
      </c>
      <c r="D56" s="1386"/>
      <c r="E56" s="663"/>
      <c r="F56" s="663"/>
      <c r="G56" s="769"/>
      <c r="H56" s="1397"/>
      <c r="I56" s="1406"/>
      <c r="J56" s="846"/>
      <c r="K56" s="838"/>
      <c r="L56" s="1389"/>
    </row>
    <row r="57" spans="1:12" s="15" customFormat="1" ht="18" x14ac:dyDescent="0.35">
      <c r="A57" s="798"/>
      <c r="B57" s="765"/>
      <c r="C57" s="772"/>
      <c r="D57" s="765"/>
      <c r="E57" s="663"/>
      <c r="F57" s="663"/>
      <c r="G57" s="769"/>
      <c r="H57" s="762"/>
      <c r="I57" s="812"/>
      <c r="J57" s="846"/>
      <c r="K57" s="838"/>
      <c r="L57" s="830"/>
    </row>
    <row r="58" spans="1:12" s="15" customFormat="1" ht="99.6" customHeight="1" x14ac:dyDescent="0.35">
      <c r="A58" s="798">
        <v>9</v>
      </c>
      <c r="B58" s="765" t="s">
        <v>208</v>
      </c>
      <c r="C58" s="773" t="s">
        <v>149</v>
      </c>
      <c r="D58" s="659"/>
      <c r="E58" s="663"/>
      <c r="F58" s="663" t="s">
        <v>40</v>
      </c>
      <c r="G58" s="769">
        <v>600</v>
      </c>
      <c r="H58" s="756">
        <v>275</v>
      </c>
      <c r="I58" s="813">
        <f>G58*H58</f>
        <v>165000</v>
      </c>
      <c r="J58" s="847">
        <f>'Interior MB'!I112</f>
        <v>677.94000000000017</v>
      </c>
      <c r="K58" s="829">
        <f>J58*H58</f>
        <v>186433.50000000006</v>
      </c>
      <c r="L58" s="824"/>
    </row>
    <row r="59" spans="1:12" s="15" customFormat="1" ht="18" x14ac:dyDescent="0.35">
      <c r="A59" s="798"/>
      <c r="B59" s="774"/>
      <c r="C59" s="775"/>
      <c r="D59" s="659"/>
      <c r="E59" s="776"/>
      <c r="F59" s="663"/>
      <c r="G59" s="769"/>
      <c r="H59" s="756"/>
      <c r="I59" s="813"/>
      <c r="J59" s="847"/>
      <c r="K59" s="839"/>
      <c r="L59" s="824"/>
    </row>
    <row r="60" spans="1:12" s="15" customFormat="1" ht="115.8" customHeight="1" x14ac:dyDescent="0.3">
      <c r="A60" s="1383">
        <v>10</v>
      </c>
      <c r="B60" s="1382" t="s">
        <v>168</v>
      </c>
      <c r="C60" s="747" t="s">
        <v>224</v>
      </c>
      <c r="D60" s="753" t="s">
        <v>145</v>
      </c>
      <c r="E60" s="753" t="s">
        <v>284</v>
      </c>
      <c r="F60" s="546" t="s">
        <v>169</v>
      </c>
      <c r="G60" s="756">
        <v>1</v>
      </c>
      <c r="H60" s="756">
        <v>82500</v>
      </c>
      <c r="I60" s="813">
        <f>G60*H60</f>
        <v>82500</v>
      </c>
      <c r="J60" s="847">
        <f>'Interior MB'!I114</f>
        <v>2</v>
      </c>
      <c r="K60" s="829">
        <f>J60*H60</f>
        <v>165000</v>
      </c>
      <c r="L60" s="1389"/>
    </row>
    <row r="61" spans="1:12" s="15" customFormat="1" ht="18" x14ac:dyDescent="0.3">
      <c r="A61" s="1383"/>
      <c r="B61" s="1382"/>
      <c r="C61" s="747" t="s">
        <v>79</v>
      </c>
      <c r="D61" s="753"/>
      <c r="E61" s="660"/>
      <c r="F61" s="753"/>
      <c r="G61" s="756"/>
      <c r="H61" s="756"/>
      <c r="I61" s="813"/>
      <c r="J61" s="847"/>
      <c r="K61" s="839"/>
      <c r="L61" s="1389"/>
    </row>
    <row r="62" spans="1:12" s="15" customFormat="1" ht="18" x14ac:dyDescent="0.3">
      <c r="A62" s="1383"/>
      <c r="B62" s="1382"/>
      <c r="C62" s="747" t="s">
        <v>80</v>
      </c>
      <c r="D62" s="753"/>
      <c r="E62" s="753"/>
      <c r="F62" s="753"/>
      <c r="G62" s="756"/>
      <c r="H62" s="756"/>
      <c r="I62" s="813"/>
      <c r="J62" s="847"/>
      <c r="K62" s="839"/>
      <c r="L62" s="1389"/>
    </row>
    <row r="63" spans="1:12" s="15" customFormat="1" ht="18" x14ac:dyDescent="0.35">
      <c r="A63" s="799"/>
      <c r="B63" s="659"/>
      <c r="C63" s="747"/>
      <c r="D63" s="753"/>
      <c r="E63" s="753"/>
      <c r="F63" s="753"/>
      <c r="G63" s="756"/>
      <c r="H63" s="756"/>
      <c r="I63" s="813"/>
      <c r="J63" s="847"/>
      <c r="K63" s="839"/>
      <c r="L63" s="830"/>
    </row>
    <row r="64" spans="1:12" s="15" customFormat="1" ht="116.4" customHeight="1" x14ac:dyDescent="0.35">
      <c r="A64" s="799">
        <v>11</v>
      </c>
      <c r="B64" s="659" t="s">
        <v>283</v>
      </c>
      <c r="C64" s="747" t="s">
        <v>236</v>
      </c>
      <c r="D64" s="753"/>
      <c r="E64" s="747"/>
      <c r="F64" s="749" t="s">
        <v>46</v>
      </c>
      <c r="G64" s="756">
        <v>60</v>
      </c>
      <c r="H64" s="756">
        <v>1200</v>
      </c>
      <c r="I64" s="807">
        <f>H64*G64</f>
        <v>72000</v>
      </c>
      <c r="J64" s="900">
        <f>'Interior MB'!I123</f>
        <v>108.867</v>
      </c>
      <c r="K64" s="829">
        <f>J64*H64</f>
        <v>130640.40000000001</v>
      </c>
      <c r="L64" s="826"/>
    </row>
    <row r="65" spans="1:12" s="15" customFormat="1" ht="18" x14ac:dyDescent="0.35">
      <c r="A65" s="799"/>
      <c r="B65" s="659"/>
      <c r="C65" s="747"/>
      <c r="D65" s="753"/>
      <c r="E65" s="747"/>
      <c r="F65" s="749"/>
      <c r="G65" s="756"/>
      <c r="H65" s="771"/>
      <c r="I65" s="811"/>
      <c r="J65" s="854"/>
      <c r="K65" s="837"/>
      <c r="L65" s="826"/>
    </row>
    <row r="66" spans="1:12" s="28" customFormat="1" ht="121.8" customHeight="1" x14ac:dyDescent="0.35">
      <c r="A66" s="798">
        <v>12</v>
      </c>
      <c r="B66" s="765" t="s">
        <v>174</v>
      </c>
      <c r="C66" s="760" t="s">
        <v>226</v>
      </c>
      <c r="D66" s="663"/>
      <c r="E66" s="663" t="s">
        <v>285</v>
      </c>
      <c r="F66" s="761" t="s">
        <v>156</v>
      </c>
      <c r="G66" s="762">
        <v>1</v>
      </c>
      <c r="H66" s="769">
        <v>87000</v>
      </c>
      <c r="I66" s="808">
        <f>G66*H66</f>
        <v>87000</v>
      </c>
      <c r="J66" s="857">
        <f>'Interior MB'!I125</f>
        <v>1</v>
      </c>
      <c r="K66" s="829">
        <f>J66*H66</f>
        <v>87000</v>
      </c>
      <c r="L66" s="824"/>
    </row>
    <row r="67" spans="1:12" s="28" customFormat="1" ht="150" customHeight="1" x14ac:dyDescent="0.35">
      <c r="A67" s="1383">
        <v>13</v>
      </c>
      <c r="B67" s="1390" t="s">
        <v>176</v>
      </c>
      <c r="C67" s="747" t="s">
        <v>238</v>
      </c>
      <c r="D67" s="753"/>
      <c r="E67" s="753" t="s">
        <v>286</v>
      </c>
      <c r="F67" s="749"/>
      <c r="G67" s="756"/>
      <c r="H67" s="756"/>
      <c r="I67" s="814"/>
      <c r="J67" s="853"/>
      <c r="K67" s="840"/>
      <c r="L67" s="826"/>
    </row>
    <row r="68" spans="1:12" s="15" customFormat="1" ht="26.4" customHeight="1" x14ac:dyDescent="0.35">
      <c r="A68" s="1383"/>
      <c r="B68" s="1390"/>
      <c r="C68" s="766" t="s">
        <v>229</v>
      </c>
      <c r="D68" s="753"/>
      <c r="E68" s="753"/>
      <c r="F68" s="749"/>
      <c r="G68" s="756"/>
      <c r="H68" s="756"/>
      <c r="I68" s="814"/>
      <c r="J68" s="853"/>
      <c r="K68" s="840"/>
      <c r="L68" s="826"/>
    </row>
    <row r="69" spans="1:12" s="15" customFormat="1" ht="25.2" customHeight="1" x14ac:dyDescent="0.35">
      <c r="A69" s="1383"/>
      <c r="B69" s="1390"/>
      <c r="C69" s="766" t="s">
        <v>237</v>
      </c>
      <c r="D69" s="663"/>
      <c r="E69" s="663"/>
      <c r="F69" s="761"/>
      <c r="G69" s="762"/>
      <c r="H69" s="762"/>
      <c r="I69" s="806"/>
      <c r="J69" s="856"/>
      <c r="K69" s="833"/>
      <c r="L69" s="824"/>
    </row>
    <row r="70" spans="1:12" s="11" customFormat="1" ht="22.8" customHeight="1" x14ac:dyDescent="0.35">
      <c r="A70" s="1383"/>
      <c r="B70" s="1390"/>
      <c r="C70" s="767" t="s">
        <v>69</v>
      </c>
      <c r="D70" s="663"/>
      <c r="E70" s="663"/>
      <c r="F70" s="761"/>
      <c r="G70" s="762"/>
      <c r="H70" s="762"/>
      <c r="I70" s="806"/>
      <c r="J70" s="856"/>
      <c r="K70" s="833"/>
      <c r="L70" s="824"/>
    </row>
    <row r="71" spans="1:12" s="15" customFormat="1" ht="18" x14ac:dyDescent="0.35">
      <c r="A71" s="1383"/>
      <c r="B71" s="759" t="s">
        <v>0</v>
      </c>
      <c r="C71" s="747" t="s">
        <v>178</v>
      </c>
      <c r="D71" s="663"/>
      <c r="E71" s="753" t="s">
        <v>287</v>
      </c>
      <c r="F71" s="753" t="s">
        <v>40</v>
      </c>
      <c r="G71" s="762">
        <v>10</v>
      </c>
      <c r="H71" s="762">
        <v>550</v>
      </c>
      <c r="I71" s="806">
        <f t="shared" ref="I71:I77" si="0">G71*H71</f>
        <v>5500</v>
      </c>
      <c r="J71" s="856">
        <f>'Interior MB'!I131</f>
        <v>9.25</v>
      </c>
      <c r="K71" s="829">
        <f>J71*H71</f>
        <v>5087.5</v>
      </c>
      <c r="L71" s="824"/>
    </row>
    <row r="72" spans="1:12" s="15" customFormat="1" ht="103.2" customHeight="1" x14ac:dyDescent="0.35">
      <c r="A72" s="1383"/>
      <c r="B72" s="759" t="s">
        <v>1</v>
      </c>
      <c r="C72" s="747" t="s">
        <v>227</v>
      </c>
      <c r="D72" s="663"/>
      <c r="E72" s="663"/>
      <c r="F72" s="753" t="s">
        <v>46</v>
      </c>
      <c r="G72" s="762">
        <v>20</v>
      </c>
      <c r="H72" s="762">
        <v>1500</v>
      </c>
      <c r="I72" s="806">
        <f t="shared" si="0"/>
        <v>30000</v>
      </c>
      <c r="J72" s="856">
        <f>'Interior MB'!I133</f>
        <v>24.605</v>
      </c>
      <c r="K72" s="829">
        <f>J72*H72</f>
        <v>36907.5</v>
      </c>
      <c r="L72" s="824"/>
    </row>
    <row r="73" spans="1:12" s="15" customFormat="1" ht="25.8" customHeight="1" x14ac:dyDescent="0.35">
      <c r="A73" s="1383"/>
      <c r="B73" s="759" t="s">
        <v>2</v>
      </c>
      <c r="C73" s="747" t="s">
        <v>179</v>
      </c>
      <c r="D73" s="663"/>
      <c r="E73" s="753" t="s">
        <v>180</v>
      </c>
      <c r="F73" s="753" t="s">
        <v>40</v>
      </c>
      <c r="G73" s="762">
        <v>10</v>
      </c>
      <c r="H73" s="762">
        <v>950</v>
      </c>
      <c r="I73" s="806">
        <f t="shared" si="0"/>
        <v>9500</v>
      </c>
      <c r="J73" s="856">
        <f>'Interior MB'!I138</f>
        <v>27.75</v>
      </c>
      <c r="K73" s="829">
        <f t="shared" ref="K73:K76" si="1">J73*H73</f>
        <v>26362.5</v>
      </c>
      <c r="L73" s="824"/>
    </row>
    <row r="74" spans="1:12" s="15" customFormat="1" ht="25.8" customHeight="1" x14ac:dyDescent="0.35">
      <c r="A74" s="1383"/>
      <c r="B74" s="759" t="s">
        <v>3</v>
      </c>
      <c r="C74" s="747" t="s">
        <v>239</v>
      </c>
      <c r="D74" s="663"/>
      <c r="E74" s="663"/>
      <c r="F74" s="753" t="s">
        <v>40</v>
      </c>
      <c r="G74" s="762">
        <v>10</v>
      </c>
      <c r="H74" s="762">
        <v>2200</v>
      </c>
      <c r="I74" s="806">
        <f t="shared" si="0"/>
        <v>22000</v>
      </c>
      <c r="J74" s="856">
        <f>'Interior MB'!I140</f>
        <v>9.25</v>
      </c>
      <c r="K74" s="829">
        <f t="shared" si="1"/>
        <v>20350</v>
      </c>
      <c r="L74" s="824"/>
    </row>
    <row r="75" spans="1:12" s="15" customFormat="1" ht="25.8" customHeight="1" x14ac:dyDescent="0.35">
      <c r="A75" s="1383"/>
      <c r="B75" s="759" t="s">
        <v>144</v>
      </c>
      <c r="C75" s="747" t="s">
        <v>288</v>
      </c>
      <c r="D75" s="663"/>
      <c r="E75" s="753" t="s">
        <v>289</v>
      </c>
      <c r="F75" s="753" t="s">
        <v>181</v>
      </c>
      <c r="G75" s="762">
        <v>1</v>
      </c>
      <c r="H75" s="762">
        <v>7000</v>
      </c>
      <c r="I75" s="806">
        <f t="shared" si="0"/>
        <v>7000</v>
      </c>
      <c r="J75" s="856">
        <f>'Interior MB'!I142</f>
        <v>1</v>
      </c>
      <c r="K75" s="829">
        <f t="shared" si="1"/>
        <v>7000</v>
      </c>
      <c r="L75" s="824"/>
    </row>
    <row r="76" spans="1:12" s="15" customFormat="1" ht="25.8" customHeight="1" x14ac:dyDescent="0.35">
      <c r="A76" s="1383"/>
      <c r="B76" s="759" t="s">
        <v>146</v>
      </c>
      <c r="C76" s="777" t="s">
        <v>290</v>
      </c>
      <c r="D76" s="663"/>
      <c r="E76" s="663"/>
      <c r="F76" s="753" t="s">
        <v>40</v>
      </c>
      <c r="G76" s="762">
        <v>12</v>
      </c>
      <c r="H76" s="762">
        <v>975</v>
      </c>
      <c r="I76" s="806">
        <f t="shared" si="0"/>
        <v>11700</v>
      </c>
      <c r="J76" s="856">
        <f>'Interior MB'!I156</f>
        <v>78.300000000000011</v>
      </c>
      <c r="K76" s="829">
        <f t="shared" si="1"/>
        <v>76342.500000000015</v>
      </c>
      <c r="L76" s="824"/>
    </row>
    <row r="77" spans="1:12" s="15" customFormat="1" ht="98.4" customHeight="1" x14ac:dyDescent="0.35">
      <c r="A77" s="1383"/>
      <c r="B77" s="759" t="s">
        <v>182</v>
      </c>
      <c r="C77" s="760" t="s">
        <v>228</v>
      </c>
      <c r="D77" s="663"/>
      <c r="E77" s="663"/>
      <c r="F77" s="761" t="s">
        <v>46</v>
      </c>
      <c r="G77" s="762">
        <v>15</v>
      </c>
      <c r="H77" s="762">
        <v>1100</v>
      </c>
      <c r="I77" s="806">
        <f t="shared" si="0"/>
        <v>16500</v>
      </c>
      <c r="J77" s="901">
        <f>'Interior MB'!I160</f>
        <v>7.9625000000000004</v>
      </c>
      <c r="K77" s="829">
        <f>J77*H77</f>
        <v>8758.75</v>
      </c>
      <c r="L77" s="824"/>
    </row>
    <row r="78" spans="1:12" s="506" customFormat="1" ht="18" x14ac:dyDescent="0.35">
      <c r="A78" s="1383"/>
      <c r="B78" s="778" t="s">
        <v>484</v>
      </c>
      <c r="C78" s="779" t="s">
        <v>229</v>
      </c>
      <c r="D78" s="780"/>
      <c r="E78" s="780"/>
      <c r="F78" s="781"/>
      <c r="G78" s="782"/>
      <c r="H78" s="782"/>
      <c r="I78" s="815"/>
      <c r="J78" s="858"/>
      <c r="K78" s="841"/>
      <c r="L78" s="825"/>
    </row>
    <row r="79" spans="1:12" s="15" customFormat="1" ht="18" x14ac:dyDescent="0.35">
      <c r="A79" s="799"/>
      <c r="B79" s="783"/>
      <c r="C79" s="766"/>
      <c r="D79" s="753"/>
      <c r="E79" s="753"/>
      <c r="F79" s="749"/>
      <c r="G79" s="756"/>
      <c r="H79" s="756"/>
      <c r="I79" s="814"/>
      <c r="J79" s="853"/>
      <c r="K79" s="840"/>
      <c r="L79" s="826"/>
    </row>
    <row r="80" spans="1:12" s="15" customFormat="1" ht="129" customHeight="1" x14ac:dyDescent="0.35">
      <c r="A80" s="1384">
        <v>14</v>
      </c>
      <c r="B80" s="1382" t="s">
        <v>183</v>
      </c>
      <c r="C80" s="747" t="s">
        <v>240</v>
      </c>
      <c r="D80" s="663"/>
      <c r="E80" s="905" t="s">
        <v>292</v>
      </c>
      <c r="F80" s="905" t="s">
        <v>46</v>
      </c>
      <c r="G80" s="906">
        <v>0</v>
      </c>
      <c r="H80" s="906">
        <v>2050</v>
      </c>
      <c r="I80" s="908">
        <f>G80*H80</f>
        <v>0</v>
      </c>
      <c r="J80" s="909"/>
      <c r="K80" s="924">
        <f>J80*H80</f>
        <v>0</v>
      </c>
      <c r="L80" s="868"/>
    </row>
    <row r="81" spans="1:12" s="15" customFormat="1" ht="36" x14ac:dyDescent="0.35">
      <c r="A81" s="1384"/>
      <c r="B81" s="1382"/>
      <c r="C81" s="766" t="s">
        <v>223</v>
      </c>
      <c r="D81" s="663"/>
      <c r="E81" s="663"/>
      <c r="F81" s="761"/>
      <c r="G81" s="762"/>
      <c r="H81" s="762"/>
      <c r="I81" s="806"/>
      <c r="J81" s="856"/>
      <c r="K81" s="833"/>
      <c r="L81" s="824"/>
    </row>
    <row r="82" spans="1:12" s="15" customFormat="1" ht="18" x14ac:dyDescent="0.35">
      <c r="A82" s="1384"/>
      <c r="B82" s="1382"/>
      <c r="C82" s="766" t="s">
        <v>177</v>
      </c>
      <c r="D82" s="663"/>
      <c r="E82" s="663"/>
      <c r="F82" s="761"/>
      <c r="G82" s="762"/>
      <c r="H82" s="762"/>
      <c r="I82" s="806"/>
      <c r="J82" s="856"/>
      <c r="K82" s="833"/>
      <c r="L82" s="824"/>
    </row>
    <row r="83" spans="1:12" s="15" customFormat="1" ht="18" x14ac:dyDescent="0.35">
      <c r="A83" s="1384"/>
      <c r="B83" s="1382"/>
      <c r="C83" s="767" t="s">
        <v>69</v>
      </c>
      <c r="D83" s="663"/>
      <c r="E83" s="663"/>
      <c r="F83" s="761"/>
      <c r="G83" s="762"/>
      <c r="H83" s="762"/>
      <c r="I83" s="806"/>
      <c r="J83" s="856"/>
      <c r="K83" s="833"/>
      <c r="L83" s="824"/>
    </row>
    <row r="84" spans="1:12" s="17" customFormat="1" ht="18" x14ac:dyDescent="0.35">
      <c r="A84" s="1384"/>
      <c r="B84" s="1382"/>
      <c r="C84" s="767" t="s">
        <v>70</v>
      </c>
      <c r="D84" s="663"/>
      <c r="E84" s="663"/>
      <c r="F84" s="761"/>
      <c r="G84" s="762"/>
      <c r="H84" s="762"/>
      <c r="I84" s="806"/>
      <c r="J84" s="856"/>
      <c r="K84" s="833"/>
      <c r="L84" s="824"/>
    </row>
    <row r="85" spans="1:12" s="15" customFormat="1" ht="33" customHeight="1" x14ac:dyDescent="0.35">
      <c r="A85" s="1384"/>
      <c r="B85" s="759" t="s">
        <v>0</v>
      </c>
      <c r="C85" s="747" t="s">
        <v>184</v>
      </c>
      <c r="D85" s="663"/>
      <c r="E85" s="663"/>
      <c r="F85" s="753" t="s">
        <v>46</v>
      </c>
      <c r="G85" s="762">
        <v>25</v>
      </c>
      <c r="H85" s="762">
        <v>600</v>
      </c>
      <c r="I85" s="806">
        <f>G85*H85</f>
        <v>15000</v>
      </c>
      <c r="J85" s="856">
        <f>'Interior MB'!I172</f>
        <v>65</v>
      </c>
      <c r="K85" s="829">
        <f t="shared" ref="K85:K88" si="2">J85*H85</f>
        <v>39000</v>
      </c>
      <c r="L85" s="824"/>
    </row>
    <row r="86" spans="1:12" s="15" customFormat="1" ht="72" x14ac:dyDescent="0.35">
      <c r="A86" s="1384"/>
      <c r="B86" s="926" t="s">
        <v>1</v>
      </c>
      <c r="C86" s="1221" t="s">
        <v>293</v>
      </c>
      <c r="D86" s="905"/>
      <c r="E86" s="905" t="s">
        <v>294</v>
      </c>
      <c r="F86" s="905" t="s">
        <v>185</v>
      </c>
      <c r="G86" s="906">
        <v>3</v>
      </c>
      <c r="H86" s="906">
        <v>8500</v>
      </c>
      <c r="I86" s="908">
        <f>G86*H86</f>
        <v>25500</v>
      </c>
      <c r="J86" s="909">
        <f>'Interior MB'!I174</f>
        <v>0</v>
      </c>
      <c r="K86" s="924">
        <f t="shared" si="2"/>
        <v>0</v>
      </c>
      <c r="L86" s="1217" t="s">
        <v>673</v>
      </c>
    </row>
    <row r="87" spans="1:12" s="15" customFormat="1" ht="33" customHeight="1" x14ac:dyDescent="0.35">
      <c r="A87" s="1384"/>
      <c r="B87" s="746" t="s">
        <v>2</v>
      </c>
      <c r="C87" s="747" t="s">
        <v>186</v>
      </c>
      <c r="D87" s="753"/>
      <c r="E87" s="660"/>
      <c r="F87" s="753" t="s">
        <v>187</v>
      </c>
      <c r="G87" s="756">
        <v>32</v>
      </c>
      <c r="H87" s="756">
        <v>750</v>
      </c>
      <c r="I87" s="806">
        <f>G87*H87</f>
        <v>24000</v>
      </c>
      <c r="J87" s="856">
        <f>'Interior MB'!I176</f>
        <v>32</v>
      </c>
      <c r="K87" s="829">
        <f t="shared" si="2"/>
        <v>24000</v>
      </c>
      <c r="L87" s="824"/>
    </row>
    <row r="88" spans="1:12" s="506" customFormat="1" ht="33" customHeight="1" x14ac:dyDescent="0.35">
      <c r="A88" s="1384"/>
      <c r="B88" s="926" t="s">
        <v>3</v>
      </c>
      <c r="C88" s="862" t="s">
        <v>188</v>
      </c>
      <c r="D88" s="905"/>
      <c r="E88" s="927"/>
      <c r="F88" s="905" t="s">
        <v>77</v>
      </c>
      <c r="G88" s="906">
        <v>25</v>
      </c>
      <c r="H88" s="906">
        <v>1100</v>
      </c>
      <c r="I88" s="908">
        <f>G88*H88</f>
        <v>27500</v>
      </c>
      <c r="J88" s="909"/>
      <c r="K88" s="910">
        <f t="shared" si="2"/>
        <v>0</v>
      </c>
      <c r="L88" s="868"/>
    </row>
    <row r="89" spans="1:12" s="15" customFormat="1" ht="18" x14ac:dyDescent="0.35">
      <c r="A89" s="798"/>
      <c r="B89" s="784"/>
      <c r="C89" s="785"/>
      <c r="D89" s="663"/>
      <c r="E89" s="776"/>
      <c r="F89" s="753"/>
      <c r="G89" s="762"/>
      <c r="H89" s="762"/>
      <c r="I89" s="806"/>
      <c r="J89" s="856"/>
      <c r="K89" s="833"/>
      <c r="L89" s="824"/>
    </row>
    <row r="90" spans="1:12" s="15" customFormat="1" ht="228" customHeight="1" x14ac:dyDescent="0.35">
      <c r="A90" s="798">
        <v>15</v>
      </c>
      <c r="B90" s="759" t="s">
        <v>192</v>
      </c>
      <c r="C90" s="747" t="s">
        <v>241</v>
      </c>
      <c r="D90" s="663"/>
      <c r="E90" s="663" t="s">
        <v>291</v>
      </c>
      <c r="F90" s="753" t="s">
        <v>187</v>
      </c>
      <c r="G90" s="762">
        <v>10</v>
      </c>
      <c r="H90" s="762">
        <v>7000</v>
      </c>
      <c r="I90" s="806">
        <f>G90*H90</f>
        <v>70000</v>
      </c>
      <c r="J90" s="856">
        <f>'Interior MB'!I181</f>
        <v>9.25</v>
      </c>
      <c r="K90" s="829">
        <f>J90*H90</f>
        <v>64750</v>
      </c>
      <c r="L90" s="824"/>
    </row>
    <row r="91" spans="1:12" s="15" customFormat="1" ht="18" x14ac:dyDescent="0.35">
      <c r="A91" s="798"/>
      <c r="B91" s="759"/>
      <c r="C91" s="747"/>
      <c r="D91" s="663"/>
      <c r="E91" s="663"/>
      <c r="F91" s="753"/>
      <c r="G91" s="762"/>
      <c r="H91" s="762"/>
      <c r="I91" s="806"/>
      <c r="J91" s="856"/>
      <c r="K91" s="833"/>
      <c r="L91" s="824"/>
    </row>
    <row r="92" spans="1:12" s="15" customFormat="1" ht="162" x14ac:dyDescent="0.35">
      <c r="A92" s="798">
        <v>16</v>
      </c>
      <c r="B92" s="759" t="s">
        <v>193</v>
      </c>
      <c r="C92" s="747" t="s">
        <v>520</v>
      </c>
      <c r="D92" s="663"/>
      <c r="E92" s="663" t="s">
        <v>295</v>
      </c>
      <c r="F92" s="753" t="s">
        <v>187</v>
      </c>
      <c r="G92" s="762">
        <v>12</v>
      </c>
      <c r="H92" s="762">
        <v>8200</v>
      </c>
      <c r="I92" s="806">
        <f>G92*H92</f>
        <v>98400</v>
      </c>
      <c r="J92" s="856">
        <f>'Interior MB'!I183</f>
        <v>11.16</v>
      </c>
      <c r="K92" s="829">
        <f>J92*H92</f>
        <v>91512</v>
      </c>
      <c r="L92" s="824"/>
    </row>
    <row r="93" spans="1:12" s="15" customFormat="1" ht="18" x14ac:dyDescent="0.35">
      <c r="A93" s="798"/>
      <c r="B93" s="759"/>
      <c r="C93" s="747"/>
      <c r="D93" s="663"/>
      <c r="E93" s="663"/>
      <c r="F93" s="753"/>
      <c r="G93" s="762"/>
      <c r="H93" s="762"/>
      <c r="I93" s="806"/>
      <c r="J93" s="856"/>
      <c r="K93" s="833"/>
      <c r="L93" s="824"/>
    </row>
    <row r="94" spans="1:12" s="15" customFormat="1" ht="209.25" customHeight="1" x14ac:dyDescent="0.35">
      <c r="A94" s="809">
        <v>17</v>
      </c>
      <c r="B94" s="659" t="s">
        <v>201</v>
      </c>
      <c r="C94" s="747" t="s">
        <v>243</v>
      </c>
      <c r="D94" s="753" t="s">
        <v>202</v>
      </c>
      <c r="E94" s="753" t="s">
        <v>307</v>
      </c>
      <c r="F94" s="756" t="s">
        <v>46</v>
      </c>
      <c r="G94" s="647">
        <v>270</v>
      </c>
      <c r="H94" s="762">
        <v>950</v>
      </c>
      <c r="I94" s="806">
        <f>G94*H94</f>
        <v>256500</v>
      </c>
      <c r="J94" s="856">
        <f>'Interior MB'!I188</f>
        <v>136</v>
      </c>
      <c r="K94" s="829">
        <f>J94*H94</f>
        <v>129200</v>
      </c>
      <c r="L94" s="842"/>
    </row>
    <row r="95" spans="1:12" s="15" customFormat="1" ht="18" x14ac:dyDescent="0.35">
      <c r="A95" s="809"/>
      <c r="B95" s="659"/>
      <c r="C95" s="747"/>
      <c r="D95" s="753"/>
      <c r="E95" s="753"/>
      <c r="F95" s="756"/>
      <c r="G95" s="647"/>
      <c r="H95" s="786"/>
      <c r="I95" s="816"/>
      <c r="J95" s="859"/>
      <c r="K95" s="843"/>
      <c r="L95" s="842"/>
    </row>
    <row r="96" spans="1:12" s="15" customFormat="1" ht="33.75" customHeight="1" x14ac:dyDescent="0.35">
      <c r="A96" s="809">
        <v>18</v>
      </c>
      <c r="B96" s="659" t="s">
        <v>205</v>
      </c>
      <c r="C96" s="747" t="s">
        <v>244</v>
      </c>
      <c r="D96" s="753" t="s">
        <v>202</v>
      </c>
      <c r="E96" s="753" t="s">
        <v>245</v>
      </c>
      <c r="F96" s="756" t="s">
        <v>67</v>
      </c>
      <c r="G96" s="647">
        <v>2</v>
      </c>
      <c r="H96" s="762">
        <v>15000</v>
      </c>
      <c r="I96" s="806">
        <f>G96*H96</f>
        <v>30000</v>
      </c>
      <c r="J96" s="856">
        <f>'Interior MB'!I190</f>
        <v>2</v>
      </c>
      <c r="K96" s="829">
        <f>J96*H96</f>
        <v>30000</v>
      </c>
      <c r="L96" s="842"/>
    </row>
    <row r="97" spans="1:12" s="15" customFormat="1" ht="18" x14ac:dyDescent="0.35">
      <c r="A97" s="809"/>
      <c r="B97" s="659"/>
      <c r="C97" s="747"/>
      <c r="D97" s="753"/>
      <c r="E97" s="753"/>
      <c r="F97" s="756"/>
      <c r="G97" s="647"/>
      <c r="H97" s="786"/>
      <c r="I97" s="816"/>
      <c r="J97" s="859"/>
      <c r="K97" s="843"/>
      <c r="L97" s="842"/>
    </row>
    <row r="98" spans="1:12" s="15" customFormat="1" ht="117.6" customHeight="1" x14ac:dyDescent="0.3">
      <c r="A98" s="809">
        <v>19</v>
      </c>
      <c r="B98" s="659" t="s">
        <v>296</v>
      </c>
      <c r="C98" s="747" t="s">
        <v>242</v>
      </c>
      <c r="D98" s="753" t="s">
        <v>246</v>
      </c>
      <c r="E98" s="753" t="s">
        <v>306</v>
      </c>
      <c r="F98" s="756" t="s">
        <v>46</v>
      </c>
      <c r="G98" s="647">
        <v>2900</v>
      </c>
      <c r="H98" s="762">
        <v>510</v>
      </c>
      <c r="I98" s="806">
        <f>G98*H98</f>
        <v>1479000</v>
      </c>
      <c r="J98" s="903">
        <f>'Interior MB'!I202</f>
        <v>1591.6269999999997</v>
      </c>
      <c r="K98" s="829">
        <f>J98*H98</f>
        <v>811729.7699999999</v>
      </c>
      <c r="L98" s="844" t="s">
        <v>336</v>
      </c>
    </row>
    <row r="99" spans="1:12" s="15" customFormat="1" ht="18" x14ac:dyDescent="0.35">
      <c r="A99" s="798"/>
      <c r="B99" s="745"/>
      <c r="C99" s="785"/>
      <c r="D99" s="547"/>
      <c r="E99" s="787"/>
      <c r="F99" s="787"/>
      <c r="G99" s="547"/>
      <c r="H99" s="787"/>
      <c r="I99" s="817"/>
      <c r="J99" s="717"/>
      <c r="K99" s="788"/>
      <c r="L99" s="827"/>
    </row>
    <row r="100" spans="1:12" ht="72" x14ac:dyDescent="0.35">
      <c r="A100" s="798">
        <v>20</v>
      </c>
      <c r="B100" s="765" t="s">
        <v>247</v>
      </c>
      <c r="C100" s="760" t="s">
        <v>249</v>
      </c>
      <c r="D100" s="753"/>
      <c r="E100" s="753"/>
      <c r="F100" s="756" t="s">
        <v>40</v>
      </c>
      <c r="G100" s="647">
        <v>30</v>
      </c>
      <c r="H100" s="547">
        <v>120</v>
      </c>
      <c r="I100" s="806">
        <f>G100*H100</f>
        <v>3600</v>
      </c>
      <c r="J100" s="856">
        <f>'Interior MB'!I217</f>
        <v>621.97</v>
      </c>
      <c r="K100" s="829">
        <f>J100*H100</f>
        <v>74636.400000000009</v>
      </c>
      <c r="L100" s="827"/>
    </row>
    <row r="101" spans="1:12" s="115" customFormat="1" ht="72" x14ac:dyDescent="0.3">
      <c r="A101" s="860">
        <v>21</v>
      </c>
      <c r="B101" s="861" t="s">
        <v>248</v>
      </c>
      <c r="C101" s="862" t="s">
        <v>250</v>
      </c>
      <c r="D101" s="905"/>
      <c r="E101" s="905"/>
      <c r="F101" s="906" t="s">
        <v>46</v>
      </c>
      <c r="G101" s="907">
        <v>0</v>
      </c>
      <c r="H101" s="907">
        <v>120</v>
      </c>
      <c r="I101" s="908">
        <f>G101*H101</f>
        <v>0</v>
      </c>
      <c r="J101" s="909"/>
      <c r="K101" s="910">
        <f>J101*H101</f>
        <v>0</v>
      </c>
      <c r="L101" s="609" t="s">
        <v>337</v>
      </c>
    </row>
    <row r="102" spans="1:12" ht="155.4" customHeight="1" x14ac:dyDescent="0.35">
      <c r="A102" s="860">
        <v>22</v>
      </c>
      <c r="B102" s="861" t="s">
        <v>253</v>
      </c>
      <c r="C102" s="862" t="s">
        <v>496</v>
      </c>
      <c r="D102" s="905"/>
      <c r="E102" s="905"/>
      <c r="F102" s="906" t="s">
        <v>46</v>
      </c>
      <c r="G102" s="907">
        <v>65</v>
      </c>
      <c r="H102" s="921">
        <v>1150</v>
      </c>
      <c r="I102" s="922">
        <f>G102*H102</f>
        <v>74750</v>
      </c>
      <c r="J102" s="923"/>
      <c r="K102" s="924">
        <f>J102*H102</f>
        <v>0</v>
      </c>
      <c r="L102" s="925"/>
    </row>
    <row r="103" spans="1:12" ht="18" x14ac:dyDescent="0.35">
      <c r="A103" s="798"/>
      <c r="B103" s="663"/>
      <c r="C103" s="760"/>
      <c r="D103" s="753"/>
      <c r="E103" s="753"/>
      <c r="F103" s="756"/>
      <c r="G103" s="647"/>
      <c r="H103" s="787"/>
      <c r="I103" s="817"/>
      <c r="J103" s="717"/>
      <c r="K103" s="788"/>
      <c r="L103" s="827"/>
    </row>
    <row r="104" spans="1:12" s="19" customFormat="1" ht="108" x14ac:dyDescent="0.35">
      <c r="A104" s="798">
        <v>23</v>
      </c>
      <c r="B104" s="765" t="s">
        <v>256</v>
      </c>
      <c r="C104" s="747" t="s">
        <v>257</v>
      </c>
      <c r="D104" s="663" t="s">
        <v>258</v>
      </c>
      <c r="E104" s="753"/>
      <c r="F104" s="756" t="s">
        <v>46</v>
      </c>
      <c r="G104" s="647">
        <v>55</v>
      </c>
      <c r="H104" s="769">
        <v>1800</v>
      </c>
      <c r="I104" s="808">
        <f>G104*H104</f>
        <v>99000</v>
      </c>
      <c r="J104" s="857">
        <f>'Interior MB'!I223</f>
        <v>64</v>
      </c>
      <c r="K104" s="829">
        <f>J104*H104</f>
        <v>115200</v>
      </c>
      <c r="L104" s="830"/>
    </row>
    <row r="105" spans="1:12" s="19" customFormat="1" ht="102" customHeight="1" x14ac:dyDescent="0.35">
      <c r="A105" s="798">
        <v>24</v>
      </c>
      <c r="B105" s="765" t="s">
        <v>297</v>
      </c>
      <c r="C105" s="747" t="s">
        <v>259</v>
      </c>
      <c r="D105" s="663" t="s">
        <v>258</v>
      </c>
      <c r="E105" s="753"/>
      <c r="F105" s="756" t="s">
        <v>46</v>
      </c>
      <c r="G105" s="647">
        <v>30</v>
      </c>
      <c r="H105" s="769">
        <v>1800</v>
      </c>
      <c r="I105" s="808">
        <f>G105*H105</f>
        <v>54000</v>
      </c>
      <c r="J105" s="857">
        <f>'Interior MB'!I225</f>
        <v>40</v>
      </c>
      <c r="K105" s="829">
        <f>J105*H105</f>
        <v>72000</v>
      </c>
      <c r="L105" s="830"/>
    </row>
    <row r="106" spans="1:12" s="15" customFormat="1" ht="18" x14ac:dyDescent="0.35">
      <c r="A106" s="818"/>
      <c r="B106" s="757"/>
      <c r="C106" s="757"/>
      <c r="D106" s="757"/>
      <c r="E106" s="757"/>
      <c r="F106" s="757"/>
      <c r="G106" s="757"/>
      <c r="H106" s="757"/>
      <c r="I106" s="553"/>
      <c r="J106" s="854"/>
      <c r="K106" s="828"/>
      <c r="L106" s="826"/>
    </row>
    <row r="107" spans="1:12" s="15" customFormat="1" ht="24" customHeight="1" x14ac:dyDescent="0.35">
      <c r="A107" s="1411"/>
      <c r="B107" s="1405"/>
      <c r="C107" s="1405" t="s">
        <v>68</v>
      </c>
      <c r="D107" s="1405"/>
      <c r="E107" s="870"/>
      <c r="F107" s="870"/>
      <c r="G107" s="871"/>
      <c r="H107" s="870"/>
      <c r="I107" s="872">
        <f>SUM(I21:I106)</f>
        <v>4262350</v>
      </c>
      <c r="J107" s="869"/>
      <c r="K107" s="872">
        <f>SUM(K21:K106)</f>
        <v>3815017.0709999995</v>
      </c>
      <c r="L107" s="873"/>
    </row>
    <row r="108" spans="1:12" s="15" customFormat="1" ht="13.5" customHeight="1" x14ac:dyDescent="0.35">
      <c r="A108" s="818"/>
      <c r="B108" s="757"/>
      <c r="C108" s="757"/>
      <c r="D108" s="757"/>
      <c r="E108" s="757"/>
      <c r="F108" s="757"/>
      <c r="G108" s="757"/>
      <c r="H108" s="757"/>
      <c r="I108" s="553"/>
      <c r="J108" s="854"/>
      <c r="K108" s="828"/>
      <c r="L108" s="826"/>
    </row>
    <row r="109" spans="1:12" s="15" customFormat="1" ht="28.8" customHeight="1" thickBot="1" x14ac:dyDescent="0.4">
      <c r="A109" s="1402"/>
      <c r="B109" s="1403"/>
      <c r="C109" s="1403" t="s">
        <v>521</v>
      </c>
      <c r="D109" s="1403"/>
      <c r="E109" s="875"/>
      <c r="F109" s="875"/>
      <c r="G109" s="876"/>
      <c r="H109" s="875"/>
      <c r="I109" s="877">
        <f>I107+I18</f>
        <v>4528750</v>
      </c>
      <c r="J109" s="874"/>
      <c r="K109" s="877">
        <f>K107+K18</f>
        <v>4033917.0709999995</v>
      </c>
      <c r="L109" s="878"/>
    </row>
    <row r="110" spans="1:12" s="15" customFormat="1" x14ac:dyDescent="0.3">
      <c r="J110" s="449"/>
      <c r="L110" s="130"/>
    </row>
    <row r="111" spans="1:12" s="15" customFormat="1" x14ac:dyDescent="0.3">
      <c r="J111" s="449"/>
      <c r="L111" s="130"/>
    </row>
    <row r="112" spans="1:12" s="15" customFormat="1" x14ac:dyDescent="0.3">
      <c r="J112" s="449"/>
      <c r="L112" s="130"/>
    </row>
    <row r="113" spans="1:12" s="15" customFormat="1" ht="18.75" customHeight="1" x14ac:dyDescent="0.3">
      <c r="J113" s="449"/>
    </row>
    <row r="114" spans="1:12" s="15" customFormat="1" ht="13.5" customHeight="1" x14ac:dyDescent="0.3">
      <c r="J114" s="449"/>
    </row>
    <row r="115" spans="1:12" s="15" customFormat="1" x14ac:dyDescent="0.3">
      <c r="J115" s="449"/>
    </row>
    <row r="116" spans="1:12" s="15" customFormat="1" x14ac:dyDescent="0.3">
      <c r="J116" s="449"/>
    </row>
    <row r="117" spans="1:12" s="15" customFormat="1" x14ac:dyDescent="0.3">
      <c r="A117" s="8"/>
      <c r="B117" s="8"/>
      <c r="C117" s="13"/>
      <c r="D117" s="8"/>
      <c r="E117" s="13"/>
      <c r="F117" s="13"/>
      <c r="G117" s="8"/>
      <c r="H117" s="8"/>
      <c r="I117" s="7"/>
      <c r="J117" s="396"/>
      <c r="K117" s="7"/>
      <c r="L117" s="9"/>
    </row>
    <row r="118" spans="1:12" s="15" customFormat="1" ht="26.25" customHeight="1" x14ac:dyDescent="0.3">
      <c r="A118" s="8"/>
      <c r="B118" s="8"/>
      <c r="C118" s="13"/>
      <c r="D118" s="8"/>
      <c r="E118" s="13"/>
      <c r="F118" s="7"/>
      <c r="G118" s="8"/>
      <c r="H118" s="8"/>
      <c r="I118" s="7"/>
      <c r="J118" s="396"/>
      <c r="K118" s="7"/>
      <c r="L118" s="9"/>
    </row>
    <row r="119" spans="1:12" s="15" customFormat="1" ht="13.5" customHeight="1" x14ac:dyDescent="0.3">
      <c r="A119" s="8"/>
      <c r="B119" s="8"/>
      <c r="C119" s="13"/>
      <c r="D119" s="8"/>
      <c r="E119" s="13"/>
      <c r="F119" s="7"/>
      <c r="G119" s="8"/>
      <c r="H119" s="8"/>
      <c r="I119" s="7"/>
      <c r="J119" s="396"/>
      <c r="K119" s="7"/>
      <c r="L119" s="9"/>
    </row>
    <row r="120" spans="1:12" s="15" customFormat="1" x14ac:dyDescent="0.3">
      <c r="A120" s="8"/>
      <c r="B120" s="8"/>
      <c r="C120" s="13"/>
      <c r="D120" s="8"/>
      <c r="E120" s="13"/>
      <c r="F120" s="7"/>
      <c r="G120" s="8"/>
      <c r="H120" s="8"/>
      <c r="I120" s="7"/>
      <c r="J120" s="396"/>
      <c r="K120" s="7"/>
      <c r="L120" s="9"/>
    </row>
    <row r="121" spans="1:12" s="15" customFormat="1" x14ac:dyDescent="0.3">
      <c r="A121" s="8"/>
      <c r="B121" s="8"/>
      <c r="C121" s="13"/>
      <c r="D121" s="8"/>
      <c r="E121" s="13"/>
      <c r="F121" s="7"/>
      <c r="G121" s="8"/>
      <c r="H121" s="8"/>
      <c r="I121" s="7"/>
      <c r="J121" s="396"/>
      <c r="K121" s="7"/>
      <c r="L121" s="9"/>
    </row>
    <row r="122" spans="1:12" s="15" customFormat="1" x14ac:dyDescent="0.3">
      <c r="A122" s="8"/>
      <c r="B122" s="8"/>
      <c r="C122" s="13"/>
      <c r="D122" s="8"/>
      <c r="E122" s="13"/>
      <c r="F122" s="7"/>
      <c r="G122" s="8"/>
      <c r="H122" s="8"/>
      <c r="I122" s="7"/>
      <c r="J122" s="396"/>
      <c r="K122" s="7"/>
      <c r="L122" s="9"/>
    </row>
    <row r="123" spans="1:12" s="15" customFormat="1" x14ac:dyDescent="0.3">
      <c r="A123" s="8"/>
      <c r="B123" s="8"/>
      <c r="C123" s="13"/>
      <c r="D123" s="8"/>
      <c r="E123" s="13"/>
      <c r="F123" s="7"/>
      <c r="G123" s="8"/>
      <c r="H123" s="8"/>
      <c r="I123" s="7"/>
      <c r="J123" s="396"/>
      <c r="K123" s="7"/>
      <c r="L123" s="9"/>
    </row>
    <row r="124" spans="1:12" s="15" customFormat="1" ht="26.25" customHeight="1" x14ac:dyDescent="0.3">
      <c r="A124" s="8"/>
      <c r="B124" s="8"/>
      <c r="C124" s="13"/>
      <c r="D124" s="8"/>
      <c r="E124" s="13"/>
      <c r="F124" s="7"/>
      <c r="G124" s="8"/>
      <c r="H124" s="8"/>
      <c r="I124" s="7"/>
      <c r="J124" s="396"/>
      <c r="K124" s="7"/>
      <c r="L124" s="9"/>
    </row>
    <row r="125" spans="1:12" s="15" customFormat="1" x14ac:dyDescent="0.3">
      <c r="A125" s="8"/>
      <c r="B125" s="8"/>
      <c r="C125" s="13"/>
      <c r="D125" s="8"/>
      <c r="E125" s="13"/>
      <c r="F125" s="7"/>
      <c r="G125" s="8"/>
      <c r="H125" s="8"/>
      <c r="I125" s="7"/>
      <c r="J125" s="396"/>
      <c r="K125" s="7"/>
      <c r="L125" s="9"/>
    </row>
    <row r="126" spans="1:12" s="15" customFormat="1" x14ac:dyDescent="0.3">
      <c r="A126" s="8"/>
      <c r="B126" s="8"/>
      <c r="C126" s="13"/>
      <c r="D126" s="8"/>
      <c r="E126" s="13"/>
      <c r="F126" s="7"/>
      <c r="G126" s="8"/>
      <c r="H126" s="8"/>
      <c r="I126" s="7"/>
      <c r="J126" s="396"/>
      <c r="K126" s="7"/>
      <c r="L126" s="9"/>
    </row>
    <row r="127" spans="1:12" s="15" customFormat="1" ht="13.5" customHeight="1" x14ac:dyDescent="0.3">
      <c r="A127" s="8"/>
      <c r="B127" s="8"/>
      <c r="C127" s="13"/>
      <c r="D127" s="8"/>
      <c r="E127" s="13"/>
      <c r="F127" s="7"/>
      <c r="G127" s="8"/>
      <c r="H127" s="8"/>
      <c r="I127" s="7"/>
      <c r="J127" s="396"/>
      <c r="K127" s="7"/>
      <c r="L127" s="9"/>
    </row>
    <row r="128" spans="1:12" s="15" customFormat="1" x14ac:dyDescent="0.3">
      <c r="A128" s="8"/>
      <c r="B128" s="8"/>
      <c r="C128" s="13"/>
      <c r="D128" s="8"/>
      <c r="E128" s="13"/>
      <c r="F128" s="7"/>
      <c r="G128" s="8"/>
      <c r="H128" s="8"/>
      <c r="I128" s="7"/>
      <c r="J128" s="396"/>
      <c r="K128" s="7"/>
      <c r="L128" s="9"/>
    </row>
    <row r="129" spans="1:12" s="15" customFormat="1" ht="13.5" customHeight="1" x14ac:dyDescent="0.3">
      <c r="A129" s="8"/>
      <c r="B129" s="8"/>
      <c r="C129" s="13"/>
      <c r="D129" s="8"/>
      <c r="E129" s="13"/>
      <c r="F129" s="7"/>
      <c r="G129" s="8"/>
      <c r="H129" s="8"/>
      <c r="I129" s="7"/>
      <c r="J129" s="396"/>
      <c r="K129" s="7"/>
      <c r="L129" s="9"/>
    </row>
    <row r="130" spans="1:12" s="15" customFormat="1" x14ac:dyDescent="0.3">
      <c r="A130" s="8"/>
      <c r="B130" s="8"/>
      <c r="C130" s="13"/>
      <c r="D130" s="8"/>
      <c r="E130" s="13"/>
      <c r="F130" s="7"/>
      <c r="G130" s="8"/>
      <c r="H130" s="8"/>
      <c r="I130" s="7"/>
      <c r="J130" s="396"/>
      <c r="K130" s="7"/>
      <c r="L130" s="9"/>
    </row>
    <row r="131" spans="1:12" s="15" customFormat="1" x14ac:dyDescent="0.3">
      <c r="A131" s="8"/>
      <c r="B131" s="8"/>
      <c r="C131" s="13"/>
      <c r="D131" s="8"/>
      <c r="E131" s="13"/>
      <c r="F131" s="7"/>
      <c r="G131" s="8"/>
      <c r="H131" s="8"/>
      <c r="I131" s="7"/>
      <c r="J131" s="396"/>
      <c r="K131" s="7"/>
      <c r="L131" s="9"/>
    </row>
    <row r="132" spans="1:12" s="15" customFormat="1" x14ac:dyDescent="0.3">
      <c r="A132" s="8"/>
      <c r="B132" s="8"/>
      <c r="C132" s="13"/>
      <c r="D132" s="8"/>
      <c r="E132" s="13"/>
      <c r="F132" s="7"/>
      <c r="G132" s="8"/>
      <c r="H132" s="8"/>
      <c r="I132" s="7"/>
      <c r="J132" s="396"/>
      <c r="K132" s="7"/>
      <c r="L132" s="9"/>
    </row>
    <row r="133" spans="1:12" s="15" customFormat="1" x14ac:dyDescent="0.3">
      <c r="A133" s="8"/>
      <c r="B133" s="8"/>
      <c r="C133" s="13"/>
      <c r="D133" s="8"/>
      <c r="E133" s="13"/>
      <c r="F133" s="7"/>
      <c r="G133" s="8"/>
      <c r="H133" s="8"/>
      <c r="I133" s="7"/>
      <c r="J133" s="396"/>
      <c r="K133" s="7"/>
      <c r="L133" s="9"/>
    </row>
    <row r="134" spans="1:12" s="15" customFormat="1" x14ac:dyDescent="0.3">
      <c r="A134" s="8"/>
      <c r="B134" s="8"/>
      <c r="C134" s="13"/>
      <c r="D134" s="8"/>
      <c r="E134" s="13"/>
      <c r="F134" s="7"/>
      <c r="G134" s="8"/>
      <c r="H134" s="8"/>
      <c r="I134" s="7"/>
      <c r="J134" s="396"/>
      <c r="K134" s="7"/>
      <c r="L134" s="9"/>
    </row>
    <row r="135" spans="1:12" s="15" customFormat="1" x14ac:dyDescent="0.3">
      <c r="A135" s="8"/>
      <c r="B135" s="8"/>
      <c r="C135" s="13"/>
      <c r="D135" s="8"/>
      <c r="E135" s="13"/>
      <c r="F135" s="7"/>
      <c r="G135" s="8"/>
      <c r="H135" s="8"/>
      <c r="I135" s="7"/>
      <c r="J135" s="396"/>
      <c r="K135" s="7"/>
      <c r="L135" s="9"/>
    </row>
    <row r="136" spans="1:12" s="15" customFormat="1" x14ac:dyDescent="0.3">
      <c r="A136" s="8"/>
      <c r="B136" s="8"/>
      <c r="C136" s="13"/>
      <c r="D136" s="8"/>
      <c r="E136" s="13"/>
      <c r="F136" s="7"/>
      <c r="G136" s="8"/>
      <c r="H136" s="8"/>
      <c r="I136" s="7"/>
      <c r="J136" s="396"/>
      <c r="K136" s="7"/>
      <c r="L136" s="9"/>
    </row>
    <row r="137" spans="1:12" s="15" customFormat="1" x14ac:dyDescent="0.3">
      <c r="A137" s="8"/>
      <c r="B137" s="8"/>
      <c r="C137" s="13"/>
      <c r="D137" s="8"/>
      <c r="E137" s="13"/>
      <c r="F137" s="7"/>
      <c r="G137" s="8"/>
      <c r="H137" s="8"/>
      <c r="I137" s="7"/>
      <c r="J137" s="396"/>
      <c r="K137" s="7"/>
      <c r="L137" s="9"/>
    </row>
    <row r="138" spans="1:12" s="15" customFormat="1" ht="15" customHeight="1" x14ac:dyDescent="0.3">
      <c r="A138" s="8"/>
      <c r="B138" s="8"/>
      <c r="C138" s="13"/>
      <c r="D138" s="8"/>
      <c r="E138" s="13"/>
      <c r="F138" s="7"/>
      <c r="G138" s="8"/>
      <c r="H138" s="8"/>
      <c r="I138" s="7"/>
      <c r="J138" s="396"/>
      <c r="K138" s="7"/>
      <c r="L138" s="9"/>
    </row>
    <row r="139" spans="1:12" s="15" customFormat="1" ht="13.5" customHeight="1" x14ac:dyDescent="0.3">
      <c r="A139" s="8"/>
      <c r="B139" s="8"/>
      <c r="C139" s="13"/>
      <c r="D139" s="8"/>
      <c r="E139" s="13"/>
      <c r="F139" s="7"/>
      <c r="G139" s="8"/>
      <c r="H139" s="8"/>
      <c r="I139" s="7"/>
      <c r="J139" s="396"/>
      <c r="K139" s="7"/>
      <c r="L139" s="9"/>
    </row>
    <row r="140" spans="1:12" s="15" customFormat="1" x14ac:dyDescent="0.3">
      <c r="A140" s="8"/>
      <c r="B140" s="8"/>
      <c r="C140" s="13"/>
      <c r="D140" s="8"/>
      <c r="E140" s="13"/>
      <c r="F140" s="7"/>
      <c r="G140" s="8"/>
      <c r="H140" s="8"/>
      <c r="I140" s="7"/>
      <c r="J140" s="396"/>
      <c r="K140" s="7"/>
      <c r="L140" s="9"/>
    </row>
    <row r="141" spans="1:12" s="15" customFormat="1" ht="13.5" customHeight="1" x14ac:dyDescent="0.3">
      <c r="A141" s="8"/>
      <c r="B141" s="8"/>
      <c r="C141" s="13"/>
      <c r="D141" s="8"/>
      <c r="E141" s="13"/>
      <c r="F141" s="7"/>
      <c r="G141" s="8"/>
      <c r="H141" s="8"/>
      <c r="I141" s="7"/>
      <c r="J141" s="396"/>
      <c r="K141" s="7"/>
      <c r="L141" s="9"/>
    </row>
    <row r="142" spans="1:12" s="15" customFormat="1" x14ac:dyDescent="0.3">
      <c r="A142" s="8"/>
      <c r="B142" s="8"/>
      <c r="C142" s="13"/>
      <c r="D142" s="8"/>
      <c r="E142" s="13"/>
      <c r="F142" s="7"/>
      <c r="G142" s="8"/>
      <c r="H142" s="8"/>
      <c r="I142" s="7"/>
      <c r="J142" s="396"/>
      <c r="K142" s="7"/>
      <c r="L142" s="9"/>
    </row>
    <row r="143" spans="1:12" s="15" customFormat="1" x14ac:dyDescent="0.3">
      <c r="A143" s="8"/>
      <c r="B143" s="8"/>
      <c r="C143" s="13"/>
      <c r="D143" s="8"/>
      <c r="E143" s="13"/>
      <c r="F143" s="7"/>
      <c r="G143" s="8"/>
      <c r="H143" s="8"/>
      <c r="I143" s="7"/>
      <c r="J143" s="396"/>
      <c r="K143" s="7"/>
      <c r="L143" s="9"/>
    </row>
    <row r="144" spans="1:12" s="15" customFormat="1" ht="26.25" customHeight="1" x14ac:dyDescent="0.3">
      <c r="A144" s="8"/>
      <c r="B144" s="8"/>
      <c r="C144" s="13"/>
      <c r="D144" s="8"/>
      <c r="E144" s="13"/>
      <c r="F144" s="7"/>
      <c r="G144" s="8"/>
      <c r="H144" s="8"/>
      <c r="I144" s="7"/>
      <c r="J144" s="396"/>
      <c r="K144" s="7"/>
      <c r="L144" s="9"/>
    </row>
    <row r="145" spans="1:12" s="15" customFormat="1" x14ac:dyDescent="0.3">
      <c r="A145" s="8"/>
      <c r="B145" s="8"/>
      <c r="C145" s="13"/>
      <c r="D145" s="8"/>
      <c r="E145" s="13"/>
      <c r="F145" s="7"/>
      <c r="G145" s="8"/>
      <c r="H145" s="8"/>
      <c r="I145" s="7"/>
      <c r="J145" s="396"/>
      <c r="K145" s="7"/>
      <c r="L145" s="9"/>
    </row>
    <row r="146" spans="1:12" s="15" customFormat="1" x14ac:dyDescent="0.3">
      <c r="A146" s="8"/>
      <c r="B146" s="8"/>
      <c r="C146" s="13"/>
      <c r="D146" s="8"/>
      <c r="E146" s="13"/>
      <c r="F146" s="7"/>
      <c r="G146" s="8"/>
      <c r="H146" s="8"/>
      <c r="I146" s="7"/>
      <c r="J146" s="396"/>
      <c r="K146" s="7"/>
      <c r="L146" s="9"/>
    </row>
    <row r="147" spans="1:12" s="15" customFormat="1" x14ac:dyDescent="0.3">
      <c r="A147" s="8"/>
      <c r="B147" s="8"/>
      <c r="C147" s="13"/>
      <c r="D147" s="8"/>
      <c r="E147" s="13"/>
      <c r="F147" s="7"/>
      <c r="G147" s="8"/>
      <c r="H147" s="8"/>
      <c r="I147" s="7"/>
      <c r="J147" s="396"/>
      <c r="K147" s="7"/>
      <c r="L147" s="9"/>
    </row>
    <row r="148" spans="1:12" s="15" customFormat="1" x14ac:dyDescent="0.3">
      <c r="A148" s="8"/>
      <c r="B148" s="8"/>
      <c r="C148" s="13"/>
      <c r="D148" s="8"/>
      <c r="E148" s="13"/>
      <c r="F148" s="7"/>
      <c r="G148" s="8"/>
      <c r="H148" s="8"/>
      <c r="I148" s="7"/>
      <c r="J148" s="396"/>
      <c r="K148" s="7"/>
      <c r="L148" s="9"/>
    </row>
    <row r="149" spans="1:12" s="15" customFormat="1" x14ac:dyDescent="0.3">
      <c r="A149" s="8"/>
      <c r="B149" s="8"/>
      <c r="C149" s="13"/>
      <c r="D149" s="8"/>
      <c r="E149" s="13"/>
      <c r="F149" s="7"/>
      <c r="G149" s="8"/>
      <c r="H149" s="8"/>
      <c r="I149" s="7"/>
      <c r="J149" s="396"/>
      <c r="K149" s="7"/>
      <c r="L149" s="9"/>
    </row>
    <row r="150" spans="1:12" s="15" customFormat="1" ht="13.5" customHeight="1" x14ac:dyDescent="0.3">
      <c r="A150" s="8"/>
      <c r="B150" s="8"/>
      <c r="C150" s="13"/>
      <c r="D150" s="8"/>
      <c r="E150" s="13"/>
      <c r="F150" s="7"/>
      <c r="G150" s="8"/>
      <c r="H150" s="8"/>
      <c r="I150" s="7"/>
      <c r="J150" s="396"/>
      <c r="K150" s="7"/>
      <c r="L150" s="9"/>
    </row>
    <row r="151" spans="1:12" s="15" customFormat="1" x14ac:dyDescent="0.3">
      <c r="A151" s="8"/>
      <c r="B151" s="8"/>
      <c r="C151" s="13"/>
      <c r="D151" s="8"/>
      <c r="E151" s="13"/>
      <c r="F151" s="7"/>
      <c r="G151" s="8"/>
      <c r="H151" s="8"/>
      <c r="I151" s="7"/>
      <c r="J151" s="396"/>
      <c r="K151" s="7"/>
      <c r="L151" s="9"/>
    </row>
    <row r="152" spans="1:12" s="15" customFormat="1" ht="13.5" customHeight="1" x14ac:dyDescent="0.3">
      <c r="A152" s="8"/>
      <c r="B152" s="8"/>
      <c r="C152" s="13"/>
      <c r="D152" s="8"/>
      <c r="E152" s="13"/>
      <c r="F152" s="7"/>
      <c r="G152" s="8"/>
      <c r="H152" s="8"/>
      <c r="I152" s="7"/>
      <c r="J152" s="396"/>
      <c r="K152" s="7"/>
      <c r="L152" s="9"/>
    </row>
    <row r="153" spans="1:12" s="15" customFormat="1" x14ac:dyDescent="0.3">
      <c r="A153" s="8"/>
      <c r="B153" s="8"/>
      <c r="C153" s="13"/>
      <c r="D153" s="8"/>
      <c r="E153" s="13"/>
      <c r="F153" s="7"/>
      <c r="G153" s="8"/>
      <c r="H153" s="8"/>
      <c r="I153" s="7"/>
      <c r="J153" s="396"/>
      <c r="K153" s="7"/>
      <c r="L153" s="9"/>
    </row>
    <row r="154" spans="1:12" s="15" customFormat="1" x14ac:dyDescent="0.3">
      <c r="A154" s="8"/>
      <c r="B154" s="8"/>
      <c r="C154" s="13"/>
      <c r="D154" s="8"/>
      <c r="E154" s="13"/>
      <c r="F154" s="7"/>
      <c r="G154" s="8"/>
      <c r="H154" s="8"/>
      <c r="I154" s="7"/>
      <c r="J154" s="396"/>
      <c r="K154" s="7"/>
      <c r="L154" s="9"/>
    </row>
    <row r="155" spans="1:12" s="15" customFormat="1" x14ac:dyDescent="0.3">
      <c r="A155" s="8"/>
      <c r="B155" s="8"/>
      <c r="C155" s="13"/>
      <c r="D155" s="8"/>
      <c r="E155" s="13"/>
      <c r="F155" s="7"/>
      <c r="G155" s="8"/>
      <c r="H155" s="8"/>
      <c r="I155" s="7"/>
      <c r="J155" s="396"/>
      <c r="K155" s="7"/>
      <c r="L155" s="9"/>
    </row>
    <row r="156" spans="1:12" s="15" customFormat="1" x14ac:dyDescent="0.3">
      <c r="A156" s="8"/>
      <c r="B156" s="8"/>
      <c r="C156" s="13"/>
      <c r="D156" s="8"/>
      <c r="E156" s="13"/>
      <c r="F156" s="7"/>
      <c r="G156" s="8"/>
      <c r="H156" s="8"/>
      <c r="I156" s="7"/>
      <c r="J156" s="396"/>
      <c r="K156" s="7"/>
      <c r="L156" s="9"/>
    </row>
    <row r="157" spans="1:12" s="15" customFormat="1" x14ac:dyDescent="0.3">
      <c r="A157" s="8"/>
      <c r="B157" s="8"/>
      <c r="C157" s="13"/>
      <c r="D157" s="8"/>
      <c r="E157" s="13"/>
      <c r="F157" s="7"/>
      <c r="G157" s="8"/>
      <c r="H157" s="8"/>
      <c r="I157" s="7"/>
      <c r="J157" s="396"/>
      <c r="K157" s="7"/>
      <c r="L157" s="9"/>
    </row>
    <row r="158" spans="1:12" s="15" customFormat="1" ht="13.5" customHeight="1" x14ac:dyDescent="0.3">
      <c r="A158" s="8"/>
      <c r="B158" s="8"/>
      <c r="C158" s="13"/>
      <c r="D158" s="8"/>
      <c r="E158" s="13"/>
      <c r="F158" s="7"/>
      <c r="G158" s="8"/>
      <c r="H158" s="8"/>
      <c r="I158" s="7"/>
      <c r="J158" s="396"/>
      <c r="K158" s="7"/>
      <c r="L158" s="9"/>
    </row>
    <row r="159" spans="1:12" s="15" customFormat="1" x14ac:dyDescent="0.3">
      <c r="A159" s="8"/>
      <c r="B159" s="8"/>
      <c r="C159" s="13"/>
      <c r="D159" s="8"/>
      <c r="E159" s="13"/>
      <c r="F159" s="7"/>
      <c r="G159" s="8"/>
      <c r="H159" s="8"/>
      <c r="I159" s="7"/>
      <c r="J159" s="396"/>
      <c r="K159" s="7"/>
      <c r="L159" s="9"/>
    </row>
    <row r="160" spans="1:12" s="15" customFormat="1" ht="14.25" customHeight="1" x14ac:dyDescent="0.3">
      <c r="A160" s="8"/>
      <c r="B160" s="8"/>
      <c r="C160" s="13"/>
      <c r="D160" s="8"/>
      <c r="E160" s="13"/>
      <c r="F160" s="7"/>
      <c r="G160" s="8"/>
      <c r="H160" s="8"/>
      <c r="I160" s="7"/>
      <c r="J160" s="396"/>
      <c r="K160" s="7"/>
      <c r="L160" s="9"/>
    </row>
    <row r="161" spans="1:12" s="15" customFormat="1" x14ac:dyDescent="0.3">
      <c r="A161" s="8"/>
      <c r="B161" s="8"/>
      <c r="C161" s="13"/>
      <c r="D161" s="8"/>
      <c r="E161" s="13"/>
      <c r="F161" s="7"/>
      <c r="G161" s="8"/>
      <c r="H161" s="8"/>
      <c r="I161" s="7"/>
      <c r="J161" s="396"/>
      <c r="K161" s="7"/>
      <c r="L161" s="9"/>
    </row>
    <row r="162" spans="1:12" s="15" customFormat="1" ht="13.5" customHeight="1" x14ac:dyDescent="0.3">
      <c r="A162" s="8"/>
      <c r="B162" s="8"/>
      <c r="C162" s="13"/>
      <c r="D162" s="8"/>
      <c r="E162" s="13"/>
      <c r="F162" s="7"/>
      <c r="G162" s="8"/>
      <c r="H162" s="8"/>
      <c r="I162" s="7"/>
      <c r="J162" s="396"/>
      <c r="K162" s="7"/>
      <c r="L162" s="9"/>
    </row>
    <row r="163" spans="1:12" s="15" customFormat="1" x14ac:dyDescent="0.3">
      <c r="A163" s="8"/>
      <c r="B163" s="8"/>
      <c r="C163" s="13"/>
      <c r="D163" s="8"/>
      <c r="E163" s="13"/>
      <c r="F163" s="7"/>
      <c r="G163" s="8"/>
      <c r="H163" s="8"/>
      <c r="I163" s="7"/>
      <c r="J163" s="396"/>
      <c r="K163" s="7"/>
      <c r="L163" s="9"/>
    </row>
    <row r="164" spans="1:12" s="15" customFormat="1" x14ac:dyDescent="0.3">
      <c r="A164" s="8"/>
      <c r="B164" s="8"/>
      <c r="C164" s="13"/>
      <c r="D164" s="8"/>
      <c r="E164" s="13"/>
      <c r="F164" s="7"/>
      <c r="G164" s="8"/>
      <c r="H164" s="8"/>
      <c r="I164" s="7"/>
      <c r="J164" s="396"/>
      <c r="K164" s="7"/>
      <c r="L164" s="9"/>
    </row>
    <row r="165" spans="1:12" s="15" customFormat="1" x14ac:dyDescent="0.3">
      <c r="A165" s="8"/>
      <c r="B165" s="8"/>
      <c r="C165" s="13"/>
      <c r="D165" s="8"/>
      <c r="E165" s="13"/>
      <c r="F165" s="7"/>
      <c r="G165" s="8"/>
      <c r="H165" s="8"/>
      <c r="I165" s="7"/>
      <c r="J165" s="396"/>
      <c r="K165" s="7"/>
      <c r="L165" s="9"/>
    </row>
    <row r="166" spans="1:12" s="15" customFormat="1" x14ac:dyDescent="0.3">
      <c r="A166" s="8"/>
      <c r="B166" s="8"/>
      <c r="C166" s="13"/>
      <c r="D166" s="8"/>
      <c r="E166" s="13"/>
      <c r="F166" s="7"/>
      <c r="G166" s="8"/>
      <c r="H166" s="8"/>
      <c r="I166" s="7"/>
      <c r="J166" s="396"/>
      <c r="K166" s="7"/>
      <c r="L166" s="9"/>
    </row>
    <row r="167" spans="1:12" s="15" customFormat="1" x14ac:dyDescent="0.3">
      <c r="A167" s="8"/>
      <c r="B167" s="8"/>
      <c r="C167" s="13"/>
      <c r="D167" s="8"/>
      <c r="E167" s="13"/>
      <c r="F167" s="7"/>
      <c r="G167" s="8"/>
      <c r="H167" s="8"/>
      <c r="I167" s="7"/>
      <c r="J167" s="396"/>
      <c r="K167" s="7"/>
      <c r="L167" s="9"/>
    </row>
    <row r="168" spans="1:12" s="15" customFormat="1" x14ac:dyDescent="0.3">
      <c r="A168" s="8"/>
      <c r="B168" s="8"/>
      <c r="C168" s="13"/>
      <c r="D168" s="8"/>
      <c r="E168" s="13"/>
      <c r="F168" s="7"/>
      <c r="G168" s="8"/>
      <c r="H168" s="8"/>
      <c r="I168" s="7"/>
      <c r="J168" s="396"/>
      <c r="K168" s="7"/>
      <c r="L168" s="9"/>
    </row>
    <row r="169" spans="1:12" s="15" customFormat="1" x14ac:dyDescent="0.3">
      <c r="A169" s="8"/>
      <c r="B169" s="8"/>
      <c r="C169" s="13"/>
      <c r="D169" s="8"/>
      <c r="E169" s="13"/>
      <c r="F169" s="7"/>
      <c r="G169" s="8"/>
      <c r="H169" s="8"/>
      <c r="I169" s="7"/>
      <c r="J169" s="396"/>
      <c r="K169" s="7"/>
      <c r="L169" s="9"/>
    </row>
    <row r="170" spans="1:12" s="15" customFormat="1" x14ac:dyDescent="0.3">
      <c r="A170" s="8"/>
      <c r="B170" s="8"/>
      <c r="C170" s="13"/>
      <c r="D170" s="8"/>
      <c r="E170" s="13"/>
      <c r="F170" s="7"/>
      <c r="G170" s="8"/>
      <c r="H170" s="8"/>
      <c r="I170" s="7"/>
      <c r="J170" s="396"/>
      <c r="K170" s="7"/>
      <c r="L170" s="9"/>
    </row>
    <row r="171" spans="1:12" s="15" customFormat="1" x14ac:dyDescent="0.3">
      <c r="A171" s="8"/>
      <c r="B171" s="8"/>
      <c r="C171" s="13"/>
      <c r="D171" s="8"/>
      <c r="E171" s="13"/>
      <c r="F171" s="7"/>
      <c r="G171" s="8"/>
      <c r="H171" s="8"/>
      <c r="I171" s="7"/>
      <c r="J171" s="396"/>
      <c r="K171" s="7"/>
      <c r="L171" s="9"/>
    </row>
    <row r="172" spans="1:12" s="15" customFormat="1" x14ac:dyDescent="0.3">
      <c r="A172" s="8"/>
      <c r="B172" s="8"/>
      <c r="C172" s="13"/>
      <c r="D172" s="8"/>
      <c r="E172" s="13"/>
      <c r="F172" s="7"/>
      <c r="G172" s="8"/>
      <c r="H172" s="8"/>
      <c r="I172" s="7"/>
      <c r="J172" s="396"/>
      <c r="K172" s="7"/>
      <c r="L172" s="9"/>
    </row>
    <row r="173" spans="1:12" s="15" customFormat="1" x14ac:dyDescent="0.3">
      <c r="A173" s="8"/>
      <c r="B173" s="8"/>
      <c r="C173" s="13"/>
      <c r="D173" s="8"/>
      <c r="E173" s="13"/>
      <c r="F173" s="7"/>
      <c r="G173" s="8"/>
      <c r="H173" s="8"/>
      <c r="I173" s="7"/>
      <c r="J173" s="396"/>
      <c r="K173" s="7"/>
      <c r="L173" s="9"/>
    </row>
    <row r="174" spans="1:12" s="15" customFormat="1" x14ac:dyDescent="0.3">
      <c r="A174" s="8"/>
      <c r="B174" s="8"/>
      <c r="C174" s="13"/>
      <c r="D174" s="8"/>
      <c r="E174" s="13"/>
      <c r="F174" s="7"/>
      <c r="G174" s="8"/>
      <c r="H174" s="8"/>
      <c r="I174" s="7"/>
      <c r="J174" s="396"/>
      <c r="K174" s="7"/>
      <c r="L174" s="9"/>
    </row>
    <row r="175" spans="1:12" s="15" customFormat="1" x14ac:dyDescent="0.3">
      <c r="A175" s="8"/>
      <c r="B175" s="8"/>
      <c r="C175" s="13"/>
      <c r="D175" s="8"/>
      <c r="E175" s="13"/>
      <c r="F175" s="7"/>
      <c r="G175" s="8"/>
      <c r="H175" s="8"/>
      <c r="I175" s="7"/>
      <c r="J175" s="396"/>
      <c r="K175" s="7"/>
      <c r="L175" s="9"/>
    </row>
    <row r="176" spans="1:12" s="15" customFormat="1" x14ac:dyDescent="0.3">
      <c r="A176" s="8"/>
      <c r="B176" s="8"/>
      <c r="C176" s="13"/>
      <c r="D176" s="8"/>
      <c r="E176" s="13"/>
      <c r="F176" s="7"/>
      <c r="G176" s="8"/>
      <c r="H176" s="8"/>
      <c r="I176" s="7"/>
      <c r="J176" s="396"/>
      <c r="K176" s="7"/>
      <c r="L176" s="9"/>
    </row>
    <row r="177" spans="1:12" s="15" customFormat="1" x14ac:dyDescent="0.3">
      <c r="A177" s="8"/>
      <c r="B177" s="8"/>
      <c r="C177" s="13"/>
      <c r="D177" s="8"/>
      <c r="E177" s="13"/>
      <c r="F177" s="7"/>
      <c r="G177" s="8"/>
      <c r="H177" s="8"/>
      <c r="I177" s="7"/>
      <c r="J177" s="396"/>
      <c r="K177" s="7"/>
      <c r="L177" s="9"/>
    </row>
    <row r="178" spans="1:12" s="15" customFormat="1" x14ac:dyDescent="0.3">
      <c r="A178" s="8"/>
      <c r="B178" s="8"/>
      <c r="C178" s="13"/>
      <c r="D178" s="8"/>
      <c r="E178" s="13"/>
      <c r="F178" s="7"/>
      <c r="G178" s="8"/>
      <c r="H178" s="8"/>
      <c r="I178" s="7"/>
      <c r="J178" s="396"/>
      <c r="K178" s="7"/>
      <c r="L178" s="9"/>
    </row>
    <row r="179" spans="1:12" s="15" customFormat="1" x14ac:dyDescent="0.3">
      <c r="A179" s="8"/>
      <c r="B179" s="8"/>
      <c r="C179" s="13"/>
      <c r="D179" s="8"/>
      <c r="E179" s="13"/>
      <c r="F179" s="7"/>
      <c r="G179" s="8"/>
      <c r="H179" s="8"/>
      <c r="I179" s="7"/>
      <c r="J179" s="396"/>
      <c r="K179" s="7"/>
      <c r="L179" s="9"/>
    </row>
    <row r="180" spans="1:12" s="15" customFormat="1" x14ac:dyDescent="0.3">
      <c r="A180" s="8"/>
      <c r="B180" s="8"/>
      <c r="C180" s="13"/>
      <c r="D180" s="8"/>
      <c r="E180" s="13"/>
      <c r="F180" s="7"/>
      <c r="G180" s="8"/>
      <c r="H180" s="8"/>
      <c r="I180" s="7"/>
      <c r="J180" s="396"/>
      <c r="K180" s="7"/>
      <c r="L180" s="9"/>
    </row>
    <row r="181" spans="1:12" s="15" customFormat="1" x14ac:dyDescent="0.3">
      <c r="A181" s="8"/>
      <c r="B181" s="8"/>
      <c r="C181" s="13"/>
      <c r="D181" s="8"/>
      <c r="E181" s="13"/>
      <c r="F181" s="7"/>
      <c r="G181" s="8"/>
      <c r="H181" s="8"/>
      <c r="I181" s="7"/>
      <c r="J181" s="396"/>
      <c r="K181" s="7"/>
      <c r="L181" s="9"/>
    </row>
    <row r="182" spans="1:12" s="15" customFormat="1" x14ac:dyDescent="0.3">
      <c r="A182" s="8"/>
      <c r="B182" s="8"/>
      <c r="C182" s="13"/>
      <c r="D182" s="8"/>
      <c r="E182" s="13"/>
      <c r="F182" s="7"/>
      <c r="G182" s="8"/>
      <c r="H182" s="8"/>
      <c r="I182" s="7"/>
      <c r="J182" s="396"/>
      <c r="K182" s="7"/>
      <c r="L182" s="9"/>
    </row>
    <row r="183" spans="1:12" s="17" customFormat="1" x14ac:dyDescent="0.3">
      <c r="A183" s="8"/>
      <c r="B183" s="8"/>
      <c r="C183" s="13"/>
      <c r="D183" s="8"/>
      <c r="E183" s="13"/>
      <c r="F183" s="7"/>
      <c r="G183" s="8"/>
      <c r="H183" s="8"/>
      <c r="I183" s="7"/>
      <c r="J183" s="396"/>
      <c r="K183" s="7"/>
      <c r="L183" s="9"/>
    </row>
    <row r="184" spans="1:12" s="17" customFormat="1" x14ac:dyDescent="0.3">
      <c r="A184" s="8"/>
      <c r="B184" s="8"/>
      <c r="C184" s="13"/>
      <c r="D184" s="8"/>
      <c r="E184" s="13"/>
      <c r="F184" s="7"/>
      <c r="G184" s="8"/>
      <c r="H184" s="8"/>
      <c r="I184" s="7"/>
      <c r="J184" s="396"/>
      <c r="K184" s="7"/>
      <c r="L184" s="9"/>
    </row>
    <row r="185" spans="1:12" s="11" customFormat="1" x14ac:dyDescent="0.3">
      <c r="A185" s="8"/>
      <c r="B185" s="8"/>
      <c r="C185" s="13"/>
      <c r="D185" s="8"/>
      <c r="E185" s="13"/>
      <c r="F185" s="7"/>
      <c r="G185" s="8"/>
      <c r="H185" s="8"/>
      <c r="I185" s="7"/>
      <c r="J185" s="396"/>
      <c r="K185" s="7"/>
      <c r="L185" s="9"/>
    </row>
    <row r="186" spans="1:12" s="15" customFormat="1" x14ac:dyDescent="0.3">
      <c r="A186" s="8"/>
      <c r="B186" s="8"/>
      <c r="C186" s="13"/>
      <c r="D186" s="8"/>
      <c r="E186" s="13"/>
      <c r="F186" s="7"/>
      <c r="G186" s="8"/>
      <c r="H186" s="8"/>
      <c r="I186" s="7"/>
      <c r="J186" s="396"/>
      <c r="K186" s="7"/>
      <c r="L186" s="9"/>
    </row>
    <row r="187" spans="1:12" s="15" customFormat="1" x14ac:dyDescent="0.3">
      <c r="A187" s="8"/>
      <c r="B187" s="8"/>
      <c r="C187" s="13"/>
      <c r="D187" s="8"/>
      <c r="E187" s="13"/>
      <c r="F187" s="7"/>
      <c r="G187" s="8"/>
      <c r="H187" s="8"/>
      <c r="I187" s="7"/>
      <c r="J187" s="396"/>
      <c r="K187" s="7"/>
      <c r="L187" s="9"/>
    </row>
    <row r="188" spans="1:12" s="17" customFormat="1" x14ac:dyDescent="0.3">
      <c r="A188" s="8"/>
      <c r="B188" s="8"/>
      <c r="C188" s="13"/>
      <c r="D188" s="8"/>
      <c r="E188" s="13"/>
      <c r="F188" s="7"/>
      <c r="G188" s="8"/>
      <c r="H188" s="8"/>
      <c r="I188" s="7"/>
      <c r="J188" s="396"/>
      <c r="K188" s="7"/>
      <c r="L188" s="9"/>
    </row>
    <row r="189" spans="1:12" s="17" customFormat="1" x14ac:dyDescent="0.3">
      <c r="A189" s="8"/>
      <c r="B189" s="8"/>
      <c r="C189" s="13"/>
      <c r="D189" s="8"/>
      <c r="E189" s="13"/>
      <c r="F189" s="7"/>
      <c r="G189" s="8"/>
      <c r="H189" s="8"/>
      <c r="I189" s="7"/>
      <c r="J189" s="396"/>
      <c r="K189" s="7"/>
      <c r="L189" s="9"/>
    </row>
    <row r="190" spans="1:12" s="17" customFormat="1" x14ac:dyDescent="0.3">
      <c r="A190" s="8"/>
      <c r="B190" s="8"/>
      <c r="C190" s="13"/>
      <c r="D190" s="8"/>
      <c r="E190" s="13"/>
      <c r="F190" s="7"/>
      <c r="G190" s="8"/>
      <c r="H190" s="8"/>
      <c r="I190" s="7"/>
      <c r="J190" s="396"/>
      <c r="K190" s="7"/>
      <c r="L190" s="9"/>
    </row>
    <row r="191" spans="1:12" s="17" customFormat="1" x14ac:dyDescent="0.3">
      <c r="A191" s="8"/>
      <c r="B191" s="8"/>
      <c r="C191" s="13"/>
      <c r="D191" s="8"/>
      <c r="E191" s="13"/>
      <c r="F191" s="7"/>
      <c r="G191" s="8"/>
      <c r="H191" s="8"/>
      <c r="I191" s="7"/>
      <c r="J191" s="396"/>
      <c r="K191" s="7"/>
      <c r="L191" s="9"/>
    </row>
    <row r="192" spans="1:12" s="15" customFormat="1" x14ac:dyDescent="0.3">
      <c r="A192" s="8"/>
      <c r="B192" s="8"/>
      <c r="C192" s="13"/>
      <c r="D192" s="8"/>
      <c r="E192" s="13"/>
      <c r="F192" s="7"/>
      <c r="G192" s="8"/>
      <c r="H192" s="8"/>
      <c r="I192" s="7"/>
      <c r="J192" s="396"/>
      <c r="K192" s="7"/>
      <c r="L192" s="9"/>
    </row>
    <row r="193" spans="1:12" s="15" customFormat="1" x14ac:dyDescent="0.3">
      <c r="A193" s="8"/>
      <c r="B193" s="8"/>
      <c r="C193" s="13"/>
      <c r="D193" s="8"/>
      <c r="E193" s="13"/>
      <c r="F193" s="7"/>
      <c r="G193" s="8"/>
      <c r="H193" s="8"/>
      <c r="I193" s="7"/>
      <c r="J193" s="396"/>
      <c r="K193" s="7"/>
      <c r="L193" s="9"/>
    </row>
    <row r="194" spans="1:12" s="15" customFormat="1" x14ac:dyDescent="0.3">
      <c r="A194" s="8"/>
      <c r="B194" s="8"/>
      <c r="C194" s="13"/>
      <c r="D194" s="8"/>
      <c r="E194" s="13"/>
      <c r="F194" s="7"/>
      <c r="G194" s="8"/>
      <c r="H194" s="8"/>
      <c r="I194" s="7"/>
      <c r="J194" s="396"/>
      <c r="K194" s="7"/>
      <c r="L194" s="9"/>
    </row>
    <row r="195" spans="1:12" s="15" customFormat="1" x14ac:dyDescent="0.3">
      <c r="A195" s="8"/>
      <c r="B195" s="8"/>
      <c r="C195" s="13"/>
      <c r="D195" s="8"/>
      <c r="E195" s="13"/>
      <c r="F195" s="7"/>
      <c r="G195" s="8"/>
      <c r="H195" s="8"/>
      <c r="I195" s="7"/>
      <c r="J195" s="396"/>
      <c r="K195" s="7"/>
      <c r="L195" s="9"/>
    </row>
    <row r="196" spans="1:12" s="15" customFormat="1" x14ac:dyDescent="0.3">
      <c r="A196" s="8"/>
      <c r="B196" s="8"/>
      <c r="C196" s="13"/>
      <c r="D196" s="8"/>
      <c r="E196" s="13"/>
      <c r="F196" s="7"/>
      <c r="G196" s="8"/>
      <c r="H196" s="8"/>
      <c r="I196" s="7"/>
      <c r="J196" s="396"/>
      <c r="K196" s="7"/>
      <c r="L196" s="9"/>
    </row>
    <row r="197" spans="1:12" s="15" customFormat="1" x14ac:dyDescent="0.3">
      <c r="A197" s="8"/>
      <c r="B197" s="8"/>
      <c r="C197" s="13"/>
      <c r="D197" s="8"/>
      <c r="E197" s="13"/>
      <c r="F197" s="7"/>
      <c r="G197" s="8"/>
      <c r="H197" s="8"/>
      <c r="I197" s="7"/>
      <c r="J197" s="396"/>
      <c r="K197" s="7"/>
      <c r="L197" s="9"/>
    </row>
    <row r="198" spans="1:12" s="15" customFormat="1" x14ac:dyDescent="0.3">
      <c r="A198" s="8"/>
      <c r="B198" s="8"/>
      <c r="C198" s="13"/>
      <c r="D198" s="8"/>
      <c r="E198" s="13"/>
      <c r="F198" s="7"/>
      <c r="G198" s="8"/>
      <c r="H198" s="8"/>
      <c r="I198" s="7"/>
      <c r="J198" s="396"/>
      <c r="K198" s="7"/>
      <c r="L198" s="9"/>
    </row>
    <row r="199" spans="1:12" s="11" customFormat="1" x14ac:dyDescent="0.3">
      <c r="A199" s="8"/>
      <c r="B199" s="8"/>
      <c r="C199" s="13"/>
      <c r="D199" s="8"/>
      <c r="E199" s="13"/>
      <c r="F199" s="7"/>
      <c r="G199" s="8"/>
      <c r="H199" s="8"/>
      <c r="I199" s="7"/>
      <c r="J199" s="396"/>
      <c r="K199" s="7"/>
      <c r="L199" s="9"/>
    </row>
    <row r="201" spans="1:12" s="11" customFormat="1" x14ac:dyDescent="0.3">
      <c r="A201" s="8"/>
      <c r="B201" s="8"/>
      <c r="C201" s="13"/>
      <c r="D201" s="8"/>
      <c r="E201" s="13"/>
      <c r="F201" s="7"/>
      <c r="G201" s="8"/>
      <c r="H201" s="8"/>
      <c r="I201" s="7"/>
      <c r="J201" s="396"/>
      <c r="K201" s="7"/>
      <c r="L201" s="9"/>
    </row>
    <row r="203" spans="1:12" s="18" customFormat="1" ht="14.4" x14ac:dyDescent="0.3">
      <c r="A203" s="8"/>
      <c r="B203" s="8"/>
      <c r="C203" s="13"/>
      <c r="D203" s="8"/>
      <c r="E203" s="13"/>
      <c r="F203" s="7"/>
      <c r="G203" s="8"/>
      <c r="H203" s="8"/>
      <c r="I203" s="7"/>
      <c r="J203" s="396"/>
      <c r="K203" s="7"/>
      <c r="L203" s="9"/>
    </row>
    <row r="204" spans="1:12" s="18" customFormat="1" ht="14.4" x14ac:dyDescent="0.3">
      <c r="A204" s="8"/>
      <c r="B204" s="8"/>
      <c r="C204" s="13"/>
      <c r="D204" s="8"/>
      <c r="E204" s="13"/>
      <c r="F204" s="7"/>
      <c r="G204" s="8"/>
      <c r="H204" s="8"/>
      <c r="I204" s="7"/>
      <c r="J204" s="396"/>
      <c r="K204" s="7"/>
      <c r="L204" s="9"/>
    </row>
    <row r="205" spans="1:12" s="18" customFormat="1" ht="14.4" x14ac:dyDescent="0.3">
      <c r="A205" s="8"/>
      <c r="B205" s="8"/>
      <c r="C205" s="13"/>
      <c r="D205" s="8"/>
      <c r="E205" s="13"/>
      <c r="F205" s="7"/>
      <c r="G205" s="8"/>
      <c r="H205" s="8"/>
      <c r="I205" s="7"/>
      <c r="J205" s="396"/>
      <c r="K205" s="7"/>
      <c r="L205" s="9"/>
    </row>
    <row r="206" spans="1:12" s="18" customFormat="1" ht="14.4" x14ac:dyDescent="0.3">
      <c r="A206" s="8"/>
      <c r="B206" s="8"/>
      <c r="C206" s="13"/>
      <c r="D206" s="8"/>
      <c r="E206" s="13"/>
      <c r="F206" s="7"/>
      <c r="G206" s="8"/>
      <c r="H206" s="8"/>
      <c r="I206" s="7"/>
      <c r="J206" s="396"/>
      <c r="K206" s="7"/>
      <c r="L206" s="9"/>
    </row>
    <row r="207" spans="1:12" s="16" customFormat="1" x14ac:dyDescent="0.3">
      <c r="A207" s="8"/>
      <c r="B207" s="8"/>
      <c r="C207" s="13"/>
      <c r="D207" s="8"/>
      <c r="E207" s="13"/>
      <c r="F207" s="7"/>
      <c r="G207" s="8"/>
      <c r="H207" s="8"/>
      <c r="I207" s="7"/>
      <c r="J207" s="396"/>
      <c r="K207" s="7"/>
      <c r="L207" s="9"/>
    </row>
    <row r="208" spans="1:12" s="16" customFormat="1" x14ac:dyDescent="0.3">
      <c r="A208" s="8"/>
      <c r="B208" s="8"/>
      <c r="C208" s="13"/>
      <c r="D208" s="8"/>
      <c r="E208" s="13"/>
      <c r="F208" s="7"/>
      <c r="G208" s="8"/>
      <c r="H208" s="8"/>
      <c r="I208" s="7"/>
      <c r="J208" s="396"/>
      <c r="K208" s="7"/>
      <c r="L208" s="9"/>
    </row>
    <row r="209" spans="1:12" s="16" customFormat="1" x14ac:dyDescent="0.3">
      <c r="A209" s="8"/>
      <c r="B209" s="8"/>
      <c r="C209" s="13"/>
      <c r="D209" s="8"/>
      <c r="E209" s="13"/>
      <c r="F209" s="7"/>
      <c r="G209" s="8"/>
      <c r="H209" s="8"/>
      <c r="I209" s="7"/>
      <c r="J209" s="396"/>
      <c r="K209" s="7"/>
      <c r="L209" s="9"/>
    </row>
    <row r="210" spans="1:12" s="16" customFormat="1" x14ac:dyDescent="0.3">
      <c r="A210" s="8"/>
      <c r="B210" s="8"/>
      <c r="C210" s="13"/>
      <c r="D210" s="8"/>
      <c r="E210" s="13"/>
      <c r="F210" s="7"/>
      <c r="G210" s="8"/>
      <c r="H210" s="8"/>
      <c r="I210" s="7"/>
      <c r="J210" s="396"/>
      <c r="K210" s="7"/>
      <c r="L210" s="9"/>
    </row>
    <row r="211" spans="1:12" s="16" customFormat="1" ht="27" customHeight="1" x14ac:dyDescent="0.3">
      <c r="A211" s="8"/>
      <c r="B211" s="8"/>
      <c r="C211" s="13"/>
      <c r="D211" s="8"/>
      <c r="E211" s="13"/>
      <c r="F211" s="7"/>
      <c r="G211" s="8"/>
      <c r="H211" s="8"/>
      <c r="I211" s="7"/>
      <c r="J211" s="396"/>
      <c r="K211" s="7"/>
      <c r="L211" s="9"/>
    </row>
    <row r="212" spans="1:12" s="16" customFormat="1" x14ac:dyDescent="0.3">
      <c r="A212" s="8"/>
      <c r="B212" s="8"/>
      <c r="C212" s="13"/>
      <c r="D212" s="8"/>
      <c r="E212" s="13"/>
      <c r="F212" s="7"/>
      <c r="G212" s="8"/>
      <c r="H212" s="8"/>
      <c r="I212" s="7"/>
      <c r="J212" s="396"/>
      <c r="K212" s="7"/>
      <c r="L212" s="9"/>
    </row>
    <row r="213" spans="1:12" s="18" customFormat="1" ht="14.4" x14ac:dyDescent="0.3">
      <c r="A213" s="8"/>
      <c r="B213" s="8"/>
      <c r="C213" s="13"/>
      <c r="D213" s="8"/>
      <c r="E213" s="13"/>
      <c r="F213" s="7"/>
      <c r="G213" s="8"/>
      <c r="H213" s="8"/>
      <c r="I213" s="7"/>
      <c r="J213" s="396"/>
      <c r="K213" s="7"/>
      <c r="L213" s="9"/>
    </row>
    <row r="214" spans="1:12" s="18" customFormat="1" ht="15.75" customHeight="1" x14ac:dyDescent="0.3">
      <c r="A214" s="8"/>
      <c r="B214" s="8"/>
      <c r="C214" s="13"/>
      <c r="D214" s="8"/>
      <c r="E214" s="13"/>
      <c r="F214" s="7"/>
      <c r="G214" s="8"/>
      <c r="H214" s="8"/>
      <c r="I214" s="7"/>
      <c r="J214" s="396"/>
      <c r="K214" s="7"/>
      <c r="L214" s="9"/>
    </row>
    <row r="215" spans="1:12" s="11" customFormat="1" x14ac:dyDescent="0.3">
      <c r="A215" s="8"/>
      <c r="B215" s="8"/>
      <c r="C215" s="13"/>
      <c r="D215" s="8"/>
      <c r="E215" s="13"/>
      <c r="F215" s="7"/>
      <c r="G215" s="8"/>
      <c r="H215" s="8"/>
      <c r="I215" s="7"/>
      <c r="J215" s="396"/>
      <c r="K215" s="7"/>
      <c r="L215" s="9"/>
    </row>
    <row r="216" spans="1:12" s="11" customFormat="1" x14ac:dyDescent="0.3">
      <c r="A216" s="8"/>
      <c r="B216" s="8"/>
      <c r="C216" s="13"/>
      <c r="D216" s="8"/>
      <c r="E216" s="13"/>
      <c r="F216" s="7"/>
      <c r="G216" s="8"/>
      <c r="H216" s="8"/>
      <c r="I216" s="7"/>
      <c r="J216" s="396"/>
      <c r="K216" s="7"/>
      <c r="L216" s="9"/>
    </row>
    <row r="217" spans="1:12" s="15" customFormat="1" x14ac:dyDescent="0.3">
      <c r="A217" s="8"/>
      <c r="B217" s="8"/>
      <c r="C217" s="13"/>
      <c r="D217" s="8"/>
      <c r="E217" s="13"/>
      <c r="F217" s="7"/>
      <c r="G217" s="8"/>
      <c r="H217" s="8"/>
      <c r="I217" s="7"/>
      <c r="J217" s="396"/>
      <c r="K217" s="7"/>
      <c r="L217" s="9"/>
    </row>
    <row r="218" spans="1:12" s="15" customFormat="1" x14ac:dyDescent="0.3">
      <c r="A218" s="8"/>
      <c r="B218" s="8"/>
      <c r="C218" s="13"/>
      <c r="D218" s="8"/>
      <c r="E218" s="13"/>
      <c r="F218" s="7"/>
      <c r="G218" s="8"/>
      <c r="H218" s="8"/>
      <c r="I218" s="7"/>
      <c r="J218" s="396"/>
      <c r="K218" s="7"/>
      <c r="L218" s="9"/>
    </row>
    <row r="219" spans="1:12" s="15" customFormat="1" x14ac:dyDescent="0.3">
      <c r="A219" s="8"/>
      <c r="B219" s="8"/>
      <c r="C219" s="13"/>
      <c r="D219" s="8"/>
      <c r="E219" s="13"/>
      <c r="F219" s="7"/>
      <c r="G219" s="8"/>
      <c r="H219" s="8"/>
      <c r="I219" s="7"/>
      <c r="J219" s="396"/>
      <c r="K219" s="7"/>
      <c r="L219" s="9"/>
    </row>
    <row r="220" spans="1:12" s="15" customFormat="1" x14ac:dyDescent="0.3">
      <c r="A220" s="8"/>
      <c r="B220" s="8"/>
      <c r="C220" s="13"/>
      <c r="D220" s="8"/>
      <c r="E220" s="13"/>
      <c r="F220" s="7"/>
      <c r="G220" s="8"/>
      <c r="H220" s="8"/>
      <c r="I220" s="7"/>
      <c r="J220" s="396"/>
      <c r="K220" s="7"/>
      <c r="L220" s="9"/>
    </row>
    <row r="221" spans="1:12" s="15" customFormat="1" x14ac:dyDescent="0.3">
      <c r="A221" s="8"/>
      <c r="B221" s="8"/>
      <c r="C221" s="13"/>
      <c r="D221" s="8"/>
      <c r="E221" s="13"/>
      <c r="F221" s="7"/>
      <c r="G221" s="8"/>
      <c r="H221" s="8"/>
      <c r="I221" s="7"/>
      <c r="J221" s="396"/>
      <c r="K221" s="7"/>
      <c r="L221" s="9"/>
    </row>
    <row r="222" spans="1:12" s="15" customFormat="1" x14ac:dyDescent="0.3">
      <c r="A222" s="8"/>
      <c r="B222" s="8"/>
      <c r="C222" s="13"/>
      <c r="D222" s="8"/>
      <c r="E222" s="13"/>
      <c r="F222" s="7"/>
      <c r="G222" s="8"/>
      <c r="H222" s="8"/>
      <c r="I222" s="7"/>
      <c r="J222" s="396"/>
      <c r="K222" s="7"/>
      <c r="L222" s="9"/>
    </row>
    <row r="223" spans="1:12" s="15" customFormat="1" x14ac:dyDescent="0.3">
      <c r="A223" s="8"/>
      <c r="B223" s="8"/>
      <c r="C223" s="13"/>
      <c r="D223" s="8"/>
      <c r="E223" s="13"/>
      <c r="F223" s="7"/>
      <c r="G223" s="8"/>
      <c r="H223" s="8"/>
      <c r="I223" s="7"/>
      <c r="J223" s="396"/>
      <c r="K223" s="7"/>
      <c r="L223" s="9"/>
    </row>
    <row r="224" spans="1:12" s="15" customFormat="1" x14ac:dyDescent="0.3">
      <c r="A224" s="8"/>
      <c r="B224" s="8"/>
      <c r="C224" s="13"/>
      <c r="D224" s="8"/>
      <c r="E224" s="13"/>
      <c r="F224" s="7"/>
      <c r="G224" s="8"/>
      <c r="H224" s="8"/>
      <c r="I224" s="7"/>
      <c r="J224" s="396"/>
      <c r="K224" s="7"/>
      <c r="L224" s="9"/>
    </row>
    <row r="225" spans="1:12" s="15" customFormat="1" x14ac:dyDescent="0.3">
      <c r="A225" s="8"/>
      <c r="B225" s="8"/>
      <c r="C225" s="13"/>
      <c r="D225" s="8"/>
      <c r="E225" s="13"/>
      <c r="F225" s="7"/>
      <c r="G225" s="8"/>
      <c r="H225" s="8"/>
      <c r="I225" s="7"/>
      <c r="J225" s="396"/>
      <c r="K225" s="7"/>
      <c r="L225" s="9"/>
    </row>
    <row r="226" spans="1:12" s="15" customFormat="1" x14ac:dyDescent="0.3">
      <c r="A226" s="8"/>
      <c r="B226" s="8"/>
      <c r="C226" s="13"/>
      <c r="D226" s="8"/>
      <c r="E226" s="13"/>
      <c r="F226" s="7"/>
      <c r="G226" s="8"/>
      <c r="H226" s="8"/>
      <c r="I226" s="7"/>
      <c r="J226" s="396"/>
      <c r="K226" s="7"/>
      <c r="L226" s="9"/>
    </row>
    <row r="227" spans="1:12" s="15" customFormat="1" x14ac:dyDescent="0.3">
      <c r="A227" s="8"/>
      <c r="B227" s="8"/>
      <c r="C227" s="13"/>
      <c r="D227" s="8"/>
      <c r="E227" s="13"/>
      <c r="F227" s="7"/>
      <c r="G227" s="8"/>
      <c r="H227" s="8"/>
      <c r="I227" s="7"/>
      <c r="J227" s="396"/>
      <c r="K227" s="7"/>
      <c r="L227" s="9"/>
    </row>
    <row r="228" spans="1:12" s="15" customFormat="1" x14ac:dyDescent="0.3">
      <c r="A228" s="8"/>
      <c r="B228" s="8"/>
      <c r="C228" s="13"/>
      <c r="D228" s="8"/>
      <c r="E228" s="13"/>
      <c r="F228" s="7"/>
      <c r="G228" s="8"/>
      <c r="H228" s="8"/>
      <c r="I228" s="7"/>
      <c r="J228" s="396"/>
      <c r="K228" s="7"/>
      <c r="L228" s="9"/>
    </row>
    <row r="229" spans="1:12" s="15" customFormat="1" x14ac:dyDescent="0.3">
      <c r="A229" s="8"/>
      <c r="B229" s="8"/>
      <c r="C229" s="13"/>
      <c r="D229" s="8"/>
      <c r="E229" s="13"/>
      <c r="F229" s="7"/>
      <c r="G229" s="8"/>
      <c r="H229" s="8"/>
      <c r="I229" s="7"/>
      <c r="J229" s="396"/>
      <c r="K229" s="7"/>
      <c r="L229" s="9"/>
    </row>
    <row r="230" spans="1:12" s="15" customFormat="1" x14ac:dyDescent="0.3">
      <c r="A230" s="8"/>
      <c r="B230" s="8"/>
      <c r="C230" s="13"/>
      <c r="D230" s="8"/>
      <c r="E230" s="13"/>
      <c r="F230" s="7"/>
      <c r="G230" s="8"/>
      <c r="H230" s="8"/>
      <c r="I230" s="7"/>
      <c r="J230" s="396"/>
      <c r="K230" s="7"/>
      <c r="L230" s="9"/>
    </row>
    <row r="231" spans="1:12" s="15" customFormat="1" x14ac:dyDescent="0.3">
      <c r="A231" s="8"/>
      <c r="B231" s="8"/>
      <c r="C231" s="13"/>
      <c r="D231" s="8"/>
      <c r="E231" s="13"/>
      <c r="F231" s="7"/>
      <c r="G231" s="8"/>
      <c r="H231" s="8"/>
      <c r="I231" s="7"/>
      <c r="J231" s="396"/>
      <c r="K231" s="7"/>
      <c r="L231" s="9"/>
    </row>
    <row r="232" spans="1:12" s="15" customFormat="1" x14ac:dyDescent="0.3">
      <c r="A232" s="8"/>
      <c r="B232" s="8"/>
      <c r="C232" s="13"/>
      <c r="D232" s="8"/>
      <c r="E232" s="13"/>
      <c r="F232" s="7"/>
      <c r="G232" s="8"/>
      <c r="H232" s="8"/>
      <c r="I232" s="7"/>
      <c r="J232" s="396"/>
      <c r="K232" s="7"/>
      <c r="L232" s="9"/>
    </row>
    <row r="233" spans="1:12" s="15" customFormat="1" x14ac:dyDescent="0.3">
      <c r="A233" s="8"/>
      <c r="B233" s="8"/>
      <c r="C233" s="13"/>
      <c r="D233" s="8"/>
      <c r="E233" s="13"/>
      <c r="F233" s="7"/>
      <c r="G233" s="8"/>
      <c r="H233" s="8"/>
      <c r="I233" s="7"/>
      <c r="J233" s="396"/>
      <c r="K233" s="7"/>
      <c r="L233" s="9"/>
    </row>
    <row r="235" spans="1:12" s="15" customFormat="1" x14ac:dyDescent="0.3">
      <c r="A235" s="8"/>
      <c r="B235" s="8"/>
      <c r="C235" s="13"/>
      <c r="D235" s="8"/>
      <c r="E235" s="13"/>
      <c r="F235" s="7"/>
      <c r="G235" s="8"/>
      <c r="H235" s="8"/>
      <c r="I235" s="7"/>
      <c r="J235" s="396"/>
      <c r="K235" s="7"/>
      <c r="L235" s="9"/>
    </row>
    <row r="236" spans="1:12" s="11" customFormat="1" x14ac:dyDescent="0.3">
      <c r="A236" s="8"/>
      <c r="B236" s="8"/>
      <c r="C236" s="13"/>
      <c r="D236" s="8"/>
      <c r="E236" s="13"/>
      <c r="F236" s="7"/>
      <c r="G236" s="8"/>
      <c r="H236" s="8"/>
      <c r="I236" s="7"/>
      <c r="J236" s="396"/>
      <c r="K236" s="7"/>
      <c r="L236" s="9"/>
    </row>
  </sheetData>
  <protectedRanges>
    <protectedRange sqref="F3 H39:H42 H8:H9 I5:K9 F118:F65400 F66 I99:K99 I117:K65400 F5:F45 F109 F99 F107 H10:K17 I18:K59 K60 I64:K66 K71:K77 K80 K85:K88 K90 K92 K94 K96 K98 K100:K101 I102:K105 I107:K107 I109:K109" name="Range1"/>
    <protectedRange sqref="F46:F51 H56:K57 H65:K65 F55:F59 F64:F65 H48:K51 H44:K44 H43:J43 H55:J55 H59:K59 H58:J58 H64:J64 H66:J66" name="Range1_1"/>
    <protectedRange sqref="F52:F54" name="Range1_1_3_1"/>
    <protectedRange sqref="I61:K63 I60:J60" name="Range1_3"/>
    <protectedRange sqref="F60:F63 H61:K63 H60:J60" name="Range1_1_2"/>
    <protectedRange sqref="F2" name="Range1_5"/>
    <protectedRange sqref="I2:K2" name="Range1_6_1_1"/>
    <protectedRange sqref="F67:F70 F77:F79 F81:F84 I67:K70 I78:K79 I71:J77 I81:K84 I80:J80 I89:K89 I85:J88 I91:K91 I90:J90 I93:K93 I92:J92" name="Range1_7"/>
    <protectedRange sqref="F71" name="Range1_1_3_1_3"/>
    <protectedRange sqref="F72" name="Range1_1_3_1_4"/>
    <protectedRange sqref="F73:F74" name="Range1_1_3_1_5"/>
    <protectedRange sqref="F75" name="Range1_1_3_1_6"/>
    <protectedRange sqref="F76" name="Range1_1_3_1_7"/>
    <protectedRange sqref="F80 F85:F93" name="Range1_1_3_1_8"/>
    <protectedRange sqref="H94:H98" name="Range1_2"/>
    <protectedRange sqref="E100:E103 E94:E98 G94:H98 G100:G105" name="Range1_1_1"/>
    <protectedRange sqref="I3:K3" name="Range1_6"/>
  </protectedRanges>
  <mergeCells count="70">
    <mergeCell ref="G3:I3"/>
    <mergeCell ref="J3:K3"/>
    <mergeCell ref="A2:L2"/>
    <mergeCell ref="A107:B107"/>
    <mergeCell ref="A39:A41"/>
    <mergeCell ref="B39:B41"/>
    <mergeCell ref="D39:D41"/>
    <mergeCell ref="A21:A24"/>
    <mergeCell ref="B21:B24"/>
    <mergeCell ref="D21:D24"/>
    <mergeCell ref="E21:E24"/>
    <mergeCell ref="F21:F24"/>
    <mergeCell ref="G21:G24"/>
    <mergeCell ref="H21:H24"/>
    <mergeCell ref="I21:I24"/>
    <mergeCell ref="A18:B18"/>
    <mergeCell ref="F27:F30"/>
    <mergeCell ref="A109:B109"/>
    <mergeCell ref="H52:H53"/>
    <mergeCell ref="I52:I53"/>
    <mergeCell ref="D45:D48"/>
    <mergeCell ref="B67:B70"/>
    <mergeCell ref="A67:A78"/>
    <mergeCell ref="A80:A88"/>
    <mergeCell ref="C107:D107"/>
    <mergeCell ref="C109:D109"/>
    <mergeCell ref="E52:E53"/>
    <mergeCell ref="F52:F53"/>
    <mergeCell ref="G52:G53"/>
    <mergeCell ref="B52:B53"/>
    <mergeCell ref="I55:I56"/>
    <mergeCell ref="H55:H56"/>
    <mergeCell ref="C18:D18"/>
    <mergeCell ref="L39:L41"/>
    <mergeCell ref="D52:D53"/>
    <mergeCell ref="I32:I35"/>
    <mergeCell ref="G32:G35"/>
    <mergeCell ref="H32:H35"/>
    <mergeCell ref="L32:L37"/>
    <mergeCell ref="L45:L48"/>
    <mergeCell ref="E39:E41"/>
    <mergeCell ref="F39:F41"/>
    <mergeCell ref="I39:I41"/>
    <mergeCell ref="G39:G41"/>
    <mergeCell ref="H39:H41"/>
    <mergeCell ref="I27:I30"/>
    <mergeCell ref="L21:L24"/>
    <mergeCell ref="L27:L30"/>
    <mergeCell ref="G27:G30"/>
    <mergeCell ref="H27:H30"/>
    <mergeCell ref="A45:A48"/>
    <mergeCell ref="L55:L56"/>
    <mergeCell ref="L60:L62"/>
    <mergeCell ref="A52:A53"/>
    <mergeCell ref="B45:B48"/>
    <mergeCell ref="D32:D35"/>
    <mergeCell ref="E32:E35"/>
    <mergeCell ref="F32:F35"/>
    <mergeCell ref="A27:A30"/>
    <mergeCell ref="B27:B30"/>
    <mergeCell ref="D27:D30"/>
    <mergeCell ref="A32:A37"/>
    <mergeCell ref="B32:B37"/>
    <mergeCell ref="E27:E30"/>
    <mergeCell ref="B80:B84"/>
    <mergeCell ref="A60:A62"/>
    <mergeCell ref="A55:A56"/>
    <mergeCell ref="B55:B56"/>
    <mergeCell ref="D55:D56"/>
    <mergeCell ref="B60:B62"/>
  </mergeCells>
  <pageMargins left="0.70866141732283472" right="0.70866141732283472" top="0.74803149606299213" bottom="0.74803149606299213" header="0.31496062992125984" footer="0.31496062992125984"/>
  <pageSetup paperSize="9" scale="47" orientation="landscape" r:id="rId1"/>
  <headerFooter>
    <oddHeader>&amp;A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0BAD2-237C-4B24-B40E-C9644EA3B3E5}">
  <dimension ref="A1:EL353"/>
  <sheetViews>
    <sheetView view="pageBreakPreview" topLeftCell="A2" zoomScale="90" zoomScaleNormal="70" zoomScaleSheetLayoutView="90" workbookViewId="0">
      <pane ySplit="3" topLeftCell="A5" activePane="bottomLeft" state="frozen"/>
      <selection activeCell="A2" sqref="A2"/>
      <selection pane="bottomLeft" activeCell="H204" sqref="H204"/>
    </sheetView>
  </sheetViews>
  <sheetFormatPr defaultColWidth="8.6640625" defaultRowHeight="20.399999999999999" x14ac:dyDescent="0.3"/>
  <cols>
    <col min="1" max="1" width="11.77734375" style="459" customWidth="1"/>
    <col min="2" max="2" width="26.33203125" style="433" customWidth="1"/>
    <col min="3" max="3" width="80.33203125" style="405" customWidth="1"/>
    <col min="4" max="4" width="21.33203125" style="8" customWidth="1"/>
    <col min="5" max="5" width="15.33203125" style="459" customWidth="1"/>
    <col min="6" max="6" width="13.88671875" style="1291" customWidth="1"/>
    <col min="7" max="7" width="12.88671875" style="459" customWidth="1"/>
    <col min="8" max="8" width="14.109375" style="459" customWidth="1"/>
    <col min="9" max="9" width="15.5546875" style="1290" bestFit="1" customWidth="1"/>
    <col min="10" max="230" width="8.6640625" style="9"/>
    <col min="231" max="231" width="7.6640625" style="9" customWidth="1"/>
    <col min="232" max="232" width="65.6640625" style="9" customWidth="1"/>
    <col min="233" max="234" width="7.6640625" style="9" bestFit="1" customWidth="1"/>
    <col min="235" max="235" width="15.44140625" style="9" bestFit="1" customWidth="1"/>
    <col min="236" max="236" width="16.6640625" style="9" customWidth="1"/>
    <col min="237" max="237" width="18.44140625" style="9" customWidth="1"/>
    <col min="238" max="238" width="16" style="9" bestFit="1" customWidth="1"/>
    <col min="239" max="486" width="8.6640625" style="9"/>
    <col min="487" max="487" width="7.6640625" style="9" customWidth="1"/>
    <col min="488" max="488" width="65.6640625" style="9" customWidth="1"/>
    <col min="489" max="490" width="7.6640625" style="9" bestFit="1" customWidth="1"/>
    <col min="491" max="491" width="15.44140625" style="9" bestFit="1" customWidth="1"/>
    <col min="492" max="492" width="16.6640625" style="9" customWidth="1"/>
    <col min="493" max="493" width="18.44140625" style="9" customWidth="1"/>
    <col min="494" max="494" width="16" style="9" bestFit="1" customWidth="1"/>
    <col min="495" max="742" width="8.6640625" style="9"/>
    <col min="743" max="743" width="7.6640625" style="9" customWidth="1"/>
    <col min="744" max="744" width="65.6640625" style="9" customWidth="1"/>
    <col min="745" max="746" width="7.6640625" style="9" bestFit="1" customWidth="1"/>
    <col min="747" max="747" width="15.44140625" style="9" bestFit="1" customWidth="1"/>
    <col min="748" max="748" width="16.6640625" style="9" customWidth="1"/>
    <col min="749" max="749" width="18.44140625" style="9" customWidth="1"/>
    <col min="750" max="750" width="16" style="9" bestFit="1" customWidth="1"/>
    <col min="751" max="998" width="8.6640625" style="9"/>
    <col min="999" max="999" width="7.6640625" style="9" customWidth="1"/>
    <col min="1000" max="1000" width="65.6640625" style="9" customWidth="1"/>
    <col min="1001" max="1002" width="7.6640625" style="9" bestFit="1" customWidth="1"/>
    <col min="1003" max="1003" width="15.44140625" style="9" bestFit="1" customWidth="1"/>
    <col min="1004" max="1004" width="16.6640625" style="9" customWidth="1"/>
    <col min="1005" max="1005" width="18.44140625" style="9" customWidth="1"/>
    <col min="1006" max="1006" width="16" style="9" bestFit="1" customWidth="1"/>
    <col min="1007" max="1254" width="8.6640625" style="9"/>
    <col min="1255" max="1255" width="7.6640625" style="9" customWidth="1"/>
    <col min="1256" max="1256" width="65.6640625" style="9" customWidth="1"/>
    <col min="1257" max="1258" width="7.6640625" style="9" bestFit="1" customWidth="1"/>
    <col min="1259" max="1259" width="15.44140625" style="9" bestFit="1" customWidth="1"/>
    <col min="1260" max="1260" width="16.6640625" style="9" customWidth="1"/>
    <col min="1261" max="1261" width="18.44140625" style="9" customWidth="1"/>
    <col min="1262" max="1262" width="16" style="9" bestFit="1" customWidth="1"/>
    <col min="1263" max="1510" width="8.6640625" style="9"/>
    <col min="1511" max="1511" width="7.6640625" style="9" customWidth="1"/>
    <col min="1512" max="1512" width="65.6640625" style="9" customWidth="1"/>
    <col min="1513" max="1514" width="7.6640625" style="9" bestFit="1" customWidth="1"/>
    <col min="1515" max="1515" width="15.44140625" style="9" bestFit="1" customWidth="1"/>
    <col min="1516" max="1516" width="16.6640625" style="9" customWidth="1"/>
    <col min="1517" max="1517" width="18.44140625" style="9" customWidth="1"/>
    <col min="1518" max="1518" width="16" style="9" bestFit="1" customWidth="1"/>
    <col min="1519" max="1766" width="8.6640625" style="9"/>
    <col min="1767" max="1767" width="7.6640625" style="9" customWidth="1"/>
    <col min="1768" max="1768" width="65.6640625" style="9" customWidth="1"/>
    <col min="1769" max="1770" width="7.6640625" style="9" bestFit="1" customWidth="1"/>
    <col min="1771" max="1771" width="15.44140625" style="9" bestFit="1" customWidth="1"/>
    <col min="1772" max="1772" width="16.6640625" style="9" customWidth="1"/>
    <col min="1773" max="1773" width="18.44140625" style="9" customWidth="1"/>
    <col min="1774" max="1774" width="16" style="9" bestFit="1" customWidth="1"/>
    <col min="1775" max="2022" width="8.6640625" style="9"/>
    <col min="2023" max="2023" width="7.6640625" style="9" customWidth="1"/>
    <col min="2024" max="2024" width="65.6640625" style="9" customWidth="1"/>
    <col min="2025" max="2026" width="7.6640625" style="9" bestFit="1" customWidth="1"/>
    <col min="2027" max="2027" width="15.44140625" style="9" bestFit="1" customWidth="1"/>
    <col min="2028" max="2028" width="16.6640625" style="9" customWidth="1"/>
    <col min="2029" max="2029" width="18.44140625" style="9" customWidth="1"/>
    <col min="2030" max="2030" width="16" style="9" bestFit="1" customWidth="1"/>
    <col min="2031" max="2278" width="8.6640625" style="9"/>
    <col min="2279" max="2279" width="7.6640625" style="9" customWidth="1"/>
    <col min="2280" max="2280" width="65.6640625" style="9" customWidth="1"/>
    <col min="2281" max="2282" width="7.6640625" style="9" bestFit="1" customWidth="1"/>
    <col min="2283" max="2283" width="15.44140625" style="9" bestFit="1" customWidth="1"/>
    <col min="2284" max="2284" width="16.6640625" style="9" customWidth="1"/>
    <col min="2285" max="2285" width="18.44140625" style="9" customWidth="1"/>
    <col min="2286" max="2286" width="16" style="9" bestFit="1" customWidth="1"/>
    <col min="2287" max="2534" width="8.6640625" style="9"/>
    <col min="2535" max="2535" width="7.6640625" style="9" customWidth="1"/>
    <col min="2536" max="2536" width="65.6640625" style="9" customWidth="1"/>
    <col min="2537" max="2538" width="7.6640625" style="9" bestFit="1" customWidth="1"/>
    <col min="2539" max="2539" width="15.44140625" style="9" bestFit="1" customWidth="1"/>
    <col min="2540" max="2540" width="16.6640625" style="9" customWidth="1"/>
    <col min="2541" max="2541" width="18.44140625" style="9" customWidth="1"/>
    <col min="2542" max="2542" width="16" style="9" bestFit="1" customWidth="1"/>
    <col min="2543" max="2790" width="8.6640625" style="9"/>
    <col min="2791" max="2791" width="7.6640625" style="9" customWidth="1"/>
    <col min="2792" max="2792" width="65.6640625" style="9" customWidth="1"/>
    <col min="2793" max="2794" width="7.6640625" style="9" bestFit="1" customWidth="1"/>
    <col min="2795" max="2795" width="15.44140625" style="9" bestFit="1" customWidth="1"/>
    <col min="2796" max="2796" width="16.6640625" style="9" customWidth="1"/>
    <col min="2797" max="2797" width="18.44140625" style="9" customWidth="1"/>
    <col min="2798" max="2798" width="16" style="9" bestFit="1" customWidth="1"/>
    <col min="2799" max="3046" width="8.6640625" style="9"/>
    <col min="3047" max="3047" width="7.6640625" style="9" customWidth="1"/>
    <col min="3048" max="3048" width="65.6640625" style="9" customWidth="1"/>
    <col min="3049" max="3050" width="7.6640625" style="9" bestFit="1" customWidth="1"/>
    <col min="3051" max="3051" width="15.44140625" style="9" bestFit="1" customWidth="1"/>
    <col min="3052" max="3052" width="16.6640625" style="9" customWidth="1"/>
    <col min="3053" max="3053" width="18.44140625" style="9" customWidth="1"/>
    <col min="3054" max="3054" width="16" style="9" bestFit="1" customWidth="1"/>
    <col min="3055" max="3302" width="8.6640625" style="9"/>
    <col min="3303" max="3303" width="7.6640625" style="9" customWidth="1"/>
    <col min="3304" max="3304" width="65.6640625" style="9" customWidth="1"/>
    <col min="3305" max="3306" width="7.6640625" style="9" bestFit="1" customWidth="1"/>
    <col min="3307" max="3307" width="15.44140625" style="9" bestFit="1" customWidth="1"/>
    <col min="3308" max="3308" width="16.6640625" style="9" customWidth="1"/>
    <col min="3309" max="3309" width="18.44140625" style="9" customWidth="1"/>
    <col min="3310" max="3310" width="16" style="9" bestFit="1" customWidth="1"/>
    <col min="3311" max="3558" width="8.6640625" style="9"/>
    <col min="3559" max="3559" width="7.6640625" style="9" customWidth="1"/>
    <col min="3560" max="3560" width="65.6640625" style="9" customWidth="1"/>
    <col min="3561" max="3562" width="7.6640625" style="9" bestFit="1" customWidth="1"/>
    <col min="3563" max="3563" width="15.44140625" style="9" bestFit="1" customWidth="1"/>
    <col min="3564" max="3564" width="16.6640625" style="9" customWidth="1"/>
    <col min="3565" max="3565" width="18.44140625" style="9" customWidth="1"/>
    <col min="3566" max="3566" width="16" style="9" bestFit="1" customWidth="1"/>
    <col min="3567" max="3814" width="8.6640625" style="9"/>
    <col min="3815" max="3815" width="7.6640625" style="9" customWidth="1"/>
    <col min="3816" max="3816" width="65.6640625" style="9" customWidth="1"/>
    <col min="3817" max="3818" width="7.6640625" style="9" bestFit="1" customWidth="1"/>
    <col min="3819" max="3819" width="15.44140625" style="9" bestFit="1" customWidth="1"/>
    <col min="3820" max="3820" width="16.6640625" style="9" customWidth="1"/>
    <col min="3821" max="3821" width="18.44140625" style="9" customWidth="1"/>
    <col min="3822" max="3822" width="16" style="9" bestFit="1" customWidth="1"/>
    <col min="3823" max="4070" width="8.6640625" style="9"/>
    <col min="4071" max="4071" width="7.6640625" style="9" customWidth="1"/>
    <col min="4072" max="4072" width="65.6640625" style="9" customWidth="1"/>
    <col min="4073" max="4074" width="7.6640625" style="9" bestFit="1" customWidth="1"/>
    <col min="4075" max="4075" width="15.44140625" style="9" bestFit="1" customWidth="1"/>
    <col min="4076" max="4076" width="16.6640625" style="9" customWidth="1"/>
    <col min="4077" max="4077" width="18.44140625" style="9" customWidth="1"/>
    <col min="4078" max="4078" width="16" style="9" bestFit="1" customWidth="1"/>
    <col min="4079" max="4326" width="8.6640625" style="9"/>
    <col min="4327" max="4327" width="7.6640625" style="9" customWidth="1"/>
    <col min="4328" max="4328" width="65.6640625" style="9" customWidth="1"/>
    <col min="4329" max="4330" width="7.6640625" style="9" bestFit="1" customWidth="1"/>
    <col min="4331" max="4331" width="15.44140625" style="9" bestFit="1" customWidth="1"/>
    <col min="4332" max="4332" width="16.6640625" style="9" customWidth="1"/>
    <col min="4333" max="4333" width="18.44140625" style="9" customWidth="1"/>
    <col min="4334" max="4334" width="16" style="9" bestFit="1" customWidth="1"/>
    <col min="4335" max="4582" width="8.6640625" style="9"/>
    <col min="4583" max="4583" width="7.6640625" style="9" customWidth="1"/>
    <col min="4584" max="4584" width="65.6640625" style="9" customWidth="1"/>
    <col min="4585" max="4586" width="7.6640625" style="9" bestFit="1" customWidth="1"/>
    <col min="4587" max="4587" width="15.44140625" style="9" bestFit="1" customWidth="1"/>
    <col min="4588" max="4588" width="16.6640625" style="9" customWidth="1"/>
    <col min="4589" max="4589" width="18.44140625" style="9" customWidth="1"/>
    <col min="4590" max="4590" width="16" style="9" bestFit="1" customWidth="1"/>
    <col min="4591" max="4838" width="8.6640625" style="9"/>
    <col min="4839" max="4839" width="7.6640625" style="9" customWidth="1"/>
    <col min="4840" max="4840" width="65.6640625" style="9" customWidth="1"/>
    <col min="4841" max="4842" width="7.6640625" style="9" bestFit="1" customWidth="1"/>
    <col min="4843" max="4843" width="15.44140625" style="9" bestFit="1" customWidth="1"/>
    <col min="4844" max="4844" width="16.6640625" style="9" customWidth="1"/>
    <col min="4845" max="4845" width="18.44140625" style="9" customWidth="1"/>
    <col min="4846" max="4846" width="16" style="9" bestFit="1" customWidth="1"/>
    <col min="4847" max="5094" width="8.6640625" style="9"/>
    <col min="5095" max="5095" width="7.6640625" style="9" customWidth="1"/>
    <col min="5096" max="5096" width="65.6640625" style="9" customWidth="1"/>
    <col min="5097" max="5098" width="7.6640625" style="9" bestFit="1" customWidth="1"/>
    <col min="5099" max="5099" width="15.44140625" style="9" bestFit="1" customWidth="1"/>
    <col min="5100" max="5100" width="16.6640625" style="9" customWidth="1"/>
    <col min="5101" max="5101" width="18.44140625" style="9" customWidth="1"/>
    <col min="5102" max="5102" width="16" style="9" bestFit="1" customWidth="1"/>
    <col min="5103" max="5350" width="8.6640625" style="9"/>
    <col min="5351" max="5351" width="7.6640625" style="9" customWidth="1"/>
    <col min="5352" max="5352" width="65.6640625" style="9" customWidth="1"/>
    <col min="5353" max="5354" width="7.6640625" style="9" bestFit="1" customWidth="1"/>
    <col min="5355" max="5355" width="15.44140625" style="9" bestFit="1" customWidth="1"/>
    <col min="5356" max="5356" width="16.6640625" style="9" customWidth="1"/>
    <col min="5357" max="5357" width="18.44140625" style="9" customWidth="1"/>
    <col min="5358" max="5358" width="16" style="9" bestFit="1" customWidth="1"/>
    <col min="5359" max="5606" width="8.6640625" style="9"/>
    <col min="5607" max="5607" width="7.6640625" style="9" customWidth="1"/>
    <col min="5608" max="5608" width="65.6640625" style="9" customWidth="1"/>
    <col min="5609" max="5610" width="7.6640625" style="9" bestFit="1" customWidth="1"/>
    <col min="5611" max="5611" width="15.44140625" style="9" bestFit="1" customWidth="1"/>
    <col min="5612" max="5612" width="16.6640625" style="9" customWidth="1"/>
    <col min="5613" max="5613" width="18.44140625" style="9" customWidth="1"/>
    <col min="5614" max="5614" width="16" style="9" bestFit="1" customWidth="1"/>
    <col min="5615" max="5862" width="8.6640625" style="9"/>
    <col min="5863" max="5863" width="7.6640625" style="9" customWidth="1"/>
    <col min="5864" max="5864" width="65.6640625" style="9" customWidth="1"/>
    <col min="5865" max="5866" width="7.6640625" style="9" bestFit="1" customWidth="1"/>
    <col min="5867" max="5867" width="15.44140625" style="9" bestFit="1" customWidth="1"/>
    <col min="5868" max="5868" width="16.6640625" style="9" customWidth="1"/>
    <col min="5869" max="5869" width="18.44140625" style="9" customWidth="1"/>
    <col min="5870" max="5870" width="16" style="9" bestFit="1" customWidth="1"/>
    <col min="5871" max="6118" width="8.6640625" style="9"/>
    <col min="6119" max="6119" width="7.6640625" style="9" customWidth="1"/>
    <col min="6120" max="6120" width="65.6640625" style="9" customWidth="1"/>
    <col min="6121" max="6122" width="7.6640625" style="9" bestFit="1" customWidth="1"/>
    <col min="6123" max="6123" width="15.44140625" style="9" bestFit="1" customWidth="1"/>
    <col min="6124" max="6124" width="16.6640625" style="9" customWidth="1"/>
    <col min="6125" max="6125" width="18.44140625" style="9" customWidth="1"/>
    <col min="6126" max="6126" width="16" style="9" bestFit="1" customWidth="1"/>
    <col min="6127" max="6374" width="8.6640625" style="9"/>
    <col min="6375" max="6375" width="7.6640625" style="9" customWidth="1"/>
    <col min="6376" max="6376" width="65.6640625" style="9" customWidth="1"/>
    <col min="6377" max="6378" width="7.6640625" style="9" bestFit="1" customWidth="1"/>
    <col min="6379" max="6379" width="15.44140625" style="9" bestFit="1" customWidth="1"/>
    <col min="6380" max="6380" width="16.6640625" style="9" customWidth="1"/>
    <col min="6381" max="6381" width="18.44140625" style="9" customWidth="1"/>
    <col min="6382" max="6382" width="16" style="9" bestFit="1" customWidth="1"/>
    <col min="6383" max="6630" width="8.6640625" style="9"/>
    <col min="6631" max="6631" width="7.6640625" style="9" customWidth="1"/>
    <col min="6632" max="6632" width="65.6640625" style="9" customWidth="1"/>
    <col min="6633" max="6634" width="7.6640625" style="9" bestFit="1" customWidth="1"/>
    <col min="6635" max="6635" width="15.44140625" style="9" bestFit="1" customWidth="1"/>
    <col min="6636" max="6636" width="16.6640625" style="9" customWidth="1"/>
    <col min="6637" max="6637" width="18.44140625" style="9" customWidth="1"/>
    <col min="6638" max="6638" width="16" style="9" bestFit="1" customWidth="1"/>
    <col min="6639" max="6886" width="8.6640625" style="9"/>
    <col min="6887" max="6887" width="7.6640625" style="9" customWidth="1"/>
    <col min="6888" max="6888" width="65.6640625" style="9" customWidth="1"/>
    <col min="6889" max="6890" width="7.6640625" style="9" bestFit="1" customWidth="1"/>
    <col min="6891" max="6891" width="15.44140625" style="9" bestFit="1" customWidth="1"/>
    <col min="6892" max="6892" width="16.6640625" style="9" customWidth="1"/>
    <col min="6893" max="6893" width="18.44140625" style="9" customWidth="1"/>
    <col min="6894" max="6894" width="16" style="9" bestFit="1" customWidth="1"/>
    <col min="6895" max="7142" width="8.6640625" style="9"/>
    <col min="7143" max="7143" width="7.6640625" style="9" customWidth="1"/>
    <col min="7144" max="7144" width="65.6640625" style="9" customWidth="1"/>
    <col min="7145" max="7146" width="7.6640625" style="9" bestFit="1" customWidth="1"/>
    <col min="7147" max="7147" width="15.44140625" style="9" bestFit="1" customWidth="1"/>
    <col min="7148" max="7148" width="16.6640625" style="9" customWidth="1"/>
    <col min="7149" max="7149" width="18.44140625" style="9" customWidth="1"/>
    <col min="7150" max="7150" width="16" style="9" bestFit="1" customWidth="1"/>
    <col min="7151" max="7398" width="8.6640625" style="9"/>
    <col min="7399" max="7399" width="7.6640625" style="9" customWidth="1"/>
    <col min="7400" max="7400" width="65.6640625" style="9" customWidth="1"/>
    <col min="7401" max="7402" width="7.6640625" style="9" bestFit="1" customWidth="1"/>
    <col min="7403" max="7403" width="15.44140625" style="9" bestFit="1" customWidth="1"/>
    <col min="7404" max="7404" width="16.6640625" style="9" customWidth="1"/>
    <col min="7405" max="7405" width="18.44140625" style="9" customWidth="1"/>
    <col min="7406" max="7406" width="16" style="9" bestFit="1" customWidth="1"/>
    <col min="7407" max="7654" width="8.6640625" style="9"/>
    <col min="7655" max="7655" width="7.6640625" style="9" customWidth="1"/>
    <col min="7656" max="7656" width="65.6640625" style="9" customWidth="1"/>
    <col min="7657" max="7658" width="7.6640625" style="9" bestFit="1" customWidth="1"/>
    <col min="7659" max="7659" width="15.44140625" style="9" bestFit="1" customWidth="1"/>
    <col min="7660" max="7660" width="16.6640625" style="9" customWidth="1"/>
    <col min="7661" max="7661" width="18.44140625" style="9" customWidth="1"/>
    <col min="7662" max="7662" width="16" style="9" bestFit="1" customWidth="1"/>
    <col min="7663" max="7910" width="8.6640625" style="9"/>
    <col min="7911" max="7911" width="7.6640625" style="9" customWidth="1"/>
    <col min="7912" max="7912" width="65.6640625" style="9" customWidth="1"/>
    <col min="7913" max="7914" width="7.6640625" style="9" bestFit="1" customWidth="1"/>
    <col min="7915" max="7915" width="15.44140625" style="9" bestFit="1" customWidth="1"/>
    <col min="7916" max="7916" width="16.6640625" style="9" customWidth="1"/>
    <col min="7917" max="7917" width="18.44140625" style="9" customWidth="1"/>
    <col min="7918" max="7918" width="16" style="9" bestFit="1" customWidth="1"/>
    <col min="7919" max="8166" width="8.6640625" style="9"/>
    <col min="8167" max="8167" width="7.6640625" style="9" customWidth="1"/>
    <col min="8168" max="8168" width="65.6640625" style="9" customWidth="1"/>
    <col min="8169" max="8170" width="7.6640625" style="9" bestFit="1" customWidth="1"/>
    <col min="8171" max="8171" width="15.44140625" style="9" bestFit="1" customWidth="1"/>
    <col min="8172" max="8172" width="16.6640625" style="9" customWidth="1"/>
    <col min="8173" max="8173" width="18.44140625" style="9" customWidth="1"/>
    <col min="8174" max="8174" width="16" style="9" bestFit="1" customWidth="1"/>
    <col min="8175" max="8422" width="8.6640625" style="9"/>
    <col min="8423" max="8423" width="7.6640625" style="9" customWidth="1"/>
    <col min="8424" max="8424" width="65.6640625" style="9" customWidth="1"/>
    <col min="8425" max="8426" width="7.6640625" style="9" bestFit="1" customWidth="1"/>
    <col min="8427" max="8427" width="15.44140625" style="9" bestFit="1" customWidth="1"/>
    <col min="8428" max="8428" width="16.6640625" style="9" customWidth="1"/>
    <col min="8429" max="8429" width="18.44140625" style="9" customWidth="1"/>
    <col min="8430" max="8430" width="16" style="9" bestFit="1" customWidth="1"/>
    <col min="8431" max="8678" width="8.6640625" style="9"/>
    <col min="8679" max="8679" width="7.6640625" style="9" customWidth="1"/>
    <col min="8680" max="8680" width="65.6640625" style="9" customWidth="1"/>
    <col min="8681" max="8682" width="7.6640625" style="9" bestFit="1" customWidth="1"/>
    <col min="8683" max="8683" width="15.44140625" style="9" bestFit="1" customWidth="1"/>
    <col min="8684" max="8684" width="16.6640625" style="9" customWidth="1"/>
    <col min="8685" max="8685" width="18.44140625" style="9" customWidth="1"/>
    <col min="8686" max="8686" width="16" style="9" bestFit="1" customWidth="1"/>
    <col min="8687" max="8934" width="8.6640625" style="9"/>
    <col min="8935" max="8935" width="7.6640625" style="9" customWidth="1"/>
    <col min="8936" max="8936" width="65.6640625" style="9" customWidth="1"/>
    <col min="8937" max="8938" width="7.6640625" style="9" bestFit="1" customWidth="1"/>
    <col min="8939" max="8939" width="15.44140625" style="9" bestFit="1" customWidth="1"/>
    <col min="8940" max="8940" width="16.6640625" style="9" customWidth="1"/>
    <col min="8941" max="8941" width="18.44140625" style="9" customWidth="1"/>
    <col min="8942" max="8942" width="16" style="9" bestFit="1" customWidth="1"/>
    <col min="8943" max="9190" width="8.6640625" style="9"/>
    <col min="9191" max="9191" width="7.6640625" style="9" customWidth="1"/>
    <col min="9192" max="9192" width="65.6640625" style="9" customWidth="1"/>
    <col min="9193" max="9194" width="7.6640625" style="9" bestFit="1" customWidth="1"/>
    <col min="9195" max="9195" width="15.44140625" style="9" bestFit="1" customWidth="1"/>
    <col min="9196" max="9196" width="16.6640625" style="9" customWidth="1"/>
    <col min="9197" max="9197" width="18.44140625" style="9" customWidth="1"/>
    <col min="9198" max="9198" width="16" style="9" bestFit="1" customWidth="1"/>
    <col min="9199" max="9446" width="8.6640625" style="9"/>
    <col min="9447" max="9447" width="7.6640625" style="9" customWidth="1"/>
    <col min="9448" max="9448" width="65.6640625" style="9" customWidth="1"/>
    <col min="9449" max="9450" width="7.6640625" style="9" bestFit="1" customWidth="1"/>
    <col min="9451" max="9451" width="15.44140625" style="9" bestFit="1" customWidth="1"/>
    <col min="9452" max="9452" width="16.6640625" style="9" customWidth="1"/>
    <col min="9453" max="9453" width="18.44140625" style="9" customWidth="1"/>
    <col min="9454" max="9454" width="16" style="9" bestFit="1" customWidth="1"/>
    <col min="9455" max="9702" width="8.6640625" style="9"/>
    <col min="9703" max="9703" width="7.6640625" style="9" customWidth="1"/>
    <col min="9704" max="9704" width="65.6640625" style="9" customWidth="1"/>
    <col min="9705" max="9706" width="7.6640625" style="9" bestFit="1" customWidth="1"/>
    <col min="9707" max="9707" width="15.44140625" style="9" bestFit="1" customWidth="1"/>
    <col min="9708" max="9708" width="16.6640625" style="9" customWidth="1"/>
    <col min="9709" max="9709" width="18.44140625" style="9" customWidth="1"/>
    <col min="9710" max="9710" width="16" style="9" bestFit="1" customWidth="1"/>
    <col min="9711" max="9958" width="8.6640625" style="9"/>
    <col min="9959" max="9959" width="7.6640625" style="9" customWidth="1"/>
    <col min="9960" max="9960" width="65.6640625" style="9" customWidth="1"/>
    <col min="9961" max="9962" width="7.6640625" style="9" bestFit="1" customWidth="1"/>
    <col min="9963" max="9963" width="15.44140625" style="9" bestFit="1" customWidth="1"/>
    <col min="9964" max="9964" width="16.6640625" style="9" customWidth="1"/>
    <col min="9965" max="9965" width="18.44140625" style="9" customWidth="1"/>
    <col min="9966" max="9966" width="16" style="9" bestFit="1" customWidth="1"/>
    <col min="9967" max="10214" width="8.6640625" style="9"/>
    <col min="10215" max="10215" width="7.6640625" style="9" customWidth="1"/>
    <col min="10216" max="10216" width="65.6640625" style="9" customWidth="1"/>
    <col min="10217" max="10218" width="7.6640625" style="9" bestFit="1" customWidth="1"/>
    <col min="10219" max="10219" width="15.44140625" style="9" bestFit="1" customWidth="1"/>
    <col min="10220" max="10220" width="16.6640625" style="9" customWidth="1"/>
    <col min="10221" max="10221" width="18.44140625" style="9" customWidth="1"/>
    <col min="10222" max="10222" width="16" style="9" bestFit="1" customWidth="1"/>
    <col min="10223" max="10470" width="8.6640625" style="9"/>
    <col min="10471" max="10471" width="7.6640625" style="9" customWidth="1"/>
    <col min="10472" max="10472" width="65.6640625" style="9" customWidth="1"/>
    <col min="10473" max="10474" width="7.6640625" style="9" bestFit="1" customWidth="1"/>
    <col min="10475" max="10475" width="15.44140625" style="9" bestFit="1" customWidth="1"/>
    <col min="10476" max="10476" width="16.6640625" style="9" customWidth="1"/>
    <col min="10477" max="10477" width="18.44140625" style="9" customWidth="1"/>
    <col min="10478" max="10478" width="16" style="9" bestFit="1" customWidth="1"/>
    <col min="10479" max="10726" width="8.6640625" style="9"/>
    <col min="10727" max="10727" width="7.6640625" style="9" customWidth="1"/>
    <col min="10728" max="10728" width="65.6640625" style="9" customWidth="1"/>
    <col min="10729" max="10730" width="7.6640625" style="9" bestFit="1" customWidth="1"/>
    <col min="10731" max="10731" width="15.44140625" style="9" bestFit="1" customWidth="1"/>
    <col min="10732" max="10732" width="16.6640625" style="9" customWidth="1"/>
    <col min="10733" max="10733" width="18.44140625" style="9" customWidth="1"/>
    <col min="10734" max="10734" width="16" style="9" bestFit="1" customWidth="1"/>
    <col min="10735" max="10982" width="8.6640625" style="9"/>
    <col min="10983" max="10983" width="7.6640625" style="9" customWidth="1"/>
    <col min="10984" max="10984" width="65.6640625" style="9" customWidth="1"/>
    <col min="10985" max="10986" width="7.6640625" style="9" bestFit="1" customWidth="1"/>
    <col min="10987" max="10987" width="15.44140625" style="9" bestFit="1" customWidth="1"/>
    <col min="10988" max="10988" width="16.6640625" style="9" customWidth="1"/>
    <col min="10989" max="10989" width="18.44140625" style="9" customWidth="1"/>
    <col min="10990" max="10990" width="16" style="9" bestFit="1" customWidth="1"/>
    <col min="10991" max="11238" width="8.6640625" style="9"/>
    <col min="11239" max="11239" width="7.6640625" style="9" customWidth="1"/>
    <col min="11240" max="11240" width="65.6640625" style="9" customWidth="1"/>
    <col min="11241" max="11242" width="7.6640625" style="9" bestFit="1" customWidth="1"/>
    <col min="11243" max="11243" width="15.44140625" style="9" bestFit="1" customWidth="1"/>
    <col min="11244" max="11244" width="16.6640625" style="9" customWidth="1"/>
    <col min="11245" max="11245" width="18.44140625" style="9" customWidth="1"/>
    <col min="11246" max="11246" width="16" style="9" bestFit="1" customWidth="1"/>
    <col min="11247" max="11494" width="8.6640625" style="9"/>
    <col min="11495" max="11495" width="7.6640625" style="9" customWidth="1"/>
    <col min="11496" max="11496" width="65.6640625" style="9" customWidth="1"/>
    <col min="11497" max="11498" width="7.6640625" style="9" bestFit="1" customWidth="1"/>
    <col min="11499" max="11499" width="15.44140625" style="9" bestFit="1" customWidth="1"/>
    <col min="11500" max="11500" width="16.6640625" style="9" customWidth="1"/>
    <col min="11501" max="11501" width="18.44140625" style="9" customWidth="1"/>
    <col min="11502" max="11502" width="16" style="9" bestFit="1" customWidth="1"/>
    <col min="11503" max="11750" width="8.6640625" style="9"/>
    <col min="11751" max="11751" width="7.6640625" style="9" customWidth="1"/>
    <col min="11752" max="11752" width="65.6640625" style="9" customWidth="1"/>
    <col min="11753" max="11754" width="7.6640625" style="9" bestFit="1" customWidth="1"/>
    <col min="11755" max="11755" width="15.44140625" style="9" bestFit="1" customWidth="1"/>
    <col min="11756" max="11756" width="16.6640625" style="9" customWidth="1"/>
    <col min="11757" max="11757" width="18.44140625" style="9" customWidth="1"/>
    <col min="11758" max="11758" width="16" style="9" bestFit="1" customWidth="1"/>
    <col min="11759" max="12006" width="8.6640625" style="9"/>
    <col min="12007" max="12007" width="7.6640625" style="9" customWidth="1"/>
    <col min="12008" max="12008" width="65.6640625" style="9" customWidth="1"/>
    <col min="12009" max="12010" width="7.6640625" style="9" bestFit="1" customWidth="1"/>
    <col min="12011" max="12011" width="15.44140625" style="9" bestFit="1" customWidth="1"/>
    <col min="12012" max="12012" width="16.6640625" style="9" customWidth="1"/>
    <col min="12013" max="12013" width="18.44140625" style="9" customWidth="1"/>
    <col min="12014" max="12014" width="16" style="9" bestFit="1" customWidth="1"/>
    <col min="12015" max="12262" width="8.6640625" style="9"/>
    <col min="12263" max="12263" width="7.6640625" style="9" customWidth="1"/>
    <col min="12264" max="12264" width="65.6640625" style="9" customWidth="1"/>
    <col min="12265" max="12266" width="7.6640625" style="9" bestFit="1" customWidth="1"/>
    <col min="12267" max="12267" width="15.44140625" style="9" bestFit="1" customWidth="1"/>
    <col min="12268" max="12268" width="16.6640625" style="9" customWidth="1"/>
    <col min="12269" max="12269" width="18.44140625" style="9" customWidth="1"/>
    <col min="12270" max="12270" width="16" style="9" bestFit="1" customWidth="1"/>
    <col min="12271" max="12518" width="8.6640625" style="9"/>
    <col min="12519" max="12519" width="7.6640625" style="9" customWidth="1"/>
    <col min="12520" max="12520" width="65.6640625" style="9" customWidth="1"/>
    <col min="12521" max="12522" width="7.6640625" style="9" bestFit="1" customWidth="1"/>
    <col min="12523" max="12523" width="15.44140625" style="9" bestFit="1" customWidth="1"/>
    <col min="12524" max="12524" width="16.6640625" style="9" customWidth="1"/>
    <col min="12525" max="12525" width="18.44140625" style="9" customWidth="1"/>
    <col min="12526" max="12526" width="16" style="9" bestFit="1" customWidth="1"/>
    <col min="12527" max="12774" width="8.6640625" style="9"/>
    <col min="12775" max="12775" width="7.6640625" style="9" customWidth="1"/>
    <col min="12776" max="12776" width="65.6640625" style="9" customWidth="1"/>
    <col min="12777" max="12778" width="7.6640625" style="9" bestFit="1" customWidth="1"/>
    <col min="12779" max="12779" width="15.44140625" style="9" bestFit="1" customWidth="1"/>
    <col min="12780" max="12780" width="16.6640625" style="9" customWidth="1"/>
    <col min="12781" max="12781" width="18.44140625" style="9" customWidth="1"/>
    <col min="12782" max="12782" width="16" style="9" bestFit="1" customWidth="1"/>
    <col min="12783" max="13030" width="8.6640625" style="9"/>
    <col min="13031" max="13031" width="7.6640625" style="9" customWidth="1"/>
    <col min="13032" max="13032" width="65.6640625" style="9" customWidth="1"/>
    <col min="13033" max="13034" width="7.6640625" style="9" bestFit="1" customWidth="1"/>
    <col min="13035" max="13035" width="15.44140625" style="9" bestFit="1" customWidth="1"/>
    <col min="13036" max="13036" width="16.6640625" style="9" customWidth="1"/>
    <col min="13037" max="13037" width="18.44140625" style="9" customWidth="1"/>
    <col min="13038" max="13038" width="16" style="9" bestFit="1" customWidth="1"/>
    <col min="13039" max="13286" width="8.6640625" style="9"/>
    <col min="13287" max="13287" width="7.6640625" style="9" customWidth="1"/>
    <col min="13288" max="13288" width="65.6640625" style="9" customWidth="1"/>
    <col min="13289" max="13290" width="7.6640625" style="9" bestFit="1" customWidth="1"/>
    <col min="13291" max="13291" width="15.44140625" style="9" bestFit="1" customWidth="1"/>
    <col min="13292" max="13292" width="16.6640625" style="9" customWidth="1"/>
    <col min="13293" max="13293" width="18.44140625" style="9" customWidth="1"/>
    <col min="13294" max="13294" width="16" style="9" bestFit="1" customWidth="1"/>
    <col min="13295" max="13542" width="8.6640625" style="9"/>
    <col min="13543" max="13543" width="7.6640625" style="9" customWidth="1"/>
    <col min="13544" max="13544" width="65.6640625" style="9" customWidth="1"/>
    <col min="13545" max="13546" width="7.6640625" style="9" bestFit="1" customWidth="1"/>
    <col min="13547" max="13547" width="15.44140625" style="9" bestFit="1" customWidth="1"/>
    <col min="13548" max="13548" width="16.6640625" style="9" customWidth="1"/>
    <col min="13549" max="13549" width="18.44140625" style="9" customWidth="1"/>
    <col min="13550" max="13550" width="16" style="9" bestFit="1" customWidth="1"/>
    <col min="13551" max="13798" width="8.6640625" style="9"/>
    <col min="13799" max="13799" width="7.6640625" style="9" customWidth="1"/>
    <col min="13800" max="13800" width="65.6640625" style="9" customWidth="1"/>
    <col min="13801" max="13802" width="7.6640625" style="9" bestFit="1" customWidth="1"/>
    <col min="13803" max="13803" width="15.44140625" style="9" bestFit="1" customWidth="1"/>
    <col min="13804" max="13804" width="16.6640625" style="9" customWidth="1"/>
    <col min="13805" max="13805" width="18.44140625" style="9" customWidth="1"/>
    <col min="13806" max="13806" width="16" style="9" bestFit="1" customWidth="1"/>
    <col min="13807" max="14054" width="8.6640625" style="9"/>
    <col min="14055" max="14055" width="7.6640625" style="9" customWidth="1"/>
    <col min="14056" max="14056" width="65.6640625" style="9" customWidth="1"/>
    <col min="14057" max="14058" width="7.6640625" style="9" bestFit="1" customWidth="1"/>
    <col min="14059" max="14059" width="15.44140625" style="9" bestFit="1" customWidth="1"/>
    <col min="14060" max="14060" width="16.6640625" style="9" customWidth="1"/>
    <col min="14061" max="14061" width="18.44140625" style="9" customWidth="1"/>
    <col min="14062" max="14062" width="16" style="9" bestFit="1" customWidth="1"/>
    <col min="14063" max="14310" width="8.6640625" style="9"/>
    <col min="14311" max="14311" width="7.6640625" style="9" customWidth="1"/>
    <col min="14312" max="14312" width="65.6640625" style="9" customWidth="1"/>
    <col min="14313" max="14314" width="7.6640625" style="9" bestFit="1" customWidth="1"/>
    <col min="14315" max="14315" width="15.44140625" style="9" bestFit="1" customWidth="1"/>
    <col min="14316" max="14316" width="16.6640625" style="9" customWidth="1"/>
    <col min="14317" max="14317" width="18.44140625" style="9" customWidth="1"/>
    <col min="14318" max="14318" width="16" style="9" bestFit="1" customWidth="1"/>
    <col min="14319" max="14566" width="8.6640625" style="9"/>
    <col min="14567" max="14567" width="7.6640625" style="9" customWidth="1"/>
    <col min="14568" max="14568" width="65.6640625" style="9" customWidth="1"/>
    <col min="14569" max="14570" width="7.6640625" style="9" bestFit="1" customWidth="1"/>
    <col min="14571" max="14571" width="15.44140625" style="9" bestFit="1" customWidth="1"/>
    <col min="14572" max="14572" width="16.6640625" style="9" customWidth="1"/>
    <col min="14573" max="14573" width="18.44140625" style="9" customWidth="1"/>
    <col min="14574" max="14574" width="16" style="9" bestFit="1" customWidth="1"/>
    <col min="14575" max="14822" width="8.6640625" style="9"/>
    <col min="14823" max="14823" width="7.6640625" style="9" customWidth="1"/>
    <col min="14824" max="14824" width="65.6640625" style="9" customWidth="1"/>
    <col min="14825" max="14826" width="7.6640625" style="9" bestFit="1" customWidth="1"/>
    <col min="14827" max="14827" width="15.44140625" style="9" bestFit="1" customWidth="1"/>
    <col min="14828" max="14828" width="16.6640625" style="9" customWidth="1"/>
    <col min="14829" max="14829" width="18.44140625" style="9" customWidth="1"/>
    <col min="14830" max="14830" width="16" style="9" bestFit="1" customWidth="1"/>
    <col min="14831" max="15078" width="8.6640625" style="9"/>
    <col min="15079" max="15079" width="7.6640625" style="9" customWidth="1"/>
    <col min="15080" max="15080" width="65.6640625" style="9" customWidth="1"/>
    <col min="15081" max="15082" width="7.6640625" style="9" bestFit="1" customWidth="1"/>
    <col min="15083" max="15083" width="15.44140625" style="9" bestFit="1" customWidth="1"/>
    <col min="15084" max="15084" width="16.6640625" style="9" customWidth="1"/>
    <col min="15085" max="15085" width="18.44140625" style="9" customWidth="1"/>
    <col min="15086" max="15086" width="16" style="9" bestFit="1" customWidth="1"/>
    <col min="15087" max="15334" width="8.6640625" style="9"/>
    <col min="15335" max="15335" width="7.6640625" style="9" customWidth="1"/>
    <col min="15336" max="15336" width="65.6640625" style="9" customWidth="1"/>
    <col min="15337" max="15338" width="7.6640625" style="9" bestFit="1" customWidth="1"/>
    <col min="15339" max="15339" width="15.44140625" style="9" bestFit="1" customWidth="1"/>
    <col min="15340" max="15340" width="16.6640625" style="9" customWidth="1"/>
    <col min="15341" max="15341" width="18.44140625" style="9" customWidth="1"/>
    <col min="15342" max="15342" width="16" style="9" bestFit="1" customWidth="1"/>
    <col min="15343" max="15590" width="8.6640625" style="9"/>
    <col min="15591" max="15591" width="7.6640625" style="9" customWidth="1"/>
    <col min="15592" max="15592" width="65.6640625" style="9" customWidth="1"/>
    <col min="15593" max="15594" width="7.6640625" style="9" bestFit="1" customWidth="1"/>
    <col min="15595" max="15595" width="15.44140625" style="9" bestFit="1" customWidth="1"/>
    <col min="15596" max="15596" width="16.6640625" style="9" customWidth="1"/>
    <col min="15597" max="15597" width="18.44140625" style="9" customWidth="1"/>
    <col min="15598" max="15598" width="16" style="9" bestFit="1" customWidth="1"/>
    <col min="15599" max="15846" width="8.6640625" style="9"/>
    <col min="15847" max="15847" width="7.6640625" style="9" customWidth="1"/>
    <col min="15848" max="15848" width="65.6640625" style="9" customWidth="1"/>
    <col min="15849" max="15850" width="7.6640625" style="9" bestFit="1" customWidth="1"/>
    <col min="15851" max="15851" width="15.44140625" style="9" bestFit="1" customWidth="1"/>
    <col min="15852" max="15852" width="16.6640625" style="9" customWidth="1"/>
    <col min="15853" max="15853" width="18.44140625" style="9" customWidth="1"/>
    <col min="15854" max="15854" width="16" style="9" bestFit="1" customWidth="1"/>
    <col min="15855" max="16102" width="8.6640625" style="9"/>
    <col min="16103" max="16103" width="7.6640625" style="9" customWidth="1"/>
    <col min="16104" max="16104" width="65.6640625" style="9" customWidth="1"/>
    <col min="16105" max="16106" width="7.6640625" style="9" bestFit="1" customWidth="1"/>
    <col min="16107" max="16107" width="15.44140625" style="9" bestFit="1" customWidth="1"/>
    <col min="16108" max="16108" width="16.6640625" style="9" customWidth="1"/>
    <col min="16109" max="16109" width="18.44140625" style="9" customWidth="1"/>
    <col min="16110" max="16110" width="16" style="9" bestFit="1" customWidth="1"/>
    <col min="16111" max="16384" width="8.6640625" style="9"/>
  </cols>
  <sheetData>
    <row r="1" spans="1:9" ht="21" thickBot="1" x14ac:dyDescent="0.35"/>
    <row r="2" spans="1:9" s="8" customFormat="1" ht="43.2" customHeight="1" x14ac:dyDescent="0.25">
      <c r="A2" s="1415" t="s">
        <v>444</v>
      </c>
      <c r="B2" s="1416"/>
      <c r="C2" s="1416"/>
      <c r="D2" s="1416"/>
      <c r="E2" s="1416"/>
      <c r="F2" s="1416"/>
      <c r="G2" s="1416"/>
      <c r="H2" s="1416"/>
      <c r="I2" s="1417"/>
    </row>
    <row r="3" spans="1:9" ht="21" x14ac:dyDescent="0.3">
      <c r="A3" s="390"/>
      <c r="B3" s="251"/>
      <c r="C3" s="403"/>
      <c r="D3" s="125"/>
      <c r="E3" s="228"/>
      <c r="F3" s="1292"/>
      <c r="G3" s="228"/>
      <c r="H3" s="228"/>
      <c r="I3" s="1293"/>
    </row>
    <row r="4" spans="1:9" s="8" customFormat="1" ht="39.6" customHeight="1" x14ac:dyDescent="0.25">
      <c r="A4" s="1010" t="s">
        <v>345</v>
      </c>
      <c r="B4" s="1011" t="s">
        <v>18</v>
      </c>
      <c r="C4" s="1012" t="s">
        <v>9</v>
      </c>
      <c r="D4" s="1008" t="s">
        <v>10</v>
      </c>
      <c r="E4" s="1010" t="s">
        <v>67</v>
      </c>
      <c r="F4" s="1253" t="s">
        <v>342</v>
      </c>
      <c r="G4" s="1010" t="s">
        <v>343</v>
      </c>
      <c r="H4" s="1253" t="s">
        <v>344</v>
      </c>
      <c r="I4" s="1254" t="s">
        <v>339</v>
      </c>
    </row>
    <row r="5" spans="1:9" x14ac:dyDescent="0.3">
      <c r="A5" s="390"/>
      <c r="B5" s="241"/>
      <c r="C5" s="406"/>
      <c r="D5" s="40"/>
      <c r="E5" s="228"/>
      <c r="F5" s="399"/>
      <c r="G5" s="228"/>
      <c r="H5" s="228"/>
      <c r="I5" s="1097"/>
    </row>
    <row r="6" spans="1:9" ht="21" x14ac:dyDescent="0.3">
      <c r="A6" s="216"/>
      <c r="B6" s="238"/>
      <c r="C6" s="404" t="s">
        <v>64</v>
      </c>
      <c r="D6" s="281"/>
      <c r="E6" s="1294"/>
      <c r="F6" s="1294"/>
      <c r="G6" s="1294"/>
      <c r="H6" s="1294"/>
      <c r="I6" s="1295"/>
    </row>
    <row r="7" spans="1:9" x14ac:dyDescent="0.3">
      <c r="A7" s="460"/>
      <c r="B7" s="434"/>
      <c r="C7" s="401"/>
      <c r="D7" s="66"/>
      <c r="E7" s="475"/>
      <c r="F7" s="473"/>
      <c r="G7" s="234"/>
      <c r="H7" s="234"/>
      <c r="I7" s="1088"/>
    </row>
    <row r="8" spans="1:9" ht="347.4" thickBot="1" x14ac:dyDescent="0.35">
      <c r="A8" s="461">
        <v>1</v>
      </c>
      <c r="B8" s="402" t="s">
        <v>66</v>
      </c>
      <c r="C8" s="401" t="s">
        <v>309</v>
      </c>
      <c r="D8" s="398" t="s">
        <v>67</v>
      </c>
      <c r="E8" s="398">
        <v>1</v>
      </c>
      <c r="F8" s="399"/>
      <c r="G8" s="400"/>
      <c r="H8" s="400"/>
      <c r="I8" s="1077">
        <f>E8</f>
        <v>1</v>
      </c>
    </row>
    <row r="9" spans="1:9" ht="21" thickTop="1" x14ac:dyDescent="0.3">
      <c r="A9" s="461"/>
      <c r="B9" s="402"/>
      <c r="C9" s="401"/>
      <c r="D9" s="96"/>
      <c r="E9" s="398"/>
      <c r="F9" s="399"/>
      <c r="G9" s="400"/>
      <c r="H9" s="400"/>
      <c r="I9" s="1296"/>
    </row>
    <row r="10" spans="1:9" s="115" customFormat="1" ht="346.8" x14ac:dyDescent="0.3">
      <c r="A10" s="462">
        <v>2</v>
      </c>
      <c r="B10" s="435" t="s">
        <v>274</v>
      </c>
      <c r="C10" s="407" t="s">
        <v>310</v>
      </c>
      <c r="D10" s="189" t="s">
        <v>67</v>
      </c>
      <c r="E10" s="1317">
        <v>0</v>
      </c>
      <c r="F10" s="1297"/>
      <c r="G10" s="1298"/>
      <c r="H10" s="1298"/>
      <c r="I10" s="1299">
        <v>0</v>
      </c>
    </row>
    <row r="11" spans="1:9" x14ac:dyDescent="0.3">
      <c r="A11" s="463"/>
      <c r="B11" s="257"/>
      <c r="C11" s="401"/>
      <c r="D11" s="96"/>
      <c r="E11" s="398"/>
      <c r="F11" s="399"/>
      <c r="G11" s="400"/>
      <c r="H11" s="400"/>
      <c r="I11" s="1300"/>
    </row>
    <row r="12" spans="1:9" ht="306.60000000000002" thickBot="1" x14ac:dyDescent="0.35">
      <c r="A12" s="463">
        <v>3</v>
      </c>
      <c r="B12" s="257" t="s">
        <v>221</v>
      </c>
      <c r="C12" s="401" t="s">
        <v>311</v>
      </c>
      <c r="D12" s="397" t="s">
        <v>67</v>
      </c>
      <c r="E12" s="398">
        <v>1</v>
      </c>
      <c r="F12" s="399"/>
      <c r="G12" s="400"/>
      <c r="H12" s="400"/>
      <c r="I12" s="1078">
        <f>E12</f>
        <v>1</v>
      </c>
    </row>
    <row r="13" spans="1:9" ht="21" thickTop="1" x14ac:dyDescent="0.3">
      <c r="A13" s="463"/>
      <c r="B13" s="257"/>
      <c r="C13" s="401"/>
      <c r="D13" s="96"/>
      <c r="E13" s="398"/>
      <c r="F13" s="399"/>
      <c r="G13" s="400"/>
      <c r="H13" s="400"/>
      <c r="I13" s="1296"/>
    </row>
    <row r="14" spans="1:9" ht="234" customHeight="1" thickBot="1" x14ac:dyDescent="0.35">
      <c r="A14" s="464">
        <v>4</v>
      </c>
      <c r="B14" s="257" t="s">
        <v>150</v>
      </c>
      <c r="C14" s="408" t="s">
        <v>255</v>
      </c>
      <c r="D14" s="398" t="s">
        <v>67</v>
      </c>
      <c r="E14" s="398">
        <v>1</v>
      </c>
      <c r="F14" s="399"/>
      <c r="G14" s="400"/>
      <c r="H14" s="400"/>
      <c r="I14" s="1078">
        <f>E14</f>
        <v>1</v>
      </c>
    </row>
    <row r="15" spans="1:9" ht="250.2" customHeight="1" thickTop="1" thickBot="1" x14ac:dyDescent="0.35">
      <c r="A15" s="464">
        <v>5</v>
      </c>
      <c r="B15" s="257" t="s">
        <v>197</v>
      </c>
      <c r="C15" s="408" t="s">
        <v>222</v>
      </c>
      <c r="D15" s="398" t="s">
        <v>67</v>
      </c>
      <c r="E15" s="398">
        <v>2</v>
      </c>
      <c r="F15" s="399"/>
      <c r="G15" s="400"/>
      <c r="H15" s="400"/>
      <c r="I15" s="1079">
        <f>E15</f>
        <v>2</v>
      </c>
    </row>
    <row r="16" spans="1:9" ht="307.2" thickTop="1" thickBot="1" x14ac:dyDescent="0.35">
      <c r="A16" s="463">
        <v>6</v>
      </c>
      <c r="B16" s="257" t="s">
        <v>206</v>
      </c>
      <c r="C16" s="408" t="s">
        <v>195</v>
      </c>
      <c r="D16" s="398" t="s">
        <v>67</v>
      </c>
      <c r="E16" s="398">
        <v>1</v>
      </c>
      <c r="F16" s="399"/>
      <c r="G16" s="400"/>
      <c r="H16" s="400"/>
      <c r="I16" s="1080">
        <f>E16</f>
        <v>1</v>
      </c>
    </row>
    <row r="17" spans="1:53" s="12" customFormat="1" ht="21" thickTop="1" x14ac:dyDescent="0.25">
      <c r="A17" s="458"/>
      <c r="B17" s="436"/>
      <c r="C17" s="401"/>
      <c r="D17" s="66"/>
      <c r="E17" s="234"/>
      <c r="F17" s="399"/>
      <c r="G17" s="1301"/>
      <c r="H17" s="1301"/>
      <c r="I17" s="1096"/>
    </row>
    <row r="18" spans="1:53" s="11" customFormat="1" ht="21" x14ac:dyDescent="0.3">
      <c r="A18" s="237"/>
      <c r="B18" s="283"/>
      <c r="C18" s="283" t="s">
        <v>65</v>
      </c>
      <c r="D18" s="283"/>
      <c r="E18" s="1278"/>
      <c r="F18" s="1278"/>
      <c r="G18" s="1278"/>
      <c r="H18" s="1278"/>
      <c r="I18" s="1279"/>
    </row>
    <row r="19" spans="1:53" ht="346.8" x14ac:dyDescent="0.3">
      <c r="A19" s="1418">
        <v>1</v>
      </c>
      <c r="B19" s="1419" t="s">
        <v>155</v>
      </c>
      <c r="C19" s="409" t="s">
        <v>312</v>
      </c>
      <c r="D19" s="1420"/>
      <c r="E19" s="1421">
        <v>2</v>
      </c>
      <c r="F19" s="1422"/>
      <c r="G19" s="1426"/>
      <c r="H19" s="1426"/>
      <c r="I19" s="1427">
        <f>E19</f>
        <v>2</v>
      </c>
      <c r="J19" s="24"/>
      <c r="K19" s="24"/>
      <c r="L19" s="24"/>
      <c r="M19" s="24"/>
      <c r="N19" s="24"/>
      <c r="O19" s="24"/>
    </row>
    <row r="20" spans="1:53" ht="36" customHeight="1" x14ac:dyDescent="0.3">
      <c r="A20" s="1418"/>
      <c r="B20" s="1419"/>
      <c r="C20" s="410" t="s">
        <v>313</v>
      </c>
      <c r="D20" s="1420"/>
      <c r="E20" s="1421"/>
      <c r="F20" s="1422"/>
      <c r="G20" s="1426"/>
      <c r="H20" s="1426"/>
      <c r="I20" s="1427"/>
      <c r="J20" s="24"/>
      <c r="K20" s="24"/>
      <c r="L20" s="24"/>
      <c r="M20" s="24"/>
      <c r="N20" s="24"/>
      <c r="O20" s="24"/>
    </row>
    <row r="21" spans="1:53" ht="40.799999999999997" x14ac:dyDescent="0.3">
      <c r="A21" s="1418"/>
      <c r="B21" s="1419"/>
      <c r="C21" s="411" t="s">
        <v>69</v>
      </c>
      <c r="D21" s="1420"/>
      <c r="E21" s="1421"/>
      <c r="F21" s="1422"/>
      <c r="G21" s="1426"/>
      <c r="H21" s="1426"/>
      <c r="I21" s="1427"/>
      <c r="J21" s="24"/>
      <c r="K21" s="24"/>
      <c r="L21" s="24"/>
      <c r="M21" s="24"/>
      <c r="N21" s="24"/>
      <c r="O21" s="24"/>
    </row>
    <row r="22" spans="1:53" ht="41.4" thickBot="1" x14ac:dyDescent="0.35">
      <c r="A22" s="1418"/>
      <c r="B22" s="1419"/>
      <c r="C22" s="411" t="s">
        <v>70</v>
      </c>
      <c r="D22" s="1420"/>
      <c r="E22" s="1421"/>
      <c r="F22" s="1422"/>
      <c r="G22" s="1426"/>
      <c r="H22" s="1426"/>
      <c r="I22" s="1428"/>
      <c r="J22" s="24"/>
      <c r="K22" s="24"/>
      <c r="L22" s="24"/>
      <c r="M22" s="24"/>
      <c r="N22" s="24"/>
      <c r="O22" s="24"/>
    </row>
    <row r="23" spans="1:53" ht="21" thickTop="1" x14ac:dyDescent="0.3">
      <c r="A23" s="463"/>
      <c r="B23" s="437"/>
      <c r="C23" s="411"/>
      <c r="D23" s="112"/>
      <c r="E23" s="428"/>
      <c r="F23" s="450"/>
      <c r="G23" s="451"/>
      <c r="H23" s="451"/>
      <c r="I23" s="1090"/>
      <c r="J23" s="24"/>
      <c r="K23" s="24"/>
      <c r="L23" s="24"/>
      <c r="M23" s="24"/>
      <c r="N23" s="24"/>
      <c r="O23" s="24"/>
    </row>
    <row r="24" spans="1:53" x14ac:dyDescent="0.3">
      <c r="A24" s="463"/>
      <c r="B24" s="274"/>
      <c r="C24" s="411"/>
      <c r="D24" s="112"/>
      <c r="E24" s="428"/>
      <c r="F24" s="450"/>
      <c r="G24" s="451"/>
      <c r="H24" s="451"/>
      <c r="I24" s="1302"/>
      <c r="J24" s="24"/>
      <c r="K24" s="24"/>
      <c r="L24" s="24"/>
      <c r="M24" s="24"/>
      <c r="N24" s="24"/>
      <c r="O24" s="24"/>
      <c r="P24" s="24"/>
    </row>
    <row r="25" spans="1:53" ht="346.8" x14ac:dyDescent="0.3">
      <c r="A25" s="1429">
        <v>2</v>
      </c>
      <c r="B25" s="1432" t="s">
        <v>317</v>
      </c>
      <c r="C25" s="401" t="s">
        <v>312</v>
      </c>
      <c r="D25" s="1435" t="s">
        <v>67</v>
      </c>
      <c r="E25" s="1438">
        <v>1</v>
      </c>
      <c r="F25" s="1439"/>
      <c r="G25" s="1423"/>
      <c r="H25" s="1423"/>
      <c r="I25" s="1442">
        <f>E25</f>
        <v>1</v>
      </c>
      <c r="P25" s="115"/>
    </row>
    <row r="26" spans="1:53" ht="40.799999999999997" x14ac:dyDescent="0.3">
      <c r="A26" s="1430"/>
      <c r="B26" s="1433"/>
      <c r="C26" s="412" t="s">
        <v>223</v>
      </c>
      <c r="D26" s="1436"/>
      <c r="E26" s="1438"/>
      <c r="F26" s="1440"/>
      <c r="G26" s="1424"/>
      <c r="H26" s="1424"/>
      <c r="I26" s="1443"/>
    </row>
    <row r="27" spans="1:53" ht="40.799999999999997" x14ac:dyDescent="0.3">
      <c r="A27" s="1430"/>
      <c r="B27" s="1433"/>
      <c r="C27" s="413" t="s">
        <v>69</v>
      </c>
      <c r="D27" s="1436"/>
      <c r="E27" s="1438"/>
      <c r="F27" s="1440"/>
      <c r="G27" s="1424"/>
      <c r="H27" s="1424"/>
      <c r="I27" s="1443"/>
    </row>
    <row r="28" spans="1:53" ht="41.4" thickBot="1" x14ac:dyDescent="0.35">
      <c r="A28" s="1431"/>
      <c r="B28" s="1434"/>
      <c r="C28" s="413" t="s">
        <v>70</v>
      </c>
      <c r="D28" s="1437"/>
      <c r="E28" s="1438"/>
      <c r="F28" s="1441"/>
      <c r="G28" s="1425"/>
      <c r="H28" s="1425"/>
      <c r="I28" s="1444"/>
    </row>
    <row r="29" spans="1:53" s="28" customFormat="1" ht="18" customHeight="1" thickTop="1" x14ac:dyDescent="0.3">
      <c r="A29" s="463"/>
      <c r="B29" s="274"/>
      <c r="C29" s="411"/>
      <c r="D29" s="112"/>
      <c r="E29" s="428"/>
      <c r="F29" s="450"/>
      <c r="G29" s="451"/>
      <c r="H29" s="451"/>
      <c r="I29" s="1090"/>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row>
    <row r="30" spans="1:53" ht="122.4" x14ac:dyDescent="0.3">
      <c r="A30" s="1452">
        <v>3</v>
      </c>
      <c r="B30" s="1455" t="s">
        <v>175</v>
      </c>
      <c r="C30" s="409" t="s">
        <v>172</v>
      </c>
      <c r="D30" s="1458" t="s">
        <v>67</v>
      </c>
      <c r="E30" s="1458">
        <v>2</v>
      </c>
      <c r="F30" s="1461"/>
      <c r="G30" s="1445"/>
      <c r="H30" s="1445"/>
      <c r="I30" s="1442">
        <f>E30</f>
        <v>2</v>
      </c>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row>
    <row r="31" spans="1:53" ht="40.799999999999997" x14ac:dyDescent="0.3">
      <c r="A31" s="1453"/>
      <c r="B31" s="1456"/>
      <c r="C31" s="410" t="s">
        <v>314</v>
      </c>
      <c r="D31" s="1459"/>
      <c r="E31" s="1459"/>
      <c r="F31" s="1462"/>
      <c r="G31" s="1446"/>
      <c r="H31" s="1446"/>
      <c r="I31" s="1443"/>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row>
    <row r="32" spans="1:53" ht="40.799999999999997" x14ac:dyDescent="0.3">
      <c r="A32" s="1453"/>
      <c r="B32" s="1456"/>
      <c r="C32" s="411" t="s">
        <v>69</v>
      </c>
      <c r="D32" s="1459"/>
      <c r="E32" s="1459"/>
      <c r="F32" s="1462"/>
      <c r="G32" s="1446"/>
      <c r="H32" s="1446"/>
      <c r="I32" s="1443"/>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row>
    <row r="33" spans="1:142" ht="41.4" thickBot="1" x14ac:dyDescent="0.35">
      <c r="A33" s="1453"/>
      <c r="B33" s="1456"/>
      <c r="C33" s="411" t="s">
        <v>70</v>
      </c>
      <c r="D33" s="1460"/>
      <c r="E33" s="1460"/>
      <c r="F33" s="1463"/>
      <c r="G33" s="1447"/>
      <c r="H33" s="1447"/>
      <c r="I33" s="144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row>
    <row r="34" spans="1:142" ht="21" thickTop="1" x14ac:dyDescent="0.3">
      <c r="A34" s="1453"/>
      <c r="B34" s="1456"/>
      <c r="C34" s="414" t="s">
        <v>173</v>
      </c>
      <c r="D34" s="112"/>
      <c r="E34" s="428"/>
      <c r="F34" s="450"/>
      <c r="G34" s="451"/>
      <c r="H34" s="451"/>
      <c r="I34" s="1099"/>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row>
    <row r="35" spans="1:142" ht="40.799999999999997" x14ac:dyDescent="0.3">
      <c r="A35" s="1454"/>
      <c r="B35" s="1457"/>
      <c r="C35" s="409" t="s">
        <v>152</v>
      </c>
      <c r="D35" s="428" t="s">
        <v>67</v>
      </c>
      <c r="E35" s="428"/>
      <c r="F35" s="450"/>
      <c r="G35" s="451"/>
      <c r="H35" s="451"/>
      <c r="I35" s="558"/>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row>
    <row r="36" spans="1:142" x14ac:dyDescent="0.3">
      <c r="A36" s="467"/>
      <c r="B36" s="439"/>
      <c r="C36" s="409" t="s">
        <v>674</v>
      </c>
      <c r="D36" s="428" t="s">
        <v>67</v>
      </c>
      <c r="E36" s="428">
        <v>18</v>
      </c>
      <c r="F36" s="450"/>
      <c r="G36" s="451"/>
      <c r="H36" s="451"/>
      <c r="I36" s="558">
        <f>E36</f>
        <v>18</v>
      </c>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row>
    <row r="37" spans="1:142" x14ac:dyDescent="0.3">
      <c r="A37" s="467"/>
      <c r="B37" s="439"/>
      <c r="C37" s="409" t="s">
        <v>675</v>
      </c>
      <c r="D37" s="428" t="s">
        <v>67</v>
      </c>
      <c r="E37" s="428">
        <v>15</v>
      </c>
      <c r="F37" s="450"/>
      <c r="G37" s="451"/>
      <c r="H37" s="451"/>
      <c r="I37" s="558">
        <f>E37</f>
        <v>15</v>
      </c>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row>
    <row r="38" spans="1:142" s="1219" customFormat="1" ht="21" thickBot="1" x14ac:dyDescent="0.35">
      <c r="A38" s="491"/>
      <c r="B38" s="503"/>
      <c r="C38" s="1220" t="s">
        <v>339</v>
      </c>
      <c r="D38" s="1218"/>
      <c r="E38" s="452"/>
      <c r="F38" s="1303"/>
      <c r="G38" s="504"/>
      <c r="H38" s="504"/>
      <c r="I38" s="1082">
        <f>SUM(I36:I37)</f>
        <v>33</v>
      </c>
    </row>
    <row r="39" spans="1:142" ht="21" thickTop="1" x14ac:dyDescent="0.3">
      <c r="A39" s="463"/>
      <c r="B39" s="437"/>
      <c r="C39" s="414"/>
      <c r="D39" s="112"/>
      <c r="E39" s="428"/>
      <c r="F39" s="450"/>
      <c r="G39" s="451"/>
      <c r="H39" s="451"/>
      <c r="I39" s="1099"/>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row>
    <row r="40" spans="1:142" s="28" customFormat="1" ht="142.80000000000001" x14ac:dyDescent="0.3">
      <c r="A40" s="1448">
        <v>4</v>
      </c>
      <c r="B40" s="1449" t="s">
        <v>71</v>
      </c>
      <c r="C40" s="401" t="s">
        <v>231</v>
      </c>
      <c r="D40" s="1438" t="s">
        <v>67</v>
      </c>
      <c r="E40" s="1438">
        <v>1</v>
      </c>
      <c r="F40" s="1450"/>
      <c r="G40" s="1451"/>
      <c r="H40" s="1464"/>
      <c r="I40" s="1465">
        <f>E40</f>
        <v>1</v>
      </c>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row>
    <row r="41" spans="1:142" s="28" customFormat="1" ht="61.2" x14ac:dyDescent="0.3">
      <c r="A41" s="1448"/>
      <c r="B41" s="1449"/>
      <c r="C41" s="401" t="s">
        <v>72</v>
      </c>
      <c r="D41" s="1438"/>
      <c r="E41" s="1438"/>
      <c r="F41" s="1450"/>
      <c r="G41" s="1451"/>
      <c r="H41" s="1464"/>
      <c r="I41" s="1465"/>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row>
    <row r="42" spans="1:142" s="28" customFormat="1" ht="21" thickBot="1" x14ac:dyDescent="0.35">
      <c r="A42" s="1448"/>
      <c r="B42" s="1449"/>
      <c r="C42" s="401" t="s">
        <v>73</v>
      </c>
      <c r="D42" s="1438"/>
      <c r="E42" s="1438"/>
      <c r="F42" s="1450"/>
      <c r="G42" s="1451"/>
      <c r="H42" s="1464"/>
      <c r="I42" s="1466"/>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row>
    <row r="43" spans="1:142" ht="21" thickTop="1" x14ac:dyDescent="0.3">
      <c r="A43" s="463"/>
      <c r="B43" s="440"/>
      <c r="C43" s="415"/>
      <c r="D43" s="234"/>
      <c r="E43" s="234"/>
      <c r="F43" s="473"/>
      <c r="G43" s="394"/>
      <c r="H43" s="472"/>
      <c r="I43" s="108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row>
    <row r="44" spans="1:142" s="28" customFormat="1" ht="143.4" thickBot="1" x14ac:dyDescent="0.35">
      <c r="A44" s="463">
        <v>5</v>
      </c>
      <c r="B44" s="441" t="s">
        <v>210</v>
      </c>
      <c r="C44" s="416" t="s">
        <v>230</v>
      </c>
      <c r="D44" s="428" t="s">
        <v>181</v>
      </c>
      <c r="E44" s="428">
        <v>1</v>
      </c>
      <c r="F44" s="450"/>
      <c r="G44" s="451"/>
      <c r="H44" s="451"/>
      <c r="I44" s="1083">
        <f>E44</f>
        <v>1</v>
      </c>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row>
    <row r="45" spans="1:142" ht="21" thickTop="1" x14ac:dyDescent="0.3">
      <c r="A45" s="463"/>
      <c r="B45" s="441"/>
      <c r="C45" s="416"/>
      <c r="D45" s="432"/>
      <c r="E45" s="428"/>
      <c r="F45" s="473"/>
      <c r="G45" s="451"/>
      <c r="H45" s="451"/>
      <c r="I45" s="1085"/>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row>
    <row r="46" spans="1:142" ht="166.5" customHeight="1" thickBot="1" x14ac:dyDescent="0.35">
      <c r="A46" s="1467">
        <v>6</v>
      </c>
      <c r="B46" s="1468" t="s">
        <v>154</v>
      </c>
      <c r="C46" s="401" t="s">
        <v>233</v>
      </c>
      <c r="D46" s="391" t="s">
        <v>181</v>
      </c>
      <c r="E46" s="234">
        <v>2</v>
      </c>
      <c r="F46" s="473"/>
      <c r="G46" s="451"/>
      <c r="H46" s="234"/>
      <c r="I46" s="1083">
        <f>E46</f>
        <v>2</v>
      </c>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row>
    <row r="47" spans="1:142" ht="21" thickTop="1" x14ac:dyDescent="0.3">
      <c r="A47" s="1467"/>
      <c r="B47" s="1468"/>
      <c r="C47" s="401" t="s">
        <v>74</v>
      </c>
      <c r="D47" s="391"/>
      <c r="E47" s="475"/>
      <c r="F47" s="475"/>
      <c r="G47" s="234"/>
      <c r="H47" s="475"/>
      <c r="I47" s="1086"/>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row>
    <row r="48" spans="1:142" x14ac:dyDescent="0.3">
      <c r="A48" s="1467"/>
      <c r="B48" s="1468"/>
      <c r="C48" s="401" t="s">
        <v>75</v>
      </c>
      <c r="D48" s="391"/>
      <c r="E48" s="475"/>
      <c r="F48" s="475"/>
      <c r="G48" s="234"/>
      <c r="H48" s="475"/>
      <c r="I48" s="1087"/>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row>
    <row r="49" spans="1:53" x14ac:dyDescent="0.3">
      <c r="A49" s="1467"/>
      <c r="B49" s="1468"/>
      <c r="C49" s="401" t="s">
        <v>76</v>
      </c>
      <c r="D49" s="391"/>
      <c r="E49" s="475"/>
      <c r="F49" s="473"/>
      <c r="G49" s="472"/>
      <c r="H49" s="476"/>
      <c r="I49" s="1088"/>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row>
    <row r="50" spans="1:53" x14ac:dyDescent="0.3">
      <c r="A50" s="468"/>
      <c r="B50" s="442"/>
      <c r="C50" s="401" t="s">
        <v>232</v>
      </c>
      <c r="D50" s="431"/>
      <c r="E50" s="475"/>
      <c r="F50" s="473"/>
      <c r="G50" s="472"/>
      <c r="H50" s="476"/>
      <c r="I50" s="1088"/>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row>
    <row r="51" spans="1:53" x14ac:dyDescent="0.3">
      <c r="A51" s="468"/>
      <c r="B51" s="442"/>
      <c r="C51" s="401" t="s">
        <v>234</v>
      </c>
      <c r="D51" s="431"/>
      <c r="E51" s="475"/>
      <c r="F51" s="473"/>
      <c r="G51" s="472"/>
      <c r="H51" s="476"/>
      <c r="I51" s="1088"/>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row>
    <row r="52" spans="1:53" x14ac:dyDescent="0.3">
      <c r="A52" s="468"/>
      <c r="B52" s="442"/>
      <c r="C52" s="401"/>
      <c r="D52" s="431"/>
      <c r="E52" s="475"/>
      <c r="F52" s="473"/>
      <c r="G52" s="472"/>
      <c r="H52" s="476"/>
      <c r="I52" s="1088"/>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row>
    <row r="53" spans="1:53" s="19" customFormat="1" ht="163.19999999999999" x14ac:dyDescent="0.3">
      <c r="A53" s="1429">
        <v>7</v>
      </c>
      <c r="B53" s="1432" t="s">
        <v>235</v>
      </c>
      <c r="C53" s="412" t="s">
        <v>315</v>
      </c>
      <c r="D53" s="1435"/>
      <c r="E53" s="1435"/>
      <c r="F53" s="1435"/>
      <c r="G53" s="1423"/>
      <c r="H53" s="1423"/>
      <c r="I53" s="1469"/>
    </row>
    <row r="54" spans="1:53" s="19" customFormat="1" ht="41.25" customHeight="1" x14ac:dyDescent="0.3">
      <c r="A54" s="1431"/>
      <c r="B54" s="1434"/>
      <c r="C54" s="412" t="s">
        <v>223</v>
      </c>
      <c r="D54" s="1437"/>
      <c r="E54" s="1437"/>
      <c r="F54" s="1437"/>
      <c r="G54" s="1425"/>
      <c r="H54" s="1425"/>
      <c r="I54" s="1470"/>
    </row>
    <row r="55" spans="1:53" s="19" customFormat="1" x14ac:dyDescent="0.3">
      <c r="A55" s="465"/>
      <c r="B55" s="438"/>
      <c r="C55" s="412" t="s">
        <v>418</v>
      </c>
      <c r="D55" s="431" t="s">
        <v>46</v>
      </c>
      <c r="E55" s="431">
        <v>8</v>
      </c>
      <c r="F55" s="431">
        <v>1</v>
      </c>
      <c r="G55" s="454"/>
      <c r="H55" s="454">
        <v>6.25</v>
      </c>
      <c r="I55" s="1084">
        <f>E55*F55*H55</f>
        <v>50</v>
      </c>
    </row>
    <row r="56" spans="1:53" s="19" customFormat="1" x14ac:dyDescent="0.3">
      <c r="A56" s="465"/>
      <c r="B56" s="438"/>
      <c r="C56" s="412" t="s">
        <v>446</v>
      </c>
      <c r="D56" s="431" t="s">
        <v>46</v>
      </c>
      <c r="E56" s="431">
        <v>2</v>
      </c>
      <c r="F56" s="431">
        <v>1.5</v>
      </c>
      <c r="G56" s="454"/>
      <c r="H56" s="454">
        <v>6.58</v>
      </c>
      <c r="I56" s="1084">
        <f t="shared" ref="I56:I67" si="0">E56*F56*H56</f>
        <v>19.740000000000002</v>
      </c>
    </row>
    <row r="57" spans="1:53" s="19" customFormat="1" x14ac:dyDescent="0.3">
      <c r="A57" s="465"/>
      <c r="B57" s="438"/>
      <c r="C57" s="412" t="s">
        <v>447</v>
      </c>
      <c r="D57" s="431" t="s">
        <v>46</v>
      </c>
      <c r="E57" s="431">
        <v>1</v>
      </c>
      <c r="F57" s="431">
        <v>0.57999999999999996</v>
      </c>
      <c r="G57" s="454"/>
      <c r="H57" s="454">
        <v>6.58</v>
      </c>
      <c r="I57" s="1084">
        <f t="shared" si="0"/>
        <v>3.8163999999999998</v>
      </c>
    </row>
    <row r="58" spans="1:53" s="19" customFormat="1" x14ac:dyDescent="0.3">
      <c r="A58" s="465"/>
      <c r="B58" s="438"/>
      <c r="C58" s="412" t="s">
        <v>448</v>
      </c>
      <c r="D58" s="431" t="s">
        <v>46</v>
      </c>
      <c r="E58" s="431">
        <v>1</v>
      </c>
      <c r="F58" s="431">
        <v>8.25</v>
      </c>
      <c r="G58" s="454"/>
      <c r="H58" s="454">
        <v>8</v>
      </c>
      <c r="I58" s="1084">
        <f t="shared" si="0"/>
        <v>66</v>
      </c>
    </row>
    <row r="59" spans="1:53" s="19" customFormat="1" x14ac:dyDescent="0.3">
      <c r="A59" s="465"/>
      <c r="B59" s="438"/>
      <c r="C59" s="412" t="s">
        <v>449</v>
      </c>
      <c r="D59" s="431" t="s">
        <v>46</v>
      </c>
      <c r="E59" s="431">
        <v>1</v>
      </c>
      <c r="F59" s="431">
        <v>1</v>
      </c>
      <c r="G59" s="454"/>
      <c r="H59" s="454">
        <v>3</v>
      </c>
      <c r="I59" s="1084">
        <f t="shared" si="0"/>
        <v>3</v>
      </c>
    </row>
    <row r="60" spans="1:53" s="19" customFormat="1" x14ac:dyDescent="0.3">
      <c r="A60" s="465"/>
      <c r="B60" s="438"/>
      <c r="C60" s="412" t="s">
        <v>450</v>
      </c>
      <c r="D60" s="431" t="s">
        <v>46</v>
      </c>
      <c r="E60" s="431">
        <v>1</v>
      </c>
      <c r="F60" s="431">
        <v>2.83</v>
      </c>
      <c r="G60" s="454"/>
      <c r="H60" s="454">
        <v>8</v>
      </c>
      <c r="I60" s="1084">
        <f t="shared" si="0"/>
        <v>22.64</v>
      </c>
    </row>
    <row r="61" spans="1:53" s="19" customFormat="1" x14ac:dyDescent="0.3">
      <c r="A61" s="465"/>
      <c r="B61" s="438"/>
      <c r="C61" s="412" t="s">
        <v>451</v>
      </c>
      <c r="D61" s="431" t="s">
        <v>46</v>
      </c>
      <c r="E61" s="431">
        <v>1</v>
      </c>
      <c r="F61" s="431">
        <v>2</v>
      </c>
      <c r="G61" s="454"/>
      <c r="H61" s="454">
        <v>12.5</v>
      </c>
      <c r="I61" s="1084">
        <f t="shared" si="0"/>
        <v>25</v>
      </c>
    </row>
    <row r="62" spans="1:53" s="19" customFormat="1" x14ac:dyDescent="0.3">
      <c r="A62" s="465"/>
      <c r="B62" s="438"/>
      <c r="C62" s="412" t="s">
        <v>452</v>
      </c>
      <c r="D62" s="431" t="s">
        <v>46</v>
      </c>
      <c r="E62" s="431">
        <v>1</v>
      </c>
      <c r="F62" s="431">
        <v>5.5</v>
      </c>
      <c r="G62" s="454"/>
      <c r="H62" s="454">
        <v>1.66</v>
      </c>
      <c r="I62" s="1084">
        <f t="shared" si="0"/>
        <v>9.129999999999999</v>
      </c>
    </row>
    <row r="63" spans="1:53" s="19" customFormat="1" x14ac:dyDescent="0.3">
      <c r="A63" s="465"/>
      <c r="B63" s="438"/>
      <c r="C63" s="412" t="s">
        <v>453</v>
      </c>
      <c r="D63" s="431" t="s">
        <v>46</v>
      </c>
      <c r="E63" s="431">
        <v>1</v>
      </c>
      <c r="F63" s="431">
        <v>9.08</v>
      </c>
      <c r="G63" s="454"/>
      <c r="H63" s="454">
        <v>1</v>
      </c>
      <c r="I63" s="1084">
        <f t="shared" si="0"/>
        <v>9.08</v>
      </c>
    </row>
    <row r="64" spans="1:53" s="19" customFormat="1" x14ac:dyDescent="0.3">
      <c r="A64" s="465"/>
      <c r="B64" s="438"/>
      <c r="C64" s="412" t="s">
        <v>455</v>
      </c>
      <c r="D64" s="431" t="s">
        <v>46</v>
      </c>
      <c r="E64" s="431">
        <v>1</v>
      </c>
      <c r="F64" s="431">
        <v>7.75</v>
      </c>
      <c r="G64" s="454"/>
      <c r="H64" s="454">
        <v>7.5</v>
      </c>
      <c r="I64" s="1084">
        <f t="shared" si="0"/>
        <v>58.125</v>
      </c>
    </row>
    <row r="65" spans="1:53" s="19" customFormat="1" x14ac:dyDescent="0.3">
      <c r="A65" s="465"/>
      <c r="B65" s="438"/>
      <c r="C65" s="412" t="s">
        <v>454</v>
      </c>
      <c r="D65" s="431" t="s">
        <v>46</v>
      </c>
      <c r="E65" s="431">
        <v>2</v>
      </c>
      <c r="F65" s="431">
        <v>2</v>
      </c>
      <c r="G65" s="454"/>
      <c r="H65" s="454">
        <v>7.5</v>
      </c>
      <c r="I65" s="1084">
        <f t="shared" si="0"/>
        <v>30</v>
      </c>
    </row>
    <row r="66" spans="1:53" s="19" customFormat="1" x14ac:dyDescent="0.3">
      <c r="A66" s="465"/>
      <c r="B66" s="438"/>
      <c r="C66" s="412" t="s">
        <v>454</v>
      </c>
      <c r="D66" s="431" t="s">
        <v>46</v>
      </c>
      <c r="E66" s="431">
        <v>2</v>
      </c>
      <c r="F66" s="431">
        <v>2.16</v>
      </c>
      <c r="G66" s="454"/>
      <c r="H66" s="454">
        <v>7.5</v>
      </c>
      <c r="I66" s="1084">
        <f t="shared" si="0"/>
        <v>32.400000000000006</v>
      </c>
    </row>
    <row r="67" spans="1:53" s="19" customFormat="1" x14ac:dyDescent="0.3">
      <c r="A67" s="465"/>
      <c r="B67" s="438"/>
      <c r="C67" s="412" t="s">
        <v>456</v>
      </c>
      <c r="D67" s="431" t="s">
        <v>46</v>
      </c>
      <c r="E67" s="431">
        <v>1</v>
      </c>
      <c r="F67" s="431">
        <v>5</v>
      </c>
      <c r="G67" s="454"/>
      <c r="H67" s="454">
        <v>7.5</v>
      </c>
      <c r="I67" s="1084">
        <f t="shared" si="0"/>
        <v>37.5</v>
      </c>
    </row>
    <row r="68" spans="1:53" s="489" customFormat="1" ht="21.6" thickBot="1" x14ac:dyDescent="0.45">
      <c r="A68" s="488"/>
      <c r="B68" s="487"/>
      <c r="C68" s="490" t="s">
        <v>339</v>
      </c>
      <c r="D68" s="487" t="s">
        <v>46</v>
      </c>
      <c r="E68" s="1304"/>
      <c r="F68" s="1304"/>
      <c r="G68" s="1305"/>
      <c r="H68" s="1305"/>
      <c r="I68" s="1306">
        <f>SUM(I55:I67)</f>
        <v>366.43139999999994</v>
      </c>
    </row>
    <row r="69" spans="1:53" s="19" customFormat="1" ht="21" thickTop="1" x14ac:dyDescent="0.3">
      <c r="A69" s="463"/>
      <c r="B69" s="274"/>
      <c r="C69" s="410"/>
      <c r="D69" s="428"/>
      <c r="E69" s="428"/>
      <c r="F69" s="428"/>
      <c r="G69" s="451"/>
      <c r="H69" s="451"/>
      <c r="I69" s="1085"/>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row>
    <row r="70" spans="1:53" s="15" customFormat="1" ht="171.6" customHeight="1" x14ac:dyDescent="0.35">
      <c r="A70" s="1418">
        <v>8</v>
      </c>
      <c r="B70" s="1471" t="s">
        <v>90</v>
      </c>
      <c r="C70" s="417" t="s">
        <v>225</v>
      </c>
      <c r="D70" s="477"/>
      <c r="E70" s="428"/>
      <c r="F70" s="428"/>
      <c r="G70" s="451"/>
      <c r="H70" s="451"/>
      <c r="I70" s="1089"/>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row>
    <row r="71" spans="1:53" s="15" customFormat="1" x14ac:dyDescent="0.35">
      <c r="A71" s="1418"/>
      <c r="B71" s="1471"/>
      <c r="C71" s="417" t="s">
        <v>78</v>
      </c>
      <c r="D71" s="477"/>
      <c r="E71" s="428"/>
      <c r="F71" s="428"/>
      <c r="G71" s="451"/>
      <c r="H71" s="451"/>
      <c r="I71" s="1089"/>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row>
    <row r="72" spans="1:53" s="15" customFormat="1" x14ac:dyDescent="0.35">
      <c r="A72" s="463"/>
      <c r="B72" s="274"/>
      <c r="C72" s="417" t="s">
        <v>418</v>
      </c>
      <c r="D72" s="428" t="s">
        <v>46</v>
      </c>
      <c r="E72" s="428">
        <v>1</v>
      </c>
      <c r="F72" s="428">
        <v>48</v>
      </c>
      <c r="G72" s="451"/>
      <c r="H72" s="451">
        <v>3</v>
      </c>
      <c r="I72" s="1089">
        <f>E72*F72*H72</f>
        <v>144</v>
      </c>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row>
    <row r="73" spans="1:53" s="15" customFormat="1" x14ac:dyDescent="0.35">
      <c r="A73" s="463"/>
      <c r="B73" s="274"/>
      <c r="C73" s="417" t="s">
        <v>525</v>
      </c>
      <c r="D73" s="428" t="s">
        <v>46</v>
      </c>
      <c r="E73" s="428">
        <v>1</v>
      </c>
      <c r="F73" s="428">
        <v>2.83</v>
      </c>
      <c r="G73" s="451"/>
      <c r="H73" s="451">
        <v>3</v>
      </c>
      <c r="I73" s="1089">
        <f t="shared" ref="I73:I77" si="1">E73*F73*H73</f>
        <v>8.49</v>
      </c>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row>
    <row r="74" spans="1:53" s="15" customFormat="1" x14ac:dyDescent="0.35">
      <c r="A74" s="463"/>
      <c r="B74" s="274"/>
      <c r="C74" s="417" t="s">
        <v>421</v>
      </c>
      <c r="D74" s="428" t="s">
        <v>46</v>
      </c>
      <c r="E74" s="428">
        <v>1</v>
      </c>
      <c r="F74" s="428">
        <v>34.25</v>
      </c>
      <c r="G74" s="451"/>
      <c r="H74" s="451">
        <v>3</v>
      </c>
      <c r="I74" s="1089">
        <f t="shared" si="1"/>
        <v>102.75</v>
      </c>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row>
    <row r="75" spans="1:53" s="15" customFormat="1" x14ac:dyDescent="0.35">
      <c r="A75" s="463"/>
      <c r="B75" s="274"/>
      <c r="C75" s="417"/>
      <c r="D75" s="428" t="s">
        <v>46</v>
      </c>
      <c r="E75" s="428">
        <v>1</v>
      </c>
      <c r="F75" s="428">
        <v>4.83</v>
      </c>
      <c r="G75" s="451"/>
      <c r="H75" s="451">
        <v>3</v>
      </c>
      <c r="I75" s="1089">
        <f t="shared" si="1"/>
        <v>14.49</v>
      </c>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row>
    <row r="76" spans="1:53" s="15" customFormat="1" x14ac:dyDescent="0.35">
      <c r="A76" s="463"/>
      <c r="B76" s="274"/>
      <c r="C76" s="417" t="s">
        <v>364</v>
      </c>
      <c r="D76" s="428" t="s">
        <v>46</v>
      </c>
      <c r="E76" s="428">
        <v>2</v>
      </c>
      <c r="F76" s="428">
        <v>6.66</v>
      </c>
      <c r="G76" s="451"/>
      <c r="H76" s="451">
        <v>6.66</v>
      </c>
      <c r="I76" s="1089">
        <f t="shared" si="1"/>
        <v>88.711200000000005</v>
      </c>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row>
    <row r="77" spans="1:53" s="15" customFormat="1" x14ac:dyDescent="0.35">
      <c r="A77" s="463"/>
      <c r="B77" s="274"/>
      <c r="C77" s="417" t="s">
        <v>526</v>
      </c>
      <c r="D77" s="428" t="s">
        <v>46</v>
      </c>
      <c r="E77" s="428">
        <v>1</v>
      </c>
      <c r="F77" s="428">
        <v>1.91</v>
      </c>
      <c r="G77" s="451"/>
      <c r="H77" s="451">
        <v>3.16</v>
      </c>
      <c r="I77" s="1089">
        <f t="shared" si="1"/>
        <v>6.0355999999999996</v>
      </c>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row>
    <row r="78" spans="1:53" s="493" customFormat="1" ht="27" customHeight="1" thickBot="1" x14ac:dyDescent="0.35">
      <c r="A78" s="491"/>
      <c r="B78" s="492"/>
      <c r="C78" s="490" t="s">
        <v>339</v>
      </c>
      <c r="D78" s="452" t="s">
        <v>46</v>
      </c>
      <c r="E78" s="452"/>
      <c r="F78" s="452"/>
      <c r="G78" s="504"/>
      <c r="H78" s="504"/>
      <c r="I78" s="1307">
        <f>SUM(I72:I77)</f>
        <v>364.47680000000003</v>
      </c>
    </row>
    <row r="79" spans="1:53" s="15" customFormat="1" ht="21" thickTop="1" x14ac:dyDescent="0.35">
      <c r="A79" s="463"/>
      <c r="B79" s="274"/>
      <c r="C79" s="417"/>
      <c r="D79" s="428"/>
      <c r="E79" s="428"/>
      <c r="F79" s="428"/>
      <c r="G79" s="451"/>
      <c r="H79" s="451"/>
      <c r="I79" s="1090"/>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row>
    <row r="80" spans="1:53" s="15" customFormat="1" ht="147" customHeight="1" x14ac:dyDescent="0.3">
      <c r="A80" s="463">
        <v>9</v>
      </c>
      <c r="B80" s="274" t="s">
        <v>208</v>
      </c>
      <c r="C80" s="418" t="s">
        <v>149</v>
      </c>
      <c r="D80" s="234"/>
      <c r="E80" s="428"/>
      <c r="F80" s="428"/>
      <c r="G80" s="451"/>
      <c r="H80" s="472"/>
      <c r="I80" s="1091"/>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row>
    <row r="81" spans="1:53" s="15" customFormat="1" x14ac:dyDescent="0.3">
      <c r="A81" s="463"/>
      <c r="B81" s="274"/>
      <c r="C81" s="418" t="s">
        <v>457</v>
      </c>
      <c r="D81" s="234" t="s">
        <v>40</v>
      </c>
      <c r="E81" s="428">
        <v>23</v>
      </c>
      <c r="F81" s="428">
        <f>2+2+1.91+1.91</f>
        <v>7.82</v>
      </c>
      <c r="G81" s="451"/>
      <c r="H81" s="472"/>
      <c r="I81" s="1091">
        <f>E81*F81</f>
        <v>179.86</v>
      </c>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row>
    <row r="82" spans="1:53" s="15" customFormat="1" x14ac:dyDescent="0.3">
      <c r="A82" s="461"/>
      <c r="B82" s="274"/>
      <c r="C82" s="418" t="s">
        <v>458</v>
      </c>
      <c r="D82" s="234" t="s">
        <v>40</v>
      </c>
      <c r="E82" s="428">
        <v>1</v>
      </c>
      <c r="F82" s="428">
        <v>48</v>
      </c>
      <c r="G82" s="451"/>
      <c r="H82" s="472"/>
      <c r="I82" s="1091">
        <f t="shared" ref="I82:I111" si="2">E82*F82</f>
        <v>48</v>
      </c>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row>
    <row r="83" spans="1:53" s="15" customFormat="1" x14ac:dyDescent="0.3">
      <c r="A83" s="461"/>
      <c r="B83" s="274"/>
      <c r="C83" s="418" t="s">
        <v>459</v>
      </c>
      <c r="D83" s="234" t="s">
        <v>40</v>
      </c>
      <c r="E83" s="428">
        <v>1</v>
      </c>
      <c r="F83" s="428">
        <v>2.83</v>
      </c>
      <c r="G83" s="451"/>
      <c r="H83" s="472"/>
      <c r="I83" s="1091">
        <f t="shared" si="2"/>
        <v>2.83</v>
      </c>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row>
    <row r="84" spans="1:53" s="15" customFormat="1" x14ac:dyDescent="0.3">
      <c r="A84" s="461"/>
      <c r="B84" s="274"/>
      <c r="C84" s="418" t="s">
        <v>460</v>
      </c>
      <c r="D84" s="234"/>
      <c r="E84" s="428"/>
      <c r="F84" s="428"/>
      <c r="G84" s="451"/>
      <c r="H84" s="472"/>
      <c r="I84" s="109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row>
    <row r="85" spans="1:53" s="15" customFormat="1" x14ac:dyDescent="0.3">
      <c r="A85" s="461"/>
      <c r="B85" s="274"/>
      <c r="C85" s="418" t="s">
        <v>461</v>
      </c>
      <c r="D85" s="234" t="s">
        <v>40</v>
      </c>
      <c r="E85" s="428">
        <v>17</v>
      </c>
      <c r="F85" s="428">
        <v>8</v>
      </c>
      <c r="G85" s="451"/>
      <c r="H85" s="472"/>
      <c r="I85" s="1091">
        <f t="shared" si="2"/>
        <v>136</v>
      </c>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row>
    <row r="86" spans="1:53" s="15" customFormat="1" x14ac:dyDescent="0.3">
      <c r="A86" s="461"/>
      <c r="B86" s="274"/>
      <c r="C86" s="418" t="s">
        <v>468</v>
      </c>
      <c r="D86" s="234" t="s">
        <v>40</v>
      </c>
      <c r="E86" s="428">
        <v>2</v>
      </c>
      <c r="F86" s="428">
        <v>8</v>
      </c>
      <c r="G86" s="451"/>
      <c r="H86" s="472"/>
      <c r="I86" s="1091">
        <f t="shared" si="2"/>
        <v>16</v>
      </c>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row>
    <row r="87" spans="1:53" s="15" customFormat="1" x14ac:dyDescent="0.3">
      <c r="A87" s="461"/>
      <c r="B87" s="274"/>
      <c r="C87" s="418" t="s">
        <v>469</v>
      </c>
      <c r="D87" s="234" t="s">
        <v>40</v>
      </c>
      <c r="E87" s="428">
        <v>1</v>
      </c>
      <c r="F87" s="428">
        <v>7</v>
      </c>
      <c r="G87" s="451"/>
      <c r="H87" s="472"/>
      <c r="I87" s="1091">
        <f t="shared" si="2"/>
        <v>7</v>
      </c>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row>
    <row r="88" spans="1:53" s="15" customFormat="1" x14ac:dyDescent="0.3">
      <c r="A88" s="461"/>
      <c r="B88" s="274"/>
      <c r="C88" s="418" t="s">
        <v>462</v>
      </c>
      <c r="D88" s="234" t="s">
        <v>40</v>
      </c>
      <c r="E88" s="428">
        <v>2</v>
      </c>
      <c r="F88" s="428">
        <v>7.33</v>
      </c>
      <c r="G88" s="451"/>
      <c r="H88" s="472"/>
      <c r="I88" s="1091">
        <f t="shared" si="2"/>
        <v>14.66</v>
      </c>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row>
    <row r="89" spans="1:53" s="15" customFormat="1" x14ac:dyDescent="0.3">
      <c r="A89" s="461"/>
      <c r="B89" s="274"/>
      <c r="C89" s="418" t="s">
        <v>463</v>
      </c>
      <c r="D89" s="234" t="s">
        <v>40</v>
      </c>
      <c r="E89" s="428">
        <v>1</v>
      </c>
      <c r="F89" s="428">
        <v>5.33</v>
      </c>
      <c r="G89" s="451"/>
      <c r="H89" s="472"/>
      <c r="I89" s="1091">
        <f t="shared" si="2"/>
        <v>5.33</v>
      </c>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row>
    <row r="90" spans="1:53" s="15" customFormat="1" x14ac:dyDescent="0.3">
      <c r="A90" s="461"/>
      <c r="B90" s="274"/>
      <c r="C90" s="418" t="s">
        <v>465</v>
      </c>
      <c r="D90" s="234" t="s">
        <v>40</v>
      </c>
      <c r="E90" s="428">
        <v>1</v>
      </c>
      <c r="F90" s="428">
        <v>3.08</v>
      </c>
      <c r="G90" s="451"/>
      <c r="H90" s="472"/>
      <c r="I90" s="1091">
        <f t="shared" si="2"/>
        <v>3.08</v>
      </c>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row>
    <row r="91" spans="1:53" s="15" customFormat="1" x14ac:dyDescent="0.3">
      <c r="A91" s="461"/>
      <c r="B91" s="274"/>
      <c r="C91" s="418" t="s">
        <v>464</v>
      </c>
      <c r="D91" s="234" t="s">
        <v>40</v>
      </c>
      <c r="E91" s="428">
        <v>1</v>
      </c>
      <c r="F91" s="428">
        <v>34.25</v>
      </c>
      <c r="G91" s="451"/>
      <c r="H91" s="472"/>
      <c r="I91" s="1091">
        <f t="shared" si="2"/>
        <v>34.25</v>
      </c>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row>
    <row r="92" spans="1:53" s="15" customFormat="1" x14ac:dyDescent="0.3">
      <c r="A92" s="461"/>
      <c r="B92" s="274"/>
      <c r="C92" s="418" t="s">
        <v>470</v>
      </c>
      <c r="D92" s="234" t="s">
        <v>40</v>
      </c>
      <c r="E92" s="428">
        <v>1</v>
      </c>
      <c r="F92" s="428">
        <v>7.5</v>
      </c>
      <c r="G92" s="451"/>
      <c r="H92" s="472"/>
      <c r="I92" s="1091">
        <f t="shared" si="2"/>
        <v>7.5</v>
      </c>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row>
    <row r="93" spans="1:53" s="15" customFormat="1" x14ac:dyDescent="0.3">
      <c r="A93" s="461"/>
      <c r="B93" s="274"/>
      <c r="C93" s="418"/>
      <c r="D93" s="234"/>
      <c r="E93" s="428"/>
      <c r="F93" s="428"/>
      <c r="G93" s="451"/>
      <c r="H93" s="472"/>
      <c r="I93" s="1091"/>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row>
    <row r="94" spans="1:53" s="15" customFormat="1" x14ac:dyDescent="0.3">
      <c r="A94" s="461"/>
      <c r="B94" s="274"/>
      <c r="C94" s="418" t="s">
        <v>466</v>
      </c>
      <c r="D94" s="234" t="s">
        <v>40</v>
      </c>
      <c r="E94" s="428">
        <v>1</v>
      </c>
      <c r="F94" s="428">
        <v>5</v>
      </c>
      <c r="G94" s="451"/>
      <c r="H94" s="472"/>
      <c r="I94" s="1091">
        <f t="shared" si="2"/>
        <v>5</v>
      </c>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row>
    <row r="95" spans="1:53" s="15" customFormat="1" x14ac:dyDescent="0.3">
      <c r="A95" s="461"/>
      <c r="B95" s="274"/>
      <c r="C95" s="418" t="s">
        <v>467</v>
      </c>
      <c r="D95" s="234" t="s">
        <v>40</v>
      </c>
      <c r="E95" s="428">
        <v>2</v>
      </c>
      <c r="F95" s="428">
        <v>2</v>
      </c>
      <c r="G95" s="451"/>
      <c r="H95" s="472"/>
      <c r="I95" s="1091">
        <f t="shared" si="2"/>
        <v>4</v>
      </c>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row>
    <row r="96" spans="1:53" s="15" customFormat="1" x14ac:dyDescent="0.3">
      <c r="A96" s="461"/>
      <c r="B96" s="274"/>
      <c r="C96" s="418" t="s">
        <v>363</v>
      </c>
      <c r="D96" s="234"/>
      <c r="E96" s="428"/>
      <c r="F96" s="428"/>
      <c r="G96" s="451"/>
      <c r="H96" s="472"/>
      <c r="I96" s="1091"/>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row>
    <row r="97" spans="1:53" s="15" customFormat="1" x14ac:dyDescent="0.3">
      <c r="A97" s="461"/>
      <c r="B97" s="274"/>
      <c r="C97" s="418" t="s">
        <v>471</v>
      </c>
      <c r="D97" s="234" t="s">
        <v>40</v>
      </c>
      <c r="E97" s="428">
        <v>1</v>
      </c>
      <c r="F97" s="428">
        <v>5.33</v>
      </c>
      <c r="G97" s="451"/>
      <c r="H97" s="472"/>
      <c r="I97" s="1091">
        <f t="shared" si="2"/>
        <v>5.33</v>
      </c>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row>
    <row r="98" spans="1:53" s="15" customFormat="1" x14ac:dyDescent="0.3">
      <c r="A98" s="461"/>
      <c r="B98" s="274"/>
      <c r="C98" s="418" t="s">
        <v>471</v>
      </c>
      <c r="D98" s="234" t="s">
        <v>40</v>
      </c>
      <c r="E98" s="428">
        <v>1</v>
      </c>
      <c r="F98" s="428">
        <v>7.5</v>
      </c>
      <c r="G98" s="451"/>
      <c r="H98" s="472"/>
      <c r="I98" s="1091">
        <f t="shared" si="2"/>
        <v>7.5</v>
      </c>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row>
    <row r="99" spans="1:53" s="15" customFormat="1" x14ac:dyDescent="0.3">
      <c r="A99" s="461"/>
      <c r="B99" s="274"/>
      <c r="C99" s="418" t="s">
        <v>471</v>
      </c>
      <c r="D99" s="234" t="s">
        <v>40</v>
      </c>
      <c r="E99" s="428">
        <v>3</v>
      </c>
      <c r="F99" s="428">
        <f>3.5+3.5+0.83+0.83</f>
        <v>8.66</v>
      </c>
      <c r="G99" s="451"/>
      <c r="H99" s="472"/>
      <c r="I99" s="1091">
        <f t="shared" si="2"/>
        <v>25.98</v>
      </c>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row>
    <row r="100" spans="1:53" s="15" customFormat="1" x14ac:dyDescent="0.3">
      <c r="A100" s="461"/>
      <c r="B100" s="274"/>
      <c r="C100" s="418" t="s">
        <v>471</v>
      </c>
      <c r="D100" s="234" t="s">
        <v>40</v>
      </c>
      <c r="E100" s="428">
        <v>3</v>
      </c>
      <c r="F100" s="428">
        <f>3.5+3.5+1.91+1.91</f>
        <v>10.82</v>
      </c>
      <c r="G100" s="451"/>
      <c r="H100" s="472"/>
      <c r="I100" s="1091">
        <f t="shared" si="2"/>
        <v>32.46</v>
      </c>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row>
    <row r="101" spans="1:53" s="15" customFormat="1" x14ac:dyDescent="0.3">
      <c r="A101" s="461"/>
      <c r="B101" s="274"/>
      <c r="C101" s="418" t="s">
        <v>472</v>
      </c>
      <c r="D101" s="234" t="s">
        <v>40</v>
      </c>
      <c r="E101" s="428">
        <v>1</v>
      </c>
      <c r="F101" s="428">
        <v>7.5</v>
      </c>
      <c r="G101" s="451"/>
      <c r="H101" s="472"/>
      <c r="I101" s="1091">
        <f t="shared" si="2"/>
        <v>7.5</v>
      </c>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row>
    <row r="102" spans="1:53" s="15" customFormat="1" x14ac:dyDescent="0.3">
      <c r="A102" s="461"/>
      <c r="B102" s="274"/>
      <c r="C102" s="418" t="s">
        <v>472</v>
      </c>
      <c r="D102" s="234" t="s">
        <v>40</v>
      </c>
      <c r="E102" s="428">
        <v>1</v>
      </c>
      <c r="F102" s="428">
        <v>9.66</v>
      </c>
      <c r="G102" s="451"/>
      <c r="H102" s="472"/>
      <c r="I102" s="1091">
        <f t="shared" si="2"/>
        <v>9.66</v>
      </c>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row>
    <row r="103" spans="1:53" s="15" customFormat="1" x14ac:dyDescent="0.3">
      <c r="A103" s="461"/>
      <c r="B103" s="274"/>
      <c r="C103" s="418" t="s">
        <v>473</v>
      </c>
      <c r="D103" s="234" t="s">
        <v>40</v>
      </c>
      <c r="E103" s="428">
        <v>6</v>
      </c>
      <c r="F103" s="428">
        <v>6.66</v>
      </c>
      <c r="G103" s="451"/>
      <c r="H103" s="472"/>
      <c r="I103" s="1091">
        <f t="shared" si="2"/>
        <v>39.96</v>
      </c>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row>
    <row r="104" spans="1:53" s="15" customFormat="1" x14ac:dyDescent="0.3">
      <c r="A104" s="461"/>
      <c r="B104" s="274"/>
      <c r="C104" s="418" t="s">
        <v>474</v>
      </c>
      <c r="D104" s="234" t="s">
        <v>40</v>
      </c>
      <c r="E104" s="428">
        <v>2</v>
      </c>
      <c r="F104" s="428">
        <v>8.16</v>
      </c>
      <c r="G104" s="451"/>
      <c r="H104" s="472"/>
      <c r="I104" s="1091">
        <f t="shared" si="2"/>
        <v>16.32</v>
      </c>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row>
    <row r="105" spans="1:53" s="15" customFormat="1" x14ac:dyDescent="0.3">
      <c r="A105" s="461"/>
      <c r="B105" s="274"/>
      <c r="C105" s="418"/>
      <c r="D105" s="234" t="s">
        <v>40</v>
      </c>
      <c r="E105" s="428">
        <f>1</f>
        <v>1</v>
      </c>
      <c r="F105" s="428">
        <f>2.91+2.91+0.58+0.58</f>
        <v>6.98</v>
      </c>
      <c r="G105" s="451"/>
      <c r="H105" s="472"/>
      <c r="I105" s="1091">
        <f t="shared" si="2"/>
        <v>6.98</v>
      </c>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row>
    <row r="106" spans="1:53" s="15" customFormat="1" x14ac:dyDescent="0.3">
      <c r="A106" s="461"/>
      <c r="B106" s="274"/>
      <c r="C106" s="418"/>
      <c r="D106" s="234" t="s">
        <v>40</v>
      </c>
      <c r="E106" s="428">
        <v>1</v>
      </c>
      <c r="F106" s="428">
        <v>7.5</v>
      </c>
      <c r="G106" s="451"/>
      <c r="H106" s="472"/>
      <c r="I106" s="1091">
        <f t="shared" si="2"/>
        <v>7.5</v>
      </c>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row>
    <row r="107" spans="1:53" s="15" customFormat="1" x14ac:dyDescent="0.3">
      <c r="A107" s="461"/>
      <c r="B107" s="274"/>
      <c r="C107" s="418" t="s">
        <v>475</v>
      </c>
      <c r="D107" s="234" t="s">
        <v>40</v>
      </c>
      <c r="E107" s="428">
        <v>3</v>
      </c>
      <c r="F107" s="428">
        <v>7</v>
      </c>
      <c r="G107" s="451"/>
      <c r="H107" s="472"/>
      <c r="I107" s="1091">
        <f t="shared" si="2"/>
        <v>21</v>
      </c>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row>
    <row r="108" spans="1:53" s="15" customFormat="1" x14ac:dyDescent="0.3">
      <c r="A108" s="461"/>
      <c r="B108" s="274"/>
      <c r="C108" s="418"/>
      <c r="D108" s="234" t="s">
        <v>40</v>
      </c>
      <c r="E108" s="428">
        <v>1</v>
      </c>
      <c r="F108" s="428">
        <v>7.5</v>
      </c>
      <c r="G108" s="451"/>
      <c r="H108" s="472"/>
      <c r="I108" s="1091">
        <f t="shared" si="2"/>
        <v>7.5</v>
      </c>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row>
    <row r="109" spans="1:53" s="15" customFormat="1" x14ac:dyDescent="0.3">
      <c r="A109" s="461"/>
      <c r="B109" s="274"/>
      <c r="C109" s="418"/>
      <c r="D109" s="234" t="s">
        <v>40</v>
      </c>
      <c r="E109" s="428">
        <v>1</v>
      </c>
      <c r="F109" s="428">
        <v>5</v>
      </c>
      <c r="G109" s="451"/>
      <c r="H109" s="472"/>
      <c r="I109" s="1091">
        <f t="shared" si="2"/>
        <v>5</v>
      </c>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row>
    <row r="110" spans="1:53" s="15" customFormat="1" x14ac:dyDescent="0.3">
      <c r="A110" s="461"/>
      <c r="B110" s="274"/>
      <c r="C110" s="418" t="s">
        <v>477</v>
      </c>
      <c r="D110" s="234" t="s">
        <v>40</v>
      </c>
      <c r="E110" s="428">
        <v>1</v>
      </c>
      <c r="F110" s="428">
        <f>15.16</f>
        <v>15.16</v>
      </c>
      <c r="G110" s="451"/>
      <c r="H110" s="472"/>
      <c r="I110" s="1091">
        <f t="shared" si="2"/>
        <v>15.16</v>
      </c>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row>
    <row r="111" spans="1:53" s="15" customFormat="1" x14ac:dyDescent="0.3">
      <c r="A111" s="461"/>
      <c r="B111" s="274"/>
      <c r="C111" s="418" t="s">
        <v>476</v>
      </c>
      <c r="D111" s="234" t="s">
        <v>40</v>
      </c>
      <c r="E111" s="428">
        <v>1</v>
      </c>
      <c r="F111" s="428">
        <v>6.58</v>
      </c>
      <c r="G111" s="451"/>
      <c r="H111" s="472"/>
      <c r="I111" s="1091">
        <f t="shared" si="2"/>
        <v>6.58</v>
      </c>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row>
    <row r="112" spans="1:53" s="169" customFormat="1" ht="21.6" thickBot="1" x14ac:dyDescent="0.45">
      <c r="A112" s="494"/>
      <c r="B112" s="492"/>
      <c r="C112" s="889" t="s">
        <v>339</v>
      </c>
      <c r="D112" s="492" t="s">
        <v>40</v>
      </c>
      <c r="E112" s="452"/>
      <c r="F112" s="452"/>
      <c r="G112" s="504"/>
      <c r="H112" s="504"/>
      <c r="I112" s="1081">
        <f>SUM(I81:I111)</f>
        <v>677.94000000000017</v>
      </c>
      <c r="J112" s="495"/>
      <c r="K112" s="495"/>
      <c r="L112" s="495"/>
      <c r="M112" s="495"/>
      <c r="N112" s="495"/>
      <c r="O112" s="495"/>
      <c r="P112" s="495"/>
      <c r="Q112" s="495"/>
      <c r="R112" s="495"/>
      <c r="S112" s="495"/>
      <c r="T112" s="495"/>
      <c r="U112" s="495"/>
      <c r="V112" s="495"/>
      <c r="W112" s="495"/>
      <c r="X112" s="495"/>
      <c r="Y112" s="495"/>
      <c r="Z112" s="495"/>
      <c r="AA112" s="495"/>
      <c r="AB112" s="495"/>
      <c r="AC112" s="495"/>
      <c r="AD112" s="495"/>
      <c r="AE112" s="495"/>
      <c r="AF112" s="495"/>
      <c r="AG112" s="495"/>
      <c r="AH112" s="495"/>
      <c r="AI112" s="495"/>
      <c r="AJ112" s="495"/>
      <c r="AK112" s="495"/>
      <c r="AL112" s="495"/>
      <c r="AM112" s="495"/>
      <c r="AN112" s="495"/>
      <c r="AO112" s="495"/>
      <c r="AP112" s="495"/>
      <c r="AQ112" s="495"/>
      <c r="AR112" s="495"/>
      <c r="AS112" s="495"/>
      <c r="AT112" s="495"/>
      <c r="AU112" s="495"/>
      <c r="AV112" s="495"/>
      <c r="AW112" s="495"/>
      <c r="AX112" s="495"/>
      <c r="AY112" s="495"/>
      <c r="AZ112" s="495"/>
      <c r="BA112" s="495"/>
    </row>
    <row r="113" spans="1:53" s="15" customFormat="1" ht="21" thickTop="1" x14ac:dyDescent="0.3">
      <c r="A113" s="461"/>
      <c r="B113" s="274"/>
      <c r="C113" s="418"/>
      <c r="D113" s="234"/>
      <c r="E113" s="428"/>
      <c r="F113" s="428"/>
      <c r="G113" s="451"/>
      <c r="H113" s="472"/>
      <c r="I113" s="109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row>
    <row r="114" spans="1:53" s="15" customFormat="1" ht="184.2" thickBot="1" x14ac:dyDescent="0.35">
      <c r="A114" s="1429">
        <v>10</v>
      </c>
      <c r="B114" s="1472" t="s">
        <v>168</v>
      </c>
      <c r="C114" s="401" t="s">
        <v>224</v>
      </c>
      <c r="D114" s="234" t="s">
        <v>67</v>
      </c>
      <c r="E114" s="234">
        <v>2</v>
      </c>
      <c r="F114" s="473"/>
      <c r="G114" s="472"/>
      <c r="H114" s="472"/>
      <c r="I114" s="1081">
        <f>E114</f>
        <v>2</v>
      </c>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row>
    <row r="115" spans="1:53" s="15" customFormat="1" ht="21" thickTop="1" x14ac:dyDescent="0.3">
      <c r="A115" s="1430"/>
      <c r="B115" s="1472"/>
      <c r="C115" s="401" t="s">
        <v>79</v>
      </c>
      <c r="D115" s="234"/>
      <c r="E115" s="234"/>
      <c r="F115" s="234"/>
      <c r="G115" s="472"/>
      <c r="H115" s="472"/>
      <c r="I115" s="109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row>
    <row r="116" spans="1:53" s="15" customFormat="1" x14ac:dyDescent="0.3">
      <c r="A116" s="1431"/>
      <c r="B116" s="1472"/>
      <c r="C116" s="401" t="s">
        <v>80</v>
      </c>
      <c r="D116" s="234"/>
      <c r="E116" s="234"/>
      <c r="F116" s="234"/>
      <c r="G116" s="472"/>
      <c r="H116" s="472"/>
      <c r="I116" s="1091"/>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row>
    <row r="117" spans="1:53" s="15" customFormat="1" x14ac:dyDescent="0.3">
      <c r="A117" s="465"/>
      <c r="B117" s="257"/>
      <c r="C117" s="401"/>
      <c r="D117" s="234"/>
      <c r="E117" s="234"/>
      <c r="F117" s="234"/>
      <c r="G117" s="472"/>
      <c r="H117" s="472"/>
      <c r="I117" s="109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row>
    <row r="118" spans="1:53" s="15" customFormat="1" ht="175.2" customHeight="1" x14ac:dyDescent="0.3">
      <c r="A118" s="464">
        <v>11</v>
      </c>
      <c r="B118" s="257" t="s">
        <v>283</v>
      </c>
      <c r="C118" s="401" t="s">
        <v>236</v>
      </c>
      <c r="D118" s="234"/>
      <c r="E118" s="475"/>
      <c r="F118" s="399"/>
      <c r="G118" s="472"/>
      <c r="H118" s="472"/>
      <c r="I118" s="1093"/>
    </row>
    <row r="119" spans="1:53" s="15" customFormat="1" x14ac:dyDescent="0.3">
      <c r="A119" s="463"/>
      <c r="B119" s="441"/>
      <c r="C119" s="416" t="s">
        <v>478</v>
      </c>
      <c r="D119" s="428" t="s">
        <v>46</v>
      </c>
      <c r="E119" s="911">
        <v>1</v>
      </c>
      <c r="F119" s="450">
        <v>28</v>
      </c>
      <c r="G119" s="451">
        <v>2</v>
      </c>
      <c r="H119" s="451"/>
      <c r="I119" s="1094">
        <f>E119*F119*G119</f>
        <v>56</v>
      </c>
    </row>
    <row r="120" spans="1:53" s="15" customFormat="1" x14ac:dyDescent="0.3">
      <c r="A120" s="467"/>
      <c r="B120" s="439"/>
      <c r="C120" s="401" t="s">
        <v>499</v>
      </c>
      <c r="D120" s="234" t="s">
        <v>46</v>
      </c>
      <c r="E120" s="234">
        <v>1</v>
      </c>
      <c r="F120" s="472">
        <v>6.58</v>
      </c>
      <c r="G120" s="481">
        <v>1.33</v>
      </c>
      <c r="H120" s="228"/>
      <c r="I120" s="1095">
        <f>E120*F120*G120</f>
        <v>8.7514000000000003</v>
      </c>
    </row>
    <row r="121" spans="1:53" s="15" customFormat="1" x14ac:dyDescent="0.3">
      <c r="A121" s="467"/>
      <c r="B121" s="439"/>
      <c r="C121" s="401" t="s">
        <v>497</v>
      </c>
      <c r="D121" s="234" t="s">
        <v>46</v>
      </c>
      <c r="E121" s="234">
        <v>1</v>
      </c>
      <c r="F121" s="472">
        <v>15.16</v>
      </c>
      <c r="G121" s="481">
        <v>1.33</v>
      </c>
      <c r="H121" s="228"/>
      <c r="I121" s="1095">
        <f t="shared" ref="I121:I122" si="3">E121*F121*G121</f>
        <v>20.162800000000001</v>
      </c>
    </row>
    <row r="122" spans="1:53" s="15" customFormat="1" x14ac:dyDescent="0.3">
      <c r="A122" s="467"/>
      <c r="B122" s="439"/>
      <c r="C122" s="401" t="s">
        <v>498</v>
      </c>
      <c r="D122" s="234" t="s">
        <v>46</v>
      </c>
      <c r="E122" s="234">
        <v>1</v>
      </c>
      <c r="F122" s="472">
        <v>3.16</v>
      </c>
      <c r="G122" s="481">
        <v>7.58</v>
      </c>
      <c r="H122" s="228"/>
      <c r="I122" s="1095">
        <f t="shared" si="3"/>
        <v>23.9528</v>
      </c>
    </row>
    <row r="123" spans="1:53" s="169" customFormat="1" ht="21.6" thickBot="1" x14ac:dyDescent="0.45">
      <c r="A123" s="912"/>
      <c r="B123" s="913"/>
      <c r="C123" s="889" t="s">
        <v>339</v>
      </c>
      <c r="D123" s="492"/>
      <c r="E123" s="1308"/>
      <c r="F123" s="1303"/>
      <c r="G123" s="504"/>
      <c r="H123" s="504"/>
      <c r="I123" s="1309">
        <f>SUM(I119:I122)</f>
        <v>108.867</v>
      </c>
    </row>
    <row r="124" spans="1:53" s="15" customFormat="1" ht="21" thickTop="1" x14ac:dyDescent="0.3">
      <c r="A124" s="464"/>
      <c r="B124" s="443"/>
      <c r="C124" s="415"/>
      <c r="D124" s="234"/>
      <c r="E124" s="475"/>
      <c r="F124" s="399"/>
      <c r="G124" s="472"/>
      <c r="H124" s="472"/>
      <c r="I124" s="1084"/>
    </row>
    <row r="125" spans="1:53" s="28" customFormat="1" ht="195.6" customHeight="1" thickBot="1" x14ac:dyDescent="0.35">
      <c r="A125" s="463">
        <v>12</v>
      </c>
      <c r="B125" s="441" t="s">
        <v>174</v>
      </c>
      <c r="C125" s="416" t="s">
        <v>226</v>
      </c>
      <c r="D125" s="428" t="s">
        <v>67</v>
      </c>
      <c r="E125" s="428">
        <v>1</v>
      </c>
      <c r="F125" s="450"/>
      <c r="G125" s="451"/>
      <c r="H125" s="451"/>
      <c r="I125" s="1083">
        <f>E125</f>
        <v>1</v>
      </c>
      <c r="J125" s="24"/>
      <c r="K125" s="24"/>
      <c r="L125" s="24"/>
      <c r="M125" s="24"/>
      <c r="N125" s="24"/>
      <c r="O125" s="24"/>
      <c r="P125" s="24"/>
      <c r="Q125" s="24"/>
      <c r="R125" s="24"/>
      <c r="S125" s="24"/>
      <c r="T125" s="24"/>
      <c r="U125" s="24"/>
      <c r="V125" s="24"/>
    </row>
    <row r="126" spans="1:53" s="28" customFormat="1" ht="209.4" customHeight="1" thickTop="1" x14ac:dyDescent="0.3">
      <c r="A126" s="1112">
        <v>13</v>
      </c>
      <c r="B126" s="1473" t="s">
        <v>176</v>
      </c>
      <c r="C126" s="419" t="s">
        <v>238</v>
      </c>
      <c r="D126" s="234"/>
      <c r="E126" s="234"/>
      <c r="F126" s="399"/>
      <c r="G126" s="472"/>
      <c r="H126" s="472"/>
      <c r="I126" s="1096"/>
      <c r="J126" s="24"/>
      <c r="K126" s="24"/>
      <c r="L126" s="24"/>
      <c r="M126" s="24"/>
      <c r="N126" s="24"/>
      <c r="O126" s="24"/>
      <c r="P126" s="24"/>
      <c r="Q126" s="24"/>
      <c r="R126" s="24"/>
      <c r="S126" s="24"/>
      <c r="T126" s="24"/>
      <c r="U126" s="24"/>
      <c r="V126" s="24"/>
    </row>
    <row r="127" spans="1:53" s="15" customFormat="1" ht="40.799999999999997" x14ac:dyDescent="0.3">
      <c r="A127" s="1113"/>
      <c r="B127" s="1474"/>
      <c r="C127" s="420" t="s">
        <v>229</v>
      </c>
      <c r="D127" s="234"/>
      <c r="E127" s="234"/>
      <c r="F127" s="399"/>
      <c r="G127" s="472"/>
      <c r="H127" s="472"/>
      <c r="I127" s="1097"/>
    </row>
    <row r="128" spans="1:53" s="15" customFormat="1" x14ac:dyDescent="0.3">
      <c r="A128" s="1113"/>
      <c r="B128" s="1474"/>
      <c r="C128" s="420" t="s">
        <v>237</v>
      </c>
      <c r="D128" s="428"/>
      <c r="E128" s="428"/>
      <c r="F128" s="450"/>
      <c r="G128" s="451"/>
      <c r="H128" s="451"/>
      <c r="I128" s="558"/>
    </row>
    <row r="129" spans="1:9" s="11" customFormat="1" ht="40.799999999999997" x14ac:dyDescent="0.3">
      <c r="A129" s="1113"/>
      <c r="B129" s="1474"/>
      <c r="C129" s="421" t="s">
        <v>69</v>
      </c>
      <c r="D129" s="428"/>
      <c r="E129" s="428"/>
      <c r="F129" s="450"/>
      <c r="G129" s="451"/>
      <c r="H129" s="451"/>
      <c r="I129" s="558"/>
    </row>
    <row r="130" spans="1:9" s="15" customFormat="1" ht="40.799999999999997" x14ac:dyDescent="0.3">
      <c r="A130" s="1113"/>
      <c r="B130" s="437" t="s">
        <v>0</v>
      </c>
      <c r="C130" s="419" t="s">
        <v>178</v>
      </c>
      <c r="D130" s="432"/>
      <c r="E130" s="478"/>
      <c r="F130" s="479"/>
      <c r="G130" s="480"/>
      <c r="H130" s="451"/>
      <c r="I130" s="558"/>
    </row>
    <row r="131" spans="1:9" s="498" customFormat="1" ht="21" thickBot="1" x14ac:dyDescent="0.35">
      <c r="A131" s="1113"/>
      <c r="B131" s="437"/>
      <c r="C131" s="497" t="s">
        <v>479</v>
      </c>
      <c r="D131" s="432" t="s">
        <v>40</v>
      </c>
      <c r="E131" s="496">
        <v>1</v>
      </c>
      <c r="F131" s="479">
        <v>9.25</v>
      </c>
      <c r="G131" s="480"/>
      <c r="H131" s="451"/>
      <c r="I131" s="1082">
        <f>E131*F131</f>
        <v>9.25</v>
      </c>
    </row>
    <row r="132" spans="1:9" s="15" customFormat="1" ht="165" customHeight="1" thickTop="1" x14ac:dyDescent="0.3">
      <c r="A132" s="1113"/>
      <c r="B132" s="446" t="s">
        <v>1</v>
      </c>
      <c r="C132" s="423" t="s">
        <v>227</v>
      </c>
      <c r="D132" s="432"/>
      <c r="E132" s="432"/>
      <c r="F132" s="499"/>
      <c r="G132" s="500"/>
      <c r="H132" s="456"/>
      <c r="I132" s="1098"/>
    </row>
    <row r="133" spans="1:9" s="498" customFormat="1" ht="21" thickBot="1" x14ac:dyDescent="0.35">
      <c r="A133" s="1113"/>
      <c r="B133" s="437"/>
      <c r="C133" s="502" t="s">
        <v>480</v>
      </c>
      <c r="D133" s="428" t="s">
        <v>46</v>
      </c>
      <c r="E133" s="428">
        <v>1</v>
      </c>
      <c r="F133" s="234">
        <v>9.25</v>
      </c>
      <c r="G133" s="451">
        <v>2.66</v>
      </c>
      <c r="H133" s="451"/>
      <c r="I133" s="1082">
        <f>E133*F133*G133</f>
        <v>24.605</v>
      </c>
    </row>
    <row r="134" spans="1:9" s="15" customFormat="1" ht="21" thickTop="1" x14ac:dyDescent="0.3">
      <c r="A134" s="1113"/>
      <c r="B134" s="437"/>
      <c r="C134" s="401"/>
      <c r="D134" s="428"/>
      <c r="E134" s="428"/>
      <c r="F134" s="234"/>
      <c r="G134" s="451"/>
      <c r="H134" s="451"/>
      <c r="I134" s="1099"/>
    </row>
    <row r="135" spans="1:9" s="15" customFormat="1" x14ac:dyDescent="0.3">
      <c r="A135" s="1113"/>
      <c r="B135" s="437" t="s">
        <v>2</v>
      </c>
      <c r="C135" s="401" t="s">
        <v>179</v>
      </c>
      <c r="D135" s="428" t="s">
        <v>40</v>
      </c>
      <c r="E135" s="234"/>
      <c r="F135" s="234"/>
      <c r="G135" s="451"/>
      <c r="H135" s="451"/>
      <c r="I135" s="558"/>
    </row>
    <row r="136" spans="1:9" s="15" customFormat="1" x14ac:dyDescent="0.3">
      <c r="A136" s="1113"/>
      <c r="B136" s="437"/>
      <c r="C136" s="401" t="s">
        <v>481</v>
      </c>
      <c r="D136" s="428" t="s">
        <v>40</v>
      </c>
      <c r="E136" s="234">
        <v>1</v>
      </c>
      <c r="F136" s="234">
        <v>9.25</v>
      </c>
      <c r="G136" s="451"/>
      <c r="H136" s="451"/>
      <c r="I136" s="558">
        <f>E136*F136</f>
        <v>9.25</v>
      </c>
    </row>
    <row r="137" spans="1:9" s="15" customFormat="1" x14ac:dyDescent="0.3">
      <c r="A137" s="1113"/>
      <c r="B137" s="437"/>
      <c r="C137" s="401" t="s">
        <v>482</v>
      </c>
      <c r="D137" s="428" t="s">
        <v>40</v>
      </c>
      <c r="E137" s="234">
        <v>2</v>
      </c>
      <c r="F137" s="234">
        <v>9.25</v>
      </c>
      <c r="G137" s="451"/>
      <c r="H137" s="451"/>
      <c r="I137" s="558">
        <f>E137*F137</f>
        <v>18.5</v>
      </c>
    </row>
    <row r="138" spans="1:9" s="498" customFormat="1" ht="21" thickBot="1" x14ac:dyDescent="0.35">
      <c r="A138" s="1113"/>
      <c r="B138" s="503"/>
      <c r="C138" s="505" t="s">
        <v>339</v>
      </c>
      <c r="D138" s="452" t="s">
        <v>40</v>
      </c>
      <c r="E138" s="452"/>
      <c r="F138" s="452"/>
      <c r="G138" s="504"/>
      <c r="H138" s="504"/>
      <c r="I138" s="1082">
        <f>SUM(I135:I137)</f>
        <v>27.75</v>
      </c>
    </row>
    <row r="139" spans="1:9" s="15" customFormat="1" ht="21" thickTop="1" x14ac:dyDescent="0.3">
      <c r="A139" s="1113"/>
      <c r="B139" s="437"/>
      <c r="C139" s="401"/>
      <c r="D139" s="428"/>
      <c r="E139" s="234"/>
      <c r="F139" s="234"/>
      <c r="G139" s="451"/>
      <c r="H139" s="451"/>
      <c r="I139" s="1099"/>
    </row>
    <row r="140" spans="1:9" s="15" customFormat="1" ht="41.4" thickBot="1" x14ac:dyDescent="0.35">
      <c r="A140" s="1113"/>
      <c r="B140" s="437" t="s">
        <v>3</v>
      </c>
      <c r="C140" s="401" t="s">
        <v>239</v>
      </c>
      <c r="D140" s="428" t="s">
        <v>40</v>
      </c>
      <c r="E140" s="428">
        <v>1</v>
      </c>
      <c r="F140" s="234">
        <v>9.25</v>
      </c>
      <c r="G140" s="451"/>
      <c r="H140" s="451"/>
      <c r="I140" s="1082">
        <f>E140*F140</f>
        <v>9.25</v>
      </c>
    </row>
    <row r="141" spans="1:9" s="102" customFormat="1" ht="21" thickTop="1" x14ac:dyDescent="0.3">
      <c r="A141" s="1113"/>
      <c r="B141" s="437"/>
      <c r="C141" s="409"/>
      <c r="D141" s="428"/>
      <c r="E141" s="428"/>
      <c r="F141" s="428"/>
      <c r="G141" s="451"/>
      <c r="H141" s="451"/>
      <c r="I141" s="1099"/>
    </row>
    <row r="142" spans="1:9" s="15" customFormat="1" ht="41.4" thickBot="1" x14ac:dyDescent="0.35">
      <c r="A142" s="1113"/>
      <c r="B142" s="437" t="s">
        <v>144</v>
      </c>
      <c r="C142" s="401" t="s">
        <v>288</v>
      </c>
      <c r="D142" s="428" t="s">
        <v>67</v>
      </c>
      <c r="E142" s="234">
        <v>1</v>
      </c>
      <c r="F142" s="234"/>
      <c r="G142" s="456"/>
      <c r="H142" s="456"/>
      <c r="I142" s="1082">
        <f>E142</f>
        <v>1</v>
      </c>
    </row>
    <row r="143" spans="1:9" s="15" customFormat="1" ht="21" thickTop="1" x14ac:dyDescent="0.3">
      <c r="A143" s="1113"/>
      <c r="B143" s="437"/>
      <c r="C143" s="401"/>
      <c r="D143" s="428"/>
      <c r="E143" s="234"/>
      <c r="F143" s="234"/>
      <c r="G143" s="451"/>
      <c r="H143" s="451"/>
      <c r="I143" s="1099"/>
    </row>
    <row r="144" spans="1:9" s="15" customFormat="1" x14ac:dyDescent="0.3">
      <c r="A144" s="1113"/>
      <c r="B144" s="437" t="s">
        <v>146</v>
      </c>
      <c r="C144" s="501" t="s">
        <v>290</v>
      </c>
      <c r="D144" s="428" t="s">
        <v>40</v>
      </c>
      <c r="E144" s="428">
        <v>1</v>
      </c>
      <c r="F144" s="234">
        <v>11.25</v>
      </c>
      <c r="G144" s="451"/>
      <c r="H144" s="451"/>
      <c r="I144" s="1137">
        <f>E144*F144</f>
        <v>11.25</v>
      </c>
    </row>
    <row r="145" spans="1:9" s="705" customFormat="1" ht="18" x14ac:dyDescent="0.35">
      <c r="A145" s="1113"/>
      <c r="B145" s="474"/>
      <c r="C145" s="1074" t="s">
        <v>614</v>
      </c>
      <c r="D145" s="1024" t="s">
        <v>40</v>
      </c>
      <c r="E145" s="1024">
        <v>1</v>
      </c>
      <c r="F145" s="1024">
        <v>0.5</v>
      </c>
      <c r="G145" s="1024"/>
      <c r="H145" s="1024"/>
      <c r="I145" s="1318">
        <f>E145*F145</f>
        <v>0.5</v>
      </c>
    </row>
    <row r="146" spans="1:9" s="705" customFormat="1" ht="18" x14ac:dyDescent="0.35">
      <c r="A146" s="1113"/>
      <c r="B146" s="474"/>
      <c r="C146" s="1074" t="s">
        <v>615</v>
      </c>
      <c r="D146" s="1024" t="s">
        <v>40</v>
      </c>
      <c r="E146" s="1024">
        <v>1</v>
      </c>
      <c r="F146" s="1024">
        <v>0.57999999999999996</v>
      </c>
      <c r="G146" s="1024"/>
      <c r="H146" s="1024"/>
      <c r="I146" s="1319">
        <f t="shared" ref="I146:I155" si="4">E146*F146</f>
        <v>0.57999999999999996</v>
      </c>
    </row>
    <row r="147" spans="1:9" s="705" customFormat="1" ht="18" x14ac:dyDescent="0.35">
      <c r="A147" s="1113"/>
      <c r="B147" s="474"/>
      <c r="C147" s="1074" t="s">
        <v>616</v>
      </c>
      <c r="D147" s="1024" t="s">
        <v>40</v>
      </c>
      <c r="E147" s="1024">
        <v>1</v>
      </c>
      <c r="F147" s="1024">
        <v>3.5</v>
      </c>
      <c r="G147" s="1024"/>
      <c r="H147" s="1024"/>
      <c r="I147" s="1319">
        <f t="shared" si="4"/>
        <v>3.5</v>
      </c>
    </row>
    <row r="148" spans="1:9" s="705" customFormat="1" ht="18" x14ac:dyDescent="0.35">
      <c r="A148" s="1113"/>
      <c r="B148" s="474"/>
      <c r="C148" s="1074" t="s">
        <v>617</v>
      </c>
      <c r="D148" s="1024" t="s">
        <v>40</v>
      </c>
      <c r="E148" s="1024">
        <v>1</v>
      </c>
      <c r="F148" s="1024">
        <v>13.66</v>
      </c>
      <c r="G148" s="1024"/>
      <c r="H148" s="1024"/>
      <c r="I148" s="1319">
        <f t="shared" si="4"/>
        <v>13.66</v>
      </c>
    </row>
    <row r="149" spans="1:9" s="705" customFormat="1" ht="18" x14ac:dyDescent="0.35">
      <c r="A149" s="1113"/>
      <c r="B149" s="474"/>
      <c r="C149" s="1074" t="s">
        <v>618</v>
      </c>
      <c r="D149" s="1024" t="s">
        <v>40</v>
      </c>
      <c r="E149" s="1024">
        <v>1</v>
      </c>
      <c r="F149" s="1024">
        <v>2</v>
      </c>
      <c r="G149" s="1024"/>
      <c r="H149" s="1024"/>
      <c r="I149" s="1319">
        <f t="shared" si="4"/>
        <v>2</v>
      </c>
    </row>
    <row r="150" spans="1:9" s="705" customFormat="1" ht="18" x14ac:dyDescent="0.35">
      <c r="A150" s="1113"/>
      <c r="B150" s="474"/>
      <c r="C150" s="1074" t="s">
        <v>619</v>
      </c>
      <c r="D150" s="1024" t="s">
        <v>40</v>
      </c>
      <c r="E150" s="1024">
        <v>1</v>
      </c>
      <c r="F150" s="1024">
        <v>8</v>
      </c>
      <c r="G150" s="1024"/>
      <c r="H150" s="1024"/>
      <c r="I150" s="1319">
        <f t="shared" si="4"/>
        <v>8</v>
      </c>
    </row>
    <row r="151" spans="1:9" s="705" customFormat="1" ht="18" x14ac:dyDescent="0.35">
      <c r="A151" s="1113"/>
      <c r="B151" s="474"/>
      <c r="C151" s="1074" t="s">
        <v>620</v>
      </c>
      <c r="D151" s="1024" t="s">
        <v>40</v>
      </c>
      <c r="E151" s="1024">
        <v>1</v>
      </c>
      <c r="F151" s="1024">
        <v>9</v>
      </c>
      <c r="G151" s="1024"/>
      <c r="H151" s="1024"/>
      <c r="I151" s="1319">
        <f t="shared" si="4"/>
        <v>9</v>
      </c>
    </row>
    <row r="152" spans="1:9" s="705" customFormat="1" ht="18" x14ac:dyDescent="0.35">
      <c r="A152" s="1113"/>
      <c r="B152" s="474"/>
      <c r="C152" s="1074" t="s">
        <v>621</v>
      </c>
      <c r="D152" s="1024" t="s">
        <v>40</v>
      </c>
      <c r="E152" s="1024">
        <v>1</v>
      </c>
      <c r="F152" s="1024">
        <v>6.16</v>
      </c>
      <c r="G152" s="1024"/>
      <c r="H152" s="1024"/>
      <c r="I152" s="1319">
        <f t="shared" si="4"/>
        <v>6.16</v>
      </c>
    </row>
    <row r="153" spans="1:9" s="705" customFormat="1" ht="18" x14ac:dyDescent="0.35">
      <c r="A153" s="1113"/>
      <c r="B153" s="474"/>
      <c r="C153" s="1074" t="s">
        <v>622</v>
      </c>
      <c r="D153" s="1024" t="s">
        <v>40</v>
      </c>
      <c r="E153" s="1024">
        <v>2</v>
      </c>
      <c r="F153" s="1024">
        <v>0.66</v>
      </c>
      <c r="G153" s="1024"/>
      <c r="H153" s="1024"/>
      <c r="I153" s="1319">
        <f t="shared" si="4"/>
        <v>1.32</v>
      </c>
    </row>
    <row r="154" spans="1:9" s="705" customFormat="1" ht="18" x14ac:dyDescent="0.35">
      <c r="A154" s="1113"/>
      <c r="B154" s="474"/>
      <c r="C154" s="1074" t="s">
        <v>623</v>
      </c>
      <c r="D154" s="1024" t="s">
        <v>40</v>
      </c>
      <c r="E154" s="1024">
        <v>1</v>
      </c>
      <c r="F154" s="1024">
        <v>6.5</v>
      </c>
      <c r="G154" s="1024"/>
      <c r="H154" s="1024"/>
      <c r="I154" s="1319">
        <f t="shared" si="4"/>
        <v>6.5</v>
      </c>
    </row>
    <row r="155" spans="1:9" s="705" customFormat="1" ht="18" x14ac:dyDescent="0.35">
      <c r="A155" s="1113"/>
      <c r="B155" s="474"/>
      <c r="C155" s="1074" t="s">
        <v>624</v>
      </c>
      <c r="D155" s="1024" t="s">
        <v>40</v>
      </c>
      <c r="E155" s="1024">
        <v>1</v>
      </c>
      <c r="F155" s="1024">
        <v>15.83</v>
      </c>
      <c r="G155" s="1024"/>
      <c r="H155" s="1024"/>
      <c r="I155" s="1319">
        <f t="shared" si="4"/>
        <v>15.83</v>
      </c>
    </row>
    <row r="156" spans="1:9" s="1111" customFormat="1" ht="21" thickBot="1" x14ac:dyDescent="0.35">
      <c r="A156" s="1113"/>
      <c r="B156" s="503"/>
      <c r="C156" s="505" t="s">
        <v>339</v>
      </c>
      <c r="D156" s="452"/>
      <c r="E156" s="452"/>
      <c r="F156" s="452"/>
      <c r="G156" s="504"/>
      <c r="H156" s="504"/>
      <c r="I156" s="1082">
        <f>SUM(I144:I155)</f>
        <v>78.300000000000011</v>
      </c>
    </row>
    <row r="157" spans="1:9" s="102" customFormat="1" ht="21" thickTop="1" x14ac:dyDescent="0.3">
      <c r="A157" s="1113"/>
      <c r="B157" s="437"/>
      <c r="C157" s="1110"/>
      <c r="D157" s="428"/>
      <c r="E157" s="428"/>
      <c r="F157" s="428"/>
      <c r="G157" s="451"/>
      <c r="H157" s="457"/>
      <c r="I157" s="1098"/>
    </row>
    <row r="158" spans="1:9" s="15" customFormat="1" ht="163.19999999999999" x14ac:dyDescent="0.3">
      <c r="A158" s="1113"/>
      <c r="B158" s="437" t="s">
        <v>182</v>
      </c>
      <c r="C158" s="409" t="s">
        <v>228</v>
      </c>
      <c r="D158" s="428"/>
      <c r="E158" s="428"/>
      <c r="F158" s="450"/>
      <c r="G158" s="451"/>
      <c r="H158" s="451"/>
      <c r="I158" s="558"/>
    </row>
    <row r="159" spans="1:9" s="15" customFormat="1" ht="28.8" customHeight="1" x14ac:dyDescent="0.3">
      <c r="A159" s="1113"/>
      <c r="B159" s="437"/>
      <c r="C159" s="409" t="s">
        <v>483</v>
      </c>
      <c r="D159" s="428" t="s">
        <v>46</v>
      </c>
      <c r="E159" s="428">
        <v>5</v>
      </c>
      <c r="F159" s="450">
        <v>1.75</v>
      </c>
      <c r="G159" s="451">
        <v>0.91</v>
      </c>
      <c r="H159" s="451"/>
      <c r="I159" s="1100">
        <f>E159*F159*G159</f>
        <v>7.9625000000000004</v>
      </c>
    </row>
    <row r="160" spans="1:9" s="169" customFormat="1" ht="27" customHeight="1" thickBot="1" x14ac:dyDescent="0.45">
      <c r="A160" s="1113"/>
      <c r="B160" s="503"/>
      <c r="C160" s="505" t="s">
        <v>339</v>
      </c>
      <c r="D160" s="492" t="s">
        <v>46</v>
      </c>
      <c r="E160" s="452"/>
      <c r="F160" s="1303"/>
      <c r="G160" s="504"/>
      <c r="H160" s="504"/>
      <c r="I160" s="1310">
        <f>SUM(I159)</f>
        <v>7.9625000000000004</v>
      </c>
    </row>
    <row r="161" spans="1:9" s="15" customFormat="1" ht="21" thickTop="1" x14ac:dyDescent="0.3">
      <c r="A161" s="1113"/>
      <c r="B161" s="437"/>
      <c r="C161" s="409"/>
      <c r="D161" s="428"/>
      <c r="E161" s="428"/>
      <c r="F161" s="450"/>
      <c r="G161" s="451"/>
      <c r="H161" s="451"/>
      <c r="I161" s="1099"/>
    </row>
    <row r="162" spans="1:9" s="506" customFormat="1" ht="40.799999999999997" x14ac:dyDescent="0.3">
      <c r="A162" s="1114"/>
      <c r="B162" s="507" t="s">
        <v>484</v>
      </c>
      <c r="C162" s="508" t="s">
        <v>229</v>
      </c>
      <c r="D162" s="509"/>
      <c r="E162" s="509"/>
      <c r="F162" s="510"/>
      <c r="G162" s="511"/>
      <c r="H162" s="511"/>
      <c r="I162" s="1101"/>
    </row>
    <row r="163" spans="1:9" s="15" customFormat="1" x14ac:dyDescent="0.3">
      <c r="A163" s="464"/>
      <c r="B163" s="444"/>
      <c r="C163" s="422"/>
      <c r="D163" s="234"/>
      <c r="E163" s="234"/>
      <c r="F163" s="399"/>
      <c r="G163" s="472"/>
      <c r="H163" s="472"/>
      <c r="I163" s="1097"/>
    </row>
    <row r="164" spans="1:9" s="15" customFormat="1" ht="204" x14ac:dyDescent="0.3">
      <c r="A164" s="1452">
        <v>14</v>
      </c>
      <c r="B164" s="1475" t="s">
        <v>183</v>
      </c>
      <c r="C164" s="419" t="s">
        <v>240</v>
      </c>
      <c r="D164" s="428"/>
      <c r="E164" s="428"/>
      <c r="F164" s="479"/>
      <c r="G164" s="451"/>
      <c r="H164" s="451"/>
      <c r="I164" s="558"/>
    </row>
    <row r="165" spans="1:9" s="15" customFormat="1" ht="40.799999999999997" x14ac:dyDescent="0.3">
      <c r="A165" s="1453"/>
      <c r="B165" s="1475"/>
      <c r="C165" s="420" t="s">
        <v>223</v>
      </c>
      <c r="D165" s="428"/>
      <c r="E165" s="428"/>
      <c r="F165" s="450"/>
      <c r="G165" s="451"/>
      <c r="H165" s="451"/>
      <c r="I165" s="558"/>
    </row>
    <row r="166" spans="1:9" s="15" customFormat="1" x14ac:dyDescent="0.3">
      <c r="A166" s="1453"/>
      <c r="B166" s="1475"/>
      <c r="C166" s="420" t="s">
        <v>177</v>
      </c>
      <c r="D166" s="428"/>
      <c r="E166" s="428"/>
      <c r="F166" s="450"/>
      <c r="G166" s="451"/>
      <c r="H166" s="451"/>
      <c r="I166" s="558"/>
    </row>
    <row r="167" spans="1:9" s="15" customFormat="1" ht="40.799999999999997" x14ac:dyDescent="0.3">
      <c r="A167" s="1453"/>
      <c r="B167" s="1475"/>
      <c r="C167" s="421" t="s">
        <v>69</v>
      </c>
      <c r="D167" s="428"/>
      <c r="E167" s="428"/>
      <c r="F167" s="450"/>
      <c r="G167" s="451"/>
      <c r="H167" s="451"/>
      <c r="I167" s="558"/>
    </row>
    <row r="168" spans="1:9" s="17" customFormat="1" ht="40.799999999999997" x14ac:dyDescent="0.3">
      <c r="A168" s="1453"/>
      <c r="B168" s="1476"/>
      <c r="C168" s="512" t="s">
        <v>70</v>
      </c>
      <c r="D168" s="432"/>
      <c r="E168" s="432"/>
      <c r="F168" s="455"/>
      <c r="G168" s="456"/>
      <c r="H168" s="456"/>
      <c r="I168" s="1102"/>
    </row>
    <row r="169" spans="1:9" s="15" customFormat="1" x14ac:dyDescent="0.3">
      <c r="A169" s="1453"/>
      <c r="B169" s="437" t="s">
        <v>0</v>
      </c>
      <c r="C169" s="401" t="s">
        <v>184</v>
      </c>
      <c r="D169" s="428"/>
      <c r="E169" s="428"/>
      <c r="F169" s="234"/>
      <c r="G169" s="451"/>
      <c r="H169" s="451"/>
      <c r="I169" s="558"/>
    </row>
    <row r="170" spans="1:9" s="498" customFormat="1" x14ac:dyDescent="0.3">
      <c r="A170" s="1453"/>
      <c r="B170" s="437"/>
      <c r="C170" s="502" t="s">
        <v>485</v>
      </c>
      <c r="D170" s="428" t="s">
        <v>46</v>
      </c>
      <c r="E170" s="428">
        <v>2</v>
      </c>
      <c r="F170" s="234">
        <v>5</v>
      </c>
      <c r="G170" s="451">
        <v>1.5</v>
      </c>
      <c r="H170" s="451"/>
      <c r="I170" s="558">
        <f>E170*F170*G170</f>
        <v>15</v>
      </c>
    </row>
    <row r="171" spans="1:9" s="15" customFormat="1" x14ac:dyDescent="0.3">
      <c r="A171" s="1453"/>
      <c r="B171" s="437"/>
      <c r="C171" s="401"/>
      <c r="D171" s="428" t="s">
        <v>46</v>
      </c>
      <c r="E171" s="428">
        <v>2</v>
      </c>
      <c r="F171" s="234">
        <v>5</v>
      </c>
      <c r="G171" s="451">
        <v>5</v>
      </c>
      <c r="H171" s="451"/>
      <c r="I171" s="558">
        <f>E171*F171*G171</f>
        <v>50</v>
      </c>
    </row>
    <row r="172" spans="1:9" s="169" customFormat="1" ht="21.6" thickBot="1" x14ac:dyDescent="0.45">
      <c r="A172" s="1453"/>
      <c r="B172" s="503"/>
      <c r="C172" s="505" t="s">
        <v>339</v>
      </c>
      <c r="D172" s="492" t="s">
        <v>46</v>
      </c>
      <c r="E172" s="452"/>
      <c r="F172" s="452"/>
      <c r="G172" s="504"/>
      <c r="H172" s="1311"/>
      <c r="I172" s="1082">
        <f>SUM(I170:I171)</f>
        <v>65</v>
      </c>
    </row>
    <row r="173" spans="1:9" s="102" customFormat="1" ht="21" thickTop="1" x14ac:dyDescent="0.3">
      <c r="A173" s="1453"/>
      <c r="B173" s="437"/>
      <c r="C173" s="513"/>
      <c r="D173" s="428"/>
      <c r="E173" s="428"/>
      <c r="F173" s="428"/>
      <c r="G173" s="451"/>
      <c r="H173" s="451"/>
      <c r="I173" s="1099"/>
    </row>
    <row r="174" spans="1:9" s="15" customFormat="1" ht="21" thickBot="1" x14ac:dyDescent="0.35">
      <c r="A174" s="1453"/>
      <c r="B174" s="437" t="s">
        <v>1</v>
      </c>
      <c r="C174" s="401" t="s">
        <v>293</v>
      </c>
      <c r="D174" s="428" t="s">
        <v>181</v>
      </c>
      <c r="E174" s="234">
        <v>0</v>
      </c>
      <c r="F174" s="234"/>
      <c r="G174" s="451"/>
      <c r="H174" s="451"/>
      <c r="I174" s="1082">
        <f>E174</f>
        <v>0</v>
      </c>
    </row>
    <row r="175" spans="1:9" s="15" customFormat="1" ht="21" thickTop="1" x14ac:dyDescent="0.3">
      <c r="A175" s="1453"/>
      <c r="B175" s="437"/>
      <c r="C175" s="401"/>
      <c r="D175" s="428"/>
      <c r="E175" s="234"/>
      <c r="F175" s="234"/>
      <c r="G175" s="451"/>
      <c r="H175" s="451"/>
      <c r="I175" s="1099"/>
    </row>
    <row r="176" spans="1:9" s="15" customFormat="1" x14ac:dyDescent="0.3">
      <c r="A176" s="1453"/>
      <c r="B176" s="440" t="s">
        <v>2</v>
      </c>
      <c r="C176" s="401" t="s">
        <v>186</v>
      </c>
      <c r="D176" s="234" t="s">
        <v>40</v>
      </c>
      <c r="E176" s="234">
        <v>1</v>
      </c>
      <c r="F176" s="234">
        <v>32</v>
      </c>
      <c r="G176" s="472"/>
      <c r="H176" s="472"/>
      <c r="I176" s="558">
        <f>E176*F176</f>
        <v>32</v>
      </c>
    </row>
    <row r="177" spans="1:9" s="15" customFormat="1" x14ac:dyDescent="0.3">
      <c r="A177" s="1453"/>
      <c r="B177" s="1216"/>
      <c r="C177" s="425"/>
      <c r="D177" s="234"/>
      <c r="E177" s="234"/>
      <c r="F177" s="234"/>
      <c r="G177" s="472"/>
      <c r="H177" s="472"/>
      <c r="I177" s="1099"/>
    </row>
    <row r="178" spans="1:9" s="506" customFormat="1" x14ac:dyDescent="0.3">
      <c r="A178" s="1454"/>
      <c r="B178" s="514" t="s">
        <v>3</v>
      </c>
      <c r="C178" s="515" t="s">
        <v>188</v>
      </c>
      <c r="D178" s="509" t="s">
        <v>46</v>
      </c>
      <c r="E178" s="509">
        <v>0</v>
      </c>
      <c r="F178" s="529"/>
      <c r="G178" s="511"/>
      <c r="H178" s="511"/>
      <c r="I178" s="1103">
        <f>E178</f>
        <v>0</v>
      </c>
    </row>
    <row r="179" spans="1:9" s="15" customFormat="1" x14ac:dyDescent="0.3">
      <c r="A179" s="463"/>
      <c r="B179" s="445"/>
      <c r="C179" s="424"/>
      <c r="D179" s="1204"/>
      <c r="E179" s="1204"/>
      <c r="F179" s="430"/>
      <c r="G179" s="457"/>
      <c r="H179" s="457"/>
      <c r="I179" s="558"/>
    </row>
    <row r="180" spans="1:9" s="15" customFormat="1" ht="367.2" x14ac:dyDescent="0.3">
      <c r="A180" s="461">
        <v>15</v>
      </c>
      <c r="B180" s="446" t="s">
        <v>192</v>
      </c>
      <c r="C180" s="423" t="s">
        <v>241</v>
      </c>
      <c r="D180" s="428"/>
      <c r="E180" s="428"/>
      <c r="F180" s="234"/>
      <c r="G180" s="451"/>
      <c r="H180" s="451"/>
      <c r="I180" s="558"/>
    </row>
    <row r="181" spans="1:9" s="498" customFormat="1" ht="21" thickBot="1" x14ac:dyDescent="0.35">
      <c r="A181" s="461"/>
      <c r="B181" s="446"/>
      <c r="C181" s="502" t="s">
        <v>486</v>
      </c>
      <c r="D181" s="428" t="s">
        <v>40</v>
      </c>
      <c r="E181" s="428">
        <v>1</v>
      </c>
      <c r="F181" s="234">
        <v>9.25</v>
      </c>
      <c r="G181" s="451"/>
      <c r="H181" s="451"/>
      <c r="I181" s="1082">
        <f>E181*F181</f>
        <v>9.25</v>
      </c>
    </row>
    <row r="182" spans="1:9" s="15" customFormat="1" ht="253.2" customHeight="1" thickTop="1" x14ac:dyDescent="0.3">
      <c r="A182" s="461">
        <v>16</v>
      </c>
      <c r="B182" s="446" t="s">
        <v>193</v>
      </c>
      <c r="C182" s="425" t="s">
        <v>445</v>
      </c>
      <c r="D182" s="428" t="s">
        <v>40</v>
      </c>
      <c r="E182" s="428"/>
      <c r="F182" s="430"/>
      <c r="G182" s="451"/>
      <c r="H182" s="451"/>
      <c r="I182" s="1099"/>
    </row>
    <row r="183" spans="1:9" s="498" customFormat="1" ht="21" thickBot="1" x14ac:dyDescent="0.35">
      <c r="A183" s="461"/>
      <c r="B183" s="446"/>
      <c r="C183" s="502" t="s">
        <v>487</v>
      </c>
      <c r="D183" s="428" t="s">
        <v>40</v>
      </c>
      <c r="E183" s="428">
        <v>1</v>
      </c>
      <c r="F183" s="234">
        <v>11.16</v>
      </c>
      <c r="G183" s="451"/>
      <c r="H183" s="457"/>
      <c r="I183" s="1082">
        <f>E183*F183</f>
        <v>11.16</v>
      </c>
    </row>
    <row r="184" spans="1:9" s="15" customFormat="1" ht="21" thickTop="1" x14ac:dyDescent="0.3">
      <c r="A184" s="466"/>
      <c r="B184" s="516"/>
      <c r="C184" s="401"/>
      <c r="D184" s="428"/>
      <c r="E184" s="428"/>
      <c r="F184" s="234"/>
      <c r="G184" s="517"/>
      <c r="H184" s="457"/>
      <c r="I184" s="1099"/>
    </row>
    <row r="185" spans="1:9" s="15" customFormat="1" ht="353.4" customHeight="1" x14ac:dyDescent="0.3">
      <c r="A185" s="469">
        <v>17</v>
      </c>
      <c r="B185" s="438" t="s">
        <v>201</v>
      </c>
      <c r="C185" s="401" t="s">
        <v>243</v>
      </c>
      <c r="D185" s="234" t="s">
        <v>46</v>
      </c>
      <c r="E185" s="234"/>
      <c r="F185" s="472"/>
      <c r="G185" s="481"/>
      <c r="H185" s="451"/>
      <c r="I185" s="558"/>
    </row>
    <row r="186" spans="1:9" s="15" customFormat="1" x14ac:dyDescent="0.3">
      <c r="A186" s="469"/>
      <c r="B186" s="438"/>
      <c r="C186" s="401" t="s">
        <v>488</v>
      </c>
      <c r="D186" s="234" t="s">
        <v>46</v>
      </c>
      <c r="E186" s="234">
        <v>1</v>
      </c>
      <c r="F186" s="472">
        <v>3.5</v>
      </c>
      <c r="G186" s="481"/>
      <c r="H186" s="451">
        <v>8</v>
      </c>
      <c r="I186" s="1104">
        <f>E186*F186*H186</f>
        <v>28</v>
      </c>
    </row>
    <row r="187" spans="1:9" s="15" customFormat="1" x14ac:dyDescent="0.3">
      <c r="A187" s="469"/>
      <c r="B187" s="438"/>
      <c r="C187" s="401" t="s">
        <v>489</v>
      </c>
      <c r="D187" s="234" t="s">
        <v>46</v>
      </c>
      <c r="E187" s="234">
        <v>1</v>
      </c>
      <c r="F187" s="472">
        <v>13.5</v>
      </c>
      <c r="G187" s="481"/>
      <c r="H187" s="451">
        <v>8</v>
      </c>
      <c r="I187" s="1104">
        <f>E187*F187*H187</f>
        <v>108</v>
      </c>
    </row>
    <row r="188" spans="1:9" s="169" customFormat="1" ht="21.6" thickBot="1" x14ac:dyDescent="0.45">
      <c r="A188" s="902"/>
      <c r="B188" s="487"/>
      <c r="C188" s="505" t="s">
        <v>339</v>
      </c>
      <c r="D188" s="492"/>
      <c r="E188" s="452"/>
      <c r="F188" s="504"/>
      <c r="G188" s="1240"/>
      <c r="H188" s="504"/>
      <c r="I188" s="1312">
        <f>SUM(I186:I187)</f>
        <v>136</v>
      </c>
    </row>
    <row r="189" spans="1:9" s="15" customFormat="1" ht="21" thickTop="1" x14ac:dyDescent="0.3">
      <c r="A189" s="469"/>
      <c r="B189" s="438"/>
      <c r="C189" s="401"/>
      <c r="D189" s="234"/>
      <c r="E189" s="234"/>
      <c r="F189" s="472"/>
      <c r="G189" s="481"/>
      <c r="H189" s="1140"/>
      <c r="I189" s="1105"/>
    </row>
    <row r="190" spans="1:9" s="15" customFormat="1" ht="41.4" thickBot="1" x14ac:dyDescent="0.35">
      <c r="A190" s="469">
        <v>18</v>
      </c>
      <c r="B190" s="438" t="s">
        <v>205</v>
      </c>
      <c r="C190" s="401" t="s">
        <v>244</v>
      </c>
      <c r="D190" s="234" t="s">
        <v>67</v>
      </c>
      <c r="E190" s="234">
        <v>2</v>
      </c>
      <c r="F190" s="472"/>
      <c r="G190" s="481"/>
      <c r="H190" s="451"/>
      <c r="I190" s="1082">
        <f>E190</f>
        <v>2</v>
      </c>
    </row>
    <row r="191" spans="1:9" s="15" customFormat="1" ht="21" thickTop="1" x14ac:dyDescent="0.3">
      <c r="A191" s="469"/>
      <c r="B191" s="438"/>
      <c r="C191" s="401"/>
      <c r="D191" s="234"/>
      <c r="E191" s="234"/>
      <c r="F191" s="472"/>
      <c r="G191" s="481"/>
      <c r="H191" s="1140"/>
      <c r="I191" s="1105"/>
    </row>
    <row r="192" spans="1:9" s="15" customFormat="1" ht="199.8" customHeight="1" x14ac:dyDescent="0.3">
      <c r="A192" s="469">
        <v>19</v>
      </c>
      <c r="B192" s="438" t="s">
        <v>296</v>
      </c>
      <c r="C192" s="401" t="s">
        <v>242</v>
      </c>
      <c r="D192" s="234" t="s">
        <v>46</v>
      </c>
      <c r="E192" s="234"/>
      <c r="F192" s="472"/>
      <c r="G192" s="481"/>
      <c r="H192" s="451"/>
      <c r="I192" s="558"/>
    </row>
    <row r="193" spans="1:53" s="15" customFormat="1" x14ac:dyDescent="0.3">
      <c r="A193" s="467"/>
      <c r="B193" s="447"/>
      <c r="C193" s="424" t="s">
        <v>418</v>
      </c>
      <c r="D193" s="228" t="s">
        <v>46</v>
      </c>
      <c r="E193" s="228">
        <v>1</v>
      </c>
      <c r="F193" s="228">
        <v>47.66</v>
      </c>
      <c r="G193" s="228"/>
      <c r="H193" s="228">
        <v>13.91</v>
      </c>
      <c r="I193" s="1095">
        <f>E193*F193*H193</f>
        <v>662.95060000000001</v>
      </c>
    </row>
    <row r="194" spans="1:53" s="506" customFormat="1" x14ac:dyDescent="0.3">
      <c r="A194" s="518"/>
      <c r="B194" s="519"/>
      <c r="C194" s="520" t="s">
        <v>490</v>
      </c>
      <c r="D194" s="301" t="s">
        <v>46</v>
      </c>
      <c r="E194" s="301">
        <v>-1</v>
      </c>
      <c r="F194" s="301"/>
      <c r="G194" s="521"/>
      <c r="H194" s="301"/>
      <c r="I194" s="1095">
        <f t="shared" ref="I194:I198" si="5">E194*F194*H194</f>
        <v>0</v>
      </c>
    </row>
    <row r="195" spans="1:53" s="506" customFormat="1" x14ac:dyDescent="0.3">
      <c r="A195" s="518"/>
      <c r="B195" s="519"/>
      <c r="C195" s="520" t="s">
        <v>490</v>
      </c>
      <c r="D195" s="301" t="s">
        <v>46</v>
      </c>
      <c r="E195" s="301">
        <v>-1</v>
      </c>
      <c r="F195" s="301"/>
      <c r="G195" s="521"/>
      <c r="H195" s="301"/>
      <c r="I195" s="1095">
        <f t="shared" si="5"/>
        <v>0</v>
      </c>
    </row>
    <row r="196" spans="1:53" s="15" customFormat="1" x14ac:dyDescent="0.3">
      <c r="A196" s="467"/>
      <c r="B196" s="447"/>
      <c r="C196" s="424" t="s">
        <v>421</v>
      </c>
      <c r="D196" s="228" t="s">
        <v>46</v>
      </c>
      <c r="E196" s="228">
        <v>1</v>
      </c>
      <c r="F196" s="228">
        <v>51.58</v>
      </c>
      <c r="G196" s="482"/>
      <c r="H196" s="228">
        <v>10.58</v>
      </c>
      <c r="I196" s="1095">
        <f t="shared" si="5"/>
        <v>545.71640000000002</v>
      </c>
    </row>
    <row r="197" spans="1:53" s="15" customFormat="1" x14ac:dyDescent="0.3">
      <c r="A197" s="467"/>
      <c r="B197" s="447"/>
      <c r="C197" s="424" t="s">
        <v>491</v>
      </c>
      <c r="D197" s="228" t="s">
        <v>46</v>
      </c>
      <c r="E197" s="228">
        <v>1</v>
      </c>
      <c r="F197" s="228">
        <v>5</v>
      </c>
      <c r="G197" s="482"/>
      <c r="H197" s="228">
        <v>7.5</v>
      </c>
      <c r="I197" s="1095">
        <f t="shared" si="5"/>
        <v>37.5</v>
      </c>
    </row>
    <row r="198" spans="1:53" s="15" customFormat="1" x14ac:dyDescent="0.3">
      <c r="A198" s="467"/>
      <c r="B198" s="447"/>
      <c r="C198" s="424" t="s">
        <v>527</v>
      </c>
      <c r="D198" s="228" t="s">
        <v>46</v>
      </c>
      <c r="E198" s="228">
        <v>1</v>
      </c>
      <c r="F198" s="228">
        <v>5</v>
      </c>
      <c r="G198" s="482"/>
      <c r="H198" s="228">
        <v>10.5</v>
      </c>
      <c r="I198" s="1095">
        <f t="shared" si="5"/>
        <v>52.5</v>
      </c>
    </row>
    <row r="199" spans="1:53" s="15" customFormat="1" x14ac:dyDescent="0.35">
      <c r="A199" s="1024"/>
      <c r="B199" s="1134"/>
      <c r="C199" s="1142" t="s">
        <v>638</v>
      </c>
      <c r="D199" s="1024" t="s">
        <v>46</v>
      </c>
      <c r="E199" s="1024">
        <v>1</v>
      </c>
      <c r="F199" s="1024">
        <v>50.16</v>
      </c>
      <c r="G199" s="1136"/>
      <c r="H199" s="1136">
        <v>4</v>
      </c>
      <c r="I199" s="1138">
        <f>E199*F199*H199</f>
        <v>200.64</v>
      </c>
    </row>
    <row r="200" spans="1:53" s="15" customFormat="1" x14ac:dyDescent="0.35">
      <c r="A200" s="1024"/>
      <c r="B200" s="1134"/>
      <c r="C200" s="1142" t="s">
        <v>639</v>
      </c>
      <c r="D200" s="1024" t="s">
        <v>46</v>
      </c>
      <c r="E200" s="1024">
        <v>1</v>
      </c>
      <c r="F200" s="1024">
        <v>7.58</v>
      </c>
      <c r="G200" s="1136"/>
      <c r="H200" s="1136">
        <v>4</v>
      </c>
      <c r="I200" s="1138">
        <f>E200*F200*H200</f>
        <v>30.32</v>
      </c>
    </row>
    <row r="201" spans="1:53" s="15" customFormat="1" x14ac:dyDescent="0.35">
      <c r="A201" s="1184"/>
      <c r="B201" s="1185"/>
      <c r="C201" s="1142" t="s">
        <v>665</v>
      </c>
      <c r="D201" s="1024" t="s">
        <v>46</v>
      </c>
      <c r="E201" s="1024">
        <v>1</v>
      </c>
      <c r="F201" s="1024">
        <v>15.5</v>
      </c>
      <c r="G201" s="1186"/>
      <c r="H201" s="1136">
        <v>4</v>
      </c>
      <c r="I201" s="1187">
        <f>E201*F201*H201</f>
        <v>62</v>
      </c>
    </row>
    <row r="202" spans="1:53" s="169" customFormat="1" ht="21.6" thickBot="1" x14ac:dyDescent="0.45">
      <c r="A202" s="488"/>
      <c r="B202" s="522"/>
      <c r="C202" s="505" t="s">
        <v>339</v>
      </c>
      <c r="D202" s="276" t="s">
        <v>46</v>
      </c>
      <c r="E202" s="307"/>
      <c r="F202" s="307"/>
      <c r="G202" s="1240"/>
      <c r="H202" s="307"/>
      <c r="I202" s="1261">
        <f>SUM(I193:I201)</f>
        <v>1591.6269999999997</v>
      </c>
    </row>
    <row r="203" spans="1:53" s="15" customFormat="1" ht="21" thickTop="1" x14ac:dyDescent="0.3">
      <c r="A203" s="467"/>
      <c r="B203" s="447"/>
      <c r="C203" s="424"/>
      <c r="D203" s="228"/>
      <c r="E203" s="228"/>
      <c r="F203" s="228"/>
      <c r="G203" s="482"/>
      <c r="H203" s="228"/>
      <c r="I203" s="355"/>
    </row>
    <row r="204" spans="1:53" ht="102" x14ac:dyDescent="0.3">
      <c r="A204" s="467">
        <v>20</v>
      </c>
      <c r="B204" s="439" t="s">
        <v>247</v>
      </c>
      <c r="C204" s="409" t="s">
        <v>249</v>
      </c>
      <c r="D204" s="234" t="s">
        <v>40</v>
      </c>
      <c r="E204" s="234"/>
      <c r="F204" s="472"/>
      <c r="G204" s="481"/>
      <c r="H204" s="228"/>
      <c r="I204" s="558"/>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row>
    <row r="205" spans="1:53" s="525" customFormat="1" x14ac:dyDescent="0.3">
      <c r="A205" s="467"/>
      <c r="B205" s="439"/>
      <c r="C205" s="526" t="s">
        <v>492</v>
      </c>
      <c r="D205" s="234" t="s">
        <v>40</v>
      </c>
      <c r="E205" s="234"/>
      <c r="F205" s="472"/>
      <c r="G205" s="481"/>
      <c r="H205" s="228"/>
      <c r="I205" s="558"/>
      <c r="J205" s="524"/>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row>
    <row r="206" spans="1:53" s="525" customFormat="1" x14ac:dyDescent="0.3">
      <c r="A206" s="467"/>
      <c r="B206" s="439"/>
      <c r="C206" s="523" t="s">
        <v>494</v>
      </c>
      <c r="D206" s="234" t="s">
        <v>40</v>
      </c>
      <c r="E206" s="234">
        <v>6</v>
      </c>
      <c r="F206" s="472">
        <v>7.08</v>
      </c>
      <c r="G206" s="481"/>
      <c r="H206" s="228"/>
      <c r="I206" s="558">
        <f>E206*F206</f>
        <v>42.480000000000004</v>
      </c>
      <c r="J206" s="524"/>
      <c r="K206" s="524"/>
      <c r="L206" s="524"/>
      <c r="M206" s="524"/>
      <c r="N206" s="524"/>
      <c r="O206" s="524"/>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c r="AP206" s="524"/>
      <c r="AQ206" s="524"/>
      <c r="AR206" s="524"/>
      <c r="AS206" s="524"/>
      <c r="AT206" s="524"/>
      <c r="AU206" s="524"/>
      <c r="AV206" s="524"/>
      <c r="AW206" s="524"/>
      <c r="AX206" s="524"/>
      <c r="AY206" s="524"/>
      <c r="AZ206" s="524"/>
      <c r="BA206" s="524"/>
    </row>
    <row r="207" spans="1:53" s="525" customFormat="1" x14ac:dyDescent="0.3">
      <c r="A207" s="467"/>
      <c r="B207" s="439"/>
      <c r="C207" s="523" t="s">
        <v>494</v>
      </c>
      <c r="D207" s="234" t="s">
        <v>40</v>
      </c>
      <c r="E207" s="234">
        <v>10</v>
      </c>
      <c r="F207" s="472">
        <v>10.83</v>
      </c>
      <c r="G207" s="481"/>
      <c r="H207" s="228"/>
      <c r="I207" s="558">
        <f t="shared" ref="I207:I216" si="6">E207*F207</f>
        <v>108.3</v>
      </c>
      <c r="J207" s="524"/>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c r="AQ207" s="524"/>
      <c r="AR207" s="524"/>
      <c r="AS207" s="524"/>
      <c r="AT207" s="524"/>
      <c r="AU207" s="524"/>
      <c r="AV207" s="524"/>
      <c r="AW207" s="524"/>
      <c r="AX207" s="524"/>
      <c r="AY207" s="524"/>
      <c r="AZ207" s="524"/>
      <c r="BA207" s="524"/>
    </row>
    <row r="208" spans="1:53" s="525" customFormat="1" x14ac:dyDescent="0.3">
      <c r="A208" s="467"/>
      <c r="B208" s="439"/>
      <c r="C208" s="523" t="s">
        <v>493</v>
      </c>
      <c r="D208" s="234" t="s">
        <v>40</v>
      </c>
      <c r="E208" s="234">
        <v>3</v>
      </c>
      <c r="F208" s="472">
        <v>38.909999999999997</v>
      </c>
      <c r="G208" s="481"/>
      <c r="H208" s="228"/>
      <c r="I208" s="558">
        <f t="shared" si="6"/>
        <v>116.72999999999999</v>
      </c>
      <c r="J208" s="524"/>
      <c r="K208" s="524"/>
      <c r="L208" s="524"/>
      <c r="M208" s="524"/>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c r="AQ208" s="524"/>
      <c r="AR208" s="524"/>
      <c r="AS208" s="524"/>
      <c r="AT208" s="524"/>
      <c r="AU208" s="524"/>
      <c r="AV208" s="524"/>
      <c r="AW208" s="524"/>
      <c r="AX208" s="524"/>
      <c r="AY208" s="524"/>
      <c r="AZ208" s="524"/>
      <c r="BA208" s="524"/>
    </row>
    <row r="209" spans="1:53" s="525" customFormat="1" x14ac:dyDescent="0.3">
      <c r="A209" s="467"/>
      <c r="B209" s="439"/>
      <c r="C209" s="526" t="s">
        <v>460</v>
      </c>
      <c r="D209" s="234"/>
      <c r="E209" s="234"/>
      <c r="F209" s="472"/>
      <c r="G209" s="481"/>
      <c r="H209" s="228"/>
      <c r="I209" s="558"/>
      <c r="J209" s="524"/>
      <c r="K209" s="524"/>
      <c r="L209" s="524"/>
      <c r="M209" s="524"/>
      <c r="N209" s="524"/>
      <c r="O209" s="524"/>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c r="AP209" s="524"/>
      <c r="AQ209" s="524"/>
      <c r="AR209" s="524"/>
      <c r="AS209" s="524"/>
      <c r="AT209" s="524"/>
      <c r="AU209" s="524"/>
      <c r="AV209" s="524"/>
      <c r="AW209" s="524"/>
      <c r="AX209" s="524"/>
      <c r="AY209" s="524"/>
      <c r="AZ209" s="524"/>
      <c r="BA209" s="524"/>
    </row>
    <row r="210" spans="1:53" s="525" customFormat="1" x14ac:dyDescent="0.3">
      <c r="A210" s="467"/>
      <c r="B210" s="439"/>
      <c r="C210" s="523" t="s">
        <v>494</v>
      </c>
      <c r="D210" s="234" t="s">
        <v>40</v>
      </c>
      <c r="E210" s="234">
        <v>20</v>
      </c>
      <c r="F210" s="472">
        <v>7.5</v>
      </c>
      <c r="G210" s="481"/>
      <c r="H210" s="228"/>
      <c r="I210" s="558">
        <f t="shared" si="6"/>
        <v>150</v>
      </c>
      <c r="J210" s="524"/>
      <c r="K210" s="524"/>
      <c r="L210" s="524"/>
      <c r="M210" s="524"/>
      <c r="N210" s="524"/>
      <c r="O210" s="524"/>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c r="AP210" s="524"/>
      <c r="AQ210" s="524"/>
      <c r="AR210" s="524"/>
      <c r="AS210" s="524"/>
      <c r="AT210" s="524"/>
      <c r="AU210" s="524"/>
      <c r="AV210" s="524"/>
      <c r="AW210" s="524"/>
      <c r="AX210" s="524"/>
      <c r="AY210" s="524"/>
      <c r="AZ210" s="524"/>
      <c r="BA210" s="524"/>
    </row>
    <row r="211" spans="1:53" s="525" customFormat="1" x14ac:dyDescent="0.3">
      <c r="A211" s="467"/>
      <c r="B211" s="439"/>
      <c r="C211" s="523" t="s">
        <v>493</v>
      </c>
      <c r="D211" s="234" t="s">
        <v>40</v>
      </c>
      <c r="E211" s="234">
        <v>4</v>
      </c>
      <c r="F211" s="472">
        <v>34.08</v>
      </c>
      <c r="G211" s="481"/>
      <c r="H211" s="228"/>
      <c r="I211" s="558">
        <f t="shared" si="6"/>
        <v>136.32</v>
      </c>
      <c r="J211" s="524"/>
      <c r="K211" s="524"/>
      <c r="L211" s="524"/>
      <c r="M211" s="524"/>
      <c r="N211" s="524"/>
      <c r="O211" s="524"/>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c r="AP211" s="524"/>
      <c r="AQ211" s="524"/>
      <c r="AR211" s="524"/>
      <c r="AS211" s="524"/>
      <c r="AT211" s="524"/>
      <c r="AU211" s="524"/>
      <c r="AV211" s="524"/>
      <c r="AW211" s="524"/>
      <c r="AX211" s="524"/>
      <c r="AY211" s="524"/>
      <c r="AZ211" s="524"/>
      <c r="BA211" s="524"/>
    </row>
    <row r="212" spans="1:53" s="525" customFormat="1" x14ac:dyDescent="0.3">
      <c r="A212" s="467"/>
      <c r="B212" s="439"/>
      <c r="C212" s="526" t="s">
        <v>495</v>
      </c>
      <c r="D212" s="234"/>
      <c r="E212" s="234"/>
      <c r="F212" s="472"/>
      <c r="G212" s="481"/>
      <c r="H212" s="228"/>
      <c r="I212" s="558"/>
      <c r="J212" s="524"/>
      <c r="K212" s="524"/>
      <c r="L212" s="524"/>
      <c r="M212" s="524"/>
      <c r="N212" s="524"/>
      <c r="O212" s="524"/>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c r="AP212" s="524"/>
      <c r="AQ212" s="524"/>
      <c r="AR212" s="524"/>
      <c r="AS212" s="524"/>
      <c r="AT212" s="524"/>
      <c r="AU212" s="524"/>
      <c r="AV212" s="524"/>
      <c r="AW212" s="524"/>
      <c r="AX212" s="524"/>
      <c r="AY212" s="524"/>
      <c r="AZ212" s="524"/>
      <c r="BA212" s="524"/>
    </row>
    <row r="213" spans="1:53" s="525" customFormat="1" x14ac:dyDescent="0.3">
      <c r="A213" s="467"/>
      <c r="B213" s="439"/>
      <c r="C213" s="523" t="s">
        <v>494</v>
      </c>
      <c r="D213" s="234" t="s">
        <v>40</v>
      </c>
      <c r="E213" s="234">
        <v>4</v>
      </c>
      <c r="F213" s="472">
        <v>7.5</v>
      </c>
      <c r="G213" s="481"/>
      <c r="H213" s="228"/>
      <c r="I213" s="558">
        <f t="shared" si="6"/>
        <v>30</v>
      </c>
      <c r="J213" s="524"/>
      <c r="K213" s="524"/>
      <c r="L213" s="524"/>
      <c r="M213" s="524"/>
      <c r="N213" s="524"/>
      <c r="O213" s="524"/>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c r="AP213" s="524"/>
      <c r="AQ213" s="524"/>
      <c r="AR213" s="524"/>
      <c r="AS213" s="524"/>
      <c r="AT213" s="524"/>
      <c r="AU213" s="524"/>
      <c r="AV213" s="524"/>
      <c r="AW213" s="524"/>
      <c r="AX213" s="524"/>
      <c r="AY213" s="524"/>
      <c r="AZ213" s="524"/>
      <c r="BA213" s="524"/>
    </row>
    <row r="214" spans="1:53" s="525" customFormat="1" x14ac:dyDescent="0.3">
      <c r="A214" s="467"/>
      <c r="B214" s="439"/>
      <c r="C214" s="523" t="s">
        <v>494</v>
      </c>
      <c r="D214" s="234" t="s">
        <v>40</v>
      </c>
      <c r="E214" s="234">
        <v>1</v>
      </c>
      <c r="F214" s="472">
        <v>2.5</v>
      </c>
      <c r="G214" s="481"/>
      <c r="H214" s="228"/>
      <c r="I214" s="558">
        <f t="shared" si="6"/>
        <v>2.5</v>
      </c>
      <c r="J214" s="524"/>
      <c r="K214" s="524"/>
      <c r="L214" s="524"/>
      <c r="M214" s="524"/>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c r="AQ214" s="524"/>
      <c r="AR214" s="524"/>
      <c r="AS214" s="524"/>
      <c r="AT214" s="524"/>
      <c r="AU214" s="524"/>
      <c r="AV214" s="524"/>
      <c r="AW214" s="524"/>
      <c r="AX214" s="524"/>
      <c r="AY214" s="524"/>
      <c r="AZ214" s="524"/>
      <c r="BA214" s="524"/>
    </row>
    <row r="215" spans="1:53" s="525" customFormat="1" x14ac:dyDescent="0.3">
      <c r="A215" s="467"/>
      <c r="B215" s="439"/>
      <c r="C215" s="523" t="s">
        <v>493</v>
      </c>
      <c r="D215" s="234" t="s">
        <v>40</v>
      </c>
      <c r="E215" s="234">
        <v>2</v>
      </c>
      <c r="F215" s="472">
        <v>6.91</v>
      </c>
      <c r="G215" s="481"/>
      <c r="H215" s="228"/>
      <c r="I215" s="558">
        <f t="shared" si="6"/>
        <v>13.82</v>
      </c>
      <c r="J215" s="524"/>
      <c r="K215" s="524"/>
      <c r="L215" s="524"/>
      <c r="M215" s="524"/>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c r="AQ215" s="524"/>
      <c r="AR215" s="524"/>
      <c r="AS215" s="524"/>
      <c r="AT215" s="524"/>
      <c r="AU215" s="524"/>
      <c r="AV215" s="524"/>
      <c r="AW215" s="524"/>
      <c r="AX215" s="524"/>
      <c r="AY215" s="524"/>
      <c r="AZ215" s="524"/>
      <c r="BA215" s="524"/>
    </row>
    <row r="216" spans="1:53" s="525" customFormat="1" x14ac:dyDescent="0.3">
      <c r="A216" s="467"/>
      <c r="B216" s="439"/>
      <c r="C216" s="523" t="s">
        <v>493</v>
      </c>
      <c r="D216" s="234" t="s">
        <v>40</v>
      </c>
      <c r="E216" s="234">
        <v>2</v>
      </c>
      <c r="F216" s="472">
        <v>10.91</v>
      </c>
      <c r="G216" s="481"/>
      <c r="H216" s="228"/>
      <c r="I216" s="558">
        <f t="shared" si="6"/>
        <v>21.82</v>
      </c>
      <c r="J216" s="524"/>
      <c r="K216" s="524"/>
      <c r="L216" s="524"/>
      <c r="M216" s="524"/>
      <c r="N216" s="524"/>
      <c r="O216" s="52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c r="AP216" s="524"/>
      <c r="AQ216" s="524"/>
      <c r="AR216" s="524"/>
      <c r="AS216" s="524"/>
      <c r="AT216" s="524"/>
      <c r="AU216" s="524"/>
      <c r="AV216" s="524"/>
      <c r="AW216" s="524"/>
      <c r="AX216" s="524"/>
      <c r="AY216" s="524"/>
      <c r="AZ216" s="524"/>
      <c r="BA216" s="524"/>
    </row>
    <row r="217" spans="1:53" s="904" customFormat="1" ht="21.6" thickBot="1" x14ac:dyDescent="0.45">
      <c r="A217" s="488"/>
      <c r="B217" s="487"/>
      <c r="C217" s="505" t="s">
        <v>339</v>
      </c>
      <c r="D217" s="492"/>
      <c r="E217" s="452"/>
      <c r="F217" s="504"/>
      <c r="G217" s="1240"/>
      <c r="H217" s="307"/>
      <c r="I217" s="1082">
        <f>SUM(I206:I216)</f>
        <v>621.97</v>
      </c>
    </row>
    <row r="218" spans="1:53" ht="21" thickTop="1" x14ac:dyDescent="0.3">
      <c r="A218" s="467"/>
      <c r="B218" s="439"/>
      <c r="C218" s="409"/>
      <c r="D218" s="234"/>
      <c r="E218" s="234"/>
      <c r="F218" s="472"/>
      <c r="G218" s="481"/>
      <c r="H218" s="228"/>
      <c r="I218" s="1099"/>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row>
    <row r="219" spans="1:53" s="115" customFormat="1" ht="102" x14ac:dyDescent="0.3">
      <c r="A219" s="527">
        <v>21</v>
      </c>
      <c r="B219" s="528" t="s">
        <v>248</v>
      </c>
      <c r="C219" s="407" t="s">
        <v>250</v>
      </c>
      <c r="D219" s="529"/>
      <c r="E219" s="529"/>
      <c r="F219" s="530"/>
      <c r="G219" s="521"/>
      <c r="H219" s="301"/>
      <c r="I219" s="1101"/>
    </row>
    <row r="220" spans="1:53" s="920" customFormat="1" ht="256.8" customHeight="1" x14ac:dyDescent="0.3">
      <c r="A220" s="914">
        <v>22</v>
      </c>
      <c r="B220" s="915" t="s">
        <v>253</v>
      </c>
      <c r="C220" s="916" t="s">
        <v>254</v>
      </c>
      <c r="D220" s="917" t="s">
        <v>46</v>
      </c>
      <c r="E220" s="917"/>
      <c r="F220" s="918"/>
      <c r="G220" s="919"/>
      <c r="H220" s="930"/>
      <c r="I220" s="1106"/>
    </row>
    <row r="221" spans="1:53" x14ac:dyDescent="0.3">
      <c r="A221" s="467"/>
      <c r="B221" s="439"/>
      <c r="C221" s="401"/>
      <c r="D221" s="234"/>
      <c r="E221" s="234"/>
      <c r="F221" s="472"/>
      <c r="G221" s="481"/>
      <c r="H221" s="228"/>
      <c r="I221" s="1107"/>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row>
    <row r="222" spans="1:53" s="19" customFormat="1" ht="163.19999999999999" x14ac:dyDescent="0.3">
      <c r="A222" s="467">
        <v>23</v>
      </c>
      <c r="B222" s="439" t="s">
        <v>256</v>
      </c>
      <c r="C222" s="401" t="s">
        <v>257</v>
      </c>
      <c r="D222" s="428"/>
      <c r="E222" s="234"/>
      <c r="F222" s="472"/>
      <c r="G222" s="481"/>
      <c r="H222" s="451"/>
      <c r="I222" s="1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row>
    <row r="223" spans="1:53" s="19" customFormat="1" ht="21" thickBot="1" x14ac:dyDescent="0.35">
      <c r="A223" s="474"/>
      <c r="B223" s="274"/>
      <c r="C223" s="415" t="s">
        <v>500</v>
      </c>
      <c r="D223" s="432" t="s">
        <v>46</v>
      </c>
      <c r="E223" s="429">
        <v>4</v>
      </c>
      <c r="F223" s="453">
        <v>4</v>
      </c>
      <c r="G223" s="531">
        <v>4</v>
      </c>
      <c r="H223" s="456"/>
      <c r="I223" s="1083">
        <f>E223*F223*G223</f>
        <v>64</v>
      </c>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row>
    <row r="224" spans="1:53" s="19" customFormat="1" ht="21" thickTop="1" x14ac:dyDescent="0.3">
      <c r="A224" s="474"/>
      <c r="B224" s="274"/>
      <c r="C224" s="415"/>
      <c r="D224" s="432"/>
      <c r="E224" s="429"/>
      <c r="F224" s="453"/>
      <c r="G224" s="531"/>
      <c r="H224" s="456"/>
      <c r="I224" s="1109"/>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row>
    <row r="225" spans="1:53" s="19" customFormat="1" ht="163.80000000000001" thickBot="1" x14ac:dyDescent="0.35">
      <c r="A225" s="470">
        <v>24</v>
      </c>
      <c r="B225" s="448" t="s">
        <v>297</v>
      </c>
      <c r="C225" s="426" t="s">
        <v>259</v>
      </c>
      <c r="D225" s="483" t="s">
        <v>46</v>
      </c>
      <c r="E225" s="484">
        <v>4</v>
      </c>
      <c r="F225" s="485">
        <v>2.5</v>
      </c>
      <c r="G225" s="486">
        <v>4</v>
      </c>
      <c r="H225" s="1141"/>
      <c r="I225" s="1083">
        <f>E225*F225*G225</f>
        <v>40</v>
      </c>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row>
    <row r="226" spans="1:53" s="15" customFormat="1" x14ac:dyDescent="0.35">
      <c r="A226" s="471"/>
      <c r="B226" s="427"/>
      <c r="C226" s="427"/>
      <c r="E226" s="1313"/>
      <c r="F226" s="1313"/>
      <c r="G226" s="1313"/>
      <c r="H226" s="1313"/>
      <c r="I226" s="1314"/>
    </row>
    <row r="227" spans="1:53" s="15" customFormat="1" x14ac:dyDescent="0.35">
      <c r="A227" s="471"/>
      <c r="B227" s="427"/>
      <c r="C227" s="427"/>
      <c r="E227" s="1313"/>
      <c r="F227" s="1313"/>
      <c r="G227" s="1313"/>
      <c r="H227" s="1313"/>
      <c r="I227" s="1314"/>
    </row>
    <row r="228" spans="1:53" s="15" customFormat="1" x14ac:dyDescent="0.35">
      <c r="A228" s="471"/>
      <c r="B228" s="427"/>
      <c r="C228" s="427"/>
      <c r="E228" s="1313"/>
      <c r="F228" s="1313"/>
      <c r="G228" s="1313"/>
      <c r="H228" s="1313"/>
      <c r="I228" s="1314"/>
    </row>
    <row r="229" spans="1:53" s="15" customFormat="1" x14ac:dyDescent="0.35">
      <c r="A229" s="471"/>
      <c r="B229" s="427"/>
      <c r="C229" s="427"/>
      <c r="E229" s="1313"/>
      <c r="F229" s="1313"/>
      <c r="G229" s="1313"/>
      <c r="H229" s="1313"/>
      <c r="I229" s="1314"/>
    </row>
    <row r="230" spans="1:53" s="15" customFormat="1" ht="18.75" customHeight="1" x14ac:dyDescent="0.35">
      <c r="A230" s="471"/>
      <c r="B230" s="427"/>
      <c r="C230" s="427"/>
      <c r="E230" s="1313"/>
      <c r="F230" s="1313"/>
      <c r="G230" s="1313"/>
      <c r="H230" s="1313"/>
      <c r="I230" s="1314"/>
    </row>
    <row r="231" spans="1:53" s="15" customFormat="1" ht="13.5" customHeight="1" x14ac:dyDescent="0.35">
      <c r="A231" s="471"/>
      <c r="B231" s="427"/>
      <c r="C231" s="427"/>
      <c r="E231" s="1313"/>
      <c r="F231" s="1313"/>
      <c r="G231" s="1313"/>
      <c r="H231" s="1313"/>
      <c r="I231" s="1314"/>
    </row>
    <row r="232" spans="1:53" s="15" customFormat="1" x14ac:dyDescent="0.35">
      <c r="A232" s="471"/>
      <c r="B232" s="427"/>
      <c r="C232" s="427"/>
      <c r="E232" s="1313"/>
      <c r="F232" s="1313"/>
      <c r="G232" s="1313"/>
      <c r="H232" s="1313"/>
      <c r="I232" s="1314"/>
    </row>
    <row r="233" spans="1:53" s="15" customFormat="1" x14ac:dyDescent="0.35">
      <c r="A233" s="471"/>
      <c r="B233" s="427"/>
      <c r="C233" s="427"/>
      <c r="E233" s="1313"/>
      <c r="F233" s="1313"/>
      <c r="G233" s="1313"/>
      <c r="H233" s="1313"/>
      <c r="I233" s="1314"/>
    </row>
    <row r="234" spans="1:53" s="15" customFormat="1" x14ac:dyDescent="0.3">
      <c r="A234" s="459"/>
      <c r="B234" s="433"/>
      <c r="C234" s="405"/>
      <c r="D234" s="8"/>
      <c r="E234" s="459"/>
      <c r="F234" s="459"/>
      <c r="G234" s="459"/>
      <c r="H234" s="459"/>
      <c r="I234" s="1290"/>
    </row>
    <row r="235" spans="1:53" s="15" customFormat="1" ht="26.25" customHeight="1" x14ac:dyDescent="0.3">
      <c r="A235" s="459"/>
      <c r="B235" s="433"/>
      <c r="C235" s="405"/>
      <c r="D235" s="8"/>
      <c r="E235" s="459"/>
      <c r="F235" s="1291"/>
      <c r="G235" s="459"/>
      <c r="H235" s="459"/>
      <c r="I235" s="1290"/>
    </row>
    <row r="236" spans="1:53" s="15" customFormat="1" ht="13.5" customHeight="1" x14ac:dyDescent="0.3">
      <c r="A236" s="459"/>
      <c r="B236" s="433"/>
      <c r="C236" s="405"/>
      <c r="D236" s="8"/>
      <c r="E236" s="459"/>
      <c r="F236" s="1291"/>
      <c r="G236" s="459"/>
      <c r="H236" s="459"/>
      <c r="I236" s="1290"/>
    </row>
    <row r="237" spans="1:53" s="15" customFormat="1" x14ac:dyDescent="0.3">
      <c r="A237" s="459"/>
      <c r="B237" s="433"/>
      <c r="C237" s="405"/>
      <c r="D237" s="8"/>
      <c r="E237" s="459"/>
      <c r="F237" s="1291"/>
      <c r="G237" s="459"/>
      <c r="H237" s="459"/>
      <c r="I237" s="1290"/>
    </row>
    <row r="238" spans="1:53" s="15" customFormat="1" x14ac:dyDescent="0.3">
      <c r="A238" s="459"/>
      <c r="B238" s="433"/>
      <c r="C238" s="405"/>
      <c r="D238" s="8"/>
      <c r="E238" s="459"/>
      <c r="F238" s="1291"/>
      <c r="G238" s="459"/>
      <c r="H238" s="459"/>
      <c r="I238" s="1290"/>
    </row>
    <row r="239" spans="1:53" s="15" customFormat="1" x14ac:dyDescent="0.3">
      <c r="A239" s="459"/>
      <c r="B239" s="433"/>
      <c r="C239" s="405"/>
      <c r="D239" s="8"/>
      <c r="E239" s="459"/>
      <c r="F239" s="1291"/>
      <c r="G239" s="459"/>
      <c r="H239" s="459"/>
      <c r="I239" s="1290"/>
    </row>
    <row r="240" spans="1:53" s="15" customFormat="1" x14ac:dyDescent="0.3">
      <c r="A240" s="459"/>
      <c r="B240" s="433"/>
      <c r="C240" s="405"/>
      <c r="D240" s="8"/>
      <c r="E240" s="459"/>
      <c r="F240" s="1291"/>
      <c r="G240" s="459"/>
      <c r="H240" s="459"/>
      <c r="I240" s="1290"/>
    </row>
    <row r="241" spans="1:9" s="15" customFormat="1" ht="26.25" customHeight="1" x14ac:dyDescent="0.3">
      <c r="A241" s="459"/>
      <c r="B241" s="433"/>
      <c r="C241" s="405"/>
      <c r="D241" s="8"/>
      <c r="E241" s="459"/>
      <c r="F241" s="1291"/>
      <c r="G241" s="459"/>
      <c r="H241" s="459"/>
      <c r="I241" s="1290"/>
    </row>
    <row r="242" spans="1:9" s="15" customFormat="1" x14ac:dyDescent="0.3">
      <c r="A242" s="459"/>
      <c r="B242" s="433"/>
      <c r="C242" s="405"/>
      <c r="D242" s="8"/>
      <c r="E242" s="459"/>
      <c r="F242" s="1291"/>
      <c r="G242" s="459"/>
      <c r="H242" s="459"/>
      <c r="I242" s="1290"/>
    </row>
    <row r="243" spans="1:9" s="15" customFormat="1" x14ac:dyDescent="0.3">
      <c r="A243" s="459"/>
      <c r="B243" s="433"/>
      <c r="C243" s="405"/>
      <c r="D243" s="8"/>
      <c r="E243" s="459"/>
      <c r="F243" s="1291"/>
      <c r="G243" s="459"/>
      <c r="H243" s="459"/>
      <c r="I243" s="1290"/>
    </row>
    <row r="244" spans="1:9" s="15" customFormat="1" ht="13.5" customHeight="1" x14ac:dyDescent="0.3">
      <c r="A244" s="459"/>
      <c r="B244" s="433"/>
      <c r="C244" s="405"/>
      <c r="D244" s="8"/>
      <c r="E244" s="459"/>
      <c r="F244" s="1291"/>
      <c r="G244" s="459"/>
      <c r="H244" s="459"/>
      <c r="I244" s="1290"/>
    </row>
    <row r="245" spans="1:9" s="15" customFormat="1" x14ac:dyDescent="0.3">
      <c r="A245" s="459"/>
      <c r="B245" s="433"/>
      <c r="C245" s="405"/>
      <c r="D245" s="8"/>
      <c r="E245" s="459"/>
      <c r="F245" s="1291"/>
      <c r="G245" s="459"/>
      <c r="H245" s="459"/>
      <c r="I245" s="1290"/>
    </row>
    <row r="246" spans="1:9" s="15" customFormat="1" ht="13.5" customHeight="1" x14ac:dyDescent="0.3">
      <c r="A246" s="459"/>
      <c r="B246" s="433"/>
      <c r="C246" s="405"/>
      <c r="D246" s="8"/>
      <c r="E246" s="459"/>
      <c r="F246" s="1291"/>
      <c r="G246" s="459"/>
      <c r="H246" s="459"/>
      <c r="I246" s="1290"/>
    </row>
    <row r="247" spans="1:9" s="15" customFormat="1" x14ac:dyDescent="0.3">
      <c r="A247" s="459"/>
      <c r="B247" s="433"/>
      <c r="C247" s="405"/>
      <c r="D247" s="8"/>
      <c r="E247" s="459"/>
      <c r="F247" s="1291"/>
      <c r="G247" s="459"/>
      <c r="H247" s="459"/>
      <c r="I247" s="1290"/>
    </row>
    <row r="248" spans="1:9" s="15" customFormat="1" x14ac:dyDescent="0.3">
      <c r="A248" s="459"/>
      <c r="B248" s="433"/>
      <c r="C248" s="405"/>
      <c r="D248" s="8"/>
      <c r="E248" s="459"/>
      <c r="F248" s="1291"/>
      <c r="G248" s="459"/>
      <c r="H248" s="459"/>
      <c r="I248" s="1290"/>
    </row>
    <row r="249" spans="1:9" s="15" customFormat="1" x14ac:dyDescent="0.3">
      <c r="A249" s="459"/>
      <c r="B249" s="433"/>
      <c r="C249" s="405"/>
      <c r="D249" s="8"/>
      <c r="E249" s="459"/>
      <c r="F249" s="1291"/>
      <c r="G249" s="459"/>
      <c r="H249" s="459"/>
      <c r="I249" s="1290"/>
    </row>
    <row r="250" spans="1:9" s="15" customFormat="1" x14ac:dyDescent="0.3">
      <c r="A250" s="459"/>
      <c r="B250" s="433"/>
      <c r="C250" s="405"/>
      <c r="D250" s="8"/>
      <c r="E250" s="459"/>
      <c r="F250" s="1291"/>
      <c r="G250" s="459"/>
      <c r="H250" s="459"/>
      <c r="I250" s="1290"/>
    </row>
    <row r="251" spans="1:9" s="15" customFormat="1" x14ac:dyDescent="0.3">
      <c r="A251" s="459"/>
      <c r="B251" s="433"/>
      <c r="C251" s="405"/>
      <c r="D251" s="8"/>
      <c r="E251" s="459"/>
      <c r="F251" s="1291"/>
      <c r="G251" s="459"/>
      <c r="H251" s="459"/>
      <c r="I251" s="1290"/>
    </row>
    <row r="252" spans="1:9" s="15" customFormat="1" x14ac:dyDescent="0.3">
      <c r="A252" s="459"/>
      <c r="B252" s="433"/>
      <c r="C252" s="405"/>
      <c r="D252" s="8"/>
      <c r="E252" s="459"/>
      <c r="F252" s="1291"/>
      <c r="G252" s="459"/>
      <c r="H252" s="459"/>
      <c r="I252" s="1290"/>
    </row>
    <row r="253" spans="1:9" s="15" customFormat="1" x14ac:dyDescent="0.3">
      <c r="A253" s="459"/>
      <c r="B253" s="433"/>
      <c r="C253" s="405"/>
      <c r="D253" s="8"/>
      <c r="E253" s="459"/>
      <c r="F253" s="1291"/>
      <c r="G253" s="459"/>
      <c r="H253" s="459"/>
      <c r="I253" s="1290"/>
    </row>
    <row r="254" spans="1:9" s="15" customFormat="1" x14ac:dyDescent="0.3">
      <c r="A254" s="459"/>
      <c r="B254" s="433"/>
      <c r="C254" s="405"/>
      <c r="D254" s="8"/>
      <c r="E254" s="459"/>
      <c r="F254" s="1291"/>
      <c r="G254" s="459"/>
      <c r="H254" s="459"/>
      <c r="I254" s="1290"/>
    </row>
    <row r="255" spans="1:9" s="15" customFormat="1" ht="15" customHeight="1" x14ac:dyDescent="0.3">
      <c r="A255" s="459"/>
      <c r="B255" s="433"/>
      <c r="C255" s="405"/>
      <c r="D255" s="8"/>
      <c r="E255" s="459"/>
      <c r="F255" s="1291"/>
      <c r="G255" s="459"/>
      <c r="H255" s="459"/>
      <c r="I255" s="1290"/>
    </row>
    <row r="256" spans="1:9" s="15" customFormat="1" ht="13.5" customHeight="1" x14ac:dyDescent="0.3">
      <c r="A256" s="459"/>
      <c r="B256" s="433"/>
      <c r="C256" s="405"/>
      <c r="D256" s="8"/>
      <c r="E256" s="459"/>
      <c r="F256" s="1291"/>
      <c r="G256" s="459"/>
      <c r="H256" s="459"/>
      <c r="I256" s="1290"/>
    </row>
    <row r="257" spans="1:9" s="15" customFormat="1" x14ac:dyDescent="0.3">
      <c r="A257" s="459"/>
      <c r="B257" s="433"/>
      <c r="C257" s="405"/>
      <c r="D257" s="8"/>
      <c r="E257" s="459"/>
      <c r="F257" s="1291"/>
      <c r="G257" s="459"/>
      <c r="H257" s="459"/>
      <c r="I257" s="1290"/>
    </row>
    <row r="258" spans="1:9" s="15" customFormat="1" ht="13.5" customHeight="1" x14ac:dyDescent="0.3">
      <c r="A258" s="459"/>
      <c r="B258" s="433"/>
      <c r="C258" s="405"/>
      <c r="D258" s="8"/>
      <c r="E258" s="459"/>
      <c r="F258" s="1291"/>
      <c r="G258" s="459"/>
      <c r="H258" s="459"/>
      <c r="I258" s="1290"/>
    </row>
    <row r="259" spans="1:9" s="15" customFormat="1" x14ac:dyDescent="0.3">
      <c r="A259" s="459"/>
      <c r="B259" s="433"/>
      <c r="C259" s="405"/>
      <c r="D259" s="8"/>
      <c r="E259" s="459"/>
      <c r="F259" s="1291"/>
      <c r="G259" s="459"/>
      <c r="H259" s="459"/>
      <c r="I259" s="1290"/>
    </row>
    <row r="260" spans="1:9" s="15" customFormat="1" x14ac:dyDescent="0.3">
      <c r="A260" s="459"/>
      <c r="B260" s="433"/>
      <c r="C260" s="405"/>
      <c r="D260" s="8"/>
      <c r="E260" s="459"/>
      <c r="F260" s="1291"/>
      <c r="G260" s="459"/>
      <c r="H260" s="459"/>
      <c r="I260" s="1290"/>
    </row>
    <row r="261" spans="1:9" s="15" customFormat="1" ht="26.25" customHeight="1" x14ac:dyDescent="0.3">
      <c r="A261" s="459"/>
      <c r="B261" s="433"/>
      <c r="C261" s="405"/>
      <c r="D261" s="8"/>
      <c r="E261" s="459"/>
      <c r="F261" s="1291"/>
      <c r="G261" s="459"/>
      <c r="H261" s="459"/>
      <c r="I261" s="1290"/>
    </row>
    <row r="262" spans="1:9" s="15" customFormat="1" x14ac:dyDescent="0.3">
      <c r="A262" s="459"/>
      <c r="B262" s="433"/>
      <c r="C262" s="405"/>
      <c r="D262" s="8"/>
      <c r="E262" s="459"/>
      <c r="F262" s="1291"/>
      <c r="G262" s="459"/>
      <c r="H262" s="459"/>
      <c r="I262" s="1290"/>
    </row>
    <row r="263" spans="1:9" s="15" customFormat="1" x14ac:dyDescent="0.3">
      <c r="A263" s="459"/>
      <c r="B263" s="433"/>
      <c r="C263" s="405"/>
      <c r="D263" s="8"/>
      <c r="E263" s="459"/>
      <c r="F263" s="1291"/>
      <c r="G263" s="459"/>
      <c r="H263" s="459"/>
      <c r="I263" s="1290"/>
    </row>
    <row r="264" spans="1:9" s="15" customFormat="1" x14ac:dyDescent="0.3">
      <c r="A264" s="459"/>
      <c r="B264" s="433"/>
      <c r="C264" s="405"/>
      <c r="D264" s="8"/>
      <c r="E264" s="459"/>
      <c r="F264" s="1291"/>
      <c r="G264" s="459"/>
      <c r="H264" s="459"/>
      <c r="I264" s="1290"/>
    </row>
    <row r="265" spans="1:9" s="15" customFormat="1" x14ac:dyDescent="0.3">
      <c r="A265" s="459"/>
      <c r="B265" s="433"/>
      <c r="C265" s="405"/>
      <c r="D265" s="8"/>
      <c r="E265" s="459"/>
      <c r="F265" s="1291"/>
      <c r="G265" s="459"/>
      <c r="H265" s="459"/>
      <c r="I265" s="1290"/>
    </row>
    <row r="266" spans="1:9" s="15" customFormat="1" x14ac:dyDescent="0.3">
      <c r="A266" s="459"/>
      <c r="B266" s="433"/>
      <c r="C266" s="405"/>
      <c r="D266" s="8"/>
      <c r="E266" s="459"/>
      <c r="F266" s="1291"/>
      <c r="G266" s="459"/>
      <c r="H266" s="459"/>
      <c r="I266" s="1290"/>
    </row>
    <row r="267" spans="1:9" s="15" customFormat="1" ht="13.5" customHeight="1" x14ac:dyDescent="0.3">
      <c r="A267" s="459"/>
      <c r="B267" s="433"/>
      <c r="C267" s="405"/>
      <c r="D267" s="8"/>
      <c r="E267" s="459"/>
      <c r="F267" s="1291"/>
      <c r="G267" s="459"/>
      <c r="H267" s="459"/>
      <c r="I267" s="1290"/>
    </row>
    <row r="268" spans="1:9" s="15" customFormat="1" x14ac:dyDescent="0.3">
      <c r="A268" s="459"/>
      <c r="B268" s="433"/>
      <c r="C268" s="405"/>
      <c r="D268" s="8"/>
      <c r="E268" s="459"/>
      <c r="F268" s="1291"/>
      <c r="G268" s="459"/>
      <c r="H268" s="459"/>
      <c r="I268" s="1290"/>
    </row>
    <row r="269" spans="1:9" s="15" customFormat="1" ht="13.5" customHeight="1" x14ac:dyDescent="0.3">
      <c r="A269" s="459"/>
      <c r="B269" s="433"/>
      <c r="C269" s="405"/>
      <c r="D269" s="8"/>
      <c r="E269" s="459"/>
      <c r="F269" s="1291"/>
      <c r="G269" s="459"/>
      <c r="H269" s="459"/>
      <c r="I269" s="1290"/>
    </row>
    <row r="270" spans="1:9" s="15" customFormat="1" x14ac:dyDescent="0.3">
      <c r="A270" s="459"/>
      <c r="B270" s="433"/>
      <c r="C270" s="405"/>
      <c r="D270" s="8"/>
      <c r="E270" s="459"/>
      <c r="F270" s="1291"/>
      <c r="G270" s="459"/>
      <c r="H270" s="459"/>
      <c r="I270" s="1290"/>
    </row>
    <row r="271" spans="1:9" s="15" customFormat="1" x14ac:dyDescent="0.3">
      <c r="A271" s="459"/>
      <c r="B271" s="433"/>
      <c r="C271" s="405"/>
      <c r="D271" s="8"/>
      <c r="E271" s="459"/>
      <c r="F271" s="1291"/>
      <c r="G271" s="459"/>
      <c r="H271" s="459"/>
      <c r="I271" s="1290"/>
    </row>
    <row r="272" spans="1:9" s="15" customFormat="1" x14ac:dyDescent="0.3">
      <c r="A272" s="459"/>
      <c r="B272" s="433"/>
      <c r="C272" s="405"/>
      <c r="D272" s="8"/>
      <c r="E272" s="459"/>
      <c r="F272" s="1291"/>
      <c r="G272" s="459"/>
      <c r="H272" s="459"/>
      <c r="I272" s="1290"/>
    </row>
    <row r="273" spans="1:9" s="15" customFormat="1" x14ac:dyDescent="0.3">
      <c r="A273" s="459"/>
      <c r="B273" s="433"/>
      <c r="C273" s="405"/>
      <c r="D273" s="8"/>
      <c r="E273" s="459"/>
      <c r="F273" s="1291"/>
      <c r="G273" s="459"/>
      <c r="H273" s="459"/>
      <c r="I273" s="1290"/>
    </row>
    <row r="274" spans="1:9" s="15" customFormat="1" x14ac:dyDescent="0.3">
      <c r="A274" s="459"/>
      <c r="B274" s="433"/>
      <c r="C274" s="405"/>
      <c r="D274" s="8"/>
      <c r="E274" s="459"/>
      <c r="F274" s="1291"/>
      <c r="G274" s="459"/>
      <c r="H274" s="459"/>
      <c r="I274" s="1290"/>
    </row>
    <row r="275" spans="1:9" s="15" customFormat="1" ht="13.5" customHeight="1" x14ac:dyDescent="0.3">
      <c r="A275" s="459"/>
      <c r="B275" s="433"/>
      <c r="C275" s="405"/>
      <c r="D275" s="8"/>
      <c r="E275" s="459"/>
      <c r="F275" s="1291"/>
      <c r="G275" s="459"/>
      <c r="H275" s="459"/>
      <c r="I275" s="1290"/>
    </row>
    <row r="276" spans="1:9" s="15" customFormat="1" x14ac:dyDescent="0.3">
      <c r="A276" s="459"/>
      <c r="B276" s="433"/>
      <c r="C276" s="405"/>
      <c r="D276" s="8"/>
      <c r="E276" s="459"/>
      <c r="F276" s="1291"/>
      <c r="G276" s="459"/>
      <c r="H276" s="459"/>
      <c r="I276" s="1290"/>
    </row>
    <row r="277" spans="1:9" s="15" customFormat="1" ht="14.25" customHeight="1" x14ac:dyDescent="0.3">
      <c r="A277" s="459"/>
      <c r="B277" s="433"/>
      <c r="C277" s="405"/>
      <c r="D277" s="8"/>
      <c r="E277" s="459"/>
      <c r="F277" s="1291"/>
      <c r="G277" s="459"/>
      <c r="H277" s="459"/>
      <c r="I277" s="1290"/>
    </row>
    <row r="278" spans="1:9" s="15" customFormat="1" x14ac:dyDescent="0.3">
      <c r="A278" s="459"/>
      <c r="B278" s="433"/>
      <c r="C278" s="405"/>
      <c r="D278" s="8"/>
      <c r="E278" s="459"/>
      <c r="F278" s="1291"/>
      <c r="G278" s="459"/>
      <c r="H278" s="459"/>
      <c r="I278" s="1290"/>
    </row>
    <row r="279" spans="1:9" s="15" customFormat="1" ht="13.5" customHeight="1" x14ac:dyDescent="0.3">
      <c r="A279" s="459"/>
      <c r="B279" s="433"/>
      <c r="C279" s="405"/>
      <c r="D279" s="8"/>
      <c r="E279" s="459"/>
      <c r="F279" s="1291"/>
      <c r="G279" s="459"/>
      <c r="H279" s="459"/>
      <c r="I279" s="1290"/>
    </row>
    <row r="280" spans="1:9" s="15" customFormat="1" x14ac:dyDescent="0.3">
      <c r="A280" s="459"/>
      <c r="B280" s="433"/>
      <c r="C280" s="405"/>
      <c r="D280" s="8"/>
      <c r="E280" s="459"/>
      <c r="F280" s="1291"/>
      <c r="G280" s="459"/>
      <c r="H280" s="459"/>
      <c r="I280" s="1290"/>
    </row>
    <row r="281" spans="1:9" s="15" customFormat="1" x14ac:dyDescent="0.3">
      <c r="A281" s="459"/>
      <c r="B281" s="433"/>
      <c r="C281" s="405"/>
      <c r="D281" s="8"/>
      <c r="E281" s="459"/>
      <c r="F281" s="1291"/>
      <c r="G281" s="459"/>
      <c r="H281" s="459"/>
      <c r="I281" s="1290"/>
    </row>
    <row r="282" spans="1:9" s="15" customFormat="1" x14ac:dyDescent="0.3">
      <c r="A282" s="459"/>
      <c r="B282" s="433"/>
      <c r="C282" s="405"/>
      <c r="D282" s="8"/>
      <c r="E282" s="459"/>
      <c r="F282" s="1291"/>
      <c r="G282" s="459"/>
      <c r="H282" s="459"/>
      <c r="I282" s="1290"/>
    </row>
    <row r="283" spans="1:9" s="15" customFormat="1" x14ac:dyDescent="0.3">
      <c r="A283" s="459"/>
      <c r="B283" s="433"/>
      <c r="C283" s="405"/>
      <c r="D283" s="8"/>
      <c r="E283" s="459"/>
      <c r="F283" s="1291"/>
      <c r="G283" s="459"/>
      <c r="H283" s="459"/>
      <c r="I283" s="1290"/>
    </row>
    <row r="284" spans="1:9" s="15" customFormat="1" x14ac:dyDescent="0.3">
      <c r="A284" s="459"/>
      <c r="B284" s="433"/>
      <c r="C284" s="405"/>
      <c r="D284" s="8"/>
      <c r="E284" s="459"/>
      <c r="F284" s="1291"/>
      <c r="G284" s="459"/>
      <c r="H284" s="459"/>
      <c r="I284" s="1290"/>
    </row>
    <row r="285" spans="1:9" s="15" customFormat="1" x14ac:dyDescent="0.3">
      <c r="A285" s="459"/>
      <c r="B285" s="433"/>
      <c r="C285" s="405"/>
      <c r="D285" s="8"/>
      <c r="E285" s="459"/>
      <c r="F285" s="1291"/>
      <c r="G285" s="459"/>
      <c r="H285" s="459"/>
      <c r="I285" s="1290"/>
    </row>
    <row r="286" spans="1:9" s="15" customFormat="1" x14ac:dyDescent="0.3">
      <c r="A286" s="459"/>
      <c r="B286" s="433"/>
      <c r="C286" s="405"/>
      <c r="D286" s="8"/>
      <c r="E286" s="459"/>
      <c r="F286" s="1291"/>
      <c r="G286" s="459"/>
      <c r="H286" s="459"/>
      <c r="I286" s="1290"/>
    </row>
    <row r="287" spans="1:9" s="15" customFormat="1" x14ac:dyDescent="0.3">
      <c r="A287" s="459"/>
      <c r="B287" s="433"/>
      <c r="C287" s="405"/>
      <c r="D287" s="8"/>
      <c r="E287" s="459"/>
      <c r="F287" s="1291"/>
      <c r="G287" s="459"/>
      <c r="H287" s="459"/>
      <c r="I287" s="1290"/>
    </row>
    <row r="288" spans="1:9" s="15" customFormat="1" x14ac:dyDescent="0.3">
      <c r="A288" s="459"/>
      <c r="B288" s="433"/>
      <c r="C288" s="405"/>
      <c r="D288" s="8"/>
      <c r="E288" s="459"/>
      <c r="F288" s="1291"/>
      <c r="G288" s="459"/>
      <c r="H288" s="459"/>
      <c r="I288" s="1290"/>
    </row>
    <row r="289" spans="1:9" s="15" customFormat="1" x14ac:dyDescent="0.3">
      <c r="A289" s="459"/>
      <c r="B289" s="433"/>
      <c r="C289" s="405"/>
      <c r="D289" s="8"/>
      <c r="E289" s="459"/>
      <c r="F289" s="1291"/>
      <c r="G289" s="459"/>
      <c r="H289" s="459"/>
      <c r="I289" s="1290"/>
    </row>
    <row r="290" spans="1:9" s="15" customFormat="1" x14ac:dyDescent="0.3">
      <c r="A290" s="459"/>
      <c r="B290" s="433"/>
      <c r="C290" s="405"/>
      <c r="D290" s="8"/>
      <c r="E290" s="459"/>
      <c r="F290" s="1291"/>
      <c r="G290" s="459"/>
      <c r="H290" s="459"/>
      <c r="I290" s="1290"/>
    </row>
    <row r="291" spans="1:9" s="15" customFormat="1" x14ac:dyDescent="0.3">
      <c r="A291" s="459"/>
      <c r="B291" s="433"/>
      <c r="C291" s="405"/>
      <c r="D291" s="8"/>
      <c r="E291" s="459"/>
      <c r="F291" s="1291"/>
      <c r="G291" s="459"/>
      <c r="H291" s="459"/>
      <c r="I291" s="1290"/>
    </row>
    <row r="292" spans="1:9" s="15" customFormat="1" x14ac:dyDescent="0.3">
      <c r="A292" s="459"/>
      <c r="B292" s="433"/>
      <c r="C292" s="405"/>
      <c r="D292" s="8"/>
      <c r="E292" s="459"/>
      <c r="F292" s="1291"/>
      <c r="G292" s="459"/>
      <c r="H292" s="459"/>
      <c r="I292" s="1290"/>
    </row>
    <row r="293" spans="1:9" s="15" customFormat="1" x14ac:dyDescent="0.3">
      <c r="A293" s="459"/>
      <c r="B293" s="433"/>
      <c r="C293" s="405"/>
      <c r="D293" s="8"/>
      <c r="E293" s="459"/>
      <c r="F293" s="1291"/>
      <c r="G293" s="459"/>
      <c r="H293" s="459"/>
      <c r="I293" s="1290"/>
    </row>
    <row r="294" spans="1:9" s="15" customFormat="1" x14ac:dyDescent="0.3">
      <c r="A294" s="459"/>
      <c r="B294" s="433"/>
      <c r="C294" s="405"/>
      <c r="D294" s="8"/>
      <c r="E294" s="459"/>
      <c r="F294" s="1291"/>
      <c r="G294" s="459"/>
      <c r="H294" s="459"/>
      <c r="I294" s="1290"/>
    </row>
    <row r="295" spans="1:9" s="15" customFormat="1" x14ac:dyDescent="0.3">
      <c r="A295" s="459"/>
      <c r="B295" s="433"/>
      <c r="C295" s="405"/>
      <c r="D295" s="8"/>
      <c r="E295" s="459"/>
      <c r="F295" s="1291"/>
      <c r="G295" s="459"/>
      <c r="H295" s="459"/>
      <c r="I295" s="1290"/>
    </row>
    <row r="296" spans="1:9" s="15" customFormat="1" x14ac:dyDescent="0.3">
      <c r="A296" s="459"/>
      <c r="B296" s="433"/>
      <c r="C296" s="405"/>
      <c r="D296" s="8"/>
      <c r="E296" s="459"/>
      <c r="F296" s="1291"/>
      <c r="G296" s="459"/>
      <c r="H296" s="459"/>
      <c r="I296" s="1290"/>
    </row>
    <row r="297" spans="1:9" s="15" customFormat="1" x14ac:dyDescent="0.3">
      <c r="A297" s="459"/>
      <c r="B297" s="433"/>
      <c r="C297" s="405"/>
      <c r="D297" s="8"/>
      <c r="E297" s="459"/>
      <c r="F297" s="1291"/>
      <c r="G297" s="459"/>
      <c r="H297" s="459"/>
      <c r="I297" s="1290"/>
    </row>
    <row r="298" spans="1:9" s="15" customFormat="1" x14ac:dyDescent="0.3">
      <c r="A298" s="459"/>
      <c r="B298" s="433"/>
      <c r="C298" s="405"/>
      <c r="D298" s="8"/>
      <c r="E298" s="459"/>
      <c r="F298" s="1291"/>
      <c r="G298" s="459"/>
      <c r="H298" s="459"/>
      <c r="I298" s="1290"/>
    </row>
    <row r="299" spans="1:9" s="15" customFormat="1" x14ac:dyDescent="0.3">
      <c r="A299" s="459"/>
      <c r="B299" s="433"/>
      <c r="C299" s="405"/>
      <c r="D299" s="8"/>
      <c r="E299" s="459"/>
      <c r="F299" s="1291"/>
      <c r="G299" s="459"/>
      <c r="H299" s="459"/>
      <c r="I299" s="1290"/>
    </row>
    <row r="300" spans="1:9" s="17" customFormat="1" x14ac:dyDescent="0.3">
      <c r="A300" s="459"/>
      <c r="B300" s="433"/>
      <c r="C300" s="405"/>
      <c r="D300" s="8"/>
      <c r="E300" s="459"/>
      <c r="F300" s="1291"/>
      <c r="G300" s="459"/>
      <c r="H300" s="459"/>
      <c r="I300" s="1290"/>
    </row>
    <row r="301" spans="1:9" s="17" customFormat="1" x14ac:dyDescent="0.3">
      <c r="A301" s="459"/>
      <c r="B301" s="433"/>
      <c r="C301" s="405"/>
      <c r="D301" s="8"/>
      <c r="E301" s="459"/>
      <c r="F301" s="1291"/>
      <c r="G301" s="459"/>
      <c r="H301" s="459"/>
      <c r="I301" s="1290"/>
    </row>
    <row r="302" spans="1:9" s="11" customFormat="1" x14ac:dyDescent="0.3">
      <c r="A302" s="459"/>
      <c r="B302" s="433"/>
      <c r="C302" s="405"/>
      <c r="D302" s="8"/>
      <c r="E302" s="459"/>
      <c r="F302" s="1291"/>
      <c r="G302" s="459"/>
      <c r="H302" s="459"/>
      <c r="I302" s="1290"/>
    </row>
    <row r="303" spans="1:9" s="15" customFormat="1" x14ac:dyDescent="0.3">
      <c r="A303" s="459"/>
      <c r="B303" s="433"/>
      <c r="C303" s="405"/>
      <c r="D303" s="8"/>
      <c r="E303" s="459"/>
      <c r="F303" s="1291"/>
      <c r="G303" s="459"/>
      <c r="H303" s="459"/>
      <c r="I303" s="1290"/>
    </row>
    <row r="304" spans="1:9" s="15" customFormat="1" x14ac:dyDescent="0.3">
      <c r="A304" s="459"/>
      <c r="B304" s="433"/>
      <c r="C304" s="405"/>
      <c r="D304" s="8"/>
      <c r="E304" s="459"/>
      <c r="F304" s="1291"/>
      <c r="G304" s="459"/>
      <c r="H304" s="459"/>
      <c r="I304" s="1290"/>
    </row>
    <row r="305" spans="1:9" s="17" customFormat="1" x14ac:dyDescent="0.3">
      <c r="A305" s="459"/>
      <c r="B305" s="433"/>
      <c r="C305" s="405"/>
      <c r="D305" s="8"/>
      <c r="E305" s="459"/>
      <c r="F305" s="1291"/>
      <c r="G305" s="459"/>
      <c r="H305" s="459"/>
      <c r="I305" s="1290"/>
    </row>
    <row r="306" spans="1:9" s="17" customFormat="1" x14ac:dyDescent="0.3">
      <c r="A306" s="459"/>
      <c r="B306" s="433"/>
      <c r="C306" s="405"/>
      <c r="D306" s="8"/>
      <c r="E306" s="459"/>
      <c r="F306" s="1291"/>
      <c r="G306" s="459"/>
      <c r="H306" s="459"/>
      <c r="I306" s="1290"/>
    </row>
    <row r="307" spans="1:9" s="17" customFormat="1" x14ac:dyDescent="0.3">
      <c r="A307" s="459"/>
      <c r="B307" s="433"/>
      <c r="C307" s="405"/>
      <c r="D307" s="8"/>
      <c r="E307" s="459"/>
      <c r="F307" s="1291"/>
      <c r="G307" s="459"/>
      <c r="H307" s="459"/>
      <c r="I307" s="1290"/>
    </row>
    <row r="308" spans="1:9" s="17" customFormat="1" x14ac:dyDescent="0.3">
      <c r="A308" s="459"/>
      <c r="B308" s="433"/>
      <c r="C308" s="405"/>
      <c r="D308" s="8"/>
      <c r="E308" s="459"/>
      <c r="F308" s="1291"/>
      <c r="G308" s="459"/>
      <c r="H308" s="459"/>
      <c r="I308" s="1290"/>
    </row>
    <row r="309" spans="1:9" s="15" customFormat="1" x14ac:dyDescent="0.3">
      <c r="A309" s="459"/>
      <c r="B309" s="433"/>
      <c r="C309" s="405"/>
      <c r="D309" s="8"/>
      <c r="E309" s="459"/>
      <c r="F309" s="1291"/>
      <c r="G309" s="459"/>
      <c r="H309" s="459"/>
      <c r="I309" s="1290"/>
    </row>
    <row r="310" spans="1:9" s="15" customFormat="1" x14ac:dyDescent="0.3">
      <c r="A310" s="459"/>
      <c r="B310" s="433"/>
      <c r="C310" s="405"/>
      <c r="D310" s="8"/>
      <c r="E310" s="459"/>
      <c r="F310" s="1291"/>
      <c r="G310" s="459"/>
      <c r="H310" s="459"/>
      <c r="I310" s="1290"/>
    </row>
    <row r="311" spans="1:9" s="15" customFormat="1" x14ac:dyDescent="0.3">
      <c r="A311" s="459"/>
      <c r="B311" s="433"/>
      <c r="C311" s="405"/>
      <c r="D311" s="8"/>
      <c r="E311" s="459"/>
      <c r="F311" s="1291"/>
      <c r="G311" s="459"/>
      <c r="H311" s="459"/>
      <c r="I311" s="1290"/>
    </row>
    <row r="312" spans="1:9" s="15" customFormat="1" x14ac:dyDescent="0.3">
      <c r="A312" s="459"/>
      <c r="B312" s="433"/>
      <c r="C312" s="405"/>
      <c r="D312" s="8"/>
      <c r="E312" s="459"/>
      <c r="F312" s="1291"/>
      <c r="G312" s="459"/>
      <c r="H312" s="459"/>
      <c r="I312" s="1290"/>
    </row>
    <row r="313" spans="1:9" s="15" customFormat="1" x14ac:dyDescent="0.3">
      <c r="A313" s="459"/>
      <c r="B313" s="433"/>
      <c r="C313" s="405"/>
      <c r="D313" s="8"/>
      <c r="E313" s="459"/>
      <c r="F313" s="1291"/>
      <c r="G313" s="459"/>
      <c r="H313" s="459"/>
      <c r="I313" s="1290"/>
    </row>
    <row r="314" spans="1:9" s="15" customFormat="1" x14ac:dyDescent="0.3">
      <c r="A314" s="459"/>
      <c r="B314" s="433"/>
      <c r="C314" s="405"/>
      <c r="D314" s="8"/>
      <c r="E314" s="459"/>
      <c r="F314" s="1291"/>
      <c r="G314" s="459"/>
      <c r="H314" s="459"/>
      <c r="I314" s="1290"/>
    </row>
    <row r="315" spans="1:9" s="15" customFormat="1" x14ac:dyDescent="0.3">
      <c r="A315" s="459"/>
      <c r="B315" s="433"/>
      <c r="C315" s="405"/>
      <c r="D315" s="8"/>
      <c r="E315" s="459"/>
      <c r="F315" s="1291"/>
      <c r="G315" s="459"/>
      <c r="H315" s="459"/>
      <c r="I315" s="1290"/>
    </row>
    <row r="316" spans="1:9" s="11" customFormat="1" x14ac:dyDescent="0.3">
      <c r="A316" s="459"/>
      <c r="B316" s="433"/>
      <c r="C316" s="405"/>
      <c r="D316" s="8"/>
      <c r="E316" s="459"/>
      <c r="F316" s="1291"/>
      <c r="G316" s="459"/>
      <c r="H316" s="459"/>
      <c r="I316" s="1290"/>
    </row>
    <row r="318" spans="1:9" s="11" customFormat="1" x14ac:dyDescent="0.3">
      <c r="A318" s="459"/>
      <c r="B318" s="433"/>
      <c r="C318" s="405"/>
      <c r="D318" s="8"/>
      <c r="E318" s="459"/>
      <c r="F318" s="1291"/>
      <c r="G318" s="459"/>
      <c r="H318" s="459"/>
      <c r="I318" s="1290"/>
    </row>
    <row r="320" spans="1:9" s="18" customFormat="1" x14ac:dyDescent="0.25">
      <c r="A320" s="459"/>
      <c r="B320" s="433"/>
      <c r="C320" s="405"/>
      <c r="D320" s="8"/>
      <c r="E320" s="459"/>
      <c r="F320" s="1291"/>
      <c r="G320" s="459"/>
      <c r="H320" s="459"/>
      <c r="I320" s="1290"/>
    </row>
    <row r="321" spans="1:9" s="18" customFormat="1" x14ac:dyDescent="0.25">
      <c r="A321" s="459"/>
      <c r="B321" s="433"/>
      <c r="C321" s="405"/>
      <c r="D321" s="8"/>
      <c r="E321" s="459"/>
      <c r="F321" s="1291"/>
      <c r="G321" s="459"/>
      <c r="H321" s="459"/>
      <c r="I321" s="1290"/>
    </row>
    <row r="322" spans="1:9" s="18" customFormat="1" x14ac:dyDescent="0.25">
      <c r="A322" s="459"/>
      <c r="B322" s="433"/>
      <c r="C322" s="405"/>
      <c r="D322" s="8"/>
      <c r="E322" s="459"/>
      <c r="F322" s="1291"/>
      <c r="G322" s="459"/>
      <c r="H322" s="459"/>
      <c r="I322" s="1290"/>
    </row>
    <row r="323" spans="1:9" s="18" customFormat="1" x14ac:dyDescent="0.25">
      <c r="A323" s="459"/>
      <c r="B323" s="433"/>
      <c r="C323" s="405"/>
      <c r="D323" s="8"/>
      <c r="E323" s="459"/>
      <c r="F323" s="1291"/>
      <c r="G323" s="459"/>
      <c r="H323" s="459"/>
      <c r="I323" s="1290"/>
    </row>
    <row r="324" spans="1:9" s="16" customFormat="1" x14ac:dyDescent="0.25">
      <c r="A324" s="459"/>
      <c r="B324" s="433"/>
      <c r="C324" s="405"/>
      <c r="D324" s="8"/>
      <c r="E324" s="459"/>
      <c r="F324" s="1291"/>
      <c r="G324" s="459"/>
      <c r="H324" s="459"/>
      <c r="I324" s="1290"/>
    </row>
    <row r="325" spans="1:9" s="16" customFormat="1" x14ac:dyDescent="0.25">
      <c r="A325" s="459"/>
      <c r="B325" s="433"/>
      <c r="C325" s="405"/>
      <c r="D325" s="8"/>
      <c r="E325" s="459"/>
      <c r="F325" s="1291"/>
      <c r="G325" s="459"/>
      <c r="H325" s="459"/>
      <c r="I325" s="1290"/>
    </row>
    <row r="326" spans="1:9" s="16" customFormat="1" x14ac:dyDescent="0.25">
      <c r="A326" s="459"/>
      <c r="B326" s="433"/>
      <c r="C326" s="405"/>
      <c r="D326" s="8"/>
      <c r="E326" s="459"/>
      <c r="F326" s="1291"/>
      <c r="G326" s="459"/>
      <c r="H326" s="459"/>
      <c r="I326" s="1290"/>
    </row>
    <row r="327" spans="1:9" s="16" customFormat="1" x14ac:dyDescent="0.25">
      <c r="A327" s="459"/>
      <c r="B327" s="433"/>
      <c r="C327" s="405"/>
      <c r="D327" s="8"/>
      <c r="E327" s="459"/>
      <c r="F327" s="1291"/>
      <c r="G327" s="459"/>
      <c r="H327" s="459"/>
      <c r="I327" s="1290"/>
    </row>
    <row r="328" spans="1:9" s="16" customFormat="1" ht="27" customHeight="1" x14ac:dyDescent="0.25">
      <c r="A328" s="459"/>
      <c r="B328" s="433"/>
      <c r="C328" s="405"/>
      <c r="D328" s="8"/>
      <c r="E328" s="459"/>
      <c r="F328" s="1291"/>
      <c r="G328" s="459"/>
      <c r="H328" s="459"/>
      <c r="I328" s="1290"/>
    </row>
    <row r="329" spans="1:9" s="16" customFormat="1" x14ac:dyDescent="0.25">
      <c r="A329" s="459"/>
      <c r="B329" s="433"/>
      <c r="C329" s="405"/>
      <c r="D329" s="8"/>
      <c r="E329" s="459"/>
      <c r="F329" s="1291"/>
      <c r="G329" s="459"/>
      <c r="H329" s="459"/>
      <c r="I329" s="1290"/>
    </row>
    <row r="330" spans="1:9" s="18" customFormat="1" x14ac:dyDescent="0.25">
      <c r="A330" s="459"/>
      <c r="B330" s="433"/>
      <c r="C330" s="405"/>
      <c r="D330" s="8"/>
      <c r="E330" s="459"/>
      <c r="F330" s="1291"/>
      <c r="G330" s="459"/>
      <c r="H330" s="459"/>
      <c r="I330" s="1290"/>
    </row>
    <row r="331" spans="1:9" s="18" customFormat="1" ht="15.75" customHeight="1" x14ac:dyDescent="0.25">
      <c r="A331" s="459"/>
      <c r="B331" s="433"/>
      <c r="C331" s="405"/>
      <c r="D331" s="8"/>
      <c r="E331" s="459"/>
      <c r="F331" s="1291"/>
      <c r="G331" s="459"/>
      <c r="H331" s="459"/>
      <c r="I331" s="1290"/>
    </row>
    <row r="332" spans="1:9" s="11" customFormat="1" x14ac:dyDescent="0.3">
      <c r="A332" s="459"/>
      <c r="B332" s="433"/>
      <c r="C332" s="405"/>
      <c r="D332" s="8"/>
      <c r="E332" s="459"/>
      <c r="F332" s="1291"/>
      <c r="G332" s="459"/>
      <c r="H332" s="459"/>
      <c r="I332" s="1290"/>
    </row>
    <row r="333" spans="1:9" s="11" customFormat="1" x14ac:dyDescent="0.3">
      <c r="A333" s="459"/>
      <c r="B333" s="433"/>
      <c r="C333" s="405"/>
      <c r="D333" s="8"/>
      <c r="E333" s="459"/>
      <c r="F333" s="1291"/>
      <c r="G333" s="459"/>
      <c r="H333" s="459"/>
      <c r="I333" s="1290"/>
    </row>
    <row r="334" spans="1:9" s="15" customFormat="1" x14ac:dyDescent="0.3">
      <c r="A334" s="459"/>
      <c r="B334" s="433"/>
      <c r="C334" s="405"/>
      <c r="D334" s="8"/>
      <c r="E334" s="459"/>
      <c r="F334" s="1291"/>
      <c r="G334" s="459"/>
      <c r="H334" s="459"/>
      <c r="I334" s="1290"/>
    </row>
    <row r="335" spans="1:9" s="15" customFormat="1" x14ac:dyDescent="0.3">
      <c r="A335" s="459"/>
      <c r="B335" s="433"/>
      <c r="C335" s="405"/>
      <c r="D335" s="8"/>
      <c r="E335" s="459"/>
      <c r="F335" s="1291"/>
      <c r="G335" s="459"/>
      <c r="H335" s="459"/>
      <c r="I335" s="1290"/>
    </row>
    <row r="336" spans="1:9" s="15" customFormat="1" x14ac:dyDescent="0.3">
      <c r="A336" s="459"/>
      <c r="B336" s="433"/>
      <c r="C336" s="405"/>
      <c r="D336" s="8"/>
      <c r="E336" s="459"/>
      <c r="F336" s="1291"/>
      <c r="G336" s="459"/>
      <c r="H336" s="459"/>
      <c r="I336" s="1290"/>
    </row>
    <row r="337" spans="1:9" s="15" customFormat="1" x14ac:dyDescent="0.3">
      <c r="A337" s="459"/>
      <c r="B337" s="433"/>
      <c r="C337" s="405"/>
      <c r="D337" s="8"/>
      <c r="E337" s="459"/>
      <c r="F337" s="1291"/>
      <c r="G337" s="459"/>
      <c r="H337" s="459"/>
      <c r="I337" s="1290"/>
    </row>
    <row r="338" spans="1:9" s="15" customFormat="1" x14ac:dyDescent="0.3">
      <c r="A338" s="459"/>
      <c r="B338" s="433"/>
      <c r="C338" s="405"/>
      <c r="D338" s="8"/>
      <c r="E338" s="459"/>
      <c r="F338" s="1291"/>
      <c r="G338" s="459"/>
      <c r="H338" s="459"/>
      <c r="I338" s="1290"/>
    </row>
    <row r="339" spans="1:9" s="15" customFormat="1" x14ac:dyDescent="0.3">
      <c r="A339" s="459"/>
      <c r="B339" s="433"/>
      <c r="C339" s="405"/>
      <c r="D339" s="8"/>
      <c r="E339" s="459"/>
      <c r="F339" s="1291"/>
      <c r="G339" s="459"/>
      <c r="H339" s="459"/>
      <c r="I339" s="1290"/>
    </row>
    <row r="340" spans="1:9" s="15" customFormat="1" x14ac:dyDescent="0.3">
      <c r="A340" s="459"/>
      <c r="B340" s="433"/>
      <c r="C340" s="405"/>
      <c r="D340" s="8"/>
      <c r="E340" s="459"/>
      <c r="F340" s="1291"/>
      <c r="G340" s="459"/>
      <c r="H340" s="459"/>
      <c r="I340" s="1290"/>
    </row>
    <row r="341" spans="1:9" s="15" customFormat="1" x14ac:dyDescent="0.3">
      <c r="A341" s="459"/>
      <c r="B341" s="433"/>
      <c r="C341" s="405"/>
      <c r="D341" s="8"/>
      <c r="E341" s="459"/>
      <c r="F341" s="1291"/>
      <c r="G341" s="459"/>
      <c r="H341" s="459"/>
      <c r="I341" s="1290"/>
    </row>
    <row r="342" spans="1:9" s="15" customFormat="1" x14ac:dyDescent="0.3">
      <c r="A342" s="459"/>
      <c r="B342" s="433"/>
      <c r="C342" s="405"/>
      <c r="D342" s="8"/>
      <c r="E342" s="459"/>
      <c r="F342" s="1291"/>
      <c r="G342" s="459"/>
      <c r="H342" s="459"/>
      <c r="I342" s="1290"/>
    </row>
    <row r="343" spans="1:9" s="15" customFormat="1" x14ac:dyDescent="0.3">
      <c r="A343" s="459"/>
      <c r="B343" s="433"/>
      <c r="C343" s="405"/>
      <c r="D343" s="8"/>
      <c r="E343" s="459"/>
      <c r="F343" s="1291"/>
      <c r="G343" s="459"/>
      <c r="H343" s="459"/>
      <c r="I343" s="1290"/>
    </row>
    <row r="344" spans="1:9" s="15" customFormat="1" x14ac:dyDescent="0.3">
      <c r="A344" s="459"/>
      <c r="B344" s="433"/>
      <c r="C344" s="405"/>
      <c r="D344" s="8"/>
      <c r="E344" s="459"/>
      <c r="F344" s="1291"/>
      <c r="G344" s="459"/>
      <c r="H344" s="459"/>
      <c r="I344" s="1290"/>
    </row>
    <row r="345" spans="1:9" s="15" customFormat="1" x14ac:dyDescent="0.3">
      <c r="A345" s="459"/>
      <c r="B345" s="433"/>
      <c r="C345" s="405"/>
      <c r="D345" s="8"/>
      <c r="E345" s="459"/>
      <c r="F345" s="1291"/>
      <c r="G345" s="459"/>
      <c r="H345" s="459"/>
      <c r="I345" s="1290"/>
    </row>
    <row r="346" spans="1:9" s="15" customFormat="1" x14ac:dyDescent="0.3">
      <c r="A346" s="459"/>
      <c r="B346" s="433"/>
      <c r="C346" s="405"/>
      <c r="D346" s="8"/>
      <c r="E346" s="459"/>
      <c r="F346" s="1291"/>
      <c r="G346" s="459"/>
      <c r="H346" s="459"/>
      <c r="I346" s="1290"/>
    </row>
    <row r="347" spans="1:9" s="15" customFormat="1" x14ac:dyDescent="0.3">
      <c r="A347" s="459"/>
      <c r="B347" s="433"/>
      <c r="C347" s="405"/>
      <c r="D347" s="8"/>
      <c r="E347" s="459"/>
      <c r="F347" s="1291"/>
      <c r="G347" s="459"/>
      <c r="H347" s="459"/>
      <c r="I347" s="1290"/>
    </row>
    <row r="348" spans="1:9" s="15" customFormat="1" x14ac:dyDescent="0.3">
      <c r="A348" s="459"/>
      <c r="B348" s="433"/>
      <c r="C348" s="405"/>
      <c r="D348" s="8"/>
      <c r="E348" s="459"/>
      <c r="F348" s="1291"/>
      <c r="G348" s="459"/>
      <c r="H348" s="459"/>
      <c r="I348" s="1290"/>
    </row>
    <row r="349" spans="1:9" s="15" customFormat="1" x14ac:dyDescent="0.3">
      <c r="A349" s="459"/>
      <c r="B349" s="433"/>
      <c r="C349" s="405"/>
      <c r="D349" s="8"/>
      <c r="E349" s="459"/>
      <c r="F349" s="1291"/>
      <c r="G349" s="459"/>
      <c r="H349" s="459"/>
      <c r="I349" s="1290"/>
    </row>
    <row r="350" spans="1:9" s="15" customFormat="1" x14ac:dyDescent="0.3">
      <c r="A350" s="459"/>
      <c r="B350" s="433"/>
      <c r="C350" s="405"/>
      <c r="D350" s="8"/>
      <c r="E350" s="459"/>
      <c r="F350" s="1291"/>
      <c r="G350" s="459"/>
      <c r="H350" s="459"/>
      <c r="I350" s="1290"/>
    </row>
    <row r="352" spans="1:9" s="15" customFormat="1" x14ac:dyDescent="0.3">
      <c r="A352" s="459"/>
      <c r="B352" s="433"/>
      <c r="C352" s="405"/>
      <c r="D352" s="8"/>
      <c r="E352" s="459"/>
      <c r="F352" s="1291"/>
      <c r="G352" s="459"/>
      <c r="H352" s="459"/>
      <c r="I352" s="1290"/>
    </row>
    <row r="353" spans="1:9" s="11" customFormat="1" x14ac:dyDescent="0.3">
      <c r="A353" s="459"/>
      <c r="B353" s="433"/>
      <c r="C353" s="405"/>
      <c r="D353" s="8"/>
      <c r="E353" s="459"/>
      <c r="F353" s="1291"/>
      <c r="G353" s="459"/>
      <c r="H353" s="459"/>
      <c r="I353" s="1290"/>
    </row>
  </sheetData>
  <protectedRanges>
    <protectedRange sqref="F3 H40:H43 H8:H9 I5:I9 F235:F65517 F125 I234:I65517 I3 H10:I17 F5:F46 F193:F198 I193:I198 I118:I125 I220:I225 I202:I203 F202:F203 I18:I113" name="Range1"/>
    <protectedRange sqref="F47:F52 F70:F113 H49:I52 H44:I45 H118:I119 F118:F119 H123:I125 F123:F124 H70:I113" name="Range1_1"/>
    <protectedRange sqref="F53:F69" name="Range1_1_3_1"/>
    <protectedRange sqref="I114:I117" name="Range1_3"/>
    <protectedRange sqref="F114:F117 H114:I117" name="Range1_1_2"/>
    <protectedRange sqref="F2" name="Range1_5"/>
    <protectedRange sqref="I2" name="Range1_6_1_1"/>
    <protectedRange sqref="F126:F129 F158:F163 F165:F168 I126:I144 I156:I184" name="Range1_7"/>
    <protectedRange sqref="F130:F131" name="Range1_1_3_1_3"/>
    <protectedRange sqref="F132:F134" name="Range1_1_3_1_4"/>
    <protectedRange sqref="F135:F141" name="Range1_1_3_1_5"/>
    <protectedRange sqref="F142:F143" name="Range1_1_3_1_6"/>
    <protectedRange sqref="F144 F156:F157" name="Range1_1_3_1_7"/>
    <protectedRange sqref="F164 F169:F184" name="Range1_1_3_1_8"/>
    <protectedRange sqref="H185:H192" name="Range1_2"/>
    <protectedRange sqref="G185:H192 E185:E192 E120:E122 G120:G122 G204:G225 E204:E221" name="Range1_1_1"/>
  </protectedRanges>
  <mergeCells count="50">
    <mergeCell ref="A114:A116"/>
    <mergeCell ref="B114:B116"/>
    <mergeCell ref="B126:B129"/>
    <mergeCell ref="A164:A178"/>
    <mergeCell ref="B164:B168"/>
    <mergeCell ref="A46:A49"/>
    <mergeCell ref="B46:B49"/>
    <mergeCell ref="H53:H54"/>
    <mergeCell ref="I53:I54"/>
    <mergeCell ref="A70:A71"/>
    <mergeCell ref="B70:B71"/>
    <mergeCell ref="A53:A54"/>
    <mergeCell ref="B53:B54"/>
    <mergeCell ref="D53:D54"/>
    <mergeCell ref="E53:E54"/>
    <mergeCell ref="F53:F54"/>
    <mergeCell ref="G53:G54"/>
    <mergeCell ref="G30:G33"/>
    <mergeCell ref="H30:H33"/>
    <mergeCell ref="I30:I33"/>
    <mergeCell ref="A40:A42"/>
    <mergeCell ref="B40:B42"/>
    <mergeCell ref="D40:D42"/>
    <mergeCell ref="E40:E42"/>
    <mergeCell ref="F40:F42"/>
    <mergeCell ref="G40:G42"/>
    <mergeCell ref="A30:A35"/>
    <mergeCell ref="B30:B35"/>
    <mergeCell ref="D30:D33"/>
    <mergeCell ref="E30:E33"/>
    <mergeCell ref="F30:F33"/>
    <mergeCell ref="H40:H42"/>
    <mergeCell ref="I40:I42"/>
    <mergeCell ref="G25:G28"/>
    <mergeCell ref="G19:G22"/>
    <mergeCell ref="H19:H22"/>
    <mergeCell ref="I19:I22"/>
    <mergeCell ref="A25:A28"/>
    <mergeCell ref="B25:B28"/>
    <mergeCell ref="D25:D28"/>
    <mergeCell ref="E25:E28"/>
    <mergeCell ref="F25:F28"/>
    <mergeCell ref="H25:H28"/>
    <mergeCell ref="I25:I28"/>
    <mergeCell ref="A2:I2"/>
    <mergeCell ref="A19:A22"/>
    <mergeCell ref="B19:B22"/>
    <mergeCell ref="D19:D22"/>
    <mergeCell ref="E19:E22"/>
    <mergeCell ref="F19:F22"/>
  </mergeCells>
  <pageMargins left="0.70866141732283472" right="0.70866141732283472" top="0.74803149606299213" bottom="0.74803149606299213" header="0.31496062992125984" footer="0.31496062992125984"/>
  <pageSetup paperSize="9" scale="40" orientation="portrait" r:id="rId1"/>
  <headerFooter>
    <oddHeader>&amp;A</oddHeader>
    <oddFooter>Page &amp;P of &amp;N</oddFooter>
  </headerFooter>
  <rowBreaks count="2" manualBreakCount="2">
    <brk id="15" max="8" man="1"/>
    <brk id="206" max="8" man="1"/>
  </rowBreaks>
  <colBreaks count="1" manualBreakCount="1">
    <brk id="101" min="1" max="10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0FE89-4293-4926-810E-00D054AD0B52}">
  <dimension ref="A1:H41"/>
  <sheetViews>
    <sheetView view="pageBreakPreview" zoomScale="90" zoomScaleNormal="73" zoomScaleSheetLayoutView="90" workbookViewId="0">
      <selection activeCell="D5" sqref="D5"/>
    </sheetView>
  </sheetViews>
  <sheetFormatPr defaultRowHeight="13.8" x14ac:dyDescent="0.25"/>
  <cols>
    <col min="1" max="1" width="9.44140625" style="1004" customWidth="1"/>
    <col min="2" max="2" width="33.109375" style="1144" customWidth="1"/>
    <col min="3" max="3" width="71.44140625" style="182" customWidth="1"/>
    <col min="4" max="4" width="13.6640625" style="1004" customWidth="1"/>
    <col min="5" max="5" width="11.77734375" style="1004" customWidth="1"/>
    <col min="6" max="6" width="15.88671875" style="1004" customWidth="1"/>
    <col min="7" max="7" width="20" style="1152" bestFit="1" customWidth="1"/>
    <col min="8" max="8" width="39.33203125" customWidth="1"/>
  </cols>
  <sheetData>
    <row r="1" spans="1:8" ht="35.4" customHeight="1" x14ac:dyDescent="0.25">
      <c r="A1" s="1366" t="s">
        <v>546</v>
      </c>
      <c r="B1" s="1367"/>
      <c r="C1" s="1367"/>
      <c r="D1" s="1367"/>
      <c r="E1" s="1367"/>
      <c r="F1" s="1367"/>
      <c r="G1" s="1367"/>
      <c r="H1" s="1367"/>
    </row>
    <row r="2" spans="1:8" ht="39" customHeight="1" x14ac:dyDescent="0.25">
      <c r="A2" s="1477" t="s">
        <v>529</v>
      </c>
      <c r="B2" s="1477"/>
      <c r="C2" s="1477"/>
      <c r="D2" s="1477"/>
      <c r="E2" s="1477"/>
      <c r="F2" s="1477"/>
      <c r="G2" s="1477"/>
      <c r="H2" s="1340">
        <v>45402</v>
      </c>
    </row>
    <row r="3" spans="1:8" s="1044" customFormat="1" ht="28.8" customHeight="1" x14ac:dyDescent="0.3">
      <c r="A3" s="183" t="s">
        <v>320</v>
      </c>
      <c r="B3" s="1070" t="s">
        <v>321</v>
      </c>
      <c r="C3" s="184" t="s">
        <v>322</v>
      </c>
      <c r="D3" s="183" t="s">
        <v>323</v>
      </c>
      <c r="E3" s="183" t="s">
        <v>324</v>
      </c>
      <c r="F3" s="183" t="s">
        <v>325</v>
      </c>
      <c r="G3" s="185" t="s">
        <v>326</v>
      </c>
      <c r="H3" s="184" t="s">
        <v>91</v>
      </c>
    </row>
    <row r="4" spans="1:8" s="1044" customFormat="1" ht="61.2" customHeight="1" x14ac:dyDescent="0.35">
      <c r="A4" s="1005">
        <v>1</v>
      </c>
      <c r="B4" s="1145" t="s">
        <v>327</v>
      </c>
      <c r="C4" s="1153" t="s">
        <v>330</v>
      </c>
      <c r="D4" s="1154" t="s">
        <v>181</v>
      </c>
      <c r="E4" s="1154">
        <f>'Extra Items MB'!I4</f>
        <v>232</v>
      </c>
      <c r="F4" s="1154">
        <v>85</v>
      </c>
      <c r="G4" s="1155">
        <f>E4*F4</f>
        <v>19720</v>
      </c>
      <c r="H4" s="1058"/>
    </row>
    <row r="5" spans="1:8" s="1044" customFormat="1" ht="61.2" customHeight="1" x14ac:dyDescent="0.35">
      <c r="A5" s="1005">
        <v>2</v>
      </c>
      <c r="B5" s="1145" t="s">
        <v>328</v>
      </c>
      <c r="C5" s="1156" t="s">
        <v>332</v>
      </c>
      <c r="D5" s="1154" t="s">
        <v>333</v>
      </c>
      <c r="E5" s="1154">
        <f>'Extra Items MB'!I6</f>
        <v>1</v>
      </c>
      <c r="F5" s="1154">
        <f>20000-1225</f>
        <v>18775</v>
      </c>
      <c r="G5" s="1155">
        <f>E5*F5</f>
        <v>18775</v>
      </c>
      <c r="H5" s="1058"/>
    </row>
    <row r="6" spans="1:8" s="1044" customFormat="1" ht="61.2" customHeight="1" x14ac:dyDescent="0.35">
      <c r="A6" s="1005">
        <v>3</v>
      </c>
      <c r="B6" s="1134" t="s">
        <v>329</v>
      </c>
      <c r="C6" s="1153" t="s">
        <v>331</v>
      </c>
      <c r="D6" s="1154" t="s">
        <v>333</v>
      </c>
      <c r="E6" s="1154">
        <f>'Extra Items MB'!I8</f>
        <v>1</v>
      </c>
      <c r="F6" s="1154">
        <v>17000</v>
      </c>
      <c r="G6" s="1155">
        <f t="shared" ref="G6:G34" si="0">E6*F6</f>
        <v>17000</v>
      </c>
      <c r="H6" s="1143" t="s">
        <v>676</v>
      </c>
    </row>
    <row r="7" spans="1:8" s="1044" customFormat="1" ht="172.8" customHeight="1" x14ac:dyDescent="0.3">
      <c r="A7" s="1021">
        <v>4</v>
      </c>
      <c r="B7" s="1060" t="s">
        <v>547</v>
      </c>
      <c r="C7" s="1157" t="s">
        <v>661</v>
      </c>
      <c r="D7" s="624" t="s">
        <v>46</v>
      </c>
      <c r="E7" s="624">
        <f>'Extra Items MB'!I16</f>
        <v>21.484999999999999</v>
      </c>
      <c r="F7" s="624">
        <v>330</v>
      </c>
      <c r="G7" s="1158">
        <f t="shared" si="0"/>
        <v>7090.05</v>
      </c>
      <c r="H7" s="787"/>
    </row>
    <row r="8" spans="1:8" s="1044" customFormat="1" ht="145.19999999999999" customHeight="1" x14ac:dyDescent="0.3">
      <c r="A8" s="1021">
        <v>5</v>
      </c>
      <c r="B8" s="1060" t="s">
        <v>548</v>
      </c>
      <c r="C8" s="1159" t="s">
        <v>549</v>
      </c>
      <c r="D8" s="624" t="s">
        <v>40</v>
      </c>
      <c r="E8" s="624">
        <f>'Extra Items MB'!I19</f>
        <v>14</v>
      </c>
      <c r="F8" s="624">
        <v>395</v>
      </c>
      <c r="G8" s="1158">
        <f t="shared" si="0"/>
        <v>5530</v>
      </c>
      <c r="H8" s="1244" t="s">
        <v>677</v>
      </c>
    </row>
    <row r="9" spans="1:8" s="1044" customFormat="1" ht="73.8" customHeight="1" x14ac:dyDescent="0.3">
      <c r="A9" s="1021">
        <v>6</v>
      </c>
      <c r="B9" s="1060" t="s">
        <v>550</v>
      </c>
      <c r="C9" s="1159" t="s">
        <v>662</v>
      </c>
      <c r="D9" s="624" t="s">
        <v>40</v>
      </c>
      <c r="E9" s="624">
        <f>'Extra Items MB'!I24</f>
        <v>9</v>
      </c>
      <c r="F9" s="624">
        <v>260</v>
      </c>
      <c r="G9" s="1158">
        <f t="shared" si="0"/>
        <v>2340</v>
      </c>
      <c r="H9" s="787"/>
    </row>
    <row r="10" spans="1:8" s="1044" customFormat="1" ht="159.6" customHeight="1" x14ac:dyDescent="0.3">
      <c r="A10" s="1021">
        <v>7</v>
      </c>
      <c r="B10" s="1060" t="s">
        <v>551</v>
      </c>
      <c r="C10" s="1159" t="s">
        <v>552</v>
      </c>
      <c r="D10" s="624" t="s">
        <v>40</v>
      </c>
      <c r="E10" s="624">
        <f>'Extra Items MB'!I28</f>
        <v>15.5</v>
      </c>
      <c r="F10" s="624">
        <v>850</v>
      </c>
      <c r="G10" s="1158">
        <f t="shared" si="0"/>
        <v>13175</v>
      </c>
      <c r="H10" s="1143" t="s">
        <v>678</v>
      </c>
    </row>
    <row r="11" spans="1:8" s="1044" customFormat="1" ht="137.4" customHeight="1" x14ac:dyDescent="0.35">
      <c r="A11" s="1021">
        <v>8</v>
      </c>
      <c r="B11" s="1060" t="s">
        <v>553</v>
      </c>
      <c r="C11" s="1159" t="s">
        <v>663</v>
      </c>
      <c r="D11" s="624" t="s">
        <v>40</v>
      </c>
      <c r="E11" s="624">
        <f>'Extra Items MB'!I57</f>
        <v>239.68000000000004</v>
      </c>
      <c r="F11" s="624">
        <v>170</v>
      </c>
      <c r="G11" s="1158">
        <f t="shared" si="0"/>
        <v>40745.600000000006</v>
      </c>
      <c r="H11" s="1058"/>
    </row>
    <row r="12" spans="1:8" s="1044" customFormat="1" ht="279.60000000000002" customHeight="1" x14ac:dyDescent="0.3">
      <c r="A12" s="1021">
        <v>9</v>
      </c>
      <c r="B12" s="1060" t="s">
        <v>596</v>
      </c>
      <c r="C12" s="1160" t="s">
        <v>595</v>
      </c>
      <c r="D12" s="624" t="s">
        <v>181</v>
      </c>
      <c r="E12" s="624">
        <f>'Extra Items MB'!I59</f>
        <v>1</v>
      </c>
      <c r="F12" s="624">
        <v>73500</v>
      </c>
      <c r="G12" s="1158">
        <f t="shared" si="0"/>
        <v>73500</v>
      </c>
      <c r="H12" s="1143" t="s">
        <v>598</v>
      </c>
    </row>
    <row r="13" spans="1:8" s="1044" customFormat="1" ht="164.4" customHeight="1" x14ac:dyDescent="0.35">
      <c r="A13" s="1021">
        <v>10</v>
      </c>
      <c r="B13" s="1057" t="s">
        <v>597</v>
      </c>
      <c r="C13" s="1150" t="s">
        <v>224</v>
      </c>
      <c r="D13" s="1154"/>
      <c r="E13" s="1154"/>
      <c r="F13" s="1154"/>
      <c r="G13" s="1155"/>
      <c r="H13" s="618"/>
    </row>
    <row r="14" spans="1:8" s="1044" customFormat="1" ht="144" x14ac:dyDescent="0.3">
      <c r="A14" s="1021" t="s">
        <v>602</v>
      </c>
      <c r="B14" s="1057" t="s">
        <v>625</v>
      </c>
      <c r="C14" s="665" t="s">
        <v>600</v>
      </c>
      <c r="D14" s="624" t="s">
        <v>181</v>
      </c>
      <c r="E14" s="624">
        <f>'Extra Items MB'!I62</f>
        <v>1</v>
      </c>
      <c r="F14" s="624">
        <v>116737</v>
      </c>
      <c r="G14" s="1158">
        <f t="shared" si="0"/>
        <v>116737</v>
      </c>
      <c r="H14" s="1245" t="s">
        <v>599</v>
      </c>
    </row>
    <row r="15" spans="1:8" s="1044" customFormat="1" ht="18" x14ac:dyDescent="0.35">
      <c r="A15" s="1005"/>
      <c r="B15" s="1057"/>
      <c r="C15" s="1153"/>
      <c r="D15" s="1154"/>
      <c r="E15" s="1154"/>
      <c r="F15" s="1154"/>
      <c r="G15" s="1155"/>
      <c r="H15" s="618"/>
    </row>
    <row r="16" spans="1:8" s="1044" customFormat="1" ht="144" x14ac:dyDescent="0.3">
      <c r="A16" s="1021" t="s">
        <v>603</v>
      </c>
      <c r="B16" s="1057" t="s">
        <v>625</v>
      </c>
      <c r="C16" s="665" t="s">
        <v>601</v>
      </c>
      <c r="D16" s="624" t="s">
        <v>181</v>
      </c>
      <c r="E16" s="624">
        <f>'Extra Items MB'!I64</f>
        <v>1</v>
      </c>
      <c r="F16" s="624">
        <v>236280</v>
      </c>
      <c r="G16" s="1158">
        <f>E16*F16</f>
        <v>236280</v>
      </c>
      <c r="H16" s="1245" t="s">
        <v>605</v>
      </c>
    </row>
    <row r="17" spans="1:8" s="1044" customFormat="1" ht="17.399999999999999" customHeight="1" x14ac:dyDescent="0.35">
      <c r="A17" s="1005"/>
      <c r="B17" s="1057"/>
      <c r="C17" s="1153"/>
      <c r="D17" s="1154"/>
      <c r="E17" s="1154"/>
      <c r="F17" s="1154"/>
      <c r="G17" s="1155"/>
      <c r="H17" s="1058"/>
    </row>
    <row r="18" spans="1:8" s="1044" customFormat="1" ht="144" x14ac:dyDescent="0.3">
      <c r="A18" s="1021">
        <v>11</v>
      </c>
      <c r="B18" s="1057" t="s">
        <v>626</v>
      </c>
      <c r="C18" s="1173" t="s">
        <v>629</v>
      </c>
      <c r="D18" s="624" t="s">
        <v>67</v>
      </c>
      <c r="E18" s="624">
        <f>'Extra Items MB'!I66</f>
        <v>2</v>
      </c>
      <c r="F18" s="624">
        <f>27000-19200</f>
        <v>7800</v>
      </c>
      <c r="G18" s="1158">
        <f>E18*F18</f>
        <v>15600</v>
      </c>
      <c r="H18" s="1245" t="s">
        <v>604</v>
      </c>
    </row>
    <row r="19" spans="1:8" s="1044" customFormat="1" ht="21" x14ac:dyDescent="0.4">
      <c r="A19" s="1005"/>
      <c r="B19" s="1134"/>
      <c r="C19" s="1174"/>
      <c r="D19" s="1154"/>
      <c r="E19" s="1154"/>
      <c r="F19" s="1154"/>
      <c r="G19" s="1155"/>
      <c r="H19" s="1058"/>
    </row>
    <row r="20" spans="1:8" s="1044" customFormat="1" ht="21" x14ac:dyDescent="0.4">
      <c r="A20" s="1005" t="s">
        <v>679</v>
      </c>
      <c r="B20" s="1134" t="s">
        <v>680</v>
      </c>
      <c r="C20" s="1174" t="s">
        <v>681</v>
      </c>
      <c r="D20" s="1154" t="s">
        <v>67</v>
      </c>
      <c r="E20" s="1154">
        <v>2</v>
      </c>
      <c r="F20" s="1154">
        <f>'Extra Items MB'!I80</f>
        <v>8971.61</v>
      </c>
      <c r="G20" s="1155">
        <f>E20*F20</f>
        <v>17943.22</v>
      </c>
      <c r="H20" s="1058"/>
    </row>
    <row r="21" spans="1:8" s="1044" customFormat="1" ht="21" x14ac:dyDescent="0.4">
      <c r="A21" s="1005"/>
      <c r="B21" s="1134"/>
      <c r="C21" s="1174"/>
      <c r="D21" s="1154"/>
      <c r="E21" s="1154"/>
      <c r="F21" s="1154"/>
      <c r="G21" s="1155"/>
      <c r="H21" s="1058"/>
    </row>
    <row r="22" spans="1:8" s="1044" customFormat="1" ht="54" x14ac:dyDescent="0.35">
      <c r="A22" s="1005">
        <v>12</v>
      </c>
      <c r="B22" s="1134" t="s">
        <v>558</v>
      </c>
      <c r="C22" s="1175" t="s">
        <v>631</v>
      </c>
      <c r="D22" s="1154" t="s">
        <v>606</v>
      </c>
      <c r="E22" s="1154">
        <f>'Extra Items MB'!I82</f>
        <v>23</v>
      </c>
      <c r="F22" s="1154">
        <v>975</v>
      </c>
      <c r="G22" s="1155">
        <f>E22*F22</f>
        <v>22425</v>
      </c>
      <c r="H22" s="1245" t="s">
        <v>630</v>
      </c>
    </row>
    <row r="23" spans="1:8" s="1044" customFormat="1" ht="18" x14ac:dyDescent="0.35">
      <c r="A23" s="1005"/>
      <c r="B23" s="1134"/>
      <c r="C23" s="1153"/>
      <c r="D23" s="1154"/>
      <c r="E23" s="1154"/>
      <c r="F23" s="1154"/>
      <c r="G23" s="1155"/>
      <c r="H23" s="1058"/>
    </row>
    <row r="24" spans="1:8" s="1044" customFormat="1" ht="36" x14ac:dyDescent="0.35">
      <c r="A24" s="1005">
        <v>13</v>
      </c>
      <c r="B24" s="1134" t="s">
        <v>608</v>
      </c>
      <c r="C24" s="1060" t="s">
        <v>607</v>
      </c>
      <c r="D24" s="1154" t="s">
        <v>46</v>
      </c>
      <c r="E24" s="1154">
        <v>108</v>
      </c>
      <c r="F24" s="1154">
        <v>160</v>
      </c>
      <c r="G24" s="1155">
        <f>E24*F24</f>
        <v>17280</v>
      </c>
      <c r="H24" s="1245" t="s">
        <v>636</v>
      </c>
    </row>
    <row r="25" spans="1:8" s="1044" customFormat="1" ht="18" x14ac:dyDescent="0.35">
      <c r="A25" s="1005"/>
      <c r="B25" s="1134"/>
      <c r="C25" s="1153"/>
      <c r="D25" s="1154"/>
      <c r="E25" s="1154"/>
      <c r="F25" s="1154"/>
      <c r="G25" s="1155"/>
      <c r="H25" s="1058"/>
    </row>
    <row r="26" spans="1:8" s="1044" customFormat="1" ht="52.8" x14ac:dyDescent="0.35">
      <c r="A26" s="1005">
        <v>14</v>
      </c>
      <c r="B26" s="1134" t="s">
        <v>559</v>
      </c>
      <c r="C26" s="1172" t="s">
        <v>633</v>
      </c>
      <c r="D26" s="1154" t="s">
        <v>67</v>
      </c>
      <c r="E26" s="1154">
        <v>2</v>
      </c>
      <c r="F26" s="1154">
        <v>25000</v>
      </c>
      <c r="G26" s="1155">
        <f t="shared" si="0"/>
        <v>50000</v>
      </c>
      <c r="H26" s="1058"/>
    </row>
    <row r="27" spans="1:8" s="1073" customFormat="1" ht="36" x14ac:dyDescent="0.35">
      <c r="A27" s="1072">
        <v>15</v>
      </c>
      <c r="B27" s="1146" t="s">
        <v>612</v>
      </c>
      <c r="C27" s="1163" t="s">
        <v>664</v>
      </c>
      <c r="D27" s="629" t="s">
        <v>613</v>
      </c>
      <c r="E27" s="629">
        <v>1</v>
      </c>
      <c r="F27" s="629">
        <v>17250</v>
      </c>
      <c r="G27" s="1164">
        <f>E27*F27</f>
        <v>17250</v>
      </c>
      <c r="H27" s="630"/>
    </row>
    <row r="28" spans="1:8" s="1044" customFormat="1" ht="33.6" customHeight="1" x14ac:dyDescent="0.35">
      <c r="A28" s="1005">
        <v>16</v>
      </c>
      <c r="B28" s="1134" t="s">
        <v>609</v>
      </c>
      <c r="C28" s="1153" t="s">
        <v>703</v>
      </c>
      <c r="D28" s="1154" t="s">
        <v>67</v>
      </c>
      <c r="E28" s="1154">
        <f>'Extra Items MB'!I90</f>
        <v>2</v>
      </c>
      <c r="F28" s="1154">
        <v>9500</v>
      </c>
      <c r="G28" s="1155">
        <f t="shared" si="0"/>
        <v>19000</v>
      </c>
      <c r="H28" s="1058"/>
    </row>
    <row r="29" spans="1:8" s="1044" customFormat="1" ht="46.8" customHeight="1" x14ac:dyDescent="0.35">
      <c r="A29" s="1005">
        <v>17</v>
      </c>
      <c r="B29" s="1134" t="s">
        <v>561</v>
      </c>
      <c r="C29" s="1153" t="s">
        <v>702</v>
      </c>
      <c r="D29" s="1154" t="s">
        <v>40</v>
      </c>
      <c r="E29" s="1154">
        <f>'Extra Items MB'!I95</f>
        <v>11.49</v>
      </c>
      <c r="F29" s="1154">
        <v>135</v>
      </c>
      <c r="G29" s="1155">
        <f t="shared" si="0"/>
        <v>1551.15</v>
      </c>
      <c r="H29" s="1058"/>
    </row>
    <row r="30" spans="1:8" s="1073" customFormat="1" ht="46.2" customHeight="1" x14ac:dyDescent="0.35">
      <c r="A30" s="1005">
        <v>18</v>
      </c>
      <c r="B30" s="1134" t="s">
        <v>566</v>
      </c>
      <c r="C30" s="1153" t="s">
        <v>567</v>
      </c>
      <c r="D30" s="1154" t="s">
        <v>46</v>
      </c>
      <c r="E30" s="1154">
        <f>'Extra Items MB'!I102</f>
        <v>104.3</v>
      </c>
      <c r="F30" s="1154">
        <v>510</v>
      </c>
      <c r="G30" s="1155">
        <f t="shared" ref="G30" si="1">E30*F30</f>
        <v>53193</v>
      </c>
      <c r="H30" s="1058"/>
    </row>
    <row r="31" spans="1:8" s="1073" customFormat="1" ht="33.6" customHeight="1" x14ac:dyDescent="0.35">
      <c r="A31" s="1072">
        <v>19</v>
      </c>
      <c r="B31" s="1134" t="s">
        <v>627</v>
      </c>
      <c r="C31" s="1161" t="s">
        <v>584</v>
      </c>
      <c r="D31" s="1154" t="s">
        <v>40</v>
      </c>
      <c r="E31" s="1154">
        <f>'Extra Items MB'!I110</f>
        <v>20.079999999999998</v>
      </c>
      <c r="F31" s="1154">
        <v>260</v>
      </c>
      <c r="G31" s="1162">
        <f>E31*F31</f>
        <v>5220.7999999999993</v>
      </c>
      <c r="H31" s="1058"/>
    </row>
    <row r="32" spans="1:8" s="1073" customFormat="1" ht="33.6" customHeight="1" x14ac:dyDescent="0.35">
      <c r="A32" s="1072">
        <v>20</v>
      </c>
      <c r="B32" s="1134" t="s">
        <v>610</v>
      </c>
      <c r="C32" s="1161" t="s">
        <v>592</v>
      </c>
      <c r="D32" s="1154" t="s">
        <v>67</v>
      </c>
      <c r="E32" s="1154">
        <v>1</v>
      </c>
      <c r="F32" s="1154">
        <v>18500</v>
      </c>
      <c r="G32" s="1162">
        <f>E32*F32</f>
        <v>18500</v>
      </c>
      <c r="H32" s="1058"/>
    </row>
    <row r="33" spans="1:8" s="1073" customFormat="1" ht="47.4" customHeight="1" x14ac:dyDescent="0.35">
      <c r="A33" s="1072">
        <v>21</v>
      </c>
      <c r="B33" s="1146" t="s">
        <v>562</v>
      </c>
      <c r="C33" s="1163" t="s">
        <v>563</v>
      </c>
      <c r="D33" s="629" t="s">
        <v>67</v>
      </c>
      <c r="E33" s="629">
        <v>1</v>
      </c>
      <c r="F33" s="629">
        <v>4500</v>
      </c>
      <c r="G33" s="1164">
        <f t="shared" si="0"/>
        <v>4500</v>
      </c>
      <c r="H33" s="630"/>
    </row>
    <row r="34" spans="1:8" s="1044" customFormat="1" ht="33.6" customHeight="1" x14ac:dyDescent="0.35">
      <c r="A34" s="1005">
        <v>22</v>
      </c>
      <c r="B34" s="1134" t="s">
        <v>637</v>
      </c>
      <c r="C34" s="1153" t="s">
        <v>565</v>
      </c>
      <c r="D34" s="1154" t="s">
        <v>67</v>
      </c>
      <c r="E34" s="1154">
        <v>1</v>
      </c>
      <c r="F34" s="1154">
        <v>1050</v>
      </c>
      <c r="G34" s="1155">
        <f t="shared" si="0"/>
        <v>1050</v>
      </c>
      <c r="H34" s="1058"/>
    </row>
    <row r="35" spans="1:8" s="1032" customFormat="1" ht="142.19999999999999" customHeight="1" x14ac:dyDescent="0.35">
      <c r="A35" s="1149">
        <v>23</v>
      </c>
      <c r="B35" s="1171" t="s">
        <v>701</v>
      </c>
      <c r="C35" s="1151" t="s">
        <v>700</v>
      </c>
      <c r="D35" s="623" t="s">
        <v>46</v>
      </c>
      <c r="E35" s="1165">
        <f>'Extra Items MB'!I137</f>
        <v>1136.0615000000003</v>
      </c>
      <c r="F35" s="623">
        <v>45</v>
      </c>
      <c r="G35" s="1176">
        <f>E35*F35</f>
        <v>51122.767500000009</v>
      </c>
      <c r="H35" s="630"/>
    </row>
    <row r="36" spans="1:8" s="1032" customFormat="1" ht="265.2" customHeight="1" x14ac:dyDescent="0.25">
      <c r="A36" s="1149">
        <v>24</v>
      </c>
      <c r="B36" s="1057" t="s">
        <v>201</v>
      </c>
      <c r="C36" s="1150" t="s">
        <v>243</v>
      </c>
      <c r="D36" s="623" t="s">
        <v>46</v>
      </c>
      <c r="E36" s="1165">
        <f>'Extra Items MB'!I142</f>
        <v>136</v>
      </c>
      <c r="F36" s="623">
        <v>550</v>
      </c>
      <c r="G36" s="1166">
        <f>E36*F36</f>
        <v>74800</v>
      </c>
      <c r="H36" s="1143" t="s">
        <v>660</v>
      </c>
    </row>
    <row r="37" spans="1:8" s="1032" customFormat="1" ht="18" x14ac:dyDescent="0.25">
      <c r="A37" s="1149">
        <v>25</v>
      </c>
      <c r="B37" s="1057" t="s">
        <v>670</v>
      </c>
      <c r="C37" s="1150" t="s">
        <v>671</v>
      </c>
      <c r="D37" s="623" t="s">
        <v>40</v>
      </c>
      <c r="E37" s="1165">
        <f>'Extra Items MB'!I150</f>
        <v>111.23000000000002</v>
      </c>
      <c r="F37" s="623">
        <v>85</v>
      </c>
      <c r="G37" s="1166">
        <f>E37*F37</f>
        <v>9454.5500000000011</v>
      </c>
      <c r="H37" s="1222"/>
    </row>
    <row r="38" spans="1:8" s="1032" customFormat="1" ht="144" x14ac:dyDescent="0.25">
      <c r="A38" s="1149">
        <v>26</v>
      </c>
      <c r="B38" s="1057" t="s">
        <v>672</v>
      </c>
      <c r="C38" s="1243" t="s">
        <v>699</v>
      </c>
      <c r="D38" s="623" t="s">
        <v>46</v>
      </c>
      <c r="E38" s="1165">
        <f>'Extra Items MB'!I155</f>
        <v>28.65</v>
      </c>
      <c r="F38" s="623">
        <v>340</v>
      </c>
      <c r="G38" s="1166">
        <f>E38*F38</f>
        <v>9741</v>
      </c>
      <c r="H38" s="1143" t="s">
        <v>698</v>
      </c>
    </row>
    <row r="39" spans="1:8" s="1032" customFormat="1" ht="18" x14ac:dyDescent="0.25">
      <c r="A39" s="1149"/>
      <c r="B39" s="1057"/>
      <c r="C39" s="1150"/>
      <c r="D39" s="623"/>
      <c r="E39" s="1165"/>
      <c r="F39" s="623"/>
      <c r="G39" s="1166"/>
      <c r="H39" s="1222"/>
    </row>
    <row r="40" spans="1:8" s="1031" customFormat="1" ht="31.2" customHeight="1" thickBot="1" x14ac:dyDescent="0.55000000000000004">
      <c r="A40" s="1029"/>
      <c r="B40" s="1147"/>
      <c r="C40" s="1167" t="s">
        <v>339</v>
      </c>
      <c r="D40" s="1029"/>
      <c r="E40" s="1029"/>
      <c r="F40" s="1029"/>
      <c r="G40" s="1168">
        <f>SUM(G4:G38)</f>
        <v>939524.13750000007</v>
      </c>
      <c r="H40" s="1030"/>
    </row>
    <row r="41" spans="1:8" ht="18" thickTop="1" x14ac:dyDescent="0.3">
      <c r="A41" s="1005"/>
      <c r="B41" s="1148"/>
      <c r="C41" s="1169"/>
      <c r="D41" s="1005"/>
      <c r="E41" s="1005"/>
      <c r="F41" s="1005"/>
      <c r="G41" s="1170"/>
      <c r="H41" s="1006"/>
    </row>
  </sheetData>
  <protectedRanges>
    <protectedRange sqref="F1" name="Range1_5"/>
  </protectedRanges>
  <mergeCells count="2">
    <mergeCell ref="A1:H1"/>
    <mergeCell ref="A2:G2"/>
  </mergeCells>
  <pageMargins left="0.70866141732283472" right="0.70866141732283472" top="0.74803149606299213" bottom="0.74803149606299213" header="0.31496062992125984" footer="0.31496062992125984"/>
  <pageSetup scale="58" orientation="landscape"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20EE2-3664-46DA-8782-1FB4624E2382}">
  <dimension ref="A1:J156"/>
  <sheetViews>
    <sheetView view="pageBreakPreview" zoomScale="90" zoomScaleNormal="73" zoomScaleSheetLayoutView="90" workbookViewId="0">
      <selection activeCell="J7" sqref="J7"/>
    </sheetView>
  </sheetViews>
  <sheetFormatPr defaultRowHeight="17.399999999999999" x14ac:dyDescent="0.3"/>
  <cols>
    <col min="1" max="1" width="9.44140625" style="181" customWidth="1"/>
    <col min="2" max="2" width="31.44140625" style="1045" bestFit="1" customWidth="1"/>
    <col min="3" max="3" width="59.77734375" customWidth="1"/>
    <col min="4" max="4" width="8.88671875" style="1004"/>
    <col min="5" max="5" width="8.88671875" style="1320"/>
    <col min="6" max="6" width="10.44140625" style="1320" customWidth="1"/>
    <col min="7" max="7" width="10" style="1320" customWidth="1"/>
    <col min="8" max="8" width="12.109375" style="1320" customWidth="1"/>
    <col min="9" max="9" width="12.88671875" style="1321" customWidth="1"/>
    <col min="10" max="10" width="24.21875" style="1032" customWidth="1"/>
  </cols>
  <sheetData>
    <row r="1" spans="1:10" ht="23.4" customHeight="1" x14ac:dyDescent="0.3">
      <c r="J1" s="1339" t="s">
        <v>704</v>
      </c>
    </row>
    <row r="2" spans="1:10" ht="25.2" customHeight="1" x14ac:dyDescent="0.25">
      <c r="A2" s="1478" t="s">
        <v>532</v>
      </c>
      <c r="B2" s="1478"/>
      <c r="C2" s="1478"/>
      <c r="D2" s="1478"/>
      <c r="E2" s="1478"/>
      <c r="F2" s="1478"/>
      <c r="G2" s="1478"/>
      <c r="H2" s="1478"/>
      <c r="I2" s="1478"/>
      <c r="J2" s="1478"/>
    </row>
    <row r="3" spans="1:10" ht="28.8" customHeight="1" x14ac:dyDescent="0.3">
      <c r="A3" s="183" t="s">
        <v>320</v>
      </c>
      <c r="B3" s="1046" t="s">
        <v>321</v>
      </c>
      <c r="C3" s="184" t="s">
        <v>322</v>
      </c>
      <c r="D3" s="183" t="s">
        <v>323</v>
      </c>
      <c r="E3" s="183" t="s">
        <v>67</v>
      </c>
      <c r="F3" s="183" t="s">
        <v>530</v>
      </c>
      <c r="G3" s="183" t="s">
        <v>531</v>
      </c>
      <c r="H3" s="183" t="s">
        <v>123</v>
      </c>
      <c r="I3" s="185" t="s">
        <v>339</v>
      </c>
      <c r="J3" s="1033" t="s">
        <v>91</v>
      </c>
    </row>
    <row r="4" spans="1:10" ht="31.2" thickBot="1" x14ac:dyDescent="0.35">
      <c r="A4" s="1034">
        <v>1</v>
      </c>
      <c r="B4" s="1047" t="s">
        <v>327</v>
      </c>
      <c r="C4" s="1022" t="s">
        <v>330</v>
      </c>
      <c r="D4" s="1035" t="s">
        <v>181</v>
      </c>
      <c r="E4" s="1024">
        <v>232</v>
      </c>
      <c r="F4" s="1024"/>
      <c r="G4" s="1024"/>
      <c r="H4" s="1024"/>
      <c r="I4" s="1118">
        <f>E4</f>
        <v>232</v>
      </c>
      <c r="J4" s="1036"/>
    </row>
    <row r="5" spans="1:10" ht="18" thickTop="1" x14ac:dyDescent="0.3">
      <c r="A5" s="1034"/>
      <c r="B5" s="1047"/>
      <c r="C5" s="1022"/>
      <c r="D5" s="1035"/>
      <c r="E5" s="1024"/>
      <c r="F5" s="1024"/>
      <c r="G5" s="1024"/>
      <c r="H5" s="1024"/>
      <c r="I5" s="1075"/>
      <c r="J5" s="1036"/>
    </row>
    <row r="6" spans="1:10" ht="31.8" customHeight="1" thickBot="1" x14ac:dyDescent="0.35">
      <c r="A6" s="1034">
        <v>2</v>
      </c>
      <c r="B6" s="1047" t="s">
        <v>328</v>
      </c>
      <c r="C6" s="1027" t="s">
        <v>332</v>
      </c>
      <c r="D6" s="1035" t="s">
        <v>333</v>
      </c>
      <c r="E6" s="1024">
        <v>1</v>
      </c>
      <c r="F6" s="1024"/>
      <c r="G6" s="1024"/>
      <c r="H6" s="1024"/>
      <c r="I6" s="1118">
        <f>E6</f>
        <v>1</v>
      </c>
      <c r="J6" s="1036"/>
    </row>
    <row r="7" spans="1:10" ht="18" thickTop="1" x14ac:dyDescent="0.3">
      <c r="A7" s="1034"/>
      <c r="B7" s="1047"/>
      <c r="C7" s="1027"/>
      <c r="D7" s="1035"/>
      <c r="E7" s="1024"/>
      <c r="F7" s="1024"/>
      <c r="G7" s="1024"/>
      <c r="H7" s="1024"/>
      <c r="I7" s="1075"/>
      <c r="J7" s="1036"/>
    </row>
    <row r="8" spans="1:10" ht="42" customHeight="1" thickBot="1" x14ac:dyDescent="0.35">
      <c r="A8" s="1034">
        <v>3</v>
      </c>
      <c r="B8" s="1048" t="s">
        <v>329</v>
      </c>
      <c r="C8" s="1022" t="s">
        <v>331</v>
      </c>
      <c r="D8" s="1035" t="s">
        <v>333</v>
      </c>
      <c r="E8" s="1024">
        <v>1</v>
      </c>
      <c r="F8" s="1024"/>
      <c r="G8" s="1024"/>
      <c r="H8" s="1024"/>
      <c r="I8" s="1118">
        <f>E8</f>
        <v>1</v>
      </c>
      <c r="J8" s="1036"/>
    </row>
    <row r="9" spans="1:10" ht="18" thickTop="1" x14ac:dyDescent="0.3">
      <c r="A9" s="1034"/>
      <c r="B9" s="1048"/>
      <c r="C9" s="1022"/>
      <c r="D9" s="1035"/>
      <c r="E9" s="1024"/>
      <c r="F9" s="1024"/>
      <c r="G9" s="1024"/>
      <c r="H9" s="1024"/>
      <c r="I9" s="1075"/>
      <c r="J9" s="1036"/>
    </row>
    <row r="10" spans="1:10" ht="21" customHeight="1" x14ac:dyDescent="0.3">
      <c r="A10" s="1034">
        <v>4</v>
      </c>
      <c r="B10" s="1047" t="s">
        <v>547</v>
      </c>
      <c r="C10" s="1051" t="s">
        <v>547</v>
      </c>
      <c r="D10" s="1035"/>
      <c r="E10" s="1024"/>
      <c r="F10" s="1024"/>
      <c r="G10" s="1024"/>
      <c r="H10" s="1024"/>
      <c r="I10" s="1076"/>
      <c r="J10" s="1036"/>
    </row>
    <row r="11" spans="1:10" ht="21" customHeight="1" x14ac:dyDescent="0.3">
      <c r="A11" s="1034"/>
      <c r="B11" s="1047"/>
      <c r="C11" s="1052" t="s">
        <v>573</v>
      </c>
      <c r="D11" s="1035" t="s">
        <v>46</v>
      </c>
      <c r="E11" s="1024">
        <v>1</v>
      </c>
      <c r="F11" s="1024">
        <v>4</v>
      </c>
      <c r="G11" s="1024">
        <v>1</v>
      </c>
      <c r="H11" s="1024"/>
      <c r="I11" s="1076">
        <f>E11*F11*G11</f>
        <v>4</v>
      </c>
      <c r="J11" s="1036"/>
    </row>
    <row r="12" spans="1:10" ht="21" customHeight="1" x14ac:dyDescent="0.3">
      <c r="A12" s="1034"/>
      <c r="B12" s="1047"/>
      <c r="C12" s="1052" t="s">
        <v>574</v>
      </c>
      <c r="D12" s="1035" t="s">
        <v>46</v>
      </c>
      <c r="E12" s="1024">
        <v>2</v>
      </c>
      <c r="F12" s="1024">
        <v>4</v>
      </c>
      <c r="G12" s="1024">
        <v>0.5</v>
      </c>
      <c r="H12" s="1024"/>
      <c r="I12" s="1076">
        <f t="shared" ref="I12:I15" si="0">E12*F12*G12</f>
        <v>4</v>
      </c>
      <c r="J12" s="1036"/>
    </row>
    <row r="13" spans="1:10" ht="21" customHeight="1" x14ac:dyDescent="0.3">
      <c r="A13" s="1034"/>
      <c r="B13" s="1047"/>
      <c r="C13" s="1052" t="s">
        <v>591</v>
      </c>
      <c r="D13" s="1035" t="s">
        <v>46</v>
      </c>
      <c r="E13" s="1024">
        <v>2</v>
      </c>
      <c r="F13" s="1024">
        <v>4</v>
      </c>
      <c r="G13" s="1024">
        <v>1</v>
      </c>
      <c r="H13" s="1024"/>
      <c r="I13" s="1076">
        <f t="shared" si="0"/>
        <v>8</v>
      </c>
      <c r="J13" s="1036"/>
    </row>
    <row r="14" spans="1:10" ht="21" customHeight="1" x14ac:dyDescent="0.3">
      <c r="A14" s="1034"/>
      <c r="B14" s="1047"/>
      <c r="C14" s="1052" t="s">
        <v>590</v>
      </c>
      <c r="D14" s="1035" t="s">
        <v>46</v>
      </c>
      <c r="E14" s="1024">
        <v>1</v>
      </c>
      <c r="F14" s="1024">
        <v>4</v>
      </c>
      <c r="G14" s="1024">
        <v>1</v>
      </c>
      <c r="H14" s="1024"/>
      <c r="I14" s="1076">
        <f t="shared" si="0"/>
        <v>4</v>
      </c>
      <c r="J14" s="1036"/>
    </row>
    <row r="15" spans="1:10" ht="21" customHeight="1" x14ac:dyDescent="0.3">
      <c r="A15" s="1034"/>
      <c r="B15" s="1047"/>
      <c r="C15" s="1052" t="s">
        <v>589</v>
      </c>
      <c r="D15" s="1035" t="s">
        <v>46</v>
      </c>
      <c r="E15" s="1024">
        <v>1</v>
      </c>
      <c r="F15" s="1024">
        <v>2.25</v>
      </c>
      <c r="G15" s="1024">
        <v>0.66</v>
      </c>
      <c r="H15" s="1024"/>
      <c r="I15" s="1322">
        <f t="shared" si="0"/>
        <v>1.4850000000000001</v>
      </c>
      <c r="J15" s="1036"/>
    </row>
    <row r="16" spans="1:10" s="1124" customFormat="1" ht="22.8" customHeight="1" thickBot="1" x14ac:dyDescent="0.35">
      <c r="A16" s="1122"/>
      <c r="B16" s="1120"/>
      <c r="C16" s="963" t="s">
        <v>339</v>
      </c>
      <c r="D16" s="1119"/>
      <c r="E16" s="1119"/>
      <c r="F16" s="1119"/>
      <c r="G16" s="1119"/>
      <c r="H16" s="1119"/>
      <c r="I16" s="1118">
        <f>SUM(I11:I15)</f>
        <v>21.484999999999999</v>
      </c>
      <c r="J16" s="1123"/>
    </row>
    <row r="17" spans="1:10" ht="21" customHeight="1" thickTop="1" x14ac:dyDescent="0.3">
      <c r="A17" s="1034"/>
      <c r="B17" s="1047"/>
      <c r="C17" s="1052"/>
      <c r="D17" s="1035"/>
      <c r="E17" s="1024"/>
      <c r="F17" s="1024"/>
      <c r="G17" s="1024"/>
      <c r="H17" s="1024"/>
      <c r="I17" s="1075"/>
      <c r="J17" s="1036"/>
    </row>
    <row r="18" spans="1:10" ht="135" x14ac:dyDescent="0.3">
      <c r="A18" s="1039">
        <v>5</v>
      </c>
      <c r="B18" s="1050" t="s">
        <v>579</v>
      </c>
      <c r="C18" s="1054" t="s">
        <v>549</v>
      </c>
      <c r="D18" s="1035" t="s">
        <v>40</v>
      </c>
      <c r="E18" s="1024"/>
      <c r="F18" s="1024"/>
      <c r="G18" s="1024"/>
      <c r="H18" s="1024"/>
      <c r="I18" s="1076"/>
      <c r="J18" s="1036"/>
    </row>
    <row r="19" spans="1:10" s="1023" customFormat="1" ht="21" customHeight="1" thickBot="1" x14ac:dyDescent="0.35">
      <c r="A19" s="1037"/>
      <c r="B19" s="1049"/>
      <c r="C19" s="1053" t="s">
        <v>575</v>
      </c>
      <c r="D19" s="1038" t="s">
        <v>40</v>
      </c>
      <c r="E19" s="1119">
        <v>2</v>
      </c>
      <c r="F19" s="1119">
        <v>7</v>
      </c>
      <c r="G19" s="1119"/>
      <c r="H19" s="1119"/>
      <c r="I19" s="1118">
        <f>E19*F19</f>
        <v>14</v>
      </c>
      <c r="J19" s="1028"/>
    </row>
    <row r="20" spans="1:10" ht="21" customHeight="1" thickTop="1" x14ac:dyDescent="0.3">
      <c r="A20" s="1034"/>
      <c r="B20" s="1047"/>
      <c r="C20" s="1052"/>
      <c r="D20" s="1035"/>
      <c r="E20" s="1024"/>
      <c r="F20" s="1024"/>
      <c r="G20" s="1024"/>
      <c r="H20" s="1024"/>
      <c r="I20" s="1323"/>
      <c r="J20" s="1036"/>
    </row>
    <row r="21" spans="1:10" ht="60" x14ac:dyDescent="0.3">
      <c r="A21" s="1034">
        <v>6</v>
      </c>
      <c r="B21" s="1047" t="s">
        <v>578</v>
      </c>
      <c r="C21" s="1054" t="s">
        <v>580</v>
      </c>
      <c r="D21" s="1035" t="s">
        <v>40</v>
      </c>
      <c r="E21" s="1024"/>
      <c r="F21" s="1024"/>
      <c r="G21" s="1024"/>
      <c r="H21" s="1024"/>
      <c r="I21" s="1075"/>
      <c r="J21" s="1036"/>
    </row>
    <row r="22" spans="1:10" s="182" customFormat="1" x14ac:dyDescent="0.3">
      <c r="A22" s="1035"/>
      <c r="B22" s="1047"/>
      <c r="C22" s="1055" t="s">
        <v>576</v>
      </c>
      <c r="D22" s="1035" t="s">
        <v>40</v>
      </c>
      <c r="E22" s="1024">
        <v>2</v>
      </c>
      <c r="F22" s="1024">
        <v>3.5</v>
      </c>
      <c r="G22" s="1024"/>
      <c r="H22" s="1024"/>
      <c r="I22" s="1075">
        <f>E22*F22</f>
        <v>7</v>
      </c>
      <c r="J22" s="1042"/>
    </row>
    <row r="23" spans="1:10" s="182" customFormat="1" x14ac:dyDescent="0.3">
      <c r="A23" s="1035"/>
      <c r="B23" s="1047"/>
      <c r="C23" s="1055" t="s">
        <v>577</v>
      </c>
      <c r="D23" s="1035" t="s">
        <v>40</v>
      </c>
      <c r="E23" s="1024">
        <v>1</v>
      </c>
      <c r="F23" s="1024">
        <v>2</v>
      </c>
      <c r="G23" s="1024"/>
      <c r="H23" s="1024"/>
      <c r="I23" s="1075">
        <f>E23*F23</f>
        <v>2</v>
      </c>
      <c r="J23" s="1042"/>
    </row>
    <row r="24" spans="1:10" s="1044" customFormat="1" ht="18" thickBot="1" x14ac:dyDescent="0.35">
      <c r="A24" s="1122"/>
      <c r="B24" s="1120"/>
      <c r="C24" s="1119" t="s">
        <v>339</v>
      </c>
      <c r="D24" s="1119" t="s">
        <v>40</v>
      </c>
      <c r="E24" s="1119"/>
      <c r="F24" s="1119"/>
      <c r="G24" s="1119"/>
      <c r="H24" s="1119"/>
      <c r="I24" s="1118">
        <f>SUM(I22:I23)</f>
        <v>9</v>
      </c>
      <c r="J24" s="1123"/>
    </row>
    <row r="25" spans="1:10" ht="21" customHeight="1" thickTop="1" x14ac:dyDescent="0.3">
      <c r="A25" s="1034"/>
      <c r="B25" s="1047"/>
      <c r="C25" s="1052"/>
      <c r="D25" s="1035"/>
      <c r="E25" s="1024"/>
      <c r="F25" s="1024"/>
      <c r="G25" s="1024"/>
      <c r="H25" s="1024"/>
      <c r="I25" s="1075"/>
      <c r="J25" s="1036"/>
    </row>
    <row r="26" spans="1:10" ht="135" x14ac:dyDescent="0.25">
      <c r="A26" s="1040">
        <v>7</v>
      </c>
      <c r="B26" s="1050" t="s">
        <v>594</v>
      </c>
      <c r="C26" s="1054" t="s">
        <v>552</v>
      </c>
      <c r="D26" s="1040" t="s">
        <v>40</v>
      </c>
      <c r="E26" s="228"/>
      <c r="F26" s="228"/>
      <c r="G26" s="228"/>
      <c r="H26" s="228"/>
      <c r="I26" s="1318"/>
      <c r="J26" s="1041"/>
    </row>
    <row r="27" spans="1:10" ht="30" x14ac:dyDescent="0.3">
      <c r="A27" s="1034"/>
      <c r="B27" s="1047"/>
      <c r="C27" s="1052" t="s">
        <v>628</v>
      </c>
      <c r="D27" s="1035" t="s">
        <v>40</v>
      </c>
      <c r="E27" s="1024">
        <v>1</v>
      </c>
      <c r="F27" s="1024">
        <v>15.5</v>
      </c>
      <c r="G27" s="1024"/>
      <c r="H27" s="1024"/>
      <c r="I27" s="1075">
        <f>E27*F27</f>
        <v>15.5</v>
      </c>
      <c r="J27" s="1036"/>
    </row>
    <row r="28" spans="1:10" s="1124" customFormat="1" ht="21" customHeight="1" thickBot="1" x14ac:dyDescent="0.35">
      <c r="A28" s="1122"/>
      <c r="B28" s="1120"/>
      <c r="C28" s="1119" t="s">
        <v>339</v>
      </c>
      <c r="D28" s="1119" t="s">
        <v>40</v>
      </c>
      <c r="E28" s="1119"/>
      <c r="F28" s="1119"/>
      <c r="G28" s="1119"/>
      <c r="H28" s="1119"/>
      <c r="I28" s="1118">
        <f>SUM(I27)</f>
        <v>15.5</v>
      </c>
      <c r="J28" s="1123"/>
    </row>
    <row r="29" spans="1:10" ht="21" customHeight="1" thickTop="1" x14ac:dyDescent="0.3">
      <c r="A29" s="1034"/>
      <c r="B29" s="1047"/>
      <c r="C29" s="1052"/>
      <c r="D29" s="1035"/>
      <c r="E29" s="1024"/>
      <c r="F29" s="1024"/>
      <c r="G29" s="1024"/>
      <c r="H29" s="1024"/>
      <c r="I29" s="1075"/>
      <c r="J29" s="1036"/>
    </row>
    <row r="30" spans="1:10" ht="120" x14ac:dyDescent="0.3">
      <c r="A30" s="1021">
        <v>8</v>
      </c>
      <c r="B30" s="1025" t="s">
        <v>553</v>
      </c>
      <c r="C30" s="1054" t="s">
        <v>581</v>
      </c>
      <c r="D30" s="236" t="s">
        <v>40</v>
      </c>
      <c r="E30" s="1024"/>
      <c r="F30" s="1024"/>
      <c r="G30" s="1024"/>
      <c r="H30" s="1024"/>
      <c r="I30" s="1075"/>
      <c r="J30" s="1036"/>
    </row>
    <row r="31" spans="1:10" x14ac:dyDescent="0.3">
      <c r="A31" s="1021"/>
      <c r="B31" s="1025"/>
      <c r="C31" s="235" t="s">
        <v>430</v>
      </c>
      <c r="D31" s="236" t="s">
        <v>40</v>
      </c>
      <c r="E31" s="308">
        <v>1</v>
      </c>
      <c r="F31" s="384">
        <v>22.33</v>
      </c>
      <c r="G31" s="1024"/>
      <c r="H31" s="1024"/>
      <c r="I31" s="1075">
        <f>E31*F31</f>
        <v>22.33</v>
      </c>
      <c r="J31" s="1036"/>
    </row>
    <row r="32" spans="1:10" x14ac:dyDescent="0.3">
      <c r="A32" s="1021"/>
      <c r="B32" s="1025"/>
      <c r="C32" s="235" t="s">
        <v>429</v>
      </c>
      <c r="D32" s="236" t="s">
        <v>40</v>
      </c>
      <c r="E32" s="308">
        <v>1</v>
      </c>
      <c r="F32" s="384">
        <v>2.58</v>
      </c>
      <c r="G32" s="1024"/>
      <c r="H32" s="1024"/>
      <c r="I32" s="1075">
        <f t="shared" ref="I32:I56" si="1">E32*F32</f>
        <v>2.58</v>
      </c>
      <c r="J32" s="1036"/>
    </row>
    <row r="33" spans="1:10" x14ac:dyDescent="0.3">
      <c r="A33" s="1021"/>
      <c r="B33" s="1025"/>
      <c r="C33" s="235" t="s">
        <v>426</v>
      </c>
      <c r="D33" s="236" t="s">
        <v>40</v>
      </c>
      <c r="E33" s="308">
        <v>1</v>
      </c>
      <c r="F33" s="384">
        <v>15.91</v>
      </c>
      <c r="G33" s="1024"/>
      <c r="H33" s="1024"/>
      <c r="I33" s="1075">
        <f t="shared" si="1"/>
        <v>15.91</v>
      </c>
      <c r="J33" s="1036"/>
    </row>
    <row r="34" spans="1:10" x14ac:dyDescent="0.3">
      <c r="A34" s="1021"/>
      <c r="B34" s="1025"/>
      <c r="C34" s="235" t="s">
        <v>427</v>
      </c>
      <c r="D34" s="236" t="s">
        <v>40</v>
      </c>
      <c r="E34" s="308">
        <v>1</v>
      </c>
      <c r="F34" s="384">
        <v>4</v>
      </c>
      <c r="G34" s="1024"/>
      <c r="H34" s="1024"/>
      <c r="I34" s="1075">
        <f t="shared" si="1"/>
        <v>4</v>
      </c>
      <c r="J34" s="1036"/>
    </row>
    <row r="35" spans="1:10" x14ac:dyDescent="0.3">
      <c r="A35" s="1021"/>
      <c r="B35" s="1025"/>
      <c r="C35" s="235" t="s">
        <v>428</v>
      </c>
      <c r="D35" s="236" t="s">
        <v>40</v>
      </c>
      <c r="E35" s="308">
        <v>1</v>
      </c>
      <c r="F35" s="384">
        <v>22.58</v>
      </c>
      <c r="G35" s="1024"/>
      <c r="H35" s="1024"/>
      <c r="I35" s="1075">
        <f t="shared" si="1"/>
        <v>22.58</v>
      </c>
      <c r="J35" s="1036"/>
    </row>
    <row r="36" spans="1:10" x14ac:dyDescent="0.3">
      <c r="A36" s="1021"/>
      <c r="B36" s="1025"/>
      <c r="C36" s="235" t="s">
        <v>431</v>
      </c>
      <c r="D36" s="236" t="s">
        <v>40</v>
      </c>
      <c r="E36" s="308">
        <v>2</v>
      </c>
      <c r="F36" s="384">
        <v>2.33</v>
      </c>
      <c r="G36" s="1024"/>
      <c r="H36" s="1024"/>
      <c r="I36" s="1075">
        <f t="shared" si="1"/>
        <v>4.66</v>
      </c>
      <c r="J36" s="1036"/>
    </row>
    <row r="37" spans="1:10" x14ac:dyDescent="0.3">
      <c r="A37" s="1021"/>
      <c r="B37" s="1025"/>
      <c r="C37" s="235" t="s">
        <v>432</v>
      </c>
      <c r="D37" s="236" t="s">
        <v>40</v>
      </c>
      <c r="E37" s="308">
        <v>2</v>
      </c>
      <c r="F37" s="384">
        <v>8.5</v>
      </c>
      <c r="G37" s="1024"/>
      <c r="H37" s="1024"/>
      <c r="I37" s="1075">
        <f t="shared" si="1"/>
        <v>17</v>
      </c>
      <c r="J37" s="1036"/>
    </row>
    <row r="38" spans="1:10" x14ac:dyDescent="0.3">
      <c r="A38" s="1021"/>
      <c r="B38" s="1025"/>
      <c r="C38" s="235" t="s">
        <v>433</v>
      </c>
      <c r="D38" s="236" t="s">
        <v>40</v>
      </c>
      <c r="E38" s="308">
        <v>1</v>
      </c>
      <c r="F38" s="384">
        <v>12.5</v>
      </c>
      <c r="G38" s="1024"/>
      <c r="H38" s="1024"/>
      <c r="I38" s="1075">
        <f t="shared" si="1"/>
        <v>12.5</v>
      </c>
      <c r="J38" s="1036"/>
    </row>
    <row r="39" spans="1:10" x14ac:dyDescent="0.3">
      <c r="A39" s="1021"/>
      <c r="B39" s="1025"/>
      <c r="C39" s="235" t="s">
        <v>434</v>
      </c>
      <c r="D39" s="236" t="s">
        <v>40</v>
      </c>
      <c r="E39" s="308">
        <v>1</v>
      </c>
      <c r="F39" s="384">
        <v>11.91</v>
      </c>
      <c r="G39" s="1024"/>
      <c r="H39" s="1024"/>
      <c r="I39" s="1075">
        <f t="shared" si="1"/>
        <v>11.91</v>
      </c>
      <c r="J39" s="1036"/>
    </row>
    <row r="40" spans="1:10" x14ac:dyDescent="0.3">
      <c r="A40" s="1021"/>
      <c r="B40" s="1025"/>
      <c r="C40" s="235" t="s">
        <v>435</v>
      </c>
      <c r="D40" s="236" t="s">
        <v>40</v>
      </c>
      <c r="E40" s="308">
        <v>1</v>
      </c>
      <c r="F40" s="384">
        <v>18.91</v>
      </c>
      <c r="G40" s="1024"/>
      <c r="H40" s="1024"/>
      <c r="I40" s="1075">
        <f t="shared" si="1"/>
        <v>18.91</v>
      </c>
      <c r="J40" s="1036"/>
    </row>
    <row r="41" spans="1:10" x14ac:dyDescent="0.3">
      <c r="A41" s="1021"/>
      <c r="B41" s="1025"/>
      <c r="C41" s="235" t="s">
        <v>545</v>
      </c>
      <c r="D41" s="236" t="s">
        <v>40</v>
      </c>
      <c r="E41" s="308">
        <v>3</v>
      </c>
      <c r="F41" s="384">
        <v>0.5</v>
      </c>
      <c r="G41" s="1024"/>
      <c r="H41" s="1024"/>
      <c r="I41" s="1075">
        <f t="shared" si="1"/>
        <v>1.5</v>
      </c>
      <c r="J41" s="1036"/>
    </row>
    <row r="42" spans="1:10" x14ac:dyDescent="0.3">
      <c r="A42" s="1021"/>
      <c r="B42" s="1025"/>
      <c r="C42" s="334" t="s">
        <v>387</v>
      </c>
      <c r="D42" s="236" t="s">
        <v>40</v>
      </c>
      <c r="E42" s="308">
        <v>1</v>
      </c>
      <c r="F42" s="384">
        <v>15.58</v>
      </c>
      <c r="G42" s="1024"/>
      <c r="H42" s="1024"/>
      <c r="I42" s="1075">
        <f t="shared" si="1"/>
        <v>15.58</v>
      </c>
      <c r="J42" s="1036"/>
    </row>
    <row r="43" spans="1:10" x14ac:dyDescent="0.3">
      <c r="A43" s="1021"/>
      <c r="B43" s="1025"/>
      <c r="C43" s="334" t="s">
        <v>401</v>
      </c>
      <c r="D43" s="236" t="s">
        <v>40</v>
      </c>
      <c r="E43" s="308">
        <v>1</v>
      </c>
      <c r="F43" s="384">
        <v>11.16</v>
      </c>
      <c r="G43" s="1024"/>
      <c r="H43" s="1024"/>
      <c r="I43" s="1075">
        <f t="shared" si="1"/>
        <v>11.16</v>
      </c>
      <c r="J43" s="1036"/>
    </row>
    <row r="44" spans="1:10" x14ac:dyDescent="0.3">
      <c r="A44" s="1021"/>
      <c r="B44" s="1025"/>
      <c r="C44" s="334" t="s">
        <v>436</v>
      </c>
      <c r="D44" s="236" t="s">
        <v>40</v>
      </c>
      <c r="E44" s="308">
        <v>1</v>
      </c>
      <c r="F44" s="384">
        <v>7</v>
      </c>
      <c r="G44" s="1024"/>
      <c r="H44" s="1024"/>
      <c r="I44" s="1075">
        <f t="shared" si="1"/>
        <v>7</v>
      </c>
      <c r="J44" s="1036"/>
    </row>
    <row r="45" spans="1:10" x14ac:dyDescent="0.3">
      <c r="A45" s="1021"/>
      <c r="B45" s="1025"/>
      <c r="C45" s="334" t="s">
        <v>376</v>
      </c>
      <c r="D45" s="236" t="s">
        <v>40</v>
      </c>
      <c r="E45" s="308">
        <v>1</v>
      </c>
      <c r="F45" s="384">
        <v>9.25</v>
      </c>
      <c r="G45" s="1024"/>
      <c r="H45" s="1024"/>
      <c r="I45" s="1075">
        <f t="shared" si="1"/>
        <v>9.25</v>
      </c>
      <c r="J45" s="1036"/>
    </row>
    <row r="46" spans="1:10" x14ac:dyDescent="0.3">
      <c r="A46" s="1021"/>
      <c r="B46" s="1025"/>
      <c r="C46" s="334" t="s">
        <v>437</v>
      </c>
      <c r="D46" s="236" t="s">
        <v>40</v>
      </c>
      <c r="E46" s="308">
        <v>1</v>
      </c>
      <c r="F46" s="384">
        <v>7.33</v>
      </c>
      <c r="G46" s="1024"/>
      <c r="H46" s="1024"/>
      <c r="I46" s="1075">
        <f t="shared" si="1"/>
        <v>7.33</v>
      </c>
      <c r="J46" s="1036"/>
    </row>
    <row r="47" spans="1:10" ht="20.399999999999999" x14ac:dyDescent="0.3">
      <c r="A47" s="1021"/>
      <c r="B47" s="1025"/>
      <c r="C47" s="253" t="s">
        <v>209</v>
      </c>
      <c r="D47" s="236" t="s">
        <v>40</v>
      </c>
      <c r="E47" s="1247"/>
      <c r="F47" s="969"/>
      <c r="G47" s="1024"/>
      <c r="H47" s="1024"/>
      <c r="I47" s="1075"/>
      <c r="J47" s="1036"/>
    </row>
    <row r="48" spans="1:10" x14ac:dyDescent="0.3">
      <c r="A48" s="1021"/>
      <c r="B48" s="1025"/>
      <c r="C48" s="334" t="s">
        <v>438</v>
      </c>
      <c r="D48" s="236" t="s">
        <v>40</v>
      </c>
      <c r="E48" s="308">
        <v>1</v>
      </c>
      <c r="F48" s="384">
        <v>11.25</v>
      </c>
      <c r="G48" s="1024"/>
      <c r="H48" s="1024"/>
      <c r="I48" s="1075">
        <f t="shared" si="1"/>
        <v>11.25</v>
      </c>
      <c r="J48" s="1036"/>
    </row>
    <row r="49" spans="1:10" x14ac:dyDescent="0.3">
      <c r="A49" s="1021"/>
      <c r="B49" s="1025"/>
      <c r="C49" s="334" t="s">
        <v>385</v>
      </c>
      <c r="D49" s="236" t="s">
        <v>40</v>
      </c>
      <c r="E49" s="308">
        <v>1</v>
      </c>
      <c r="F49" s="384">
        <v>11.25</v>
      </c>
      <c r="G49" s="1024"/>
      <c r="H49" s="1024"/>
      <c r="I49" s="1075">
        <f t="shared" si="1"/>
        <v>11.25</v>
      </c>
      <c r="J49" s="1036"/>
    </row>
    <row r="50" spans="1:10" s="1337" customFormat="1" x14ac:dyDescent="0.3">
      <c r="A50" s="1328"/>
      <c r="B50" s="1329"/>
      <c r="C50" s="1330" t="s">
        <v>439</v>
      </c>
      <c r="D50" s="1331" t="s">
        <v>40</v>
      </c>
      <c r="E50" s="1332">
        <v>-1</v>
      </c>
      <c r="F50" s="1333">
        <v>2</v>
      </c>
      <c r="G50" s="1334"/>
      <c r="H50" s="1334"/>
      <c r="I50" s="1335">
        <f t="shared" si="1"/>
        <v>-2</v>
      </c>
      <c r="J50" s="1336"/>
    </row>
    <row r="51" spans="1:10" x14ac:dyDescent="0.3">
      <c r="A51" s="1021"/>
      <c r="B51" s="1025"/>
      <c r="C51" s="235" t="s">
        <v>440</v>
      </c>
      <c r="D51" s="236" t="s">
        <v>40</v>
      </c>
      <c r="E51" s="308">
        <v>2</v>
      </c>
      <c r="F51" s="384">
        <v>2.91</v>
      </c>
      <c r="G51" s="1024"/>
      <c r="H51" s="1024"/>
      <c r="I51" s="1075">
        <f t="shared" si="1"/>
        <v>5.82</v>
      </c>
      <c r="J51" s="1036"/>
    </row>
    <row r="52" spans="1:10" ht="20.399999999999999" x14ac:dyDescent="0.3">
      <c r="A52" s="1021"/>
      <c r="B52" s="1025"/>
      <c r="C52" s="253" t="s">
        <v>171</v>
      </c>
      <c r="D52" s="245"/>
      <c r="E52" s="226"/>
      <c r="F52" s="229"/>
      <c r="G52" s="1024"/>
      <c r="H52" s="1024"/>
      <c r="I52" s="1075"/>
      <c r="J52" s="1036"/>
    </row>
    <row r="53" spans="1:10" x14ac:dyDescent="0.3">
      <c r="A53" s="1021"/>
      <c r="B53" s="1025"/>
      <c r="C53" s="334" t="s">
        <v>422</v>
      </c>
      <c r="D53" s="236" t="s">
        <v>40</v>
      </c>
      <c r="E53" s="310">
        <v>1</v>
      </c>
      <c r="F53" s="353">
        <v>15.58</v>
      </c>
      <c r="G53" s="1024"/>
      <c r="H53" s="1024"/>
      <c r="I53" s="1075">
        <f t="shared" si="1"/>
        <v>15.58</v>
      </c>
      <c r="J53" s="1036"/>
    </row>
    <row r="54" spans="1:10" x14ac:dyDescent="0.3">
      <c r="A54" s="1021"/>
      <c r="B54" s="1025"/>
      <c r="C54" s="334" t="s">
        <v>423</v>
      </c>
      <c r="D54" s="236" t="s">
        <v>40</v>
      </c>
      <c r="E54" s="310">
        <v>1</v>
      </c>
      <c r="F54" s="353">
        <v>8</v>
      </c>
      <c r="G54" s="1024"/>
      <c r="H54" s="1024"/>
      <c r="I54" s="1075">
        <f t="shared" si="1"/>
        <v>8</v>
      </c>
      <c r="J54" s="1036"/>
    </row>
    <row r="55" spans="1:10" x14ac:dyDescent="0.3">
      <c r="A55" s="1021"/>
      <c r="B55" s="1025"/>
      <c r="C55" s="334" t="s">
        <v>424</v>
      </c>
      <c r="D55" s="236" t="s">
        <v>40</v>
      </c>
      <c r="E55" s="310">
        <v>1</v>
      </c>
      <c r="F55" s="353">
        <v>2.5</v>
      </c>
      <c r="G55" s="1024"/>
      <c r="H55" s="1024"/>
      <c r="I55" s="1075">
        <f t="shared" si="1"/>
        <v>2.5</v>
      </c>
      <c r="J55" s="1036"/>
    </row>
    <row r="56" spans="1:10" x14ac:dyDescent="0.3">
      <c r="A56" s="1021"/>
      <c r="B56" s="1025"/>
      <c r="C56" s="334" t="s">
        <v>425</v>
      </c>
      <c r="D56" s="236" t="s">
        <v>40</v>
      </c>
      <c r="E56" s="310">
        <v>1</v>
      </c>
      <c r="F56" s="353">
        <v>3.08</v>
      </c>
      <c r="G56" s="1024"/>
      <c r="H56" s="1024"/>
      <c r="I56" s="1075">
        <f t="shared" si="1"/>
        <v>3.08</v>
      </c>
      <c r="J56" s="1036"/>
    </row>
    <row r="57" spans="1:10" s="1124" customFormat="1" ht="18" thickBot="1" x14ac:dyDescent="0.35">
      <c r="A57" s="1071"/>
      <c r="B57" s="1125"/>
      <c r="C57" s="1126" t="s">
        <v>339</v>
      </c>
      <c r="D57" s="1119" t="s">
        <v>40</v>
      </c>
      <c r="E57" s="1119"/>
      <c r="F57" s="1119"/>
      <c r="G57" s="1119"/>
      <c r="H57" s="1119"/>
      <c r="I57" s="1118">
        <f>SUM(I31:I56)</f>
        <v>239.68000000000004</v>
      </c>
      <c r="J57" s="1127"/>
    </row>
    <row r="58" spans="1:10" ht="18" thickTop="1" x14ac:dyDescent="0.3">
      <c r="A58" s="1021"/>
      <c r="B58" s="1025"/>
      <c r="C58" s="1054"/>
      <c r="D58" s="1035"/>
      <c r="E58" s="1024"/>
      <c r="F58" s="1024"/>
      <c r="G58" s="1024"/>
      <c r="H58" s="1024"/>
      <c r="I58" s="1075"/>
      <c r="J58" s="1036"/>
    </row>
    <row r="59" spans="1:10" ht="31.8" thickBot="1" x14ac:dyDescent="0.35">
      <c r="A59" s="1005">
        <v>9</v>
      </c>
      <c r="B59" s="1043" t="s">
        <v>572</v>
      </c>
      <c r="C59" s="1022" t="s">
        <v>554</v>
      </c>
      <c r="D59" s="1035" t="s">
        <v>181</v>
      </c>
      <c r="E59" s="1135">
        <v>1</v>
      </c>
      <c r="F59" s="1024"/>
      <c r="G59" s="1136"/>
      <c r="H59" s="1316"/>
      <c r="I59" s="1128">
        <f>E59</f>
        <v>1</v>
      </c>
      <c r="J59" s="1007"/>
    </row>
    <row r="60" spans="1:10" ht="21" customHeight="1" thickTop="1" x14ac:dyDescent="0.3">
      <c r="A60" s="1005"/>
      <c r="B60" s="1043"/>
      <c r="C60" s="1022"/>
      <c r="D60" s="1035"/>
      <c r="E60" s="1135"/>
      <c r="F60" s="1024"/>
      <c r="G60" s="1136"/>
      <c r="H60" s="1316"/>
      <c r="I60" s="1324"/>
      <c r="J60" s="1007"/>
    </row>
    <row r="61" spans="1:10" ht="162" x14ac:dyDescent="0.3">
      <c r="A61" s="1005">
        <v>10</v>
      </c>
      <c r="B61" s="1043" t="s">
        <v>555</v>
      </c>
      <c r="C61" s="747" t="s">
        <v>224</v>
      </c>
      <c r="D61" s="1035"/>
      <c r="E61" s="1135"/>
      <c r="F61" s="1024"/>
      <c r="G61" s="1136"/>
      <c r="H61" s="1316"/>
      <c r="I61" s="1135"/>
      <c r="J61" s="1007"/>
    </row>
    <row r="62" spans="1:10" ht="18.600000000000001" thickBot="1" x14ac:dyDescent="0.35">
      <c r="A62" s="1005" t="s">
        <v>602</v>
      </c>
      <c r="B62" s="645"/>
      <c r="C62" s="645" t="s">
        <v>600</v>
      </c>
      <c r="D62" s="1035" t="s">
        <v>181</v>
      </c>
      <c r="E62" s="1135">
        <v>1</v>
      </c>
      <c r="F62" s="1024"/>
      <c r="G62" s="1136"/>
      <c r="H62" s="1316"/>
      <c r="I62" s="1128">
        <f>E62</f>
        <v>1</v>
      </c>
      <c r="J62" s="1007"/>
    </row>
    <row r="63" spans="1:10" s="1032" customFormat="1" ht="18.600000000000001" thickTop="1" x14ac:dyDescent="0.3">
      <c r="A63" s="1072"/>
      <c r="B63" s="643"/>
      <c r="C63" s="643"/>
      <c r="D63" s="1129"/>
      <c r="E63" s="1224"/>
      <c r="F63" s="1226"/>
      <c r="G63" s="1325"/>
      <c r="H63" s="1326"/>
      <c r="I63" s="1131"/>
      <c r="J63" s="1130"/>
    </row>
    <row r="64" spans="1:10" ht="18.600000000000001" thickBot="1" x14ac:dyDescent="0.35">
      <c r="A64" s="1005" t="s">
        <v>603</v>
      </c>
      <c r="B64" s="645"/>
      <c r="C64" s="645" t="s">
        <v>601</v>
      </c>
      <c r="D64" s="1035" t="s">
        <v>181</v>
      </c>
      <c r="E64" s="1135">
        <v>1</v>
      </c>
      <c r="F64" s="1024"/>
      <c r="G64" s="1136"/>
      <c r="H64" s="1316"/>
      <c r="I64" s="1128">
        <f>E64</f>
        <v>1</v>
      </c>
      <c r="J64" s="1007"/>
    </row>
    <row r="65" spans="1:10" ht="21" customHeight="1" thickTop="1" x14ac:dyDescent="0.3">
      <c r="A65" s="1005"/>
      <c r="B65" s="1043"/>
      <c r="C65" s="1022"/>
      <c r="D65" s="1035"/>
      <c r="E65" s="1135"/>
      <c r="F65" s="1024"/>
      <c r="G65" s="1136"/>
      <c r="H65" s="1316"/>
      <c r="I65" s="1324"/>
      <c r="J65" s="1007"/>
    </row>
    <row r="66" spans="1:10" ht="31.2" x14ac:dyDescent="0.3">
      <c r="A66" s="1005">
        <v>11</v>
      </c>
      <c r="B66" s="1043" t="s">
        <v>556</v>
      </c>
      <c r="C66" s="645" t="s">
        <v>629</v>
      </c>
      <c r="D66" s="1035" t="s">
        <v>67</v>
      </c>
      <c r="E66" s="1135">
        <v>2</v>
      </c>
      <c r="F66" s="1024"/>
      <c r="G66" s="1136"/>
      <c r="H66" s="1316"/>
      <c r="I66" s="1223">
        <f>E66</f>
        <v>2</v>
      </c>
      <c r="J66" s="1007"/>
    </row>
    <row r="67" spans="1:10" ht="18" x14ac:dyDescent="0.3">
      <c r="A67" s="1005"/>
      <c r="B67" s="1043"/>
      <c r="C67" s="645"/>
      <c r="D67" s="1035"/>
      <c r="E67" s="1135"/>
      <c r="F67" s="1024"/>
      <c r="G67" s="1136"/>
      <c r="H67" s="1316"/>
      <c r="I67" s="1224"/>
      <c r="J67" s="1007"/>
    </row>
    <row r="68" spans="1:10" ht="31.2" x14ac:dyDescent="0.3">
      <c r="A68" s="1005" t="s">
        <v>679</v>
      </c>
      <c r="B68" s="1043" t="s">
        <v>682</v>
      </c>
      <c r="C68" s="645" t="s">
        <v>683</v>
      </c>
      <c r="D68" s="1035"/>
      <c r="E68" s="1135"/>
      <c r="F68" s="1024"/>
      <c r="G68" s="1136"/>
      <c r="H68" s="1316"/>
      <c r="I68" s="1224"/>
      <c r="J68" s="1007"/>
    </row>
    <row r="69" spans="1:10" ht="18" x14ac:dyDescent="0.3">
      <c r="A69" s="1005"/>
      <c r="B69" s="1043"/>
      <c r="C69" s="1233" t="s">
        <v>686</v>
      </c>
      <c r="D69" s="1035"/>
      <c r="E69" s="1135"/>
      <c r="F69" s="1024"/>
      <c r="G69" s="1136"/>
      <c r="H69" s="1316"/>
      <c r="I69" s="1224"/>
      <c r="J69" s="1007"/>
    </row>
    <row r="70" spans="1:10" ht="18" x14ac:dyDescent="0.3">
      <c r="A70" s="1005"/>
      <c r="B70" s="1043"/>
      <c r="C70" s="645" t="s">
        <v>684</v>
      </c>
      <c r="D70" s="1035" t="s">
        <v>40</v>
      </c>
      <c r="E70" s="1024">
        <v>3</v>
      </c>
      <c r="F70" s="1024">
        <v>8.91</v>
      </c>
      <c r="G70" s="1136"/>
      <c r="H70" s="1316"/>
      <c r="I70" s="1224">
        <f>E70*F70</f>
        <v>26.73</v>
      </c>
      <c r="J70" s="1007"/>
    </row>
    <row r="71" spans="1:10" ht="18" x14ac:dyDescent="0.3">
      <c r="A71" s="1005"/>
      <c r="B71" s="1043"/>
      <c r="C71" s="645" t="s">
        <v>684</v>
      </c>
      <c r="D71" s="1035" t="s">
        <v>40</v>
      </c>
      <c r="E71" s="1024">
        <v>2</v>
      </c>
      <c r="F71" s="1024">
        <v>4.91</v>
      </c>
      <c r="G71" s="1136"/>
      <c r="H71" s="1316"/>
      <c r="I71" s="1224">
        <f t="shared" ref="I71:I72" si="2">E71*F71</f>
        <v>9.82</v>
      </c>
      <c r="J71" s="1007"/>
    </row>
    <row r="72" spans="1:10" ht="18" x14ac:dyDescent="0.3">
      <c r="A72" s="1005"/>
      <c r="B72" s="1043"/>
      <c r="C72" s="645" t="s">
        <v>685</v>
      </c>
      <c r="D72" s="1035" t="s">
        <v>40</v>
      </c>
      <c r="E72" s="1024">
        <v>4</v>
      </c>
      <c r="F72" s="1024">
        <v>3</v>
      </c>
      <c r="G72" s="1136"/>
      <c r="H72" s="1316"/>
      <c r="I72" s="1224">
        <f t="shared" si="2"/>
        <v>12</v>
      </c>
      <c r="J72" s="1007"/>
    </row>
    <row r="73" spans="1:10" s="1230" customFormat="1" ht="28.2" x14ac:dyDescent="0.3">
      <c r="A73" s="1227"/>
      <c r="B73" s="1228"/>
      <c r="C73" s="1231" t="s">
        <v>339</v>
      </c>
      <c r="D73" s="1038" t="s">
        <v>40</v>
      </c>
      <c r="E73" s="1119"/>
      <c r="F73" s="1119"/>
      <c r="G73" s="1327"/>
      <c r="H73" s="1327"/>
      <c r="I73" s="1119">
        <f>SUM(I70:I72)</f>
        <v>48.55</v>
      </c>
      <c r="J73" s="1234" t="s">
        <v>687</v>
      </c>
    </row>
    <row r="74" spans="1:10" ht="18" x14ac:dyDescent="0.3">
      <c r="A74" s="1005"/>
      <c r="B74" s="1043"/>
      <c r="C74" s="645"/>
      <c r="D74" s="1035"/>
      <c r="E74" s="1135"/>
      <c r="F74" s="1024"/>
      <c r="G74" s="1136"/>
      <c r="H74" s="1316"/>
      <c r="I74" s="1224"/>
      <c r="J74" s="1007"/>
    </row>
    <row r="75" spans="1:10" ht="52.2" x14ac:dyDescent="0.3">
      <c r="A75" s="1005"/>
      <c r="B75" s="1043"/>
      <c r="C75" s="645"/>
      <c r="D75" s="1035"/>
      <c r="E75" s="1135"/>
      <c r="F75" s="1024"/>
      <c r="G75" s="1136"/>
      <c r="H75" s="1316" t="s">
        <v>692</v>
      </c>
      <c r="I75" s="1232">
        <f>48.55*1.32</f>
        <v>64.085999999999999</v>
      </c>
      <c r="J75" s="1235" t="s">
        <v>688</v>
      </c>
    </row>
    <row r="76" spans="1:10" ht="34.799999999999997" x14ac:dyDescent="0.3">
      <c r="A76" s="1005"/>
      <c r="B76" s="1043"/>
      <c r="C76" s="645"/>
      <c r="D76" s="1035"/>
      <c r="E76" s="1135"/>
      <c r="F76" s="1024"/>
      <c r="G76" s="1316"/>
      <c r="H76" s="1316" t="s">
        <v>689</v>
      </c>
      <c r="I76" s="1131">
        <f>I75*135</f>
        <v>8651.61</v>
      </c>
      <c r="J76" s="1235" t="s">
        <v>613</v>
      </c>
    </row>
    <row r="77" spans="1:10" ht="30.6" x14ac:dyDescent="0.3">
      <c r="A77" s="1005"/>
      <c r="B77" s="1043"/>
      <c r="C77" s="645" t="s">
        <v>690</v>
      </c>
      <c r="D77" s="1035" t="s">
        <v>67</v>
      </c>
      <c r="E77" s="1135">
        <v>4</v>
      </c>
      <c r="F77" s="1024"/>
      <c r="G77" s="1316"/>
      <c r="H77" s="1059"/>
      <c r="I77" s="1232">
        <v>4</v>
      </c>
      <c r="J77" s="1225" t="s">
        <v>691</v>
      </c>
    </row>
    <row r="78" spans="1:10" ht="18" x14ac:dyDescent="0.3">
      <c r="A78" s="1005"/>
      <c r="B78" s="1043"/>
      <c r="C78" s="645"/>
      <c r="D78" s="1035"/>
      <c r="E78" s="1135"/>
      <c r="F78" s="1024"/>
      <c r="G78" s="1316"/>
      <c r="H78" s="1316"/>
      <c r="I78" s="1131">
        <f>I77*80</f>
        <v>320</v>
      </c>
      <c r="J78" s="1235" t="s">
        <v>613</v>
      </c>
    </row>
    <row r="79" spans="1:10" ht="18" x14ac:dyDescent="0.3">
      <c r="A79" s="1005"/>
      <c r="B79" s="1043"/>
      <c r="C79" s="645"/>
      <c r="D79" s="1035"/>
      <c r="E79" s="1135"/>
      <c r="F79" s="1024"/>
      <c r="G79" s="1316"/>
      <c r="H79" s="1316"/>
      <c r="I79" s="1131"/>
      <c r="J79" s="1235"/>
    </row>
    <row r="80" spans="1:10" s="1230" customFormat="1" ht="18" x14ac:dyDescent="0.3">
      <c r="A80" s="1227"/>
      <c r="B80" s="1228"/>
      <c r="C80" s="1229" t="s">
        <v>693</v>
      </c>
      <c r="D80" s="1038"/>
      <c r="E80" s="1119"/>
      <c r="F80" s="1119"/>
      <c r="G80" s="1327"/>
      <c r="H80" s="1327"/>
      <c r="I80" s="1236">
        <f>I76+I78</f>
        <v>8971.61</v>
      </c>
      <c r="J80" s="1227"/>
    </row>
    <row r="81" spans="1:10" x14ac:dyDescent="0.3">
      <c r="A81" s="1005"/>
      <c r="B81" s="1043"/>
      <c r="C81" s="1022"/>
      <c r="D81" s="1035"/>
      <c r="E81" s="1135"/>
      <c r="F81" s="1024"/>
      <c r="G81" s="1136"/>
      <c r="H81" s="1316"/>
      <c r="I81" s="1324"/>
      <c r="J81" s="1007"/>
    </row>
    <row r="82" spans="1:10" ht="31.8" thickBot="1" x14ac:dyDescent="0.35">
      <c r="A82" s="1005">
        <v>12</v>
      </c>
      <c r="B82" s="1043" t="s">
        <v>558</v>
      </c>
      <c r="C82" s="1022" t="s">
        <v>631</v>
      </c>
      <c r="D82" s="1035" t="s">
        <v>606</v>
      </c>
      <c r="E82" s="1135">
        <v>1</v>
      </c>
      <c r="F82" s="1024">
        <v>23</v>
      </c>
      <c r="G82" s="1136"/>
      <c r="H82" s="1316"/>
      <c r="I82" s="1128">
        <f>E82*F82</f>
        <v>23</v>
      </c>
      <c r="J82" s="1007"/>
    </row>
    <row r="83" spans="1:10" ht="18" thickTop="1" x14ac:dyDescent="0.3">
      <c r="A83" s="1005"/>
      <c r="B83" s="1043"/>
      <c r="C83" s="1022"/>
      <c r="D83" s="1035"/>
      <c r="E83" s="1135"/>
      <c r="F83" s="1024"/>
      <c r="G83" s="1136"/>
      <c r="H83" s="1316"/>
      <c r="I83" s="1324"/>
      <c r="J83" s="1007"/>
    </row>
    <row r="84" spans="1:10" ht="70.2" thickBot="1" x14ac:dyDescent="0.35">
      <c r="A84" s="1005">
        <v>13</v>
      </c>
      <c r="B84" s="1043" t="s">
        <v>608</v>
      </c>
      <c r="C84" s="1022"/>
      <c r="D84" s="1035" t="s">
        <v>46</v>
      </c>
      <c r="E84" s="1135"/>
      <c r="F84" s="1024"/>
      <c r="G84" s="1136"/>
      <c r="H84" s="1316"/>
      <c r="I84" s="1128">
        <f>'Extra Items'!E24</f>
        <v>108</v>
      </c>
      <c r="J84" s="1115" t="s">
        <v>632</v>
      </c>
    </row>
    <row r="85" spans="1:10" ht="18" thickTop="1" x14ac:dyDescent="0.3">
      <c r="A85" s="1005"/>
      <c r="B85" s="1043"/>
      <c r="C85" s="1022"/>
      <c r="D85" s="1035"/>
      <c r="E85" s="1135"/>
      <c r="F85" s="1024"/>
      <c r="G85" s="1136"/>
      <c r="H85" s="1316"/>
      <c r="I85" s="1324"/>
      <c r="J85" s="1007"/>
    </row>
    <row r="86" spans="1:10" ht="31.8" thickBot="1" x14ac:dyDescent="0.35">
      <c r="A86" s="1005">
        <v>14</v>
      </c>
      <c r="B86" s="1043" t="s">
        <v>559</v>
      </c>
      <c r="C86" s="1052" t="s">
        <v>633</v>
      </c>
      <c r="D86" s="1035" t="s">
        <v>67</v>
      </c>
      <c r="E86" s="1024">
        <v>2</v>
      </c>
      <c r="F86" s="1024"/>
      <c r="G86" s="1136"/>
      <c r="H86" s="1316"/>
      <c r="I86" s="1128">
        <f>E86</f>
        <v>2</v>
      </c>
      <c r="J86" s="1007"/>
    </row>
    <row r="87" spans="1:10" ht="18" thickTop="1" x14ac:dyDescent="0.3">
      <c r="A87" s="1005"/>
      <c r="B87" s="1043"/>
      <c r="C87" s="1022"/>
      <c r="D87" s="1035"/>
      <c r="E87" s="1135"/>
      <c r="F87" s="1024"/>
      <c r="G87" s="1136"/>
      <c r="H87" s="1316"/>
      <c r="I87" s="1324"/>
      <c r="J87" s="1007"/>
    </row>
    <row r="88" spans="1:10" x14ac:dyDescent="0.3">
      <c r="A88" s="1005">
        <v>15</v>
      </c>
      <c r="B88" s="1043" t="s">
        <v>634</v>
      </c>
      <c r="C88" s="1022"/>
      <c r="D88" s="1035" t="s">
        <v>613</v>
      </c>
      <c r="E88" s="1135">
        <v>1</v>
      </c>
      <c r="F88" s="1024"/>
      <c r="G88" s="1136"/>
      <c r="H88" s="1316"/>
      <c r="I88" s="1324"/>
      <c r="J88" s="1007"/>
    </row>
    <row r="89" spans="1:10" x14ac:dyDescent="0.3">
      <c r="A89" s="1005"/>
      <c r="B89" s="1043"/>
      <c r="C89" s="1022"/>
      <c r="D89" s="1035"/>
      <c r="E89" s="1135"/>
      <c r="F89" s="1024"/>
      <c r="G89" s="1136"/>
      <c r="H89" s="1316"/>
      <c r="I89" s="1324"/>
      <c r="J89" s="1007"/>
    </row>
    <row r="90" spans="1:10" ht="18" thickBot="1" x14ac:dyDescent="0.35">
      <c r="A90" s="1005">
        <v>16</v>
      </c>
      <c r="B90" s="1059" t="s">
        <v>609</v>
      </c>
      <c r="C90" s="1022" t="s">
        <v>560</v>
      </c>
      <c r="D90" s="1035" t="s">
        <v>67</v>
      </c>
      <c r="E90" s="1135">
        <v>2</v>
      </c>
      <c r="F90" s="1024"/>
      <c r="G90" s="1136"/>
      <c r="H90" s="1316"/>
      <c r="I90" s="1128">
        <f>E90</f>
        <v>2</v>
      </c>
      <c r="J90" s="1007"/>
    </row>
    <row r="91" spans="1:10" ht="18" thickTop="1" x14ac:dyDescent="0.3">
      <c r="A91" s="1005"/>
      <c r="B91" s="1043"/>
      <c r="C91" s="1022"/>
      <c r="D91" s="1035"/>
      <c r="E91" s="1135"/>
      <c r="F91" s="1024"/>
      <c r="G91" s="1136"/>
      <c r="H91" s="1316"/>
      <c r="I91" s="1324"/>
      <c r="J91" s="1007"/>
    </row>
    <row r="92" spans="1:10" x14ac:dyDescent="0.3">
      <c r="A92" s="1035">
        <v>17</v>
      </c>
      <c r="B92" s="1047" t="s">
        <v>561</v>
      </c>
      <c r="C92" s="1026" t="str">
        <f>'Extra Items'!B3</f>
        <v>Item</v>
      </c>
      <c r="D92" s="1035" t="s">
        <v>40</v>
      </c>
      <c r="E92" s="1024"/>
      <c r="F92" s="1024"/>
      <c r="G92" s="1024"/>
      <c r="H92" s="1024"/>
      <c r="I92" s="1076"/>
      <c r="J92" s="1042"/>
    </row>
    <row r="93" spans="1:10" x14ac:dyDescent="0.3">
      <c r="A93" s="1035"/>
      <c r="B93" s="1047"/>
      <c r="C93" s="1026" t="s">
        <v>582</v>
      </c>
      <c r="D93" s="1035" t="s">
        <v>40</v>
      </c>
      <c r="E93" s="1024">
        <v>1</v>
      </c>
      <c r="F93" s="1024">
        <v>6.91</v>
      </c>
      <c r="G93" s="1024"/>
      <c r="H93" s="1024"/>
      <c r="I93" s="1076">
        <f>E93*F93</f>
        <v>6.91</v>
      </c>
      <c r="J93" s="1042"/>
    </row>
    <row r="94" spans="1:10" x14ac:dyDescent="0.3">
      <c r="A94" s="1035"/>
      <c r="B94" s="1047"/>
      <c r="C94" s="1026" t="s">
        <v>583</v>
      </c>
      <c r="D94" s="1035" t="s">
        <v>40</v>
      </c>
      <c r="E94" s="1024">
        <v>1</v>
      </c>
      <c r="F94" s="1024">
        <v>4.58</v>
      </c>
      <c r="G94" s="1024"/>
      <c r="H94" s="1024"/>
      <c r="I94" s="1076">
        <f>E94*F94</f>
        <v>4.58</v>
      </c>
      <c r="J94" s="1042"/>
    </row>
    <row r="95" spans="1:10" s="1044" customFormat="1" ht="18" thickBot="1" x14ac:dyDescent="0.35">
      <c r="A95" s="1122"/>
      <c r="B95" s="1120"/>
      <c r="C95" s="1119" t="s">
        <v>339</v>
      </c>
      <c r="D95" s="1119" t="s">
        <v>40</v>
      </c>
      <c r="E95" s="1122"/>
      <c r="F95" s="1122"/>
      <c r="G95" s="1122"/>
      <c r="H95" s="1122"/>
      <c r="I95" s="1118">
        <f>SUM(I92:I94)</f>
        <v>11.49</v>
      </c>
      <c r="J95" s="1123"/>
    </row>
    <row r="96" spans="1:10" ht="18" thickTop="1" x14ac:dyDescent="0.3">
      <c r="A96" s="1005"/>
      <c r="B96" s="1043"/>
      <c r="C96" s="1022"/>
      <c r="D96" s="1035"/>
      <c r="E96" s="1135"/>
      <c r="F96" s="1024"/>
      <c r="G96" s="1136"/>
      <c r="H96" s="1316"/>
      <c r="I96" s="1324"/>
      <c r="J96" s="1007"/>
    </row>
    <row r="97" spans="1:10" s="182" customFormat="1" ht="30.6" x14ac:dyDescent="0.3">
      <c r="A97" s="1035">
        <v>18</v>
      </c>
      <c r="B97" s="1048" t="s">
        <v>635</v>
      </c>
      <c r="C97" s="1116" t="s">
        <v>567</v>
      </c>
      <c r="D97" s="1035"/>
      <c r="E97" s="1024"/>
      <c r="F97" s="1024"/>
      <c r="G97" s="1024"/>
      <c r="H97" s="1024"/>
      <c r="I97" s="1076"/>
      <c r="J97" s="1042"/>
    </row>
    <row r="98" spans="1:10" x14ac:dyDescent="0.3">
      <c r="A98" s="1035"/>
      <c r="B98" s="1047"/>
      <c r="C98" s="1026" t="s">
        <v>568</v>
      </c>
      <c r="D98" s="1035" t="s">
        <v>46</v>
      </c>
      <c r="E98" s="1024">
        <v>1</v>
      </c>
      <c r="F98" s="1024">
        <v>15.5</v>
      </c>
      <c r="G98" s="1024"/>
      <c r="H98" s="1024">
        <v>3.91</v>
      </c>
      <c r="I98" s="1076">
        <f t="shared" ref="I98:I101" si="3">E98*F98*H98</f>
        <v>60.605000000000004</v>
      </c>
      <c r="J98" s="1042"/>
    </row>
    <row r="99" spans="1:10" x14ac:dyDescent="0.3">
      <c r="A99" s="1035"/>
      <c r="B99" s="1047"/>
      <c r="C99" s="1026" t="s">
        <v>569</v>
      </c>
      <c r="D99" s="1035" t="s">
        <v>46</v>
      </c>
      <c r="E99" s="1024">
        <v>1</v>
      </c>
      <c r="F99" s="1024">
        <v>3.75</v>
      </c>
      <c r="G99" s="1024"/>
      <c r="H99" s="1024">
        <v>10.5</v>
      </c>
      <c r="I99" s="1076">
        <f t="shared" si="3"/>
        <v>39.375</v>
      </c>
      <c r="J99" s="1042"/>
    </row>
    <row r="100" spans="1:10" x14ac:dyDescent="0.3">
      <c r="A100" s="1035"/>
      <c r="B100" s="1047"/>
      <c r="C100" s="1026" t="s">
        <v>570</v>
      </c>
      <c r="D100" s="1035" t="s">
        <v>46</v>
      </c>
      <c r="E100" s="1024">
        <v>1</v>
      </c>
      <c r="F100" s="1024">
        <v>0.57999999999999996</v>
      </c>
      <c r="G100" s="1024"/>
      <c r="H100" s="1024">
        <v>4</v>
      </c>
      <c r="I100" s="1076">
        <f t="shared" si="3"/>
        <v>2.3199999999999998</v>
      </c>
      <c r="J100" s="1042"/>
    </row>
    <row r="101" spans="1:10" x14ac:dyDescent="0.3">
      <c r="A101" s="1035"/>
      <c r="B101" s="1047"/>
      <c r="C101" s="1026" t="s">
        <v>571</v>
      </c>
      <c r="D101" s="1035" t="s">
        <v>46</v>
      </c>
      <c r="E101" s="1024">
        <v>1</v>
      </c>
      <c r="F101" s="1024">
        <v>0.5</v>
      </c>
      <c r="G101" s="1024"/>
      <c r="H101" s="1024">
        <v>4</v>
      </c>
      <c r="I101" s="1076">
        <f t="shared" si="3"/>
        <v>2</v>
      </c>
      <c r="J101" s="1042"/>
    </row>
    <row r="102" spans="1:10" s="1044" customFormat="1" ht="18" thickBot="1" x14ac:dyDescent="0.35">
      <c r="A102" s="1122"/>
      <c r="B102" s="1120"/>
      <c r="C102" s="1119" t="s">
        <v>339</v>
      </c>
      <c r="D102" s="1119"/>
      <c r="E102" s="1122"/>
      <c r="F102" s="1122"/>
      <c r="G102" s="1122"/>
      <c r="H102" s="1122"/>
      <c r="I102" s="1118">
        <f t="shared" ref="I102" si="4">SUM(I98:I101)</f>
        <v>104.3</v>
      </c>
      <c r="J102" s="1123"/>
    </row>
    <row r="103" spans="1:10" ht="18" thickTop="1" x14ac:dyDescent="0.3">
      <c r="A103" s="1005"/>
      <c r="B103" s="1043"/>
      <c r="C103" s="1022"/>
      <c r="D103" s="1035"/>
      <c r="E103" s="1135"/>
      <c r="F103" s="1024"/>
      <c r="G103" s="1136"/>
      <c r="H103" s="1316"/>
      <c r="I103" s="1324"/>
      <c r="J103" s="1007"/>
    </row>
    <row r="104" spans="1:10" x14ac:dyDescent="0.3">
      <c r="A104" s="1034">
        <v>19</v>
      </c>
      <c r="B104" s="1047" t="s">
        <v>584</v>
      </c>
      <c r="C104" s="1027" t="s">
        <v>585</v>
      </c>
      <c r="D104" s="1035" t="s">
        <v>40</v>
      </c>
      <c r="E104" s="1135"/>
      <c r="F104" s="1135"/>
      <c r="G104" s="1135"/>
      <c r="H104" s="1135"/>
      <c r="I104" s="1315"/>
      <c r="J104" s="1036"/>
    </row>
    <row r="105" spans="1:10" x14ac:dyDescent="0.3">
      <c r="A105" s="1034"/>
      <c r="B105" s="1047"/>
      <c r="C105" s="1027" t="s">
        <v>586</v>
      </c>
      <c r="D105" s="1035" t="s">
        <v>40</v>
      </c>
      <c r="E105" s="1135">
        <v>1</v>
      </c>
      <c r="F105" s="1135">
        <v>4</v>
      </c>
      <c r="G105" s="1135"/>
      <c r="H105" s="1135"/>
      <c r="I105" s="1315">
        <f>E105*F105</f>
        <v>4</v>
      </c>
      <c r="J105" s="1036"/>
    </row>
    <row r="106" spans="1:10" x14ac:dyDescent="0.3">
      <c r="A106" s="1034"/>
      <c r="B106" s="1047"/>
      <c r="C106" s="1027" t="s">
        <v>165</v>
      </c>
      <c r="D106" s="1035" t="s">
        <v>40</v>
      </c>
      <c r="E106" s="1135">
        <v>2</v>
      </c>
      <c r="F106" s="1135">
        <v>3</v>
      </c>
      <c r="G106" s="1135"/>
      <c r="H106" s="1135"/>
      <c r="I106" s="1315">
        <f t="shared" ref="I106:I109" si="5">E106*F106</f>
        <v>6</v>
      </c>
      <c r="J106" s="1036"/>
    </row>
    <row r="107" spans="1:10" x14ac:dyDescent="0.3">
      <c r="A107" s="1034"/>
      <c r="B107" s="1047"/>
      <c r="C107" s="1027" t="s">
        <v>588</v>
      </c>
      <c r="D107" s="1035" t="s">
        <v>40</v>
      </c>
      <c r="E107" s="1135">
        <v>1</v>
      </c>
      <c r="F107" s="1135">
        <v>2.25</v>
      </c>
      <c r="G107" s="1135"/>
      <c r="H107" s="1135"/>
      <c r="I107" s="1315">
        <f t="shared" si="5"/>
        <v>2.25</v>
      </c>
      <c r="J107" s="1036"/>
    </row>
    <row r="108" spans="1:10" x14ac:dyDescent="0.3">
      <c r="A108" s="1034"/>
      <c r="B108" s="1047"/>
      <c r="C108" s="1027" t="s">
        <v>587</v>
      </c>
      <c r="D108" s="1035" t="s">
        <v>40</v>
      </c>
      <c r="E108" s="1135">
        <v>1</v>
      </c>
      <c r="F108" s="1135">
        <v>1.83</v>
      </c>
      <c r="G108" s="1135"/>
      <c r="H108" s="1135"/>
      <c r="I108" s="1315">
        <f t="shared" si="5"/>
        <v>1.83</v>
      </c>
      <c r="J108" s="1036"/>
    </row>
    <row r="109" spans="1:10" x14ac:dyDescent="0.3">
      <c r="A109" s="1034"/>
      <c r="B109" s="1047"/>
      <c r="C109" s="1027" t="s">
        <v>415</v>
      </c>
      <c r="D109" s="1035" t="s">
        <v>40</v>
      </c>
      <c r="E109" s="1135">
        <v>1</v>
      </c>
      <c r="F109" s="1135">
        <v>6</v>
      </c>
      <c r="G109" s="1135"/>
      <c r="H109" s="1135"/>
      <c r="I109" s="1315">
        <f t="shared" si="5"/>
        <v>6</v>
      </c>
      <c r="J109" s="1036"/>
    </row>
    <row r="110" spans="1:10" s="1044" customFormat="1" ht="18" thickBot="1" x14ac:dyDescent="0.35">
      <c r="A110" s="1119"/>
      <c r="B110" s="1120"/>
      <c r="C110" s="1119" t="s">
        <v>339</v>
      </c>
      <c r="D110" s="1119" t="s">
        <v>40</v>
      </c>
      <c r="E110" s="1119"/>
      <c r="F110" s="1119"/>
      <c r="G110" s="1119"/>
      <c r="H110" s="1119"/>
      <c r="I110" s="1118">
        <f>SUM(I105:I109)</f>
        <v>20.079999999999998</v>
      </c>
      <c r="J110" s="1121"/>
    </row>
    <row r="111" spans="1:10" ht="18" thickTop="1" x14ac:dyDescent="0.3">
      <c r="A111" s="1005"/>
      <c r="B111" s="1043"/>
      <c r="C111" s="1022"/>
      <c r="D111" s="1035"/>
      <c r="E111" s="1135"/>
      <c r="F111" s="1024"/>
      <c r="G111" s="1136"/>
      <c r="H111" s="1316"/>
      <c r="I111" s="1324"/>
      <c r="J111" s="1007"/>
    </row>
    <row r="112" spans="1:10" ht="18" thickBot="1" x14ac:dyDescent="0.35">
      <c r="A112" s="1034">
        <v>20</v>
      </c>
      <c r="B112" s="1047" t="s">
        <v>610</v>
      </c>
      <c r="C112" s="1027" t="s">
        <v>611</v>
      </c>
      <c r="D112" s="1035" t="s">
        <v>67</v>
      </c>
      <c r="E112" s="1135">
        <v>1</v>
      </c>
      <c r="F112" s="1135"/>
      <c r="G112" s="1135"/>
      <c r="H112" s="1135"/>
      <c r="I112" s="1118">
        <f>E112</f>
        <v>1</v>
      </c>
      <c r="J112" s="1036"/>
    </row>
    <row r="113" spans="1:10" ht="18" thickTop="1" x14ac:dyDescent="0.3">
      <c r="A113" s="1005"/>
      <c r="B113" s="1043"/>
      <c r="C113" s="1022"/>
      <c r="D113" s="1035"/>
      <c r="E113" s="1135"/>
      <c r="F113" s="1024"/>
      <c r="G113" s="1136"/>
      <c r="H113" s="1316"/>
      <c r="I113" s="1324"/>
      <c r="J113" s="1007"/>
    </row>
    <row r="114" spans="1:10" ht="30.6" x14ac:dyDescent="0.3">
      <c r="A114" s="1005">
        <v>21</v>
      </c>
      <c r="B114" s="1043" t="s">
        <v>562</v>
      </c>
      <c r="C114" s="1022" t="s">
        <v>563</v>
      </c>
      <c r="D114" s="1035" t="s">
        <v>67</v>
      </c>
      <c r="E114" s="1135">
        <v>1</v>
      </c>
      <c r="F114" s="1135"/>
      <c r="G114" s="1135"/>
      <c r="H114" s="1135"/>
      <c r="I114" s="1117">
        <f>E114</f>
        <v>1</v>
      </c>
      <c r="J114" s="1036"/>
    </row>
    <row r="115" spans="1:10" x14ac:dyDescent="0.3">
      <c r="A115" s="1005"/>
      <c r="B115" s="1043"/>
      <c r="C115" s="1022"/>
      <c r="D115" s="1035"/>
      <c r="E115" s="1135"/>
      <c r="F115" s="1135"/>
      <c r="G115" s="1135"/>
      <c r="H115" s="1135"/>
      <c r="I115" s="1315"/>
      <c r="J115" s="1036"/>
    </row>
    <row r="116" spans="1:10" ht="18" thickBot="1" x14ac:dyDescent="0.35">
      <c r="A116" s="1005">
        <v>22</v>
      </c>
      <c r="B116" s="1043" t="s">
        <v>564</v>
      </c>
      <c r="C116" s="1022" t="s">
        <v>565</v>
      </c>
      <c r="D116" s="1035" t="s">
        <v>67</v>
      </c>
      <c r="E116" s="1135">
        <v>1</v>
      </c>
      <c r="F116" s="1135"/>
      <c r="G116" s="1135"/>
      <c r="H116" s="1135"/>
      <c r="I116" s="1118">
        <f>E116</f>
        <v>1</v>
      </c>
      <c r="J116" s="1036"/>
    </row>
    <row r="117" spans="1:10" ht="18" thickTop="1" x14ac:dyDescent="0.3">
      <c r="A117" s="1005"/>
      <c r="B117" s="1043"/>
      <c r="C117" s="1022"/>
      <c r="D117" s="1035"/>
      <c r="E117" s="1135"/>
      <c r="F117" s="1024"/>
      <c r="G117" s="1136"/>
      <c r="H117" s="1316"/>
      <c r="I117" s="1324"/>
      <c r="J117" s="1007"/>
    </row>
    <row r="118" spans="1:10" ht="61.8" customHeight="1" x14ac:dyDescent="0.3">
      <c r="A118" s="1024">
        <v>23</v>
      </c>
      <c r="B118" s="1043" t="s">
        <v>557</v>
      </c>
      <c r="C118" s="1025" t="s">
        <v>557</v>
      </c>
      <c r="D118" s="1035"/>
      <c r="E118" s="1024"/>
      <c r="F118" s="1024"/>
      <c r="G118" s="1024"/>
      <c r="H118" s="1024"/>
      <c r="I118" s="1075"/>
      <c r="J118" s="1036"/>
    </row>
    <row r="119" spans="1:10" ht="34.799999999999997" x14ac:dyDescent="0.25">
      <c r="A119" s="1034"/>
      <c r="B119" s="1047"/>
      <c r="C119" s="1133" t="s">
        <v>654</v>
      </c>
      <c r="D119" s="310"/>
      <c r="E119" s="310"/>
      <c r="F119" s="311"/>
      <c r="G119" s="312"/>
      <c r="H119" s="312"/>
      <c r="I119" s="1132"/>
      <c r="J119" s="1036"/>
    </row>
    <row r="120" spans="1:10" ht="21" customHeight="1" x14ac:dyDescent="0.3">
      <c r="A120" s="1005"/>
      <c r="B120" s="1043"/>
      <c r="C120" s="232" t="s">
        <v>641</v>
      </c>
      <c r="D120" s="310" t="s">
        <v>46</v>
      </c>
      <c r="E120" s="310">
        <v>7</v>
      </c>
      <c r="F120" s="311">
        <v>4</v>
      </c>
      <c r="G120" s="312">
        <v>0.66</v>
      </c>
      <c r="H120" s="312"/>
      <c r="I120" s="1132">
        <f>E120*F120*G120</f>
        <v>18.48</v>
      </c>
      <c r="J120" s="1036"/>
    </row>
    <row r="121" spans="1:10" x14ac:dyDescent="0.3">
      <c r="A121" s="1005"/>
      <c r="B121" s="1043"/>
      <c r="C121" s="232" t="s">
        <v>642</v>
      </c>
      <c r="D121" s="310" t="s">
        <v>46</v>
      </c>
      <c r="E121" s="310">
        <v>7</v>
      </c>
      <c r="F121" s="311">
        <v>7</v>
      </c>
      <c r="G121" s="312">
        <v>0.66</v>
      </c>
      <c r="H121" s="312"/>
      <c r="I121" s="1132">
        <f t="shared" ref="I121:I131" si="6">E121*F121*G121</f>
        <v>32.340000000000003</v>
      </c>
      <c r="J121" s="1036"/>
    </row>
    <row r="122" spans="1:10" ht="21" customHeight="1" x14ac:dyDescent="0.25">
      <c r="A122" s="1034"/>
      <c r="B122" s="1047"/>
      <c r="C122" s="232" t="s">
        <v>643</v>
      </c>
      <c r="D122" s="310" t="s">
        <v>46</v>
      </c>
      <c r="E122" s="310">
        <v>7</v>
      </c>
      <c r="F122" s="311">
        <v>3.16</v>
      </c>
      <c r="G122" s="312">
        <v>0.66</v>
      </c>
      <c r="H122" s="312"/>
      <c r="I122" s="1132">
        <f t="shared" si="6"/>
        <v>14.599200000000002</v>
      </c>
      <c r="J122" s="1036"/>
    </row>
    <row r="123" spans="1:10" ht="21" customHeight="1" x14ac:dyDescent="0.3">
      <c r="A123" s="1034"/>
      <c r="B123" s="1043"/>
      <c r="C123" s="232" t="s">
        <v>644</v>
      </c>
      <c r="D123" s="310" t="s">
        <v>46</v>
      </c>
      <c r="E123" s="310">
        <v>7</v>
      </c>
      <c r="F123" s="311">
        <v>3.5</v>
      </c>
      <c r="G123" s="312">
        <v>0.66</v>
      </c>
      <c r="H123" s="312"/>
      <c r="I123" s="1132">
        <f t="shared" si="6"/>
        <v>16.170000000000002</v>
      </c>
      <c r="J123" s="1036"/>
    </row>
    <row r="124" spans="1:10" ht="34.799999999999997" x14ac:dyDescent="0.25">
      <c r="A124" s="1034"/>
      <c r="B124" s="1047"/>
      <c r="C124" s="232" t="s">
        <v>645</v>
      </c>
      <c r="D124" s="310" t="s">
        <v>46</v>
      </c>
      <c r="E124" s="310">
        <v>7</v>
      </c>
      <c r="F124" s="311">
        <v>7.5</v>
      </c>
      <c r="G124" s="312">
        <v>0.66</v>
      </c>
      <c r="H124" s="312"/>
      <c r="I124" s="1132">
        <f t="shared" si="6"/>
        <v>34.65</v>
      </c>
      <c r="J124" s="1036"/>
    </row>
    <row r="125" spans="1:10" x14ac:dyDescent="0.25">
      <c r="A125" s="1034"/>
      <c r="B125" s="1047"/>
      <c r="C125" s="232" t="s">
        <v>646</v>
      </c>
      <c r="D125" s="310" t="s">
        <v>46</v>
      </c>
      <c r="E125" s="310">
        <v>7</v>
      </c>
      <c r="F125" s="311">
        <v>2.16</v>
      </c>
      <c r="G125" s="312">
        <v>0.66</v>
      </c>
      <c r="H125" s="312"/>
      <c r="I125" s="1132">
        <f t="shared" si="6"/>
        <v>9.9792000000000005</v>
      </c>
      <c r="J125" s="1036"/>
    </row>
    <row r="126" spans="1:10" x14ac:dyDescent="0.3">
      <c r="A126" s="1005"/>
      <c r="B126" s="1043"/>
      <c r="C126" s="232" t="s">
        <v>647</v>
      </c>
      <c r="D126" s="310" t="s">
        <v>46</v>
      </c>
      <c r="E126" s="310">
        <v>7</v>
      </c>
      <c r="F126" s="311">
        <v>7.41</v>
      </c>
      <c r="G126" s="312">
        <v>0.66</v>
      </c>
      <c r="H126" s="312"/>
      <c r="I126" s="1132">
        <f t="shared" si="6"/>
        <v>34.234200000000001</v>
      </c>
      <c r="J126" s="1036"/>
    </row>
    <row r="127" spans="1:10" x14ac:dyDescent="0.3">
      <c r="A127" s="1005"/>
      <c r="B127" s="1043"/>
      <c r="C127" s="232" t="s">
        <v>648</v>
      </c>
      <c r="D127" s="310" t="s">
        <v>46</v>
      </c>
      <c r="E127" s="310">
        <v>7</v>
      </c>
      <c r="F127" s="311">
        <v>3.58</v>
      </c>
      <c r="G127" s="312">
        <v>0.66</v>
      </c>
      <c r="H127" s="312"/>
      <c r="I127" s="1132">
        <f t="shared" si="6"/>
        <v>16.539600000000004</v>
      </c>
      <c r="J127" s="1036"/>
    </row>
    <row r="128" spans="1:10" x14ac:dyDescent="0.3">
      <c r="A128" s="1005"/>
      <c r="B128" s="1043"/>
      <c r="C128" s="232" t="s">
        <v>649</v>
      </c>
      <c r="D128" s="310" t="s">
        <v>46</v>
      </c>
      <c r="E128" s="310">
        <v>7</v>
      </c>
      <c r="F128" s="311">
        <v>7.5</v>
      </c>
      <c r="G128" s="312">
        <v>0.66</v>
      </c>
      <c r="H128" s="312"/>
      <c r="I128" s="1132">
        <f t="shared" si="6"/>
        <v>34.65</v>
      </c>
      <c r="J128" s="1036"/>
    </row>
    <row r="129" spans="1:10" ht="34.799999999999997" x14ac:dyDescent="0.3">
      <c r="A129" s="1005"/>
      <c r="B129" s="1043"/>
      <c r="C129" s="232" t="s">
        <v>650</v>
      </c>
      <c r="D129" s="310" t="s">
        <v>46</v>
      </c>
      <c r="E129" s="310">
        <v>7</v>
      </c>
      <c r="F129" s="311">
        <v>5.08</v>
      </c>
      <c r="G129" s="312">
        <v>0.66</v>
      </c>
      <c r="H129" s="312"/>
      <c r="I129" s="1132">
        <f t="shared" si="6"/>
        <v>23.469600000000003</v>
      </c>
      <c r="J129" s="1036"/>
    </row>
    <row r="130" spans="1:10" x14ac:dyDescent="0.3">
      <c r="A130" s="1005"/>
      <c r="B130" s="1043"/>
      <c r="C130" s="232" t="s">
        <v>651</v>
      </c>
      <c r="D130" s="310" t="s">
        <v>46</v>
      </c>
      <c r="E130" s="310">
        <v>7</v>
      </c>
      <c r="F130" s="311">
        <v>7.91</v>
      </c>
      <c r="G130" s="312">
        <v>0.66</v>
      </c>
      <c r="H130" s="312"/>
      <c r="I130" s="1132">
        <f t="shared" si="6"/>
        <v>36.544200000000004</v>
      </c>
      <c r="J130" s="1036"/>
    </row>
    <row r="131" spans="1:10" x14ac:dyDescent="0.25">
      <c r="A131" s="1034"/>
      <c r="B131" s="1047"/>
      <c r="C131" s="232" t="s">
        <v>652</v>
      </c>
      <c r="D131" s="310" t="s">
        <v>46</v>
      </c>
      <c r="E131" s="310">
        <v>7</v>
      </c>
      <c r="F131" s="311">
        <v>29.33</v>
      </c>
      <c r="G131" s="312">
        <v>0.66</v>
      </c>
      <c r="H131" s="312"/>
      <c r="I131" s="1132">
        <f t="shared" si="6"/>
        <v>135.50460000000001</v>
      </c>
      <c r="J131" s="1036"/>
    </row>
    <row r="132" spans="1:10" ht="52.2" x14ac:dyDescent="0.25">
      <c r="A132" s="1034"/>
      <c r="B132" s="1047"/>
      <c r="C132" s="232" t="s">
        <v>655</v>
      </c>
      <c r="D132" s="310" t="s">
        <v>46</v>
      </c>
      <c r="E132" s="310"/>
      <c r="F132" s="311"/>
      <c r="G132" s="312"/>
      <c r="H132" s="312"/>
      <c r="I132" s="1132"/>
      <c r="J132" s="1036"/>
    </row>
    <row r="133" spans="1:10" x14ac:dyDescent="0.25">
      <c r="A133" s="1034"/>
      <c r="B133" s="227"/>
      <c r="C133" s="232" t="s">
        <v>366</v>
      </c>
      <c r="D133" s="224" t="s">
        <v>46</v>
      </c>
      <c r="E133" s="224">
        <v>1</v>
      </c>
      <c r="F133" s="311">
        <v>22.25</v>
      </c>
      <c r="G133" s="312">
        <v>22</v>
      </c>
      <c r="H133" s="312"/>
      <c r="I133" s="336">
        <f>E133*F133*G133</f>
        <v>489.5</v>
      </c>
      <c r="J133" s="1036"/>
    </row>
    <row r="134" spans="1:10" x14ac:dyDescent="0.25">
      <c r="A134" s="1034"/>
      <c r="B134" s="227"/>
      <c r="C134" s="232" t="s">
        <v>522</v>
      </c>
      <c r="D134" s="224" t="s">
        <v>46</v>
      </c>
      <c r="E134" s="224">
        <v>1</v>
      </c>
      <c r="F134" s="311">
        <v>15.66</v>
      </c>
      <c r="G134" s="312">
        <v>8.33</v>
      </c>
      <c r="H134" s="312"/>
      <c r="I134" s="336">
        <f>E134*F134*G134</f>
        <v>130.4478</v>
      </c>
      <c r="J134" s="1036"/>
    </row>
    <row r="135" spans="1:10" ht="20.399999999999999" x14ac:dyDescent="0.25">
      <c r="A135" s="1034"/>
      <c r="B135" s="247"/>
      <c r="C135" s="253" t="s">
        <v>411</v>
      </c>
      <c r="D135" s="245" t="s">
        <v>46</v>
      </c>
      <c r="E135" s="224">
        <v>1</v>
      </c>
      <c r="F135" s="311">
        <v>11.16</v>
      </c>
      <c r="G135" s="312">
        <v>6.91</v>
      </c>
      <c r="H135" s="312"/>
      <c r="I135" s="367">
        <f>E135*F135*G135</f>
        <v>77.115600000000001</v>
      </c>
      <c r="J135" s="1036"/>
    </row>
    <row r="136" spans="1:10" x14ac:dyDescent="0.25">
      <c r="A136" s="1034"/>
      <c r="B136" s="227"/>
      <c r="C136" s="232" t="s">
        <v>412</v>
      </c>
      <c r="D136" s="224" t="s">
        <v>46</v>
      </c>
      <c r="E136" s="224">
        <v>1</v>
      </c>
      <c r="F136" s="311">
        <v>11.25</v>
      </c>
      <c r="G136" s="312">
        <v>2.83</v>
      </c>
      <c r="H136" s="312"/>
      <c r="I136" s="336">
        <f>E136*F136*G136</f>
        <v>31.837500000000002</v>
      </c>
      <c r="J136" s="1036"/>
    </row>
    <row r="137" spans="1:10" s="1044" customFormat="1" ht="18" thickBot="1" x14ac:dyDescent="0.35">
      <c r="A137" s="1177"/>
      <c r="B137" s="1178"/>
      <c r="C137" s="1177" t="s">
        <v>339</v>
      </c>
      <c r="D137" s="1177" t="s">
        <v>46</v>
      </c>
      <c r="E137" s="1177"/>
      <c r="F137" s="1177"/>
      <c r="G137" s="1177"/>
      <c r="H137" s="1177"/>
      <c r="I137" s="1118">
        <f>SUM(I120:I136)</f>
        <v>1136.0615000000003</v>
      </c>
      <c r="J137" s="1179"/>
    </row>
    <row r="138" spans="1:10" s="1073" customFormat="1" ht="18" thickTop="1" x14ac:dyDescent="0.3">
      <c r="A138" s="1181"/>
      <c r="B138" s="1182"/>
      <c r="C138" s="1181"/>
      <c r="D138" s="1181"/>
      <c r="E138" s="1181"/>
      <c r="F138" s="1181"/>
      <c r="G138" s="1181"/>
      <c r="H138" s="1181"/>
      <c r="I138" s="1338"/>
      <c r="J138" s="1183"/>
    </row>
    <row r="139" spans="1:10" ht="306" x14ac:dyDescent="0.3">
      <c r="A139" s="1039">
        <v>24</v>
      </c>
      <c r="B139" s="1057" t="s">
        <v>201</v>
      </c>
      <c r="C139" s="1150" t="s">
        <v>243</v>
      </c>
      <c r="D139" s="1035" t="s">
        <v>46</v>
      </c>
      <c r="E139" s="1135"/>
      <c r="F139" s="1135"/>
      <c r="G139" s="1135"/>
      <c r="H139" s="1135"/>
      <c r="I139" s="1315"/>
      <c r="J139" s="1036"/>
    </row>
    <row r="140" spans="1:10" ht="20.399999999999999" x14ac:dyDescent="0.3">
      <c r="A140" s="469"/>
      <c r="B140" s="438"/>
      <c r="C140" s="401" t="s">
        <v>488</v>
      </c>
      <c r="D140" s="234" t="s">
        <v>46</v>
      </c>
      <c r="E140" s="234">
        <v>1</v>
      </c>
      <c r="F140" s="472">
        <v>3.5</v>
      </c>
      <c r="G140" s="481"/>
      <c r="H140" s="451">
        <v>8</v>
      </c>
      <c r="I140" s="1104">
        <f>E140*F140*H140</f>
        <v>28</v>
      </c>
      <c r="J140" s="1123"/>
    </row>
    <row r="141" spans="1:10" ht="20.399999999999999" x14ac:dyDescent="0.25">
      <c r="A141" s="469"/>
      <c r="B141" s="438"/>
      <c r="C141" s="401" t="s">
        <v>489</v>
      </c>
      <c r="D141" s="234" t="s">
        <v>46</v>
      </c>
      <c r="E141" s="234">
        <v>1</v>
      </c>
      <c r="F141" s="472">
        <v>13.5</v>
      </c>
      <c r="G141" s="481"/>
      <c r="H141" s="451">
        <v>8</v>
      </c>
      <c r="I141" s="1104">
        <f>E141*F141*H141</f>
        <v>108</v>
      </c>
      <c r="J141" s="1180"/>
    </row>
    <row r="142" spans="1:10" s="1023" customFormat="1" ht="21" thickBot="1" x14ac:dyDescent="0.35">
      <c r="A142" s="1239"/>
      <c r="B142" s="487"/>
      <c r="C142" s="1119" t="s">
        <v>339</v>
      </c>
      <c r="D142" s="452" t="s">
        <v>46</v>
      </c>
      <c r="E142" s="452"/>
      <c r="F142" s="504"/>
      <c r="G142" s="1240"/>
      <c r="H142" s="504"/>
      <c r="I142" s="1082">
        <f>SUM(I140:I141)</f>
        <v>136</v>
      </c>
      <c r="J142" s="1241"/>
    </row>
    <row r="143" spans="1:10" ht="21" thickTop="1" x14ac:dyDescent="0.25">
      <c r="A143" s="1237"/>
      <c r="B143" s="438"/>
      <c r="C143" s="401"/>
      <c r="D143" s="234"/>
      <c r="E143" s="234"/>
      <c r="F143" s="472"/>
      <c r="G143" s="481"/>
      <c r="H143" s="451"/>
      <c r="I143" s="1242"/>
      <c r="J143" s="1180"/>
    </row>
    <row r="144" spans="1:10" ht="40.799999999999997" x14ac:dyDescent="0.25">
      <c r="A144" s="1237">
        <v>25</v>
      </c>
      <c r="B144" s="438" t="s">
        <v>695</v>
      </c>
      <c r="C144" s="401" t="s">
        <v>696</v>
      </c>
      <c r="D144" s="234" t="s">
        <v>40</v>
      </c>
      <c r="E144" s="234"/>
      <c r="F144" s="472"/>
      <c r="G144" s="481"/>
      <c r="H144" s="451"/>
      <c r="I144" s="1238"/>
      <c r="J144" s="1180"/>
    </row>
    <row r="145" spans="1:10" ht="20.399999999999999" x14ac:dyDescent="0.25">
      <c r="A145" s="461"/>
      <c r="B145" s="274"/>
      <c r="C145" s="418" t="s">
        <v>471</v>
      </c>
      <c r="D145" s="234" t="s">
        <v>40</v>
      </c>
      <c r="E145" s="428">
        <v>1</v>
      </c>
      <c r="F145" s="428">
        <v>5.33</v>
      </c>
      <c r="G145" s="451"/>
      <c r="H145" s="472"/>
      <c r="I145" s="1091">
        <f t="shared" ref="I145:I149" si="7">E145*F145</f>
        <v>5.33</v>
      </c>
      <c r="J145" s="1180"/>
    </row>
    <row r="146" spans="1:10" ht="20.399999999999999" x14ac:dyDescent="0.25">
      <c r="A146" s="461"/>
      <c r="B146" s="274"/>
      <c r="C146" s="418" t="s">
        <v>471</v>
      </c>
      <c r="D146" s="234" t="s">
        <v>40</v>
      </c>
      <c r="E146" s="428">
        <v>1</v>
      </c>
      <c r="F146" s="428">
        <v>7.5</v>
      </c>
      <c r="G146" s="451"/>
      <c r="H146" s="472"/>
      <c r="I146" s="1091">
        <f t="shared" si="7"/>
        <v>7.5</v>
      </c>
      <c r="J146" s="1180"/>
    </row>
    <row r="147" spans="1:10" ht="20.399999999999999" x14ac:dyDescent="0.25">
      <c r="A147" s="461"/>
      <c r="B147" s="274"/>
      <c r="C147" s="418" t="s">
        <v>471</v>
      </c>
      <c r="D147" s="234" t="s">
        <v>40</v>
      </c>
      <c r="E147" s="428">
        <v>3</v>
      </c>
      <c r="F147" s="428">
        <f>3.5+3.5+0.83+0.83</f>
        <v>8.66</v>
      </c>
      <c r="G147" s="451"/>
      <c r="H147" s="472"/>
      <c r="I147" s="1091">
        <f t="shared" si="7"/>
        <v>25.98</v>
      </c>
      <c r="J147" s="1180"/>
    </row>
    <row r="148" spans="1:10" ht="20.399999999999999" x14ac:dyDescent="0.25">
      <c r="A148" s="461"/>
      <c r="B148" s="274"/>
      <c r="C148" s="418" t="s">
        <v>471</v>
      </c>
      <c r="D148" s="234" t="s">
        <v>40</v>
      </c>
      <c r="E148" s="428">
        <v>3</v>
      </c>
      <c r="F148" s="428">
        <f>3.5+3.5+1.91+1.91</f>
        <v>10.82</v>
      </c>
      <c r="G148" s="451"/>
      <c r="H148" s="472"/>
      <c r="I148" s="1091">
        <f t="shared" si="7"/>
        <v>32.46</v>
      </c>
      <c r="J148" s="1180"/>
    </row>
    <row r="149" spans="1:10" ht="20.399999999999999" x14ac:dyDescent="0.25">
      <c r="A149" s="461"/>
      <c r="B149" s="274"/>
      <c r="C149" s="418" t="s">
        <v>473</v>
      </c>
      <c r="D149" s="234" t="s">
        <v>40</v>
      </c>
      <c r="E149" s="428">
        <v>6</v>
      </c>
      <c r="F149" s="428">
        <v>6.66</v>
      </c>
      <c r="G149" s="451"/>
      <c r="H149" s="472"/>
      <c r="I149" s="1091">
        <f t="shared" si="7"/>
        <v>39.96</v>
      </c>
      <c r="J149" s="1180"/>
    </row>
    <row r="150" spans="1:10" s="1023" customFormat="1" ht="21" thickBot="1" x14ac:dyDescent="0.35">
      <c r="A150" s="1239"/>
      <c r="B150" s="487"/>
      <c r="C150" s="1119" t="s">
        <v>339</v>
      </c>
      <c r="D150" s="452" t="s">
        <v>40</v>
      </c>
      <c r="E150" s="452"/>
      <c r="F150" s="504"/>
      <c r="G150" s="1240"/>
      <c r="H150" s="504"/>
      <c r="I150" s="1082">
        <f>SUM(I145:I149)</f>
        <v>111.23000000000002</v>
      </c>
      <c r="J150" s="1241"/>
    </row>
    <row r="151" spans="1:10" ht="21" thickTop="1" x14ac:dyDescent="0.25">
      <c r="A151" s="1237"/>
      <c r="B151" s="438"/>
      <c r="C151" s="401"/>
      <c r="D151" s="234"/>
      <c r="E151" s="234"/>
      <c r="F151" s="472"/>
      <c r="G151" s="481"/>
      <c r="H151" s="451"/>
      <c r="I151" s="1242"/>
      <c r="J151" s="1180"/>
    </row>
    <row r="152" spans="1:10" ht="54" x14ac:dyDescent="0.25">
      <c r="A152" s="1149">
        <v>26</v>
      </c>
      <c r="B152" s="1057" t="s">
        <v>697</v>
      </c>
      <c r="C152" s="1150" t="s">
        <v>694</v>
      </c>
      <c r="D152" s="234" t="s">
        <v>46</v>
      </c>
      <c r="E152" s="234"/>
      <c r="F152" s="472"/>
      <c r="G152" s="481"/>
      <c r="H152" s="451"/>
      <c r="I152" s="1238"/>
      <c r="J152" s="1180"/>
    </row>
    <row r="153" spans="1:10" ht="20.399999999999999" x14ac:dyDescent="0.25">
      <c r="A153" s="1237"/>
      <c r="B153" s="438"/>
      <c r="C153" s="401"/>
      <c r="D153" s="234" t="s">
        <v>46</v>
      </c>
      <c r="E153" s="234">
        <v>2</v>
      </c>
      <c r="F153" s="472">
        <v>4</v>
      </c>
      <c r="G153" s="481">
        <f>1.91</f>
        <v>1.91</v>
      </c>
      <c r="H153" s="451"/>
      <c r="I153" s="1238">
        <f>E153*F153*G153</f>
        <v>15.28</v>
      </c>
      <c r="J153" s="1180"/>
    </row>
    <row r="154" spans="1:10" ht="20.399999999999999" x14ac:dyDescent="0.25">
      <c r="A154" s="1237"/>
      <c r="B154" s="438"/>
      <c r="C154" s="401"/>
      <c r="D154" s="234" t="s">
        <v>46</v>
      </c>
      <c r="E154" s="234">
        <v>1</v>
      </c>
      <c r="F154" s="472">
        <v>7</v>
      </c>
      <c r="G154" s="481">
        <v>1.91</v>
      </c>
      <c r="H154" s="451"/>
      <c r="I154" s="1238">
        <f>E154*F154*G154</f>
        <v>13.37</v>
      </c>
      <c r="J154" s="1180"/>
    </row>
    <row r="155" spans="1:10" s="1023" customFormat="1" ht="21" thickBot="1" x14ac:dyDescent="0.35">
      <c r="A155" s="1239"/>
      <c r="B155" s="487"/>
      <c r="C155" s="1119" t="s">
        <v>339</v>
      </c>
      <c r="D155" s="452" t="s">
        <v>46</v>
      </c>
      <c r="E155" s="452"/>
      <c r="F155" s="504"/>
      <c r="G155" s="1240"/>
      <c r="H155" s="504"/>
      <c r="I155" s="1082">
        <f>SUM(I153:I154)</f>
        <v>28.65</v>
      </c>
      <c r="J155" s="1241"/>
    </row>
    <row r="156" spans="1:10" ht="21" thickTop="1" x14ac:dyDescent="0.25">
      <c r="A156" s="1237"/>
      <c r="B156" s="438"/>
      <c r="C156" s="401"/>
      <c r="D156" s="234"/>
      <c r="E156" s="234"/>
      <c r="F156" s="472"/>
      <c r="G156" s="481"/>
      <c r="H156" s="451"/>
      <c r="I156" s="1099"/>
      <c r="J156" s="1180"/>
    </row>
  </sheetData>
  <protectedRanges>
    <protectedRange sqref="F31:F41" name="Range1_4"/>
    <protectedRange sqref="F42" name="Range1_4_1"/>
    <protectedRange sqref="F43:F46" name="Range1_4_2"/>
    <protectedRange sqref="F47:F51" name="Range1_4_3"/>
    <protectedRange sqref="F52:F56" name="Range1_4_4"/>
    <protectedRange sqref="F119:F132" name="Range1_2"/>
    <protectedRange sqref="F133" name="Range1_6"/>
    <protectedRange sqref="F134" name="Range1_7"/>
    <protectedRange sqref="F135" name="Range1_8"/>
    <protectedRange sqref="F136" name="Range1_9"/>
    <protectedRange sqref="H140:H144 H150:H156" name="Range1_2_1"/>
    <protectedRange sqref="G140:H144 E140:E144 E150:E156 G150:H156" name="Range1_1_1"/>
    <protectedRange sqref="I145:I148" name="Range1"/>
    <protectedRange sqref="F145:F148 H145:I148" name="Range1_1"/>
    <protectedRange sqref="I149" name="Range1_3"/>
    <protectedRange sqref="F149 H149:I149" name="Range1_1_2"/>
  </protectedRanges>
  <mergeCells count="1">
    <mergeCell ref="A2:J2"/>
  </mergeCells>
  <pageMargins left="0.70866141732283472" right="0.70866141732283472" top="0.74803149606299213" bottom="0.74803149606299213" header="0.31496062992125984" footer="0.31496062992125984"/>
  <pageSetup scale="49" orientation="portrait" r:id="rId1"/>
  <headerFooter>
    <oddHeader>&amp;A</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5"/>
  <sheetViews>
    <sheetView view="pageBreakPreview" topLeftCell="A14" zoomScale="80" zoomScaleNormal="70" zoomScaleSheetLayoutView="80" workbookViewId="0">
      <selection activeCell="K10" sqref="K10"/>
    </sheetView>
  </sheetViews>
  <sheetFormatPr defaultColWidth="9.33203125" defaultRowHeight="19.8" x14ac:dyDescent="0.25"/>
  <cols>
    <col min="1" max="1" width="6.6640625" style="22" customWidth="1"/>
    <col min="2" max="2" width="22.33203125" style="22" customWidth="1"/>
    <col min="3" max="3" width="23.6640625" style="23" customWidth="1"/>
    <col min="4" max="4" width="15.44140625" style="23" customWidth="1"/>
    <col min="5" max="5" width="15.33203125" style="22" bestFit="1" customWidth="1"/>
    <col min="6" max="8" width="10.6640625" style="22" customWidth="1"/>
    <col min="9" max="9" width="16" style="22" bestFit="1" customWidth="1"/>
    <col min="10" max="10" width="18.33203125" style="22" bestFit="1" customWidth="1"/>
    <col min="11" max="11" width="11" style="22" bestFit="1" customWidth="1"/>
    <col min="12" max="16384" width="9.33203125" style="22"/>
  </cols>
  <sheetData>
    <row r="1" spans="1:10" x14ac:dyDescent="0.25">
      <c r="A1" s="1484"/>
      <c r="B1" s="1485"/>
      <c r="C1" s="1485"/>
      <c r="D1" s="1485"/>
      <c r="E1" s="1485"/>
      <c r="F1" s="1485"/>
      <c r="G1" s="1485"/>
      <c r="H1" s="1482"/>
      <c r="I1" s="1483"/>
      <c r="J1" s="69"/>
    </row>
    <row r="2" spans="1:10" s="20" customFormat="1" ht="26.25" customHeight="1" x14ac:dyDescent="0.25">
      <c r="A2" s="1486" t="s">
        <v>272</v>
      </c>
      <c r="B2" s="1487"/>
      <c r="C2" s="1487"/>
      <c r="D2" s="1487"/>
      <c r="E2" s="1487"/>
      <c r="F2" s="1487"/>
      <c r="G2" s="1487"/>
      <c r="H2" s="1487"/>
      <c r="I2" s="1487"/>
      <c r="J2" s="1488"/>
    </row>
    <row r="3" spans="1:10" s="21" customFormat="1" ht="10.5" customHeight="1" x14ac:dyDescent="0.25">
      <c r="A3" s="1496"/>
      <c r="B3" s="1497"/>
      <c r="C3" s="1497"/>
      <c r="D3" s="1497"/>
      <c r="E3" s="1497"/>
      <c r="F3" s="1497"/>
      <c r="G3" s="1497"/>
      <c r="H3" s="1497"/>
      <c r="I3" s="1497"/>
      <c r="J3" s="1498"/>
    </row>
    <row r="4" spans="1:10" s="21" customFormat="1" ht="18.600000000000001" x14ac:dyDescent="0.25">
      <c r="A4" s="1489" t="s">
        <v>118</v>
      </c>
      <c r="B4" s="1490"/>
      <c r="C4" s="1490"/>
      <c r="D4" s="1490"/>
      <c r="E4" s="1490"/>
      <c r="F4" s="1490"/>
      <c r="G4" s="1490"/>
      <c r="H4" s="1490"/>
      <c r="I4" s="1490"/>
      <c r="J4" s="1491"/>
    </row>
    <row r="5" spans="1:10" s="21" customFormat="1" ht="18.600000000000001" x14ac:dyDescent="0.25">
      <c r="A5" s="76" t="s">
        <v>119</v>
      </c>
      <c r="B5" s="1492" t="s">
        <v>9</v>
      </c>
      <c r="C5" s="1492"/>
      <c r="D5" s="1492"/>
      <c r="E5" s="1492"/>
      <c r="F5" s="77" t="s">
        <v>10</v>
      </c>
      <c r="G5" s="77" t="s">
        <v>120</v>
      </c>
      <c r="H5" s="77" t="s">
        <v>14</v>
      </c>
      <c r="I5" s="78" t="s">
        <v>11</v>
      </c>
      <c r="J5" s="79" t="s">
        <v>121</v>
      </c>
    </row>
    <row r="6" spans="1:10" x14ac:dyDescent="0.25">
      <c r="A6" s="80"/>
      <c r="B6" s="81" t="s">
        <v>122</v>
      </c>
      <c r="C6" s="82" t="s">
        <v>123</v>
      </c>
      <c r="D6" s="82" t="s">
        <v>124</v>
      </c>
      <c r="E6" s="81" t="s">
        <v>125</v>
      </c>
      <c r="F6" s="81"/>
      <c r="G6" s="81"/>
      <c r="H6" s="81"/>
      <c r="I6" s="81"/>
      <c r="J6" s="83"/>
    </row>
    <row r="7" spans="1:10" ht="111" customHeight="1" x14ac:dyDescent="0.25">
      <c r="A7" s="80" t="s">
        <v>103</v>
      </c>
      <c r="B7" s="81"/>
      <c r="C7" s="82" t="s">
        <v>126</v>
      </c>
      <c r="D7" s="82" t="s">
        <v>127</v>
      </c>
      <c r="E7" s="81">
        <v>4</v>
      </c>
      <c r="F7" s="81" t="s">
        <v>128</v>
      </c>
      <c r="G7" s="84">
        <f>E7*14</f>
        <v>56</v>
      </c>
      <c r="H7" s="81"/>
      <c r="I7" s="81"/>
      <c r="J7" s="1493"/>
    </row>
    <row r="8" spans="1:10" x14ac:dyDescent="0.25">
      <c r="A8" s="80"/>
      <c r="B8" s="81"/>
      <c r="C8" s="82"/>
      <c r="D8" s="82"/>
      <c r="E8" s="81"/>
      <c r="F8" s="81"/>
      <c r="G8" s="84"/>
      <c r="H8" s="81"/>
      <c r="I8" s="81"/>
      <c r="J8" s="1493"/>
    </row>
    <row r="9" spans="1:10" ht="111" customHeight="1" x14ac:dyDescent="0.25">
      <c r="A9" s="80" t="s">
        <v>107</v>
      </c>
      <c r="B9" s="81"/>
      <c r="C9" s="82" t="s">
        <v>129</v>
      </c>
      <c r="D9" s="82" t="s">
        <v>130</v>
      </c>
      <c r="E9" s="81">
        <v>9</v>
      </c>
      <c r="F9" s="81" t="s">
        <v>128</v>
      </c>
      <c r="G9" s="84">
        <f>E9*14</f>
        <v>126</v>
      </c>
      <c r="H9" s="81"/>
      <c r="I9" s="81"/>
      <c r="J9" s="1493"/>
    </row>
    <row r="10" spans="1:10" x14ac:dyDescent="0.25">
      <c r="A10" s="80"/>
      <c r="B10" s="81"/>
      <c r="C10" s="82"/>
      <c r="D10" s="82"/>
      <c r="E10" s="81"/>
      <c r="F10" s="81"/>
      <c r="G10" s="84"/>
      <c r="H10" s="81"/>
      <c r="I10" s="81"/>
      <c r="J10" s="1493"/>
    </row>
    <row r="11" spans="1:10" ht="111" customHeight="1" x14ac:dyDescent="0.25">
      <c r="A11" s="80" t="s">
        <v>108</v>
      </c>
      <c r="B11" s="81"/>
      <c r="C11" s="82" t="s">
        <v>131</v>
      </c>
      <c r="D11" s="82" t="s">
        <v>132</v>
      </c>
      <c r="E11" s="81">
        <v>15</v>
      </c>
      <c r="F11" s="81" t="s">
        <v>128</v>
      </c>
      <c r="G11" s="84">
        <f>E11*14</f>
        <v>210</v>
      </c>
      <c r="H11" s="81"/>
      <c r="I11" s="81"/>
      <c r="J11" s="1493"/>
    </row>
    <row r="12" spans="1:10" x14ac:dyDescent="0.25">
      <c r="A12" s="103"/>
      <c r="B12" s="104"/>
      <c r="C12" s="105"/>
      <c r="D12" s="105"/>
      <c r="E12" s="104"/>
      <c r="F12" s="104"/>
      <c r="G12" s="106"/>
      <c r="H12" s="104"/>
      <c r="I12" s="104"/>
      <c r="J12" s="1494"/>
    </row>
    <row r="13" spans="1:10" ht="111" customHeight="1" thickBot="1" x14ac:dyDescent="0.3">
      <c r="A13" s="85" t="s">
        <v>110</v>
      </c>
      <c r="B13" s="86"/>
      <c r="C13" s="87" t="s">
        <v>133</v>
      </c>
      <c r="D13" s="87" t="s">
        <v>134</v>
      </c>
      <c r="E13" s="86">
        <v>12</v>
      </c>
      <c r="F13" s="86" t="s">
        <v>128</v>
      </c>
      <c r="G13" s="88">
        <f>E13*14</f>
        <v>168</v>
      </c>
      <c r="H13" s="86"/>
      <c r="I13" s="86"/>
      <c r="J13" s="1495"/>
    </row>
    <row r="14" spans="1:10" s="21" customFormat="1" ht="19.5" customHeight="1" thickBot="1" x14ac:dyDescent="0.3">
      <c r="A14" s="1479" t="s">
        <v>135</v>
      </c>
      <c r="B14" s="1480"/>
      <c r="C14" s="1480"/>
      <c r="D14" s="1480"/>
      <c r="E14" s="1480"/>
      <c r="F14" s="1481"/>
      <c r="G14" s="89">
        <f>SUM(G7:G13)</f>
        <v>560</v>
      </c>
      <c r="H14" s="116"/>
      <c r="I14" s="90">
        <f>SUM(I7:I13)</f>
        <v>0</v>
      </c>
      <c r="J14" s="91"/>
    </row>
    <row r="15" spans="1:10" x14ac:dyDescent="0.25">
      <c r="A15" s="92"/>
      <c r="B15" s="92"/>
      <c r="C15" s="93"/>
      <c r="D15" s="93"/>
      <c r="E15" s="92"/>
      <c r="F15" s="92"/>
      <c r="G15" s="92"/>
      <c r="H15" s="92"/>
      <c r="I15" s="92"/>
      <c r="J15" s="92"/>
    </row>
  </sheetData>
  <protectedRanges>
    <protectedRange sqref="I1" name="Range1_6_1_1"/>
  </protectedRanges>
  <mergeCells count="8">
    <mergeCell ref="A14:F14"/>
    <mergeCell ref="H1:I1"/>
    <mergeCell ref="A1:G1"/>
    <mergeCell ref="A2:J2"/>
    <mergeCell ref="A4:J4"/>
    <mergeCell ref="B5:E5"/>
    <mergeCell ref="J7:J13"/>
    <mergeCell ref="A3:J3"/>
  </mergeCells>
  <pageMargins left="0.70866141732283472" right="0.70866141732283472" top="0.74803149606299213" bottom="0.74803149606299213" header="0.31496062992125984" footer="0.31496062992125984"/>
  <pageSetup scale="6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2"/>
  <sheetViews>
    <sheetView view="pageBreakPreview" zoomScale="80" zoomScaleNormal="70" zoomScaleSheetLayoutView="80" workbookViewId="0">
      <selection activeCell="G6" sqref="G6"/>
    </sheetView>
  </sheetViews>
  <sheetFormatPr defaultColWidth="8.6640625" defaultRowHeight="13.8" x14ac:dyDescent="0.3"/>
  <cols>
    <col min="1" max="1" width="7.6640625" style="8" customWidth="1"/>
    <col min="2" max="2" width="26.33203125" style="8" customWidth="1"/>
    <col min="3" max="3" width="71.6640625" style="13" customWidth="1"/>
    <col min="4" max="4" width="28.44140625" style="13" customWidth="1"/>
    <col min="5" max="5" width="13.33203125" style="13" customWidth="1"/>
    <col min="6" max="6" width="8.33203125" style="7" bestFit="1" customWidth="1"/>
    <col min="7" max="7" width="8.44140625" style="8" bestFit="1" customWidth="1"/>
    <col min="8" max="8" width="10.33203125" style="8" bestFit="1" customWidth="1"/>
    <col min="9" max="9" width="13.6640625" style="7" bestFit="1" customWidth="1"/>
    <col min="10" max="10" width="10.33203125" style="9" customWidth="1"/>
    <col min="11" max="238" width="8.6640625" style="9"/>
    <col min="239" max="239" width="7.6640625" style="9" customWidth="1"/>
    <col min="240" max="240" width="65.6640625" style="9" customWidth="1"/>
    <col min="241" max="242" width="7.6640625" style="9" bestFit="1" customWidth="1"/>
    <col min="243" max="243" width="15.44140625" style="9" bestFit="1" customWidth="1"/>
    <col min="244" max="244" width="16.6640625" style="9" customWidth="1"/>
    <col min="245" max="245" width="18.44140625" style="9" customWidth="1"/>
    <col min="246" max="246" width="16" style="9" bestFit="1" customWidth="1"/>
    <col min="247" max="494" width="8.6640625" style="9"/>
    <col min="495" max="495" width="7.6640625" style="9" customWidth="1"/>
    <col min="496" max="496" width="65.6640625" style="9" customWidth="1"/>
    <col min="497" max="498" width="7.6640625" style="9" bestFit="1" customWidth="1"/>
    <col min="499" max="499" width="15.44140625" style="9" bestFit="1" customWidth="1"/>
    <col min="500" max="500" width="16.6640625" style="9" customWidth="1"/>
    <col min="501" max="501" width="18.44140625" style="9" customWidth="1"/>
    <col min="502" max="502" width="16" style="9" bestFit="1" customWidth="1"/>
    <col min="503" max="750" width="8.6640625" style="9"/>
    <col min="751" max="751" width="7.6640625" style="9" customWidth="1"/>
    <col min="752" max="752" width="65.6640625" style="9" customWidth="1"/>
    <col min="753" max="754" width="7.6640625" style="9" bestFit="1" customWidth="1"/>
    <col min="755" max="755" width="15.44140625" style="9" bestFit="1" customWidth="1"/>
    <col min="756" max="756" width="16.6640625" style="9" customWidth="1"/>
    <col min="757" max="757" width="18.44140625" style="9" customWidth="1"/>
    <col min="758" max="758" width="16" style="9" bestFit="1" customWidth="1"/>
    <col min="759" max="1006" width="8.6640625" style="9"/>
    <col min="1007" max="1007" width="7.6640625" style="9" customWidth="1"/>
    <col min="1008" max="1008" width="65.6640625" style="9" customWidth="1"/>
    <col min="1009" max="1010" width="7.6640625" style="9" bestFit="1" customWidth="1"/>
    <col min="1011" max="1011" width="15.44140625" style="9" bestFit="1" customWidth="1"/>
    <col min="1012" max="1012" width="16.6640625" style="9" customWidth="1"/>
    <col min="1013" max="1013" width="18.44140625" style="9" customWidth="1"/>
    <col min="1014" max="1014" width="16" style="9" bestFit="1" customWidth="1"/>
    <col min="1015" max="1262" width="8.6640625" style="9"/>
    <col min="1263" max="1263" width="7.6640625" style="9" customWidth="1"/>
    <col min="1264" max="1264" width="65.6640625" style="9" customWidth="1"/>
    <col min="1265" max="1266" width="7.6640625" style="9" bestFit="1" customWidth="1"/>
    <col min="1267" max="1267" width="15.44140625" style="9" bestFit="1" customWidth="1"/>
    <col min="1268" max="1268" width="16.6640625" style="9" customWidth="1"/>
    <col min="1269" max="1269" width="18.44140625" style="9" customWidth="1"/>
    <col min="1270" max="1270" width="16" style="9" bestFit="1" customWidth="1"/>
    <col min="1271" max="1518" width="8.6640625" style="9"/>
    <col min="1519" max="1519" width="7.6640625" style="9" customWidth="1"/>
    <col min="1520" max="1520" width="65.6640625" style="9" customWidth="1"/>
    <col min="1521" max="1522" width="7.6640625" style="9" bestFit="1" customWidth="1"/>
    <col min="1523" max="1523" width="15.44140625" style="9" bestFit="1" customWidth="1"/>
    <col min="1524" max="1524" width="16.6640625" style="9" customWidth="1"/>
    <col min="1525" max="1525" width="18.44140625" style="9" customWidth="1"/>
    <col min="1526" max="1526" width="16" style="9" bestFit="1" customWidth="1"/>
    <col min="1527" max="1774" width="8.6640625" style="9"/>
    <col min="1775" max="1775" width="7.6640625" style="9" customWidth="1"/>
    <col min="1776" max="1776" width="65.6640625" style="9" customWidth="1"/>
    <col min="1777" max="1778" width="7.6640625" style="9" bestFit="1" customWidth="1"/>
    <col min="1779" max="1779" width="15.44140625" style="9" bestFit="1" customWidth="1"/>
    <col min="1780" max="1780" width="16.6640625" style="9" customWidth="1"/>
    <col min="1781" max="1781" width="18.44140625" style="9" customWidth="1"/>
    <col min="1782" max="1782" width="16" style="9" bestFit="1" customWidth="1"/>
    <col min="1783" max="2030" width="8.6640625" style="9"/>
    <col min="2031" max="2031" width="7.6640625" style="9" customWidth="1"/>
    <col min="2032" max="2032" width="65.6640625" style="9" customWidth="1"/>
    <col min="2033" max="2034" width="7.6640625" style="9" bestFit="1" customWidth="1"/>
    <col min="2035" max="2035" width="15.44140625" style="9" bestFit="1" customWidth="1"/>
    <col min="2036" max="2036" width="16.6640625" style="9" customWidth="1"/>
    <col min="2037" max="2037" width="18.44140625" style="9" customWidth="1"/>
    <col min="2038" max="2038" width="16" style="9" bestFit="1" customWidth="1"/>
    <col min="2039" max="2286" width="8.6640625" style="9"/>
    <col min="2287" max="2287" width="7.6640625" style="9" customWidth="1"/>
    <col min="2288" max="2288" width="65.6640625" style="9" customWidth="1"/>
    <col min="2289" max="2290" width="7.6640625" style="9" bestFit="1" customWidth="1"/>
    <col min="2291" max="2291" width="15.44140625" style="9" bestFit="1" customWidth="1"/>
    <col min="2292" max="2292" width="16.6640625" style="9" customWidth="1"/>
    <col min="2293" max="2293" width="18.44140625" style="9" customWidth="1"/>
    <col min="2294" max="2294" width="16" style="9" bestFit="1" customWidth="1"/>
    <col min="2295" max="2542" width="8.6640625" style="9"/>
    <col min="2543" max="2543" width="7.6640625" style="9" customWidth="1"/>
    <col min="2544" max="2544" width="65.6640625" style="9" customWidth="1"/>
    <col min="2545" max="2546" width="7.6640625" style="9" bestFit="1" customWidth="1"/>
    <col min="2547" max="2547" width="15.44140625" style="9" bestFit="1" customWidth="1"/>
    <col min="2548" max="2548" width="16.6640625" style="9" customWidth="1"/>
    <col min="2549" max="2549" width="18.44140625" style="9" customWidth="1"/>
    <col min="2550" max="2550" width="16" style="9" bestFit="1" customWidth="1"/>
    <col min="2551" max="2798" width="8.6640625" style="9"/>
    <col min="2799" max="2799" width="7.6640625" style="9" customWidth="1"/>
    <col min="2800" max="2800" width="65.6640625" style="9" customWidth="1"/>
    <col min="2801" max="2802" width="7.6640625" style="9" bestFit="1" customWidth="1"/>
    <col min="2803" max="2803" width="15.44140625" style="9" bestFit="1" customWidth="1"/>
    <col min="2804" max="2804" width="16.6640625" style="9" customWidth="1"/>
    <col min="2805" max="2805" width="18.44140625" style="9" customWidth="1"/>
    <col min="2806" max="2806" width="16" style="9" bestFit="1" customWidth="1"/>
    <col min="2807" max="3054" width="8.6640625" style="9"/>
    <col min="3055" max="3055" width="7.6640625" style="9" customWidth="1"/>
    <col min="3056" max="3056" width="65.6640625" style="9" customWidth="1"/>
    <col min="3057" max="3058" width="7.6640625" style="9" bestFit="1" customWidth="1"/>
    <col min="3059" max="3059" width="15.44140625" style="9" bestFit="1" customWidth="1"/>
    <col min="3060" max="3060" width="16.6640625" style="9" customWidth="1"/>
    <col min="3061" max="3061" width="18.44140625" style="9" customWidth="1"/>
    <col min="3062" max="3062" width="16" style="9" bestFit="1" customWidth="1"/>
    <col min="3063" max="3310" width="8.6640625" style="9"/>
    <col min="3311" max="3311" width="7.6640625" style="9" customWidth="1"/>
    <col min="3312" max="3312" width="65.6640625" style="9" customWidth="1"/>
    <col min="3313" max="3314" width="7.6640625" style="9" bestFit="1" customWidth="1"/>
    <col min="3315" max="3315" width="15.44140625" style="9" bestFit="1" customWidth="1"/>
    <col min="3316" max="3316" width="16.6640625" style="9" customWidth="1"/>
    <col min="3317" max="3317" width="18.44140625" style="9" customWidth="1"/>
    <col min="3318" max="3318" width="16" style="9" bestFit="1" customWidth="1"/>
    <col min="3319" max="3566" width="8.6640625" style="9"/>
    <col min="3567" max="3567" width="7.6640625" style="9" customWidth="1"/>
    <col min="3568" max="3568" width="65.6640625" style="9" customWidth="1"/>
    <col min="3569" max="3570" width="7.6640625" style="9" bestFit="1" customWidth="1"/>
    <col min="3571" max="3571" width="15.44140625" style="9" bestFit="1" customWidth="1"/>
    <col min="3572" max="3572" width="16.6640625" style="9" customWidth="1"/>
    <col min="3573" max="3573" width="18.44140625" style="9" customWidth="1"/>
    <col min="3574" max="3574" width="16" style="9" bestFit="1" customWidth="1"/>
    <col min="3575" max="3822" width="8.6640625" style="9"/>
    <col min="3823" max="3823" width="7.6640625" style="9" customWidth="1"/>
    <col min="3824" max="3824" width="65.6640625" style="9" customWidth="1"/>
    <col min="3825" max="3826" width="7.6640625" style="9" bestFit="1" customWidth="1"/>
    <col min="3827" max="3827" width="15.44140625" style="9" bestFit="1" customWidth="1"/>
    <col min="3828" max="3828" width="16.6640625" style="9" customWidth="1"/>
    <col min="3829" max="3829" width="18.44140625" style="9" customWidth="1"/>
    <col min="3830" max="3830" width="16" style="9" bestFit="1" customWidth="1"/>
    <col min="3831" max="4078" width="8.6640625" style="9"/>
    <col min="4079" max="4079" width="7.6640625" style="9" customWidth="1"/>
    <col min="4080" max="4080" width="65.6640625" style="9" customWidth="1"/>
    <col min="4081" max="4082" width="7.6640625" style="9" bestFit="1" customWidth="1"/>
    <col min="4083" max="4083" width="15.44140625" style="9" bestFit="1" customWidth="1"/>
    <col min="4084" max="4084" width="16.6640625" style="9" customWidth="1"/>
    <col min="4085" max="4085" width="18.44140625" style="9" customWidth="1"/>
    <col min="4086" max="4086" width="16" style="9" bestFit="1" customWidth="1"/>
    <col min="4087" max="4334" width="8.6640625" style="9"/>
    <col min="4335" max="4335" width="7.6640625" style="9" customWidth="1"/>
    <col min="4336" max="4336" width="65.6640625" style="9" customWidth="1"/>
    <col min="4337" max="4338" width="7.6640625" style="9" bestFit="1" customWidth="1"/>
    <col min="4339" max="4339" width="15.44140625" style="9" bestFit="1" customWidth="1"/>
    <col min="4340" max="4340" width="16.6640625" style="9" customWidth="1"/>
    <col min="4341" max="4341" width="18.44140625" style="9" customWidth="1"/>
    <col min="4342" max="4342" width="16" style="9" bestFit="1" customWidth="1"/>
    <col min="4343" max="4590" width="8.6640625" style="9"/>
    <col min="4591" max="4591" width="7.6640625" style="9" customWidth="1"/>
    <col min="4592" max="4592" width="65.6640625" style="9" customWidth="1"/>
    <col min="4593" max="4594" width="7.6640625" style="9" bestFit="1" customWidth="1"/>
    <col min="4595" max="4595" width="15.44140625" style="9" bestFit="1" customWidth="1"/>
    <col min="4596" max="4596" width="16.6640625" style="9" customWidth="1"/>
    <col min="4597" max="4597" width="18.44140625" style="9" customWidth="1"/>
    <col min="4598" max="4598" width="16" style="9" bestFit="1" customWidth="1"/>
    <col min="4599" max="4846" width="8.6640625" style="9"/>
    <col min="4847" max="4847" width="7.6640625" style="9" customWidth="1"/>
    <col min="4848" max="4848" width="65.6640625" style="9" customWidth="1"/>
    <col min="4849" max="4850" width="7.6640625" style="9" bestFit="1" customWidth="1"/>
    <col min="4851" max="4851" width="15.44140625" style="9" bestFit="1" customWidth="1"/>
    <col min="4852" max="4852" width="16.6640625" style="9" customWidth="1"/>
    <col min="4853" max="4853" width="18.44140625" style="9" customWidth="1"/>
    <col min="4854" max="4854" width="16" style="9" bestFit="1" customWidth="1"/>
    <col min="4855" max="5102" width="8.6640625" style="9"/>
    <col min="5103" max="5103" width="7.6640625" style="9" customWidth="1"/>
    <col min="5104" max="5104" width="65.6640625" style="9" customWidth="1"/>
    <col min="5105" max="5106" width="7.6640625" style="9" bestFit="1" customWidth="1"/>
    <col min="5107" max="5107" width="15.44140625" style="9" bestFit="1" customWidth="1"/>
    <col min="5108" max="5108" width="16.6640625" style="9" customWidth="1"/>
    <col min="5109" max="5109" width="18.44140625" style="9" customWidth="1"/>
    <col min="5110" max="5110" width="16" style="9" bestFit="1" customWidth="1"/>
    <col min="5111" max="5358" width="8.6640625" style="9"/>
    <col min="5359" max="5359" width="7.6640625" style="9" customWidth="1"/>
    <col min="5360" max="5360" width="65.6640625" style="9" customWidth="1"/>
    <col min="5361" max="5362" width="7.6640625" style="9" bestFit="1" customWidth="1"/>
    <col min="5363" max="5363" width="15.44140625" style="9" bestFit="1" customWidth="1"/>
    <col min="5364" max="5364" width="16.6640625" style="9" customWidth="1"/>
    <col min="5365" max="5365" width="18.44140625" style="9" customWidth="1"/>
    <col min="5366" max="5366" width="16" style="9" bestFit="1" customWidth="1"/>
    <col min="5367" max="5614" width="8.6640625" style="9"/>
    <col min="5615" max="5615" width="7.6640625" style="9" customWidth="1"/>
    <col min="5616" max="5616" width="65.6640625" style="9" customWidth="1"/>
    <col min="5617" max="5618" width="7.6640625" style="9" bestFit="1" customWidth="1"/>
    <col min="5619" max="5619" width="15.44140625" style="9" bestFit="1" customWidth="1"/>
    <col min="5620" max="5620" width="16.6640625" style="9" customWidth="1"/>
    <col min="5621" max="5621" width="18.44140625" style="9" customWidth="1"/>
    <col min="5622" max="5622" width="16" style="9" bestFit="1" customWidth="1"/>
    <col min="5623" max="5870" width="8.6640625" style="9"/>
    <col min="5871" max="5871" width="7.6640625" style="9" customWidth="1"/>
    <col min="5872" max="5872" width="65.6640625" style="9" customWidth="1"/>
    <col min="5873" max="5874" width="7.6640625" style="9" bestFit="1" customWidth="1"/>
    <col min="5875" max="5875" width="15.44140625" style="9" bestFit="1" customWidth="1"/>
    <col min="5876" max="5876" width="16.6640625" style="9" customWidth="1"/>
    <col min="5877" max="5877" width="18.44140625" style="9" customWidth="1"/>
    <col min="5878" max="5878" width="16" style="9" bestFit="1" customWidth="1"/>
    <col min="5879" max="6126" width="8.6640625" style="9"/>
    <col min="6127" max="6127" width="7.6640625" style="9" customWidth="1"/>
    <col min="6128" max="6128" width="65.6640625" style="9" customWidth="1"/>
    <col min="6129" max="6130" width="7.6640625" style="9" bestFit="1" customWidth="1"/>
    <col min="6131" max="6131" width="15.44140625" style="9" bestFit="1" customWidth="1"/>
    <col min="6132" max="6132" width="16.6640625" style="9" customWidth="1"/>
    <col min="6133" max="6133" width="18.44140625" style="9" customWidth="1"/>
    <col min="6134" max="6134" width="16" style="9" bestFit="1" customWidth="1"/>
    <col min="6135" max="6382" width="8.6640625" style="9"/>
    <col min="6383" max="6383" width="7.6640625" style="9" customWidth="1"/>
    <col min="6384" max="6384" width="65.6640625" style="9" customWidth="1"/>
    <col min="6385" max="6386" width="7.6640625" style="9" bestFit="1" customWidth="1"/>
    <col min="6387" max="6387" width="15.44140625" style="9" bestFit="1" customWidth="1"/>
    <col min="6388" max="6388" width="16.6640625" style="9" customWidth="1"/>
    <col min="6389" max="6389" width="18.44140625" style="9" customWidth="1"/>
    <col min="6390" max="6390" width="16" style="9" bestFit="1" customWidth="1"/>
    <col min="6391" max="6638" width="8.6640625" style="9"/>
    <col min="6639" max="6639" width="7.6640625" style="9" customWidth="1"/>
    <col min="6640" max="6640" width="65.6640625" style="9" customWidth="1"/>
    <col min="6641" max="6642" width="7.6640625" style="9" bestFit="1" customWidth="1"/>
    <col min="6643" max="6643" width="15.44140625" style="9" bestFit="1" customWidth="1"/>
    <col min="6644" max="6644" width="16.6640625" style="9" customWidth="1"/>
    <col min="6645" max="6645" width="18.44140625" style="9" customWidth="1"/>
    <col min="6646" max="6646" width="16" style="9" bestFit="1" customWidth="1"/>
    <col min="6647" max="6894" width="8.6640625" style="9"/>
    <col min="6895" max="6895" width="7.6640625" style="9" customWidth="1"/>
    <col min="6896" max="6896" width="65.6640625" style="9" customWidth="1"/>
    <col min="6897" max="6898" width="7.6640625" style="9" bestFit="1" customWidth="1"/>
    <col min="6899" max="6899" width="15.44140625" style="9" bestFit="1" customWidth="1"/>
    <col min="6900" max="6900" width="16.6640625" style="9" customWidth="1"/>
    <col min="6901" max="6901" width="18.44140625" style="9" customWidth="1"/>
    <col min="6902" max="6902" width="16" style="9" bestFit="1" customWidth="1"/>
    <col min="6903" max="7150" width="8.6640625" style="9"/>
    <col min="7151" max="7151" width="7.6640625" style="9" customWidth="1"/>
    <col min="7152" max="7152" width="65.6640625" style="9" customWidth="1"/>
    <col min="7153" max="7154" width="7.6640625" style="9" bestFit="1" customWidth="1"/>
    <col min="7155" max="7155" width="15.44140625" style="9" bestFit="1" customWidth="1"/>
    <col min="7156" max="7156" width="16.6640625" style="9" customWidth="1"/>
    <col min="7157" max="7157" width="18.44140625" style="9" customWidth="1"/>
    <col min="7158" max="7158" width="16" style="9" bestFit="1" customWidth="1"/>
    <col min="7159" max="7406" width="8.6640625" style="9"/>
    <col min="7407" max="7407" width="7.6640625" style="9" customWidth="1"/>
    <col min="7408" max="7408" width="65.6640625" style="9" customWidth="1"/>
    <col min="7409" max="7410" width="7.6640625" style="9" bestFit="1" customWidth="1"/>
    <col min="7411" max="7411" width="15.44140625" style="9" bestFit="1" customWidth="1"/>
    <col min="7412" max="7412" width="16.6640625" style="9" customWidth="1"/>
    <col min="7413" max="7413" width="18.44140625" style="9" customWidth="1"/>
    <col min="7414" max="7414" width="16" style="9" bestFit="1" customWidth="1"/>
    <col min="7415" max="7662" width="8.6640625" style="9"/>
    <col min="7663" max="7663" width="7.6640625" style="9" customWidth="1"/>
    <col min="7664" max="7664" width="65.6640625" style="9" customWidth="1"/>
    <col min="7665" max="7666" width="7.6640625" style="9" bestFit="1" customWidth="1"/>
    <col min="7667" max="7667" width="15.44140625" style="9" bestFit="1" customWidth="1"/>
    <col min="7668" max="7668" width="16.6640625" style="9" customWidth="1"/>
    <col min="7669" max="7669" width="18.44140625" style="9" customWidth="1"/>
    <col min="7670" max="7670" width="16" style="9" bestFit="1" customWidth="1"/>
    <col min="7671" max="7918" width="8.6640625" style="9"/>
    <col min="7919" max="7919" width="7.6640625" style="9" customWidth="1"/>
    <col min="7920" max="7920" width="65.6640625" style="9" customWidth="1"/>
    <col min="7921" max="7922" width="7.6640625" style="9" bestFit="1" customWidth="1"/>
    <col min="7923" max="7923" width="15.44140625" style="9" bestFit="1" customWidth="1"/>
    <col min="7924" max="7924" width="16.6640625" style="9" customWidth="1"/>
    <col min="7925" max="7925" width="18.44140625" style="9" customWidth="1"/>
    <col min="7926" max="7926" width="16" style="9" bestFit="1" customWidth="1"/>
    <col min="7927" max="8174" width="8.6640625" style="9"/>
    <col min="8175" max="8175" width="7.6640625" style="9" customWidth="1"/>
    <col min="8176" max="8176" width="65.6640625" style="9" customWidth="1"/>
    <col min="8177" max="8178" width="7.6640625" style="9" bestFit="1" customWidth="1"/>
    <col min="8179" max="8179" width="15.44140625" style="9" bestFit="1" customWidth="1"/>
    <col min="8180" max="8180" width="16.6640625" style="9" customWidth="1"/>
    <col min="8181" max="8181" width="18.44140625" style="9" customWidth="1"/>
    <col min="8182" max="8182" width="16" style="9" bestFit="1" customWidth="1"/>
    <col min="8183" max="8430" width="8.6640625" style="9"/>
    <col min="8431" max="8431" width="7.6640625" style="9" customWidth="1"/>
    <col min="8432" max="8432" width="65.6640625" style="9" customWidth="1"/>
    <col min="8433" max="8434" width="7.6640625" style="9" bestFit="1" customWidth="1"/>
    <col min="8435" max="8435" width="15.44140625" style="9" bestFit="1" customWidth="1"/>
    <col min="8436" max="8436" width="16.6640625" style="9" customWidth="1"/>
    <col min="8437" max="8437" width="18.44140625" style="9" customWidth="1"/>
    <col min="8438" max="8438" width="16" style="9" bestFit="1" customWidth="1"/>
    <col min="8439" max="8686" width="8.6640625" style="9"/>
    <col min="8687" max="8687" width="7.6640625" style="9" customWidth="1"/>
    <col min="8688" max="8688" width="65.6640625" style="9" customWidth="1"/>
    <col min="8689" max="8690" width="7.6640625" style="9" bestFit="1" customWidth="1"/>
    <col min="8691" max="8691" width="15.44140625" style="9" bestFit="1" customWidth="1"/>
    <col min="8692" max="8692" width="16.6640625" style="9" customWidth="1"/>
    <col min="8693" max="8693" width="18.44140625" style="9" customWidth="1"/>
    <col min="8694" max="8694" width="16" style="9" bestFit="1" customWidth="1"/>
    <col min="8695" max="8942" width="8.6640625" style="9"/>
    <col min="8943" max="8943" width="7.6640625" style="9" customWidth="1"/>
    <col min="8944" max="8944" width="65.6640625" style="9" customWidth="1"/>
    <col min="8945" max="8946" width="7.6640625" style="9" bestFit="1" customWidth="1"/>
    <col min="8947" max="8947" width="15.44140625" style="9" bestFit="1" customWidth="1"/>
    <col min="8948" max="8948" width="16.6640625" style="9" customWidth="1"/>
    <col min="8949" max="8949" width="18.44140625" style="9" customWidth="1"/>
    <col min="8950" max="8950" width="16" style="9" bestFit="1" customWidth="1"/>
    <col min="8951" max="9198" width="8.6640625" style="9"/>
    <col min="9199" max="9199" width="7.6640625" style="9" customWidth="1"/>
    <col min="9200" max="9200" width="65.6640625" style="9" customWidth="1"/>
    <col min="9201" max="9202" width="7.6640625" style="9" bestFit="1" customWidth="1"/>
    <col min="9203" max="9203" width="15.44140625" style="9" bestFit="1" customWidth="1"/>
    <col min="9204" max="9204" width="16.6640625" style="9" customWidth="1"/>
    <col min="9205" max="9205" width="18.44140625" style="9" customWidth="1"/>
    <col min="9206" max="9206" width="16" style="9" bestFit="1" customWidth="1"/>
    <col min="9207" max="9454" width="8.6640625" style="9"/>
    <col min="9455" max="9455" width="7.6640625" style="9" customWidth="1"/>
    <col min="9456" max="9456" width="65.6640625" style="9" customWidth="1"/>
    <col min="9457" max="9458" width="7.6640625" style="9" bestFit="1" customWidth="1"/>
    <col min="9459" max="9459" width="15.44140625" style="9" bestFit="1" customWidth="1"/>
    <col min="9460" max="9460" width="16.6640625" style="9" customWidth="1"/>
    <col min="9461" max="9461" width="18.44140625" style="9" customWidth="1"/>
    <col min="9462" max="9462" width="16" style="9" bestFit="1" customWidth="1"/>
    <col min="9463" max="9710" width="8.6640625" style="9"/>
    <col min="9711" max="9711" width="7.6640625" style="9" customWidth="1"/>
    <col min="9712" max="9712" width="65.6640625" style="9" customWidth="1"/>
    <col min="9713" max="9714" width="7.6640625" style="9" bestFit="1" customWidth="1"/>
    <col min="9715" max="9715" width="15.44140625" style="9" bestFit="1" customWidth="1"/>
    <col min="9716" max="9716" width="16.6640625" style="9" customWidth="1"/>
    <col min="9717" max="9717" width="18.44140625" style="9" customWidth="1"/>
    <col min="9718" max="9718" width="16" style="9" bestFit="1" customWidth="1"/>
    <col min="9719" max="9966" width="8.6640625" style="9"/>
    <col min="9967" max="9967" width="7.6640625" style="9" customWidth="1"/>
    <col min="9968" max="9968" width="65.6640625" style="9" customWidth="1"/>
    <col min="9969" max="9970" width="7.6640625" style="9" bestFit="1" customWidth="1"/>
    <col min="9971" max="9971" width="15.44140625" style="9" bestFit="1" customWidth="1"/>
    <col min="9972" max="9972" width="16.6640625" style="9" customWidth="1"/>
    <col min="9973" max="9973" width="18.44140625" style="9" customWidth="1"/>
    <col min="9974" max="9974" width="16" style="9" bestFit="1" customWidth="1"/>
    <col min="9975" max="10222" width="8.6640625" style="9"/>
    <col min="10223" max="10223" width="7.6640625" style="9" customWidth="1"/>
    <col min="10224" max="10224" width="65.6640625" style="9" customWidth="1"/>
    <col min="10225" max="10226" width="7.6640625" style="9" bestFit="1" customWidth="1"/>
    <col min="10227" max="10227" width="15.44140625" style="9" bestFit="1" customWidth="1"/>
    <col min="10228" max="10228" width="16.6640625" style="9" customWidth="1"/>
    <col min="10229" max="10229" width="18.44140625" style="9" customWidth="1"/>
    <col min="10230" max="10230" width="16" style="9" bestFit="1" customWidth="1"/>
    <col min="10231" max="10478" width="8.6640625" style="9"/>
    <col min="10479" max="10479" width="7.6640625" style="9" customWidth="1"/>
    <col min="10480" max="10480" width="65.6640625" style="9" customWidth="1"/>
    <col min="10481" max="10482" width="7.6640625" style="9" bestFit="1" customWidth="1"/>
    <col min="10483" max="10483" width="15.44140625" style="9" bestFit="1" customWidth="1"/>
    <col min="10484" max="10484" width="16.6640625" style="9" customWidth="1"/>
    <col min="10485" max="10485" width="18.44140625" style="9" customWidth="1"/>
    <col min="10486" max="10486" width="16" style="9" bestFit="1" customWidth="1"/>
    <col min="10487" max="10734" width="8.6640625" style="9"/>
    <col min="10735" max="10735" width="7.6640625" style="9" customWidth="1"/>
    <col min="10736" max="10736" width="65.6640625" style="9" customWidth="1"/>
    <col min="10737" max="10738" width="7.6640625" style="9" bestFit="1" customWidth="1"/>
    <col min="10739" max="10739" width="15.44140625" style="9" bestFit="1" customWidth="1"/>
    <col min="10740" max="10740" width="16.6640625" style="9" customWidth="1"/>
    <col min="10741" max="10741" width="18.44140625" style="9" customWidth="1"/>
    <col min="10742" max="10742" width="16" style="9" bestFit="1" customWidth="1"/>
    <col min="10743" max="10990" width="8.6640625" style="9"/>
    <col min="10991" max="10991" width="7.6640625" style="9" customWidth="1"/>
    <col min="10992" max="10992" width="65.6640625" style="9" customWidth="1"/>
    <col min="10993" max="10994" width="7.6640625" style="9" bestFit="1" customWidth="1"/>
    <col min="10995" max="10995" width="15.44140625" style="9" bestFit="1" customWidth="1"/>
    <col min="10996" max="10996" width="16.6640625" style="9" customWidth="1"/>
    <col min="10997" max="10997" width="18.44140625" style="9" customWidth="1"/>
    <col min="10998" max="10998" width="16" style="9" bestFit="1" customWidth="1"/>
    <col min="10999" max="11246" width="8.6640625" style="9"/>
    <col min="11247" max="11247" width="7.6640625" style="9" customWidth="1"/>
    <col min="11248" max="11248" width="65.6640625" style="9" customWidth="1"/>
    <col min="11249" max="11250" width="7.6640625" style="9" bestFit="1" customWidth="1"/>
    <col min="11251" max="11251" width="15.44140625" style="9" bestFit="1" customWidth="1"/>
    <col min="11252" max="11252" width="16.6640625" style="9" customWidth="1"/>
    <col min="11253" max="11253" width="18.44140625" style="9" customWidth="1"/>
    <col min="11254" max="11254" width="16" style="9" bestFit="1" customWidth="1"/>
    <col min="11255" max="11502" width="8.6640625" style="9"/>
    <col min="11503" max="11503" width="7.6640625" style="9" customWidth="1"/>
    <col min="11504" max="11504" width="65.6640625" style="9" customWidth="1"/>
    <col min="11505" max="11506" width="7.6640625" style="9" bestFit="1" customWidth="1"/>
    <col min="11507" max="11507" width="15.44140625" style="9" bestFit="1" customWidth="1"/>
    <col min="11508" max="11508" width="16.6640625" style="9" customWidth="1"/>
    <col min="11509" max="11509" width="18.44140625" style="9" customWidth="1"/>
    <col min="11510" max="11510" width="16" style="9" bestFit="1" customWidth="1"/>
    <col min="11511" max="11758" width="8.6640625" style="9"/>
    <col min="11759" max="11759" width="7.6640625" style="9" customWidth="1"/>
    <col min="11760" max="11760" width="65.6640625" style="9" customWidth="1"/>
    <col min="11761" max="11762" width="7.6640625" style="9" bestFit="1" customWidth="1"/>
    <col min="11763" max="11763" width="15.44140625" style="9" bestFit="1" customWidth="1"/>
    <col min="11764" max="11764" width="16.6640625" style="9" customWidth="1"/>
    <col min="11765" max="11765" width="18.44140625" style="9" customWidth="1"/>
    <col min="11766" max="11766" width="16" style="9" bestFit="1" customWidth="1"/>
    <col min="11767" max="12014" width="8.6640625" style="9"/>
    <col min="12015" max="12015" width="7.6640625" style="9" customWidth="1"/>
    <col min="12016" max="12016" width="65.6640625" style="9" customWidth="1"/>
    <col min="12017" max="12018" width="7.6640625" style="9" bestFit="1" customWidth="1"/>
    <col min="12019" max="12019" width="15.44140625" style="9" bestFit="1" customWidth="1"/>
    <col min="12020" max="12020" width="16.6640625" style="9" customWidth="1"/>
    <col min="12021" max="12021" width="18.44140625" style="9" customWidth="1"/>
    <col min="12022" max="12022" width="16" style="9" bestFit="1" customWidth="1"/>
    <col min="12023" max="12270" width="8.6640625" style="9"/>
    <col min="12271" max="12271" width="7.6640625" style="9" customWidth="1"/>
    <col min="12272" max="12272" width="65.6640625" style="9" customWidth="1"/>
    <col min="12273" max="12274" width="7.6640625" style="9" bestFit="1" customWidth="1"/>
    <col min="12275" max="12275" width="15.44140625" style="9" bestFit="1" customWidth="1"/>
    <col min="12276" max="12276" width="16.6640625" style="9" customWidth="1"/>
    <col min="12277" max="12277" width="18.44140625" style="9" customWidth="1"/>
    <col min="12278" max="12278" width="16" style="9" bestFit="1" customWidth="1"/>
    <col min="12279" max="12526" width="8.6640625" style="9"/>
    <col min="12527" max="12527" width="7.6640625" style="9" customWidth="1"/>
    <col min="12528" max="12528" width="65.6640625" style="9" customWidth="1"/>
    <col min="12529" max="12530" width="7.6640625" style="9" bestFit="1" customWidth="1"/>
    <col min="12531" max="12531" width="15.44140625" style="9" bestFit="1" customWidth="1"/>
    <col min="12532" max="12532" width="16.6640625" style="9" customWidth="1"/>
    <col min="12533" max="12533" width="18.44140625" style="9" customWidth="1"/>
    <col min="12534" max="12534" width="16" style="9" bestFit="1" customWidth="1"/>
    <col min="12535" max="12782" width="8.6640625" style="9"/>
    <col min="12783" max="12783" width="7.6640625" style="9" customWidth="1"/>
    <col min="12784" max="12784" width="65.6640625" style="9" customWidth="1"/>
    <col min="12785" max="12786" width="7.6640625" style="9" bestFit="1" customWidth="1"/>
    <col min="12787" max="12787" width="15.44140625" style="9" bestFit="1" customWidth="1"/>
    <col min="12788" max="12788" width="16.6640625" style="9" customWidth="1"/>
    <col min="12789" max="12789" width="18.44140625" style="9" customWidth="1"/>
    <col min="12790" max="12790" width="16" style="9" bestFit="1" customWidth="1"/>
    <col min="12791" max="13038" width="8.6640625" style="9"/>
    <col min="13039" max="13039" width="7.6640625" style="9" customWidth="1"/>
    <col min="13040" max="13040" width="65.6640625" style="9" customWidth="1"/>
    <col min="13041" max="13042" width="7.6640625" style="9" bestFit="1" customWidth="1"/>
    <col min="13043" max="13043" width="15.44140625" style="9" bestFit="1" customWidth="1"/>
    <col min="13044" max="13044" width="16.6640625" style="9" customWidth="1"/>
    <col min="13045" max="13045" width="18.44140625" style="9" customWidth="1"/>
    <col min="13046" max="13046" width="16" style="9" bestFit="1" customWidth="1"/>
    <col min="13047" max="13294" width="8.6640625" style="9"/>
    <col min="13295" max="13295" width="7.6640625" style="9" customWidth="1"/>
    <col min="13296" max="13296" width="65.6640625" style="9" customWidth="1"/>
    <col min="13297" max="13298" width="7.6640625" style="9" bestFit="1" customWidth="1"/>
    <col min="13299" max="13299" width="15.44140625" style="9" bestFit="1" customWidth="1"/>
    <col min="13300" max="13300" width="16.6640625" style="9" customWidth="1"/>
    <col min="13301" max="13301" width="18.44140625" style="9" customWidth="1"/>
    <col min="13302" max="13302" width="16" style="9" bestFit="1" customWidth="1"/>
    <col min="13303" max="13550" width="8.6640625" style="9"/>
    <col min="13551" max="13551" width="7.6640625" style="9" customWidth="1"/>
    <col min="13552" max="13552" width="65.6640625" style="9" customWidth="1"/>
    <col min="13553" max="13554" width="7.6640625" style="9" bestFit="1" customWidth="1"/>
    <col min="13555" max="13555" width="15.44140625" style="9" bestFit="1" customWidth="1"/>
    <col min="13556" max="13556" width="16.6640625" style="9" customWidth="1"/>
    <col min="13557" max="13557" width="18.44140625" style="9" customWidth="1"/>
    <col min="13558" max="13558" width="16" style="9" bestFit="1" customWidth="1"/>
    <col min="13559" max="13806" width="8.6640625" style="9"/>
    <col min="13807" max="13807" width="7.6640625" style="9" customWidth="1"/>
    <col min="13808" max="13808" width="65.6640625" style="9" customWidth="1"/>
    <col min="13809" max="13810" width="7.6640625" style="9" bestFit="1" customWidth="1"/>
    <col min="13811" max="13811" width="15.44140625" style="9" bestFit="1" customWidth="1"/>
    <col min="13812" max="13812" width="16.6640625" style="9" customWidth="1"/>
    <col min="13813" max="13813" width="18.44140625" style="9" customWidth="1"/>
    <col min="13814" max="13814" width="16" style="9" bestFit="1" customWidth="1"/>
    <col min="13815" max="14062" width="8.6640625" style="9"/>
    <col min="14063" max="14063" width="7.6640625" style="9" customWidth="1"/>
    <col min="14064" max="14064" width="65.6640625" style="9" customWidth="1"/>
    <col min="14065" max="14066" width="7.6640625" style="9" bestFit="1" customWidth="1"/>
    <col min="14067" max="14067" width="15.44140625" style="9" bestFit="1" customWidth="1"/>
    <col min="14068" max="14068" width="16.6640625" style="9" customWidth="1"/>
    <col min="14069" max="14069" width="18.44140625" style="9" customWidth="1"/>
    <col min="14070" max="14070" width="16" style="9" bestFit="1" customWidth="1"/>
    <col min="14071" max="14318" width="8.6640625" style="9"/>
    <col min="14319" max="14319" width="7.6640625" style="9" customWidth="1"/>
    <col min="14320" max="14320" width="65.6640625" style="9" customWidth="1"/>
    <col min="14321" max="14322" width="7.6640625" style="9" bestFit="1" customWidth="1"/>
    <col min="14323" max="14323" width="15.44140625" style="9" bestFit="1" customWidth="1"/>
    <col min="14324" max="14324" width="16.6640625" style="9" customWidth="1"/>
    <col min="14325" max="14325" width="18.44140625" style="9" customWidth="1"/>
    <col min="14326" max="14326" width="16" style="9" bestFit="1" customWidth="1"/>
    <col min="14327" max="14574" width="8.6640625" style="9"/>
    <col min="14575" max="14575" width="7.6640625" style="9" customWidth="1"/>
    <col min="14576" max="14576" width="65.6640625" style="9" customWidth="1"/>
    <col min="14577" max="14578" width="7.6640625" style="9" bestFit="1" customWidth="1"/>
    <col min="14579" max="14579" width="15.44140625" style="9" bestFit="1" customWidth="1"/>
    <col min="14580" max="14580" width="16.6640625" style="9" customWidth="1"/>
    <col min="14581" max="14581" width="18.44140625" style="9" customWidth="1"/>
    <col min="14582" max="14582" width="16" style="9" bestFit="1" customWidth="1"/>
    <col min="14583" max="14830" width="8.6640625" style="9"/>
    <col min="14831" max="14831" width="7.6640625" style="9" customWidth="1"/>
    <col min="14832" max="14832" width="65.6640625" style="9" customWidth="1"/>
    <col min="14833" max="14834" width="7.6640625" style="9" bestFit="1" customWidth="1"/>
    <col min="14835" max="14835" width="15.44140625" style="9" bestFit="1" customWidth="1"/>
    <col min="14836" max="14836" width="16.6640625" style="9" customWidth="1"/>
    <col min="14837" max="14837" width="18.44140625" style="9" customWidth="1"/>
    <col min="14838" max="14838" width="16" style="9" bestFit="1" customWidth="1"/>
    <col min="14839" max="15086" width="8.6640625" style="9"/>
    <col min="15087" max="15087" width="7.6640625" style="9" customWidth="1"/>
    <col min="15088" max="15088" width="65.6640625" style="9" customWidth="1"/>
    <col min="15089" max="15090" width="7.6640625" style="9" bestFit="1" customWidth="1"/>
    <col min="15091" max="15091" width="15.44140625" style="9" bestFit="1" customWidth="1"/>
    <col min="15092" max="15092" width="16.6640625" style="9" customWidth="1"/>
    <col min="15093" max="15093" width="18.44140625" style="9" customWidth="1"/>
    <col min="15094" max="15094" width="16" style="9" bestFit="1" customWidth="1"/>
    <col min="15095" max="15342" width="8.6640625" style="9"/>
    <col min="15343" max="15343" width="7.6640625" style="9" customWidth="1"/>
    <col min="15344" max="15344" width="65.6640625" style="9" customWidth="1"/>
    <col min="15345" max="15346" width="7.6640625" style="9" bestFit="1" customWidth="1"/>
    <col min="15347" max="15347" width="15.44140625" style="9" bestFit="1" customWidth="1"/>
    <col min="15348" max="15348" width="16.6640625" style="9" customWidth="1"/>
    <col min="15349" max="15349" width="18.44140625" style="9" customWidth="1"/>
    <col min="15350" max="15350" width="16" style="9" bestFit="1" customWidth="1"/>
    <col min="15351" max="15598" width="8.6640625" style="9"/>
    <col min="15599" max="15599" width="7.6640625" style="9" customWidth="1"/>
    <col min="15600" max="15600" width="65.6640625" style="9" customWidth="1"/>
    <col min="15601" max="15602" width="7.6640625" style="9" bestFit="1" customWidth="1"/>
    <col min="15603" max="15603" width="15.44140625" style="9" bestFit="1" customWidth="1"/>
    <col min="15604" max="15604" width="16.6640625" style="9" customWidth="1"/>
    <col min="15605" max="15605" width="18.44140625" style="9" customWidth="1"/>
    <col min="15606" max="15606" width="16" style="9" bestFit="1" customWidth="1"/>
    <col min="15607" max="15854" width="8.6640625" style="9"/>
    <col min="15855" max="15855" width="7.6640625" style="9" customWidth="1"/>
    <col min="15856" max="15856" width="65.6640625" style="9" customWidth="1"/>
    <col min="15857" max="15858" width="7.6640625" style="9" bestFit="1" customWidth="1"/>
    <col min="15859" max="15859" width="15.44140625" style="9" bestFit="1" customWidth="1"/>
    <col min="15860" max="15860" width="16.6640625" style="9" customWidth="1"/>
    <col min="15861" max="15861" width="18.44140625" style="9" customWidth="1"/>
    <col min="15862" max="15862" width="16" style="9" bestFit="1" customWidth="1"/>
    <col min="15863" max="16110" width="8.6640625" style="9"/>
    <col min="16111" max="16111" width="7.6640625" style="9" customWidth="1"/>
    <col min="16112" max="16112" width="65.6640625" style="9" customWidth="1"/>
    <col min="16113" max="16114" width="7.6640625" style="9" bestFit="1" customWidth="1"/>
    <col min="16115" max="16115" width="15.44140625" style="9" bestFit="1" customWidth="1"/>
    <col min="16116" max="16116" width="16.6640625" style="9" customWidth="1"/>
    <col min="16117" max="16117" width="18.44140625" style="9" customWidth="1"/>
    <col min="16118" max="16118" width="16" style="9" bestFit="1" customWidth="1"/>
    <col min="16119" max="16384" width="8.6640625" style="9"/>
  </cols>
  <sheetData>
    <row r="1" spans="1:10" s="8" customFormat="1" ht="33" customHeight="1" x14ac:dyDescent="0.25">
      <c r="A1" s="1501" t="s">
        <v>272</v>
      </c>
      <c r="B1" s="1502"/>
      <c r="C1" s="1502"/>
      <c r="D1" s="1502"/>
      <c r="E1" s="1502"/>
      <c r="F1" s="1502"/>
      <c r="G1" s="1502"/>
      <c r="H1" s="1502"/>
      <c r="I1" s="1502"/>
      <c r="J1" s="1503"/>
    </row>
    <row r="2" spans="1:10" ht="15.6" x14ac:dyDescent="0.3">
      <c r="A2" s="29"/>
      <c r="B2" s="30"/>
      <c r="C2" s="31" t="s">
        <v>48</v>
      </c>
      <c r="D2" s="32"/>
      <c r="E2" s="117"/>
      <c r="F2" s="33"/>
      <c r="G2" s="31"/>
      <c r="H2" s="31"/>
      <c r="I2" s="33"/>
      <c r="J2" s="34"/>
    </row>
    <row r="3" spans="1:10" s="10" customFormat="1" ht="20.100000000000001" customHeight="1" x14ac:dyDescent="0.25">
      <c r="A3" s="35" t="s">
        <v>8</v>
      </c>
      <c r="B3" s="36" t="s">
        <v>18</v>
      </c>
      <c r="C3" s="36" t="s">
        <v>9</v>
      </c>
      <c r="D3" s="36" t="s">
        <v>114</v>
      </c>
      <c r="E3" s="118" t="s">
        <v>16</v>
      </c>
      <c r="F3" s="37" t="s">
        <v>10</v>
      </c>
      <c r="G3" s="36" t="s">
        <v>15</v>
      </c>
      <c r="H3" s="37" t="s">
        <v>14</v>
      </c>
      <c r="I3" s="37" t="s">
        <v>11</v>
      </c>
      <c r="J3" s="38" t="s">
        <v>49</v>
      </c>
    </row>
    <row r="4" spans="1:10" s="11" customFormat="1" ht="15.6" x14ac:dyDescent="0.3">
      <c r="A4" s="54"/>
      <c r="B4" s="55"/>
      <c r="C4" s="55"/>
      <c r="D4" s="55"/>
      <c r="E4" s="119"/>
      <c r="F4" s="55"/>
      <c r="G4" s="52"/>
      <c r="H4" s="55"/>
      <c r="I4" s="56"/>
      <c r="J4" s="34"/>
    </row>
    <row r="5" spans="1:10" s="15" customFormat="1" ht="15.6" x14ac:dyDescent="0.3">
      <c r="A5" s="42" t="s">
        <v>115</v>
      </c>
      <c r="B5" s="53"/>
      <c r="C5" s="53"/>
      <c r="D5" s="53"/>
      <c r="E5" s="120"/>
      <c r="F5" s="53"/>
      <c r="G5" s="53"/>
      <c r="H5" s="57"/>
      <c r="I5" s="53"/>
      <c r="J5" s="58"/>
    </row>
    <row r="6" spans="1:10" s="17" customFormat="1" ht="159.75" customHeight="1" x14ac:dyDescent="0.3">
      <c r="A6" s="39">
        <v>1</v>
      </c>
      <c r="B6" s="109" t="s">
        <v>102</v>
      </c>
      <c r="C6" s="59" t="s">
        <v>159</v>
      </c>
      <c r="D6" s="60"/>
      <c r="E6" s="121"/>
      <c r="F6" s="60"/>
      <c r="G6" s="40"/>
      <c r="H6" s="61"/>
      <c r="I6" s="61"/>
      <c r="J6" s="62"/>
    </row>
    <row r="7" spans="1:10" s="17" customFormat="1" ht="15.6" x14ac:dyDescent="0.3">
      <c r="A7" s="39"/>
      <c r="B7" s="109"/>
      <c r="C7" s="59"/>
      <c r="D7" s="60"/>
      <c r="E7" s="121"/>
      <c r="F7" s="60"/>
      <c r="G7" s="40"/>
      <c r="H7" s="61"/>
      <c r="I7" s="61"/>
      <c r="J7" s="62"/>
    </row>
    <row r="8" spans="1:10" s="15" customFormat="1" ht="84" customHeight="1" x14ac:dyDescent="0.3">
      <c r="A8" s="39" t="s">
        <v>103</v>
      </c>
      <c r="B8" s="109" t="s">
        <v>104</v>
      </c>
      <c r="C8" s="60" t="s">
        <v>139</v>
      </c>
      <c r="D8" s="60"/>
      <c r="E8" s="121" t="s">
        <v>261</v>
      </c>
      <c r="F8" s="101" t="s">
        <v>142</v>
      </c>
      <c r="G8" s="43">
        <v>1</v>
      </c>
      <c r="H8" s="61"/>
      <c r="I8" s="61"/>
      <c r="J8" s="62"/>
    </row>
    <row r="9" spans="1:10" s="15" customFormat="1" ht="15.6" x14ac:dyDescent="0.3">
      <c r="A9" s="39"/>
      <c r="B9" s="109"/>
      <c r="C9" s="60"/>
      <c r="D9" s="60"/>
      <c r="E9" s="121"/>
      <c r="F9" s="101"/>
      <c r="G9" s="43"/>
      <c r="H9" s="61"/>
      <c r="I9" s="61"/>
      <c r="J9" s="62"/>
    </row>
    <row r="10" spans="1:10" s="15" customFormat="1" ht="67.5" customHeight="1" x14ac:dyDescent="0.3">
      <c r="A10" s="39" t="s">
        <v>107</v>
      </c>
      <c r="B10" s="109" t="s">
        <v>109</v>
      </c>
      <c r="C10" s="60" t="s">
        <v>105</v>
      </c>
      <c r="D10" s="60"/>
      <c r="E10" s="121" t="s">
        <v>106</v>
      </c>
      <c r="F10" s="101" t="s">
        <v>142</v>
      </c>
      <c r="G10" s="43">
        <v>1</v>
      </c>
      <c r="H10" s="61"/>
      <c r="I10" s="61"/>
      <c r="J10" s="62"/>
    </row>
    <row r="11" spans="1:10" s="15" customFormat="1" ht="15.6" x14ac:dyDescent="0.3">
      <c r="A11" s="39"/>
      <c r="B11" s="109"/>
      <c r="C11" s="60"/>
      <c r="D11" s="60"/>
      <c r="E11" s="121"/>
      <c r="F11" s="101"/>
      <c r="G11" s="43"/>
      <c r="H11" s="61"/>
      <c r="I11" s="61"/>
      <c r="J11" s="62"/>
    </row>
    <row r="12" spans="1:10" s="15" customFormat="1" ht="55.5" customHeight="1" x14ac:dyDescent="0.3">
      <c r="A12" s="39" t="s">
        <v>108</v>
      </c>
      <c r="B12" s="109" t="s">
        <v>112</v>
      </c>
      <c r="C12" s="60" t="s">
        <v>105</v>
      </c>
      <c r="D12" s="60"/>
      <c r="E12" s="121" t="s">
        <v>260</v>
      </c>
      <c r="F12" s="101" t="s">
        <v>142</v>
      </c>
      <c r="G12" s="43">
        <v>1</v>
      </c>
      <c r="H12" s="61"/>
      <c r="I12" s="61"/>
      <c r="J12" s="62"/>
    </row>
    <row r="13" spans="1:10" s="15" customFormat="1" ht="15.6" x14ac:dyDescent="0.3">
      <c r="A13" s="39"/>
      <c r="B13" s="109"/>
      <c r="C13" s="60"/>
      <c r="D13" s="60"/>
      <c r="E13" s="121"/>
      <c r="F13" s="101"/>
      <c r="G13" s="43"/>
      <c r="H13" s="61"/>
      <c r="I13" s="61"/>
      <c r="J13" s="62"/>
    </row>
    <row r="14" spans="1:10" s="15" customFormat="1" ht="124.8" x14ac:dyDescent="0.3">
      <c r="A14" s="39" t="s">
        <v>110</v>
      </c>
      <c r="B14" s="109" t="s">
        <v>158</v>
      </c>
      <c r="C14" s="60" t="s">
        <v>263</v>
      </c>
      <c r="D14" s="60"/>
      <c r="E14" s="121" t="s">
        <v>262</v>
      </c>
      <c r="F14" s="101" t="s">
        <v>142</v>
      </c>
      <c r="G14" s="43">
        <v>1</v>
      </c>
      <c r="H14" s="61"/>
      <c r="I14" s="61"/>
      <c r="J14" s="62"/>
    </row>
    <row r="15" spans="1:10" s="15" customFormat="1" ht="15.6" x14ac:dyDescent="0.3">
      <c r="A15" s="39"/>
      <c r="B15" s="109"/>
      <c r="C15" s="60"/>
      <c r="D15" s="60"/>
      <c r="E15" s="121"/>
      <c r="F15" s="101"/>
      <c r="G15" s="43"/>
      <c r="H15" s="61"/>
      <c r="I15" s="61"/>
      <c r="J15" s="62"/>
    </row>
    <row r="16" spans="1:10" s="15" customFormat="1" ht="144.75" customHeight="1" x14ac:dyDescent="0.3">
      <c r="A16" s="39" t="s">
        <v>111</v>
      </c>
      <c r="B16" s="109" t="s">
        <v>113</v>
      </c>
      <c r="C16" s="59" t="s">
        <v>159</v>
      </c>
      <c r="D16" s="60"/>
      <c r="E16" s="121" t="s">
        <v>264</v>
      </c>
      <c r="F16" s="101" t="s">
        <v>142</v>
      </c>
      <c r="G16" s="43">
        <v>1</v>
      </c>
      <c r="H16" s="61"/>
      <c r="I16" s="61"/>
      <c r="J16" s="62"/>
    </row>
    <row r="17" spans="1:10" ht="15.6" x14ac:dyDescent="0.3">
      <c r="A17" s="39"/>
      <c r="B17" s="109"/>
      <c r="C17" s="59"/>
      <c r="D17" s="60"/>
      <c r="E17" s="121"/>
      <c r="F17" s="60"/>
      <c r="G17" s="40"/>
      <c r="H17" s="61"/>
      <c r="I17" s="61"/>
      <c r="J17" s="62"/>
    </row>
    <row r="18" spans="1:10" s="15" customFormat="1" ht="135" customHeight="1" x14ac:dyDescent="0.3">
      <c r="A18" s="39" t="s">
        <v>211</v>
      </c>
      <c r="B18" s="109" t="s">
        <v>170</v>
      </c>
      <c r="C18" s="60" t="s">
        <v>263</v>
      </c>
      <c r="D18" s="45"/>
      <c r="E18" s="122" t="s">
        <v>148</v>
      </c>
      <c r="F18" s="101" t="s">
        <v>142</v>
      </c>
      <c r="G18" s="43">
        <v>1</v>
      </c>
      <c r="H18" s="43"/>
      <c r="I18" s="46"/>
      <c r="J18" s="44"/>
    </row>
    <row r="19" spans="1:10" s="15" customFormat="1" ht="133.5" customHeight="1" x14ac:dyDescent="0.3">
      <c r="A19" s="39" t="s">
        <v>212</v>
      </c>
      <c r="B19" s="109" t="s">
        <v>265</v>
      </c>
      <c r="C19" s="60" t="s">
        <v>263</v>
      </c>
      <c r="D19" s="45"/>
      <c r="E19" s="122" t="s">
        <v>267</v>
      </c>
      <c r="F19" s="101" t="s">
        <v>142</v>
      </c>
      <c r="G19" s="43">
        <v>2</v>
      </c>
      <c r="H19" s="43"/>
      <c r="I19" s="46"/>
      <c r="J19" s="44"/>
    </row>
    <row r="20" spans="1:10" s="15" customFormat="1" ht="136.5" customHeight="1" x14ac:dyDescent="0.3">
      <c r="A20" s="39" t="s">
        <v>266</v>
      </c>
      <c r="B20" s="109" t="s">
        <v>268</v>
      </c>
      <c r="C20" s="60" t="s">
        <v>263</v>
      </c>
      <c r="D20" s="45"/>
      <c r="E20" s="122" t="s">
        <v>269</v>
      </c>
      <c r="F20" s="101" t="s">
        <v>142</v>
      </c>
      <c r="G20" s="43">
        <v>1</v>
      </c>
      <c r="H20" s="43"/>
      <c r="I20" s="46"/>
      <c r="J20" s="44"/>
    </row>
    <row r="21" spans="1:10" s="11" customFormat="1" ht="15.6" x14ac:dyDescent="0.3">
      <c r="A21" s="1499" t="s">
        <v>116</v>
      </c>
      <c r="B21" s="1500"/>
      <c r="C21" s="1500"/>
      <c r="D21" s="1500"/>
      <c r="E21" s="1500"/>
      <c r="F21" s="1500"/>
      <c r="G21" s="1500"/>
      <c r="H21" s="1500"/>
      <c r="I21" s="63">
        <f>SUM(I8:I17)</f>
        <v>0</v>
      </c>
      <c r="J21" s="64"/>
    </row>
    <row r="22" spans="1:10" ht="16.2" thickBot="1" x14ac:dyDescent="0.35">
      <c r="A22" s="47"/>
      <c r="B22" s="48"/>
      <c r="C22" s="49"/>
      <c r="D22" s="49"/>
      <c r="E22" s="49"/>
      <c r="F22" s="50"/>
      <c r="G22" s="48"/>
      <c r="H22" s="48"/>
      <c r="I22" s="50"/>
      <c r="J22" s="51"/>
    </row>
    <row r="23" spans="1:10" ht="81" customHeight="1" x14ac:dyDescent="0.3"/>
    <row r="24" spans="1:10" ht="81" customHeight="1" x14ac:dyDescent="0.3"/>
    <row r="25" spans="1:10" ht="79.5" customHeight="1" x14ac:dyDescent="0.3"/>
    <row r="26" spans="1:10" ht="83.25" customHeight="1" x14ac:dyDescent="0.3"/>
    <row r="27" spans="1:10" ht="60.75" customHeight="1" x14ac:dyDescent="0.3"/>
    <row r="28" spans="1:10" ht="60.75" customHeight="1" x14ac:dyDescent="0.3"/>
    <row r="29" spans="1:10" ht="54.75" customHeight="1" x14ac:dyDescent="0.3"/>
    <row r="30" spans="1:10" ht="84" customHeight="1" x14ac:dyDescent="0.3"/>
    <row r="32" spans="1:10" s="11" customFormat="1" x14ac:dyDescent="0.3">
      <c r="A32" s="8"/>
      <c r="B32" s="8"/>
      <c r="C32" s="13"/>
      <c r="D32" s="13"/>
      <c r="E32" s="13"/>
      <c r="F32" s="7"/>
      <c r="G32" s="8"/>
      <c r="H32" s="8"/>
      <c r="I32" s="7"/>
      <c r="J32" s="9"/>
    </row>
  </sheetData>
  <protectedRanges>
    <protectedRange sqref="I4 F2 I2 F21:F65298 I21:I65298 F4" name="Range1"/>
    <protectedRange sqref="G5 J5" name="Range1_1_1_1"/>
    <protectedRange sqref="F1" name="Range1_5"/>
    <protectedRange sqref="I1" name="Range1_6_1_1"/>
    <protectedRange sqref="I18:I20" name="Range1_1"/>
    <protectedRange sqref="F8:F16 F18:F20" name="Range1_4"/>
  </protectedRanges>
  <mergeCells count="2">
    <mergeCell ref="A21:H21"/>
    <mergeCell ref="A1:J1"/>
  </mergeCells>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SUMMARY</vt:lpstr>
      <vt:lpstr>CIVIL WORK</vt:lpstr>
      <vt:lpstr>CIVIL WORK MB</vt:lpstr>
      <vt:lpstr>INTERIOR WORK</vt:lpstr>
      <vt:lpstr>Interior MB</vt:lpstr>
      <vt:lpstr>Extra Items</vt:lpstr>
      <vt:lpstr>Extra Items MB</vt:lpstr>
      <vt:lpstr>BELLS</vt:lpstr>
      <vt:lpstr>FACADE SIGNAGE</vt:lpstr>
      <vt:lpstr>MISCELLANEOUS</vt:lpstr>
      <vt:lpstr>MISCELLANEOUS MB</vt:lpstr>
      <vt:lpstr>CALCULATION PAINT</vt:lpstr>
      <vt:lpstr>'CIVIL WORK'!Print_Area</vt:lpstr>
      <vt:lpstr>'CIVIL WORK MB'!Print_Area</vt:lpstr>
      <vt:lpstr>'Extra Items'!Print_Area</vt:lpstr>
      <vt:lpstr>'Extra Items MB'!Print_Area</vt:lpstr>
      <vt:lpstr>'Interior MB'!Print_Area</vt:lpstr>
      <vt:lpstr>'INTERIOR WORK'!Print_Area</vt:lpstr>
      <vt:lpstr>MISCELLANEOUS!Print_Area</vt:lpstr>
      <vt:lpstr>'MISCELLANEOUS MB'!Print_Area</vt:lpstr>
      <vt:lpstr>SUMMARY!Print_Area</vt:lpstr>
      <vt:lpstr>'CIVIL WORK'!Print_Titles</vt:lpstr>
      <vt:lpstr>'CIVIL WORK MB'!Print_Titles</vt:lpstr>
      <vt:lpstr>'Extra Items'!Print_Titles</vt:lpstr>
      <vt:lpstr>'Interior MB'!Print_Titles</vt:lpstr>
      <vt:lpstr>'INTERIOR WORK'!Print_Titles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Shiraz Abbas</cp:lastModifiedBy>
  <cp:lastPrinted>2024-04-20T11:45:44Z</cp:lastPrinted>
  <dcterms:created xsi:type="dcterms:W3CDTF">1996-10-14T23:33:28Z</dcterms:created>
  <dcterms:modified xsi:type="dcterms:W3CDTF">2024-04-20T12:13:28Z</dcterms:modified>
</cp:coreProperties>
</file>