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Additional Works\Punjab &amp; Himachal\RRR WKN additional civil &amp; interior\"/>
    </mc:Choice>
  </mc:AlternateContent>
  <bookViews>
    <workbookView xWindow="-120" yWindow="-120" windowWidth="20730" windowHeight="11040" activeTab="1"/>
  </bookViews>
  <sheets>
    <sheet name="Extra Item" sheetId="4" r:id="rId1"/>
    <sheet name="Items as per site requirement" sheetId="3" r:id="rId2"/>
  </sheets>
  <definedNames>
    <definedName name="_xlnm._FilterDatabase" localSheetId="0" hidden="1">'Extra Item'!$B$3:$J$3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4" l="1"/>
  <c r="I3" i="3" l="1"/>
  <c r="I4" i="3" s="1"/>
  <c r="G72" i="3"/>
  <c r="I97" i="3"/>
  <c r="H96" i="3"/>
  <c r="I96" i="3" s="1"/>
  <c r="H95" i="3"/>
  <c r="I95" i="3" s="1"/>
  <c r="E14" i="4"/>
  <c r="G14" i="4" s="1"/>
  <c r="G39" i="4"/>
  <c r="G35" i="4"/>
  <c r="G33" i="4"/>
  <c r="G31" i="4"/>
  <c r="G30" i="4"/>
  <c r="G29" i="4"/>
  <c r="G28" i="4"/>
  <c r="G27" i="4"/>
  <c r="G25" i="4"/>
  <c r="G24" i="4"/>
  <c r="G23" i="4"/>
  <c r="G22" i="4"/>
  <c r="G20" i="4"/>
  <c r="G19" i="4"/>
  <c r="G18" i="4"/>
  <c r="G17" i="4"/>
  <c r="G15" i="4"/>
  <c r="G13" i="4"/>
  <c r="G12" i="4"/>
  <c r="G11" i="4"/>
  <c r="G10" i="4"/>
  <c r="G7" i="4"/>
  <c r="G40" i="4"/>
  <c r="E52" i="3"/>
  <c r="K14" i="3"/>
  <c r="I68" i="3" l="1"/>
  <c r="I66" i="3"/>
  <c r="I64" i="3"/>
  <c r="I70" i="3"/>
  <c r="I72" i="3"/>
  <c r="G32" i="4" s="1"/>
  <c r="G42" i="4" s="1"/>
  <c r="I74" i="3"/>
  <c r="H90" i="3"/>
  <c r="H85" i="3"/>
  <c r="I85" i="3" s="1"/>
  <c r="H86" i="3"/>
  <c r="I86" i="3" s="1"/>
  <c r="H87" i="3"/>
  <c r="I87" i="3" s="1"/>
  <c r="E49" i="3"/>
  <c r="H42" i="3"/>
  <c r="I42" i="3" s="1"/>
  <c r="H62" i="3"/>
  <c r="E26" i="4" s="1"/>
  <c r="G26" i="4" s="1"/>
  <c r="H82" i="3"/>
  <c r="I82" i="3" s="1"/>
  <c r="E37" i="4" s="1"/>
  <c r="G37" i="4" s="1"/>
  <c r="H80" i="3"/>
  <c r="I80" i="3" s="1"/>
  <c r="E36" i="4" s="1"/>
  <c r="G36" i="4" s="1"/>
  <c r="H76" i="3"/>
  <c r="I76" i="3" s="1"/>
  <c r="E34" i="4" s="1"/>
  <c r="G34" i="4" s="1"/>
  <c r="H43" i="3"/>
  <c r="I43" i="3" s="1"/>
  <c r="H44" i="3"/>
  <c r="I44" i="3" s="1"/>
  <c r="H37" i="3"/>
  <c r="I37" i="3" s="1"/>
  <c r="H38" i="3"/>
  <c r="I38" i="3" s="1"/>
  <c r="H39" i="3"/>
  <c r="I39" i="3" s="1"/>
  <c r="H40" i="3"/>
  <c r="I40" i="3" s="1"/>
  <c r="H41" i="3"/>
  <c r="I41" i="3" s="1"/>
  <c r="H36" i="3"/>
  <c r="I36" i="3" s="1"/>
  <c r="I45" i="3" s="1"/>
  <c r="E5" i="3"/>
  <c r="H5" i="3" s="1"/>
  <c r="H6" i="3" s="1"/>
  <c r="E5" i="4" s="1"/>
  <c r="H3" i="3"/>
  <c r="H21" i="3"/>
  <c r="H20" i="3"/>
  <c r="H19" i="3"/>
  <c r="H18" i="3"/>
  <c r="H13" i="3"/>
  <c r="I13" i="3" s="1"/>
  <c r="H12" i="3"/>
  <c r="I12" i="3" s="1"/>
  <c r="H10" i="3"/>
  <c r="I10" i="3" s="1"/>
  <c r="I11" i="3" s="1"/>
  <c r="H7" i="3"/>
  <c r="H24" i="3"/>
  <c r="H84" i="3"/>
  <c r="I84" i="3" s="1"/>
  <c r="E16" i="3"/>
  <c r="H16" i="3" s="1"/>
  <c r="I16" i="3" s="1"/>
  <c r="H33" i="3"/>
  <c r="H32" i="3"/>
  <c r="H31" i="3"/>
  <c r="H30" i="3"/>
  <c r="H27" i="3"/>
  <c r="H22" i="3" l="1"/>
  <c r="I17" i="3"/>
  <c r="E9" i="4"/>
  <c r="G9" i="4" s="1"/>
  <c r="H28" i="3"/>
  <c r="E16" i="4"/>
  <c r="G16" i="4" s="1"/>
  <c r="I7" i="3"/>
  <c r="I8" i="3" s="1"/>
  <c r="E6" i="4"/>
  <c r="G6" i="4" s="1"/>
  <c r="E4" i="4"/>
  <c r="G4" i="4" s="1"/>
  <c r="G5" i="4"/>
  <c r="H34" i="3"/>
  <c r="H45" i="3"/>
  <c r="G21" i="4" s="1"/>
  <c r="I88" i="3"/>
  <c r="E38" i="4" s="1"/>
  <c r="G38" i="4" s="1"/>
  <c r="I14" i="3"/>
  <c r="E8" i="4" s="1"/>
  <c r="G8" i="4" s="1"/>
</calcChain>
</file>

<file path=xl/sharedStrings.xml><?xml version="1.0" encoding="utf-8"?>
<sst xmlns="http://schemas.openxmlformats.org/spreadsheetml/2006/main" count="231" uniqueCount="138">
  <si>
    <t>Sr No.</t>
  </si>
  <si>
    <t>Item Description</t>
  </si>
  <si>
    <t>UOM</t>
  </si>
  <si>
    <t>Qty</t>
  </si>
  <si>
    <t>Unit price</t>
  </si>
  <si>
    <t>QTY</t>
  </si>
  <si>
    <t>SFT</t>
  </si>
  <si>
    <t>Nos</t>
  </si>
  <si>
    <t>Rmtr</t>
  </si>
  <si>
    <t>nos</t>
  </si>
  <si>
    <t>P/f New Buffet counter  Made with 19MM Ply with counter top finish with 12mm thick corian (Staron EG595 Metallic or Staron FR148 Radiance Shimmer or may be both), as approved make with as approved design and details with salad counter.</t>
  </si>
  <si>
    <t>RMTR</t>
  </si>
  <si>
    <t>RFT</t>
  </si>
  <si>
    <t>ITEM</t>
  </si>
  <si>
    <t>AREA</t>
  </si>
  <si>
    <t>L</t>
  </si>
  <si>
    <t>B/H</t>
  </si>
  <si>
    <t>NOS</t>
  </si>
  <si>
    <t>TOTAL QTY</t>
  </si>
  <si>
    <t>Wall Light</t>
  </si>
  <si>
    <t>Installation of  LED bulb lights and separte circuit and looping points with  as per drawing and specs given</t>
  </si>
  <si>
    <t>Installation of Lights</t>
  </si>
  <si>
    <t>Led strip light</t>
  </si>
  <si>
    <t>Buffet Counter</t>
  </si>
  <si>
    <t>Bar Counter</t>
  </si>
  <si>
    <t>Neon Light fixing</t>
  </si>
  <si>
    <t>Lot</t>
  </si>
  <si>
    <t>Entrance door with Necessary fitting</t>
  </si>
  <si>
    <t>S.No</t>
  </si>
  <si>
    <t>Increase in number of MCB</t>
  </si>
  <si>
    <t>Plumbing line</t>
  </si>
  <si>
    <t>P/F Instant Geyser 3Ltr</t>
  </si>
  <si>
    <t>Vynal protection with wooden beading</t>
  </si>
  <si>
    <t>Sink Installation</t>
  </si>
  <si>
    <t>Cable manager installation</t>
  </si>
  <si>
    <t>Malba removal from site</t>
  </si>
  <si>
    <t>Point wiring switch to DB</t>
  </si>
  <si>
    <t>Electrical point for Graphics area</t>
  </si>
  <si>
    <t>Db dressing with thimble</t>
  </si>
  <si>
    <t>Vynl flooring protection from polythene</t>
  </si>
  <si>
    <t>LAN and switch plate installation</t>
  </si>
  <si>
    <t>Wooden floor grrove filling with fevicol and wood powder</t>
  </si>
  <si>
    <t>Wooden flooring top layer grinding</t>
  </si>
  <si>
    <t>Partition with both side laminate</t>
  </si>
  <si>
    <t>sft</t>
  </si>
  <si>
    <t xml:space="preserve">Door frame </t>
  </si>
  <si>
    <t>rft</t>
  </si>
  <si>
    <t>.950x2.020</t>
  </si>
  <si>
    <t>SFt</t>
  </si>
  <si>
    <t>MCB 16</t>
  </si>
  <si>
    <t>64 4 pole TPN</t>
  </si>
  <si>
    <t>MCB 32</t>
  </si>
  <si>
    <t>MCB 10</t>
  </si>
  <si>
    <t>White laminate installation for cove</t>
  </si>
  <si>
    <t>Wiring 300x3x1green</t>
  </si>
  <si>
    <t>Wiring for equipments, lights, etc</t>
  </si>
  <si>
    <t>Enamle Paint</t>
  </si>
  <si>
    <t>Railing of balcony-1</t>
  </si>
  <si>
    <t>Railing of balcony-2</t>
  </si>
  <si>
    <t>Railing of balcony-3</t>
  </si>
  <si>
    <t>Toilet door (Back side)</t>
  </si>
  <si>
    <t>NOs</t>
  </si>
  <si>
    <t>Drain pipe line painted</t>
  </si>
  <si>
    <t>FOH</t>
  </si>
  <si>
    <t>FOH - 1.3989+2.361+0.15+0.12+0.12+3.6+0.529+2.25+0.8</t>
  </si>
  <si>
    <t>Drain Jali (SS Grating)</t>
  </si>
  <si>
    <t>Needs to be included with bends,elbow,</t>
  </si>
  <si>
    <t>Nos.</t>
  </si>
  <si>
    <t>Elbow 20mm</t>
  </si>
  <si>
    <t>Socket -20mm</t>
  </si>
  <si>
    <t>Gate Valve</t>
  </si>
  <si>
    <t>Union</t>
  </si>
  <si>
    <t>CPVC Pipe -20mm</t>
  </si>
  <si>
    <t>CPVC Pipe -Solvent</t>
  </si>
  <si>
    <t>CPVC -Clamp</t>
  </si>
  <si>
    <t>Brass Elbow</t>
  </si>
  <si>
    <t>Includes PVC band, socket, tee band, Reducer, plain tee, holes set, clamp 3" , Araldite, extension nipple.</t>
  </si>
  <si>
    <t>TOTAL 4" PVC DRAIN PIPE QTY</t>
  </si>
  <si>
    <t>TOTAL 3" PVC DRAIN PIPE QTY</t>
  </si>
  <si>
    <t>Drain pipe 3" (75mm)</t>
  </si>
  <si>
    <t>TOTAL Partition QTY</t>
  </si>
  <si>
    <t>Bar Hanger SS 400mm</t>
  </si>
  <si>
    <t>Differential for Item No. 42 &amp; 43 of Main Boq</t>
  </si>
  <si>
    <t>Rate</t>
  </si>
  <si>
    <t>2nos Nanitrap with  clamp -4"</t>
  </si>
  <si>
    <t xml:space="preserve">EXTRA ITEM </t>
  </si>
  <si>
    <t>Amount</t>
  </si>
  <si>
    <t>RMT</t>
  </si>
  <si>
    <t>P/F of new MCBs of 16A</t>
  </si>
  <si>
    <t>P/F of new MCBs of 32A</t>
  </si>
  <si>
    <t>P/F of new MCBs of 10A</t>
  </si>
  <si>
    <t>P/F of new MCBs of 63A of 4 pole</t>
  </si>
  <si>
    <t>Wiring for equipments, lights, etc (3 nos )</t>
  </si>
  <si>
    <t>Installation of Lights (Wall Light)</t>
  </si>
  <si>
    <t>Led strip light ( Buffet Counter)</t>
  </si>
  <si>
    <t>Led strip light ( Bar Counter )</t>
  </si>
  <si>
    <t>Gate Valve (20mm)</t>
  </si>
  <si>
    <t>Brass Elbow (20mm)</t>
  </si>
  <si>
    <t>P/F Instant Gyser Racold 3Ltr</t>
  </si>
  <si>
    <t>P/F Connection pipes</t>
  </si>
  <si>
    <t>Vinyl protection with wooden beading</t>
  </si>
  <si>
    <t>Point wiring switch to DB (Circuits for lights-Star Points 2, neon, cocktail &amp; neon lights 15nos &amp; bulb 2 circuit points from switch socket, )</t>
  </si>
  <si>
    <t xml:space="preserve">Looping for Star Points 2, neon, cocktail &amp; neon lights 15nos &amp; bulb 2 circuit points from switch socket, </t>
  </si>
  <si>
    <t>Installation of  LED bulb lights as per drawing and specs given</t>
  </si>
  <si>
    <t>LAN and switch plate installation (IO Port)</t>
  </si>
  <si>
    <t>P/F Nani Trap with Clamps</t>
  </si>
  <si>
    <t>P/F Drain pipe 3" (75mm)</t>
  </si>
  <si>
    <t>P/F Drain Jali (SS Grating)</t>
  </si>
  <si>
    <t>P/F Partition with both side laminate</t>
  </si>
  <si>
    <t>P/F of Enemal paint</t>
  </si>
  <si>
    <t>Site Deep CLeaning</t>
  </si>
  <si>
    <t xml:space="preserve">P/F Cable manager </t>
  </si>
  <si>
    <t>P/F Glass Hanger SS 400mm on Bar shelf</t>
  </si>
  <si>
    <t>P/F Entrance door with all Necessary fittings (.950x2.020) &amp; View Panel</t>
  </si>
  <si>
    <t>P/F 20mm PVC Conduits for laying wires with necessary clamping &amp; fittings</t>
  </si>
  <si>
    <t>P/F Door frame (section 3"x1.5")</t>
  </si>
  <si>
    <t>L/S</t>
  </si>
  <si>
    <t>total</t>
  </si>
  <si>
    <t>Site Deep cleaning</t>
  </si>
  <si>
    <t>With ply door frame made.</t>
  </si>
  <si>
    <t>Note: All Extra Items rate needs to be dicussed with procurement team.</t>
  </si>
  <si>
    <t>It’s the part of the point wiring work.</t>
  </si>
  <si>
    <t>ok</t>
  </si>
  <si>
    <t>Its a part of BOQ plumbing line.</t>
  </si>
  <si>
    <t>Elbow is a part of BOQ plumbing supply (CPVC) line.</t>
  </si>
  <si>
    <t>Its part of P/F Geyser inatllation</t>
  </si>
  <si>
    <t xml:space="preserve">Its cost should be included in main counter </t>
  </si>
  <si>
    <t>Plz correct the MB as well</t>
  </si>
  <si>
    <t>To be given only after dicsusion and approval from Procurement team</t>
  </si>
  <si>
    <t>Door provided by TFS. Door Amount to be deducted.</t>
  </si>
  <si>
    <t>62+13+1+1+13</t>
  </si>
  <si>
    <t>QTY ok, As its not part of BOQ</t>
  </si>
  <si>
    <t>REMARKS (APPROVAL FOR QTY ONLY)</t>
  </si>
  <si>
    <t>Rate needs to be dicussed with Procurement team</t>
  </si>
  <si>
    <t>Buffet Counter Modifications</t>
  </si>
  <si>
    <t xml:space="preserve">New Buffet Counter </t>
  </si>
  <si>
    <t>Star Points 2, neon, cocktail &amp; neon lights 15nos &amp; bulb 2 circuit points from switch socket &amp; 64bulbs</t>
  </si>
  <si>
    <t>Modifications work in counter &amp; new laminate &amp; corian installation and LED  strip installation,dismantlling of existing counter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</si>
</sst>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2" x14ac:knownFonts="1">
    <font>
      <sz val="11"/>
      <color theme="1"/>
      <name val="Calibri"/>
      <family val="2"/>
      <scheme val="minor"/>
    </font>
    <font>
      <sz val="9"/>
      <name val="Calibri"/>
      <family val="2"/>
      <scheme val="minor"/>
    </font>
    <font>
      <b/>
      <sz val="12"/>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b/>
      <sz val="11"/>
      <color theme="1"/>
      <name val="Calibri"/>
      <family val="2"/>
      <scheme val="minor"/>
    </font>
    <font>
      <b/>
      <sz val="12"/>
      <color theme="1"/>
      <name val="Calibri"/>
      <family val="2"/>
      <scheme val="minor"/>
    </font>
    <font>
      <b/>
      <sz val="10"/>
      <name val="Calibri"/>
      <family val="2"/>
      <scheme val="minor"/>
    </font>
    <font>
      <b/>
      <sz val="12"/>
      <color rgb="FFFF0000"/>
      <name val="Calibri"/>
      <family val="2"/>
      <scheme val="minor"/>
    </font>
    <font>
      <b/>
      <sz val="28"/>
      <color rgb="FFFF0000"/>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97">
    <xf numFmtId="0" fontId="0" fillId="0" borderId="0" xfId="0"/>
    <xf numFmtId="0" fontId="1" fillId="2" borderId="1" xfId="0" applyFont="1" applyFill="1" applyBorder="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2" fillId="4" borderId="1" xfId="0" applyNumberFormat="1" applyFont="1" applyFill="1" applyBorder="1" applyAlignment="1">
      <alignment horizontal="center" vertical="center" wrapText="1"/>
    </xf>
    <xf numFmtId="0" fontId="0" fillId="0" borderId="0" xfId="0" applyAlignment="1">
      <alignment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center" vertical="center" wrapText="1"/>
    </xf>
    <xf numFmtId="0" fontId="0" fillId="0" borderId="1" xfId="0" applyBorder="1"/>
    <xf numFmtId="0" fontId="0" fillId="2" borderId="1" xfId="0" applyFill="1" applyBorder="1"/>
    <xf numFmtId="0" fontId="7" fillId="4" borderId="1" xfId="0" applyFont="1" applyFill="1" applyBorder="1"/>
    <xf numFmtId="0" fontId="0" fillId="0" borderId="1" xfId="0" applyBorder="1" applyAlignment="1">
      <alignment wrapText="1"/>
    </xf>
    <xf numFmtId="0" fontId="7" fillId="0" borderId="1" xfId="0" applyFont="1" applyBorder="1"/>
    <xf numFmtId="0" fontId="0" fillId="4" borderId="1" xfId="0" applyFill="1" applyBorder="1"/>
    <xf numFmtId="0" fontId="4" fillId="5" borderId="1" xfId="0" applyFont="1" applyFill="1" applyBorder="1" applyAlignment="1">
      <alignment horizontal="center" vertical="center"/>
    </xf>
    <xf numFmtId="2" fontId="0" fillId="4" borderId="1" xfId="0" applyNumberFormat="1" applyFill="1" applyBorder="1" applyAlignment="1">
      <alignment horizontal="center" vertical="center"/>
    </xf>
    <xf numFmtId="0" fontId="3" fillId="0" borderId="3" xfId="0" applyFont="1" applyBorder="1" applyAlignment="1">
      <alignment horizontal="center" vertical="center"/>
    </xf>
    <xf numFmtId="2" fontId="0" fillId="0" borderId="0" xfId="0" applyNumberFormat="1"/>
    <xf numFmtId="2" fontId="0" fillId="0" borderId="1" xfId="0" applyNumberFormat="1" applyBorder="1"/>
    <xf numFmtId="164" fontId="0" fillId="0" borderId="1" xfId="0" applyNumberFormat="1" applyBorder="1"/>
    <xf numFmtId="0" fontId="0" fillId="0" borderId="1" xfId="0" applyBorder="1" applyAlignment="1">
      <alignment horizontal="left" wrapText="1"/>
    </xf>
    <xf numFmtId="0" fontId="0" fillId="6" borderId="1" xfId="0" applyFill="1" applyBorder="1"/>
    <xf numFmtId="1" fontId="0" fillId="0" borderId="1" xfId="0" applyNumberFormat="1" applyBorder="1"/>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horizontal="left"/>
    </xf>
    <xf numFmtId="1" fontId="0" fillId="6" borderId="1" xfId="0" applyNumberFormat="1" applyFill="1" applyBorder="1"/>
    <xf numFmtId="0" fontId="0" fillId="0" borderId="4" xfId="0" applyBorder="1"/>
    <xf numFmtId="0" fontId="0" fillId="0" borderId="5" xfId="0" applyBorder="1"/>
    <xf numFmtId="1" fontId="0" fillId="0" borderId="5" xfId="0" applyNumberFormat="1" applyBorder="1"/>
    <xf numFmtId="0" fontId="0" fillId="0" borderId="7" xfId="0" applyBorder="1"/>
    <xf numFmtId="2" fontId="0" fillId="0" borderId="6" xfId="0" applyNumberFormat="1" applyBorder="1"/>
    <xf numFmtId="0" fontId="8" fillId="0" borderId="9" xfId="0" applyFont="1" applyBorder="1" applyAlignment="1">
      <alignment horizontal="center"/>
    </xf>
    <xf numFmtId="0" fontId="8" fillId="0" borderId="10" xfId="0" applyFont="1" applyBorder="1" applyAlignment="1">
      <alignment horizontal="center" wrapText="1"/>
    </xf>
    <xf numFmtId="0" fontId="8" fillId="0" borderId="10" xfId="0" applyFont="1" applyBorder="1" applyAlignment="1">
      <alignment horizontal="center"/>
    </xf>
    <xf numFmtId="2" fontId="0" fillId="0" borderId="8" xfId="0" applyNumberFormat="1" applyBorder="1"/>
    <xf numFmtId="0" fontId="0" fillId="0" borderId="1" xfId="0" applyBorder="1" applyAlignment="1">
      <alignment horizontal="left" vertical="center"/>
    </xf>
    <xf numFmtId="1" fontId="0" fillId="0" borderId="1" xfId="0" applyNumberFormat="1" applyBorder="1" applyAlignment="1">
      <alignment horizontal="right" vertical="center"/>
    </xf>
    <xf numFmtId="0" fontId="0" fillId="0" borderId="1" xfId="0" applyBorder="1" applyAlignment="1">
      <alignment horizontal="right" vertical="center"/>
    </xf>
    <xf numFmtId="2" fontId="0" fillId="0" borderId="8" xfId="0" applyNumberFormat="1" applyBorder="1" applyAlignment="1">
      <alignment horizontal="right" vertical="center"/>
    </xf>
    <xf numFmtId="0" fontId="0" fillId="6" borderId="7" xfId="0" applyFill="1" applyBorder="1"/>
    <xf numFmtId="0" fontId="4" fillId="6" borderId="1" xfId="0" applyFont="1" applyFill="1" applyBorder="1" applyAlignment="1">
      <alignment horizontal="left" vertical="center" wrapText="1"/>
    </xf>
    <xf numFmtId="2" fontId="0" fillId="6" borderId="8" xfId="0" applyNumberFormat="1" applyFill="1" applyBorder="1"/>
    <xf numFmtId="0" fontId="4" fillId="6" borderId="1" xfId="0" applyFont="1" applyFill="1" applyBorder="1" applyAlignment="1">
      <alignment horizontal="left" vertical="center"/>
    </xf>
    <xf numFmtId="0" fontId="4" fillId="7"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7" borderId="0" xfId="0" applyFill="1"/>
    <xf numFmtId="0" fontId="0" fillId="3" borderId="0" xfId="0" applyFill="1"/>
    <xf numFmtId="0" fontId="0" fillId="3" borderId="1" xfId="0" applyFill="1" applyBorder="1"/>
    <xf numFmtId="0" fontId="0" fillId="7" borderId="1" xfId="0" applyFill="1" applyBorder="1"/>
    <xf numFmtId="0" fontId="0" fillId="7" borderId="0" xfId="0" applyFill="1" applyAlignment="1">
      <alignment wrapText="1"/>
    </xf>
    <xf numFmtId="0" fontId="0" fillId="3" borderId="0" xfId="0" applyFill="1" applyAlignment="1">
      <alignment wrapText="1"/>
    </xf>
    <xf numFmtId="0" fontId="8" fillId="0" borderId="20" xfId="0" applyFont="1" applyBorder="1" applyAlignment="1">
      <alignment horizontal="center"/>
    </xf>
    <xf numFmtId="0" fontId="8" fillId="0" borderId="14" xfId="0" applyFont="1" applyBorder="1" applyAlignment="1">
      <alignment horizontal="center"/>
    </xf>
    <xf numFmtId="0" fontId="9" fillId="0" borderId="0" xfId="0" applyFont="1" applyAlignment="1">
      <alignment wrapText="1"/>
    </xf>
    <xf numFmtId="1" fontId="0" fillId="2" borderId="1" xfId="0" applyNumberFormat="1" applyFill="1" applyBorder="1"/>
    <xf numFmtId="0" fontId="8" fillId="0" borderId="2" xfId="0" applyFont="1" applyBorder="1" applyAlignment="1">
      <alignment horizontal="center" wrapText="1"/>
    </xf>
    <xf numFmtId="0" fontId="1" fillId="0" borderId="1" xfId="0" applyFont="1" applyBorder="1" applyAlignment="1">
      <alignment wrapText="1"/>
    </xf>
    <xf numFmtId="0" fontId="0" fillId="6" borderId="15" xfId="0" applyFill="1" applyBorder="1"/>
    <xf numFmtId="0" fontId="0" fillId="6" borderId="16" xfId="0" applyFill="1" applyBorder="1" applyAlignment="1">
      <alignment horizontal="left"/>
    </xf>
    <xf numFmtId="0" fontId="0" fillId="6" borderId="16" xfId="0" applyFill="1" applyBorder="1"/>
    <xf numFmtId="2" fontId="0" fillId="6" borderId="16" xfId="0" applyNumberFormat="1" applyFill="1" applyBorder="1"/>
    <xf numFmtId="2" fontId="0" fillId="6" borderId="17" xfId="0" applyNumberFormat="1" applyFill="1" applyBorder="1"/>
    <xf numFmtId="0" fontId="6" fillId="4" borderId="18" xfId="0" applyFont="1" applyFill="1" applyBorder="1"/>
    <xf numFmtId="2" fontId="6" fillId="4" borderId="19" xfId="0" applyNumberFormat="1" applyFont="1" applyFill="1" applyBorder="1"/>
    <xf numFmtId="0" fontId="10" fillId="0" borderId="0" xfId="0" applyFont="1" applyAlignment="1">
      <alignment vertical="center" wrapText="1"/>
    </xf>
    <xf numFmtId="0" fontId="11" fillId="0" borderId="0" xfId="0" applyFont="1" applyAlignment="1">
      <alignment vertical="center" wrapText="1"/>
    </xf>
    <xf numFmtId="2" fontId="0" fillId="2" borderId="1" xfId="0" applyNumberFormat="1" applyFill="1" applyBorder="1"/>
    <xf numFmtId="0" fontId="4" fillId="3" borderId="1" xfId="0" applyFont="1" applyFill="1" applyBorder="1" applyAlignment="1">
      <alignment horizontal="left" vertical="top"/>
    </xf>
    <xf numFmtId="0" fontId="0" fillId="3" borderId="1" xfId="0" applyFill="1" applyBorder="1" applyAlignment="1">
      <alignment horizontal="left" vertical="top"/>
    </xf>
    <xf numFmtId="0" fontId="0" fillId="3" borderId="1" xfId="0" applyFill="1" applyBorder="1" applyAlignment="1">
      <alignment horizontal="center" vertical="top"/>
    </xf>
    <xf numFmtId="165" fontId="0" fillId="3" borderId="1" xfId="0" applyNumberFormat="1" applyFill="1" applyBorder="1" applyAlignment="1">
      <alignment horizontal="center" vertical="top"/>
    </xf>
    <xf numFmtId="0" fontId="4"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top"/>
    </xf>
    <xf numFmtId="165" fontId="0" fillId="0" borderId="1" xfId="0" applyNumberFormat="1" applyBorder="1" applyAlignment="1">
      <alignment horizontal="center" vertical="top"/>
    </xf>
    <xf numFmtId="0" fontId="0" fillId="0" borderId="0" xfId="0" applyFill="1" applyAlignment="1">
      <alignment wrapText="1"/>
    </xf>
    <xf numFmtId="0" fontId="0" fillId="0" borderId="0" xfId="0" applyFill="1"/>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5"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7"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7"/>
  <sheetViews>
    <sheetView workbookViewId="0">
      <pane ySplit="3" topLeftCell="A26" activePane="bottomLeft" state="frozen"/>
      <selection pane="bottomLeft" activeCell="H41" sqref="H41"/>
    </sheetView>
  </sheetViews>
  <sheetFormatPr defaultRowHeight="14.5" x14ac:dyDescent="0.35"/>
  <cols>
    <col min="2" max="2" width="5.7265625" bestFit="1" customWidth="1"/>
    <col min="3" max="3" width="47.1796875" bestFit="1" customWidth="1"/>
    <col min="7" max="7" width="10.54296875" bestFit="1" customWidth="1"/>
    <col min="8" max="8" width="24" customWidth="1"/>
    <col min="9" max="9" width="17" customWidth="1"/>
    <col min="10" max="10" width="9.54296875" bestFit="1" customWidth="1"/>
  </cols>
  <sheetData>
    <row r="1" spans="2:10" ht="15" thickBot="1" x14ac:dyDescent="0.4"/>
    <row r="2" spans="2:10" ht="16" thickBot="1" x14ac:dyDescent="0.4">
      <c r="B2" s="91" t="s">
        <v>85</v>
      </c>
      <c r="C2" s="92"/>
      <c r="D2" s="92"/>
      <c r="E2" s="92"/>
      <c r="F2" s="92"/>
      <c r="G2" s="93"/>
    </row>
    <row r="3" spans="2:10" ht="27" thickBot="1" x14ac:dyDescent="0.4">
      <c r="B3" s="45" t="s">
        <v>0</v>
      </c>
      <c r="C3" s="46" t="s">
        <v>1</v>
      </c>
      <c r="D3" s="47" t="s">
        <v>2</v>
      </c>
      <c r="E3" s="47" t="s">
        <v>3</v>
      </c>
      <c r="F3" s="65" t="s">
        <v>4</v>
      </c>
      <c r="G3" s="66" t="s">
        <v>86</v>
      </c>
      <c r="H3" s="69" t="s">
        <v>132</v>
      </c>
    </row>
    <row r="4" spans="2:10" ht="15" customHeight="1" x14ac:dyDescent="0.35">
      <c r="B4" s="40">
        <v>1</v>
      </c>
      <c r="C4" s="41" t="s">
        <v>105</v>
      </c>
      <c r="D4" s="41" t="s">
        <v>7</v>
      </c>
      <c r="E4" s="42">
        <f>'Items as per site requirement'!H3</f>
        <v>2</v>
      </c>
      <c r="F4" s="41">
        <v>1500</v>
      </c>
      <c r="G4" s="44">
        <f>E4*F4</f>
        <v>3000</v>
      </c>
      <c r="H4" s="89"/>
      <c r="I4" s="78" t="s">
        <v>120</v>
      </c>
    </row>
    <row r="5" spans="2:10" ht="15" customHeight="1" x14ac:dyDescent="0.35">
      <c r="B5" s="43">
        <v>2</v>
      </c>
      <c r="C5" s="21" t="s">
        <v>106</v>
      </c>
      <c r="D5" s="21" t="s">
        <v>87</v>
      </c>
      <c r="E5" s="32">
        <f>'Items as per site requirement'!H6</f>
        <v>11.328900000000001</v>
      </c>
      <c r="F5" s="21">
        <v>150</v>
      </c>
      <c r="G5" s="48">
        <f>E5*F5</f>
        <v>1699.335</v>
      </c>
      <c r="H5" s="89"/>
      <c r="I5" s="78"/>
    </row>
    <row r="6" spans="2:10" ht="15" customHeight="1" x14ac:dyDescent="0.35">
      <c r="B6" s="43">
        <v>3</v>
      </c>
      <c r="C6" s="21" t="s">
        <v>107</v>
      </c>
      <c r="D6" s="21" t="s">
        <v>7</v>
      </c>
      <c r="E6" s="35">
        <f>'Items as per site requirement'!H7</f>
        <v>2</v>
      </c>
      <c r="F6" s="21">
        <v>600</v>
      </c>
      <c r="G6" s="48">
        <f t="shared" ref="G6:G40" si="0">E6*F6</f>
        <v>1200</v>
      </c>
      <c r="H6" s="90"/>
      <c r="I6" s="78"/>
    </row>
    <row r="7" spans="2:10" ht="43.5" x14ac:dyDescent="0.35">
      <c r="B7" s="43">
        <v>4</v>
      </c>
      <c r="C7" s="33" t="s">
        <v>113</v>
      </c>
      <c r="D7" s="49" t="s">
        <v>7</v>
      </c>
      <c r="E7" s="50">
        <v>1</v>
      </c>
      <c r="F7" s="51">
        <v>20000</v>
      </c>
      <c r="G7" s="52">
        <f t="shared" si="0"/>
        <v>20000</v>
      </c>
      <c r="H7" s="64" t="s">
        <v>129</v>
      </c>
      <c r="I7" s="78"/>
    </row>
    <row r="8" spans="2:10" ht="15" customHeight="1" x14ac:dyDescent="0.35">
      <c r="B8" s="43">
        <v>5</v>
      </c>
      <c r="C8" s="21" t="s">
        <v>108</v>
      </c>
      <c r="D8" s="21" t="s">
        <v>6</v>
      </c>
      <c r="E8" s="32">
        <f>'Items as per site requirement'!I14</f>
        <v>13.245560000000001</v>
      </c>
      <c r="F8" s="21">
        <v>450</v>
      </c>
      <c r="G8" s="48">
        <f t="shared" si="0"/>
        <v>5960.5020000000004</v>
      </c>
      <c r="H8" s="90"/>
      <c r="I8" s="78"/>
    </row>
    <row r="9" spans="2:10" ht="15" customHeight="1" x14ac:dyDescent="0.35">
      <c r="B9" s="43">
        <v>6</v>
      </c>
      <c r="C9" s="21" t="s">
        <v>115</v>
      </c>
      <c r="D9" s="21" t="s">
        <v>12</v>
      </c>
      <c r="E9" s="32">
        <f>'Items as per site requirement'!I16</f>
        <v>16.3672</v>
      </c>
      <c r="F9" s="21">
        <v>150</v>
      </c>
      <c r="G9" s="48">
        <f t="shared" si="0"/>
        <v>2455.08</v>
      </c>
      <c r="H9" s="90"/>
      <c r="I9" s="78"/>
    </row>
    <row r="10" spans="2:10" ht="15" customHeight="1" x14ac:dyDescent="0.35">
      <c r="B10" s="43">
        <v>7</v>
      </c>
      <c r="C10" s="21" t="s">
        <v>88</v>
      </c>
      <c r="D10" s="21" t="s">
        <v>7</v>
      </c>
      <c r="E10" s="35">
        <v>10</v>
      </c>
      <c r="F10" s="21">
        <v>200</v>
      </c>
      <c r="G10" s="48">
        <f t="shared" si="0"/>
        <v>2000</v>
      </c>
      <c r="H10" s="90"/>
      <c r="I10" s="78"/>
    </row>
    <row r="11" spans="2:10" ht="15" customHeight="1" x14ac:dyDescent="0.35">
      <c r="B11" s="43">
        <v>8</v>
      </c>
      <c r="C11" s="21" t="s">
        <v>89</v>
      </c>
      <c r="D11" s="21" t="s">
        <v>7</v>
      </c>
      <c r="E11" s="35">
        <v>4</v>
      </c>
      <c r="F11" s="21">
        <v>600</v>
      </c>
      <c r="G11" s="48">
        <f t="shared" si="0"/>
        <v>2400</v>
      </c>
      <c r="H11" s="90"/>
      <c r="I11" s="78"/>
    </row>
    <row r="12" spans="2:10" ht="15" customHeight="1" x14ac:dyDescent="0.35">
      <c r="B12" s="43">
        <v>9</v>
      </c>
      <c r="C12" s="21" t="s">
        <v>90</v>
      </c>
      <c r="D12" s="21" t="s">
        <v>7</v>
      </c>
      <c r="E12" s="35">
        <v>2</v>
      </c>
      <c r="F12" s="21">
        <v>175</v>
      </c>
      <c r="G12" s="48">
        <f t="shared" si="0"/>
        <v>350</v>
      </c>
      <c r="H12" s="90"/>
      <c r="I12" s="78"/>
    </row>
    <row r="13" spans="2:10" ht="15" customHeight="1" x14ac:dyDescent="0.35">
      <c r="B13" s="43">
        <v>10</v>
      </c>
      <c r="C13" s="21" t="s">
        <v>91</v>
      </c>
      <c r="D13" s="21" t="s">
        <v>7</v>
      </c>
      <c r="E13" s="35">
        <v>1</v>
      </c>
      <c r="F13" s="21">
        <v>1900</v>
      </c>
      <c r="G13" s="48">
        <f t="shared" si="0"/>
        <v>1900</v>
      </c>
      <c r="H13" s="90"/>
      <c r="I13" s="78"/>
    </row>
    <row r="14" spans="2:10" ht="30" customHeight="1" x14ac:dyDescent="0.35">
      <c r="B14" s="43">
        <v>11</v>
      </c>
      <c r="C14" s="33" t="s">
        <v>114</v>
      </c>
      <c r="D14" s="49" t="s">
        <v>12</v>
      </c>
      <c r="E14" s="50">
        <f>50*10</f>
        <v>500</v>
      </c>
      <c r="F14" s="13">
        <v>0</v>
      </c>
      <c r="G14" s="52">
        <f>E14*F14</f>
        <v>0</v>
      </c>
      <c r="H14" s="64" t="s">
        <v>121</v>
      </c>
      <c r="I14" s="78"/>
      <c r="J14">
        <v>25</v>
      </c>
    </row>
    <row r="15" spans="2:10" ht="15" customHeight="1" x14ac:dyDescent="0.35">
      <c r="B15" s="53">
        <v>12</v>
      </c>
      <c r="C15" s="34" t="s">
        <v>92</v>
      </c>
      <c r="D15" s="34"/>
      <c r="E15" s="39"/>
      <c r="F15" s="34"/>
      <c r="G15" s="55">
        <f t="shared" si="0"/>
        <v>0</v>
      </c>
      <c r="I15" s="78"/>
    </row>
    <row r="16" spans="2:10" ht="30" customHeight="1" x14ac:dyDescent="0.35">
      <c r="B16" s="43">
        <v>13</v>
      </c>
      <c r="C16" s="24" t="s">
        <v>103</v>
      </c>
      <c r="D16" s="21" t="s">
        <v>7</v>
      </c>
      <c r="E16" s="35">
        <f>'Items as per site requirement'!H27</f>
        <v>64</v>
      </c>
      <c r="F16" s="21">
        <v>125</v>
      </c>
      <c r="G16" s="48">
        <f t="shared" si="0"/>
        <v>8000</v>
      </c>
      <c r="H16" s="90"/>
      <c r="I16" s="78"/>
    </row>
    <row r="17" spans="2:10" ht="15" customHeight="1" x14ac:dyDescent="0.35">
      <c r="B17" s="43">
        <v>14</v>
      </c>
      <c r="C17" s="36" t="s">
        <v>93</v>
      </c>
      <c r="D17" s="21" t="s">
        <v>7</v>
      </c>
      <c r="E17" s="35">
        <v>2</v>
      </c>
      <c r="F17" s="21">
        <v>500</v>
      </c>
      <c r="G17" s="48">
        <f t="shared" si="0"/>
        <v>1000</v>
      </c>
      <c r="H17" s="90"/>
      <c r="I17" s="78"/>
    </row>
    <row r="18" spans="2:10" ht="15" customHeight="1" x14ac:dyDescent="0.35">
      <c r="B18" s="53">
        <v>15</v>
      </c>
      <c r="C18" s="56" t="s">
        <v>94</v>
      </c>
      <c r="D18" s="34" t="s">
        <v>7</v>
      </c>
      <c r="E18" s="39">
        <v>2</v>
      </c>
      <c r="F18" s="34">
        <v>500</v>
      </c>
      <c r="G18" s="55">
        <f t="shared" si="0"/>
        <v>1000</v>
      </c>
      <c r="H18" s="90"/>
      <c r="I18" s="78"/>
    </row>
    <row r="19" spans="2:10" ht="15" customHeight="1" x14ac:dyDescent="0.35">
      <c r="B19" s="43">
        <v>16</v>
      </c>
      <c r="C19" s="36" t="s">
        <v>95</v>
      </c>
      <c r="D19" s="21" t="s">
        <v>7</v>
      </c>
      <c r="E19" s="35">
        <v>1</v>
      </c>
      <c r="F19" s="21">
        <v>500</v>
      </c>
      <c r="G19" s="48">
        <f t="shared" si="0"/>
        <v>500</v>
      </c>
      <c r="H19" s="90"/>
      <c r="I19" s="78"/>
    </row>
    <row r="20" spans="2:10" ht="15" customHeight="1" x14ac:dyDescent="0.35">
      <c r="B20" s="43">
        <v>17</v>
      </c>
      <c r="C20" s="36" t="s">
        <v>25</v>
      </c>
      <c r="D20" s="21" t="s">
        <v>7</v>
      </c>
      <c r="E20" s="35">
        <v>15</v>
      </c>
      <c r="F20" s="21">
        <v>200</v>
      </c>
      <c r="G20" s="48">
        <f t="shared" si="0"/>
        <v>3000</v>
      </c>
      <c r="H20" s="90"/>
      <c r="I20" s="78"/>
    </row>
    <row r="21" spans="2:10" ht="15" customHeight="1" x14ac:dyDescent="0.35">
      <c r="B21" s="43">
        <v>18</v>
      </c>
      <c r="C21" s="36" t="s">
        <v>109</v>
      </c>
      <c r="D21" s="21" t="s">
        <v>6</v>
      </c>
      <c r="E21" s="31"/>
      <c r="F21" s="21">
        <v>60</v>
      </c>
      <c r="G21" s="48">
        <f t="shared" si="0"/>
        <v>0</v>
      </c>
      <c r="H21" s="90"/>
      <c r="I21" s="78"/>
    </row>
    <row r="22" spans="2:10" ht="15" customHeight="1" x14ac:dyDescent="0.35">
      <c r="B22" s="43">
        <v>19</v>
      </c>
      <c r="C22" s="36" t="s">
        <v>96</v>
      </c>
      <c r="D22" s="21" t="s">
        <v>7</v>
      </c>
      <c r="E22" s="35">
        <v>2</v>
      </c>
      <c r="F22" s="21">
        <v>500</v>
      </c>
      <c r="G22" s="48">
        <f t="shared" si="0"/>
        <v>1000</v>
      </c>
      <c r="H22" s="90"/>
      <c r="I22" s="78"/>
    </row>
    <row r="23" spans="2:10" ht="43.5" x14ac:dyDescent="0.35">
      <c r="B23" s="43">
        <v>20</v>
      </c>
      <c r="C23" s="36" t="s">
        <v>97</v>
      </c>
      <c r="D23" s="21" t="s">
        <v>7</v>
      </c>
      <c r="E23" s="68">
        <v>5</v>
      </c>
      <c r="F23" s="21">
        <v>0</v>
      </c>
      <c r="G23" s="48">
        <f t="shared" si="0"/>
        <v>0</v>
      </c>
      <c r="H23" s="64" t="s">
        <v>124</v>
      </c>
      <c r="I23" s="78"/>
      <c r="J23">
        <v>800</v>
      </c>
    </row>
    <row r="24" spans="2:10" ht="15" customHeight="1" x14ac:dyDescent="0.35">
      <c r="B24" s="43">
        <v>21</v>
      </c>
      <c r="C24" s="36" t="s">
        <v>98</v>
      </c>
      <c r="D24" s="21" t="s">
        <v>7</v>
      </c>
      <c r="E24" s="35">
        <v>1</v>
      </c>
      <c r="F24" s="21">
        <v>6000</v>
      </c>
      <c r="G24" s="48">
        <f t="shared" si="0"/>
        <v>6000</v>
      </c>
      <c r="H24" s="90"/>
      <c r="I24" s="78"/>
    </row>
    <row r="25" spans="2:10" ht="30" customHeight="1" x14ac:dyDescent="0.35">
      <c r="B25" s="43">
        <v>22</v>
      </c>
      <c r="C25" s="36" t="s">
        <v>99</v>
      </c>
      <c r="D25" s="21" t="s">
        <v>7</v>
      </c>
      <c r="E25" s="35">
        <v>2</v>
      </c>
      <c r="F25" s="21">
        <v>0</v>
      </c>
      <c r="G25" s="48">
        <f t="shared" si="0"/>
        <v>0</v>
      </c>
      <c r="H25" s="64" t="s">
        <v>125</v>
      </c>
      <c r="I25" s="78"/>
      <c r="J25">
        <v>200</v>
      </c>
    </row>
    <row r="26" spans="2:10" ht="15" customHeight="1" x14ac:dyDescent="0.35">
      <c r="B26" s="43">
        <v>23</v>
      </c>
      <c r="C26" s="36" t="s">
        <v>100</v>
      </c>
      <c r="D26" s="21" t="s">
        <v>12</v>
      </c>
      <c r="E26" s="31">
        <f>'Items as per site requirement'!H62</f>
        <v>57.4328</v>
      </c>
      <c r="F26" s="21">
        <v>50</v>
      </c>
      <c r="G26" s="48">
        <f t="shared" si="0"/>
        <v>2871.64</v>
      </c>
      <c r="H26" s="90"/>
      <c r="I26" s="78"/>
    </row>
    <row r="27" spans="2:10" ht="15" customHeight="1" x14ac:dyDescent="0.35">
      <c r="B27" s="43">
        <v>24</v>
      </c>
      <c r="C27" s="36" t="s">
        <v>33</v>
      </c>
      <c r="D27" s="21" t="s">
        <v>7</v>
      </c>
      <c r="E27" s="21">
        <v>1</v>
      </c>
      <c r="F27" s="21">
        <v>1000</v>
      </c>
      <c r="G27" s="48">
        <f t="shared" si="0"/>
        <v>1000</v>
      </c>
      <c r="H27" s="90"/>
      <c r="I27" s="78"/>
    </row>
    <row r="28" spans="2:10" ht="30" customHeight="1" x14ac:dyDescent="0.35">
      <c r="B28" s="43">
        <v>25</v>
      </c>
      <c r="C28" s="36" t="s">
        <v>111</v>
      </c>
      <c r="D28" s="21"/>
      <c r="E28" s="21">
        <v>2</v>
      </c>
      <c r="F28" s="21">
        <v>0</v>
      </c>
      <c r="G28" s="48">
        <f t="shared" si="0"/>
        <v>0</v>
      </c>
      <c r="H28" s="64" t="s">
        <v>126</v>
      </c>
      <c r="I28" s="78"/>
      <c r="J28">
        <v>200</v>
      </c>
    </row>
    <row r="29" spans="2:10" ht="15" customHeight="1" x14ac:dyDescent="0.35">
      <c r="B29" s="43">
        <v>26</v>
      </c>
      <c r="C29" s="36" t="s">
        <v>35</v>
      </c>
      <c r="D29" s="21"/>
      <c r="E29" s="21">
        <v>1</v>
      </c>
      <c r="F29" s="21">
        <v>5000</v>
      </c>
      <c r="G29" s="48">
        <f t="shared" si="0"/>
        <v>5000</v>
      </c>
      <c r="H29" s="90"/>
      <c r="I29" s="78"/>
    </row>
    <row r="30" spans="2:10" ht="15" customHeight="1" x14ac:dyDescent="0.35">
      <c r="B30" s="43">
        <v>27</v>
      </c>
      <c r="C30" s="36" t="s">
        <v>110</v>
      </c>
      <c r="D30" s="21" t="s">
        <v>6</v>
      </c>
      <c r="E30" s="21">
        <v>2000</v>
      </c>
      <c r="F30" s="21">
        <v>10</v>
      </c>
      <c r="G30" s="48">
        <f t="shared" si="0"/>
        <v>20000</v>
      </c>
      <c r="H30" s="90"/>
      <c r="I30" s="78"/>
    </row>
    <row r="31" spans="2:10" ht="39" x14ac:dyDescent="0.35">
      <c r="B31" s="53">
        <v>28</v>
      </c>
      <c r="C31" s="54" t="s">
        <v>101</v>
      </c>
      <c r="D31" s="34" t="s">
        <v>7</v>
      </c>
      <c r="E31" s="34">
        <v>7</v>
      </c>
      <c r="F31" s="34">
        <v>1200</v>
      </c>
      <c r="G31" s="55">
        <f t="shared" si="0"/>
        <v>8400</v>
      </c>
      <c r="H31" s="90"/>
      <c r="I31" s="78"/>
    </row>
    <row r="32" spans="2:10" ht="25.5" customHeight="1" x14ac:dyDescent="0.35">
      <c r="B32" s="53">
        <v>29</v>
      </c>
      <c r="C32" s="54" t="s">
        <v>102</v>
      </c>
      <c r="D32" s="34" t="s">
        <v>7</v>
      </c>
      <c r="E32" s="61">
        <v>85</v>
      </c>
      <c r="F32" s="34">
        <v>250</v>
      </c>
      <c r="G32" s="55">
        <f t="shared" si="0"/>
        <v>21250</v>
      </c>
      <c r="H32" s="59" t="s">
        <v>127</v>
      </c>
      <c r="I32" s="78"/>
      <c r="J32" t="s">
        <v>130</v>
      </c>
    </row>
    <row r="33" spans="2:10" ht="15" customHeight="1" x14ac:dyDescent="0.35">
      <c r="B33" s="43">
        <v>30</v>
      </c>
      <c r="C33" s="36" t="s">
        <v>38</v>
      </c>
      <c r="D33" s="21" t="s">
        <v>7</v>
      </c>
      <c r="E33" s="21">
        <v>1</v>
      </c>
      <c r="F33" s="21">
        <v>8000</v>
      </c>
      <c r="G33" s="48">
        <f t="shared" si="0"/>
        <v>8000</v>
      </c>
      <c r="H33" s="59"/>
      <c r="I33" s="78"/>
    </row>
    <row r="34" spans="2:10" ht="15" customHeight="1" x14ac:dyDescent="0.35">
      <c r="B34" s="43">
        <v>31</v>
      </c>
      <c r="C34" s="36" t="s">
        <v>39</v>
      </c>
      <c r="D34" s="21" t="s">
        <v>6</v>
      </c>
      <c r="E34" s="31">
        <f>'Items as per site requirement'!I76</f>
        <v>201.03295360000001</v>
      </c>
      <c r="F34" s="21">
        <v>10</v>
      </c>
      <c r="G34" s="48">
        <f t="shared" si="0"/>
        <v>2010.3295360000002</v>
      </c>
      <c r="H34" s="59"/>
      <c r="I34" s="78"/>
    </row>
    <row r="35" spans="2:10" ht="15" customHeight="1" x14ac:dyDescent="0.35">
      <c r="B35" s="43">
        <v>32</v>
      </c>
      <c r="C35" s="36" t="s">
        <v>104</v>
      </c>
      <c r="D35" s="21" t="s">
        <v>7</v>
      </c>
      <c r="E35" s="21">
        <v>1</v>
      </c>
      <c r="F35" s="21">
        <v>1500</v>
      </c>
      <c r="G35" s="48">
        <f t="shared" si="0"/>
        <v>1500</v>
      </c>
      <c r="H35" s="59"/>
      <c r="I35" s="78"/>
    </row>
    <row r="36" spans="2:10" ht="15" customHeight="1" x14ac:dyDescent="0.35">
      <c r="B36" s="43">
        <v>33</v>
      </c>
      <c r="C36" s="37" t="s">
        <v>41</v>
      </c>
      <c r="D36" s="21" t="s">
        <v>6</v>
      </c>
      <c r="E36" s="21">
        <f>'Items as per site requirement'!I80</f>
        <v>1242.3496</v>
      </c>
      <c r="F36" s="21">
        <v>18</v>
      </c>
      <c r="G36" s="48">
        <f t="shared" si="0"/>
        <v>22362.292799999999</v>
      </c>
      <c r="H36" s="59"/>
      <c r="I36" s="78"/>
    </row>
    <row r="37" spans="2:10" ht="15" customHeight="1" x14ac:dyDescent="0.35">
      <c r="B37" s="43">
        <v>34</v>
      </c>
      <c r="C37" s="36" t="s">
        <v>42</v>
      </c>
      <c r="D37" s="21" t="s">
        <v>6</v>
      </c>
      <c r="E37" s="21">
        <f>'Items as per site requirement'!I82</f>
        <v>1242.3496</v>
      </c>
      <c r="F37" s="21">
        <v>18</v>
      </c>
      <c r="G37" s="48">
        <f t="shared" si="0"/>
        <v>22362.292799999999</v>
      </c>
      <c r="H37" s="59"/>
      <c r="I37" s="78"/>
    </row>
    <row r="38" spans="2:10" ht="15" customHeight="1" x14ac:dyDescent="0.35">
      <c r="B38" s="43">
        <v>35</v>
      </c>
      <c r="C38" s="36" t="s">
        <v>53</v>
      </c>
      <c r="D38" s="21" t="s">
        <v>6</v>
      </c>
      <c r="E38" s="31">
        <f>'Items as per site requirement'!I88</f>
        <v>83.256575999999995</v>
      </c>
      <c r="F38" s="21">
        <v>90</v>
      </c>
      <c r="G38" s="48">
        <f t="shared" si="0"/>
        <v>7493.0918399999991</v>
      </c>
      <c r="H38" s="59"/>
      <c r="I38" s="78"/>
    </row>
    <row r="39" spans="2:10" ht="15" customHeight="1" x14ac:dyDescent="0.35">
      <c r="B39" s="43">
        <v>36</v>
      </c>
      <c r="C39" s="38" t="s">
        <v>112</v>
      </c>
      <c r="D39" s="21" t="s">
        <v>7</v>
      </c>
      <c r="E39" s="21">
        <v>18</v>
      </c>
      <c r="F39" s="21">
        <v>500</v>
      </c>
      <c r="G39" s="48">
        <f t="shared" si="0"/>
        <v>9000</v>
      </c>
      <c r="H39" s="59" t="s">
        <v>131</v>
      </c>
      <c r="I39" s="78"/>
    </row>
    <row r="40" spans="2:10" ht="43.5" x14ac:dyDescent="0.35">
      <c r="B40" s="71">
        <v>37</v>
      </c>
      <c r="C40" s="72" t="s">
        <v>82</v>
      </c>
      <c r="D40" s="73" t="s">
        <v>116</v>
      </c>
      <c r="E40" s="74">
        <v>1</v>
      </c>
      <c r="F40" s="73">
        <v>25000</v>
      </c>
      <c r="G40" s="75">
        <f t="shared" si="0"/>
        <v>25000</v>
      </c>
      <c r="H40" s="64" t="s">
        <v>128</v>
      </c>
      <c r="I40" s="78"/>
    </row>
    <row r="41" spans="2:10" ht="48.5" x14ac:dyDescent="0.35">
      <c r="B41" s="21">
        <v>25</v>
      </c>
      <c r="C41" s="70" t="s">
        <v>10</v>
      </c>
      <c r="D41" s="21" t="s">
        <v>6</v>
      </c>
      <c r="E41" s="80">
        <v>64.2</v>
      </c>
      <c r="F41" s="22">
        <v>3800</v>
      </c>
      <c r="G41" s="80">
        <f>E41*F41</f>
        <v>243960</v>
      </c>
      <c r="H41" s="79" t="s">
        <v>133</v>
      </c>
    </row>
    <row r="42" spans="2:10" ht="15.75" customHeight="1" thickBot="1" x14ac:dyDescent="0.4">
      <c r="F42" s="76" t="s">
        <v>117</v>
      </c>
      <c r="G42" s="77">
        <f>SUM(G4:G41)</f>
        <v>461674.563976</v>
      </c>
      <c r="I42" s="78"/>
    </row>
    <row r="44" spans="2:10" ht="15.5" x14ac:dyDescent="0.35">
      <c r="G44" s="30"/>
      <c r="H44" s="67"/>
    </row>
    <row r="45" spans="2:10" x14ac:dyDescent="0.35">
      <c r="J45" s="30"/>
    </row>
    <row r="47" spans="2:10" x14ac:dyDescent="0.35">
      <c r="I47" s="30"/>
    </row>
  </sheetData>
  <autoFilter ref="B3:J3"/>
  <mergeCells count="1">
    <mergeCell ref="B2:G2"/>
  </mergeCells>
  <pageMargins left="0.7" right="0.7" top="0.75" bottom="0.75" header="0.3" footer="0.3"/>
  <pageSetup paperSize="9" scale="6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tabSelected="1" zoomScale="74" workbookViewId="0">
      <selection activeCell="M5" sqref="M5"/>
    </sheetView>
  </sheetViews>
  <sheetFormatPr defaultRowHeight="14.5" x14ac:dyDescent="0.35"/>
  <cols>
    <col min="2" max="2" width="43.7265625" customWidth="1"/>
    <col min="3" max="3" width="32.1796875" bestFit="1" customWidth="1"/>
    <col min="8" max="8" width="15" customWidth="1"/>
    <col min="10" max="10" width="17.453125" customWidth="1"/>
    <col min="11" max="11" width="11.1796875" customWidth="1"/>
  </cols>
  <sheetData>
    <row r="1" spans="1:11" x14ac:dyDescent="0.35">
      <c r="A1" s="21"/>
      <c r="B1" s="21"/>
      <c r="C1" s="21"/>
      <c r="D1" s="21"/>
      <c r="E1" s="21"/>
      <c r="F1" s="21"/>
      <c r="G1" s="21"/>
      <c r="H1" s="21"/>
      <c r="I1" s="21"/>
      <c r="J1" s="21"/>
    </row>
    <row r="2" spans="1:11" x14ac:dyDescent="0.35">
      <c r="A2" s="3" t="s">
        <v>28</v>
      </c>
      <c r="B2" s="2" t="s">
        <v>13</v>
      </c>
      <c r="C2" s="2" t="s">
        <v>14</v>
      </c>
      <c r="D2" s="2" t="s">
        <v>2</v>
      </c>
      <c r="E2" s="2" t="s">
        <v>15</v>
      </c>
      <c r="F2" s="2" t="s">
        <v>16</v>
      </c>
      <c r="G2" s="2" t="s">
        <v>17</v>
      </c>
      <c r="H2" s="3" t="s">
        <v>5</v>
      </c>
      <c r="I2" s="2" t="s">
        <v>6</v>
      </c>
      <c r="J2" s="29" t="s">
        <v>83</v>
      </c>
    </row>
    <row r="3" spans="1:11" x14ac:dyDescent="0.35">
      <c r="A3" s="21">
        <v>1</v>
      </c>
      <c r="B3" s="16" t="s">
        <v>84</v>
      </c>
      <c r="C3" s="21" t="s">
        <v>63</v>
      </c>
      <c r="D3" s="21" t="s">
        <v>7</v>
      </c>
      <c r="E3" s="21">
        <v>1</v>
      </c>
      <c r="F3" s="21">
        <v>1</v>
      </c>
      <c r="G3" s="21">
        <v>2</v>
      </c>
      <c r="H3" s="21">
        <f>E3*F3*G3</f>
        <v>2</v>
      </c>
      <c r="I3" s="22">
        <f>H3*3.28</f>
        <v>6.56</v>
      </c>
      <c r="J3" s="60"/>
    </row>
    <row r="4" spans="1:11" ht="15.5" x14ac:dyDescent="0.35">
      <c r="A4" s="23"/>
      <c r="B4" s="96" t="s">
        <v>77</v>
      </c>
      <c r="C4" s="96"/>
      <c r="D4" s="96"/>
      <c r="E4" s="96"/>
      <c r="F4" s="96"/>
      <c r="G4" s="96"/>
      <c r="H4" s="23"/>
      <c r="I4" s="23">
        <f>SUM(I3)</f>
        <v>6.56</v>
      </c>
      <c r="K4" s="16"/>
    </row>
    <row r="5" spans="1:11" ht="159.5" x14ac:dyDescent="0.35">
      <c r="A5" s="21">
        <v>2</v>
      </c>
      <c r="B5" s="21" t="s">
        <v>79</v>
      </c>
      <c r="C5" s="24" t="s">
        <v>64</v>
      </c>
      <c r="D5" s="21" t="s">
        <v>11</v>
      </c>
      <c r="E5" s="21">
        <f>1.3989+2.361+0.15+0.12+0.12+3.6+0.529+2.25+0.8</f>
        <v>11.328900000000001</v>
      </c>
      <c r="F5" s="21">
        <v>1</v>
      </c>
      <c r="G5" s="21">
        <v>1</v>
      </c>
      <c r="H5" s="21">
        <f>E5*F5*G5</f>
        <v>11.328900000000001</v>
      </c>
      <c r="I5" s="21"/>
      <c r="J5" s="59"/>
      <c r="K5" s="16" t="s">
        <v>76</v>
      </c>
    </row>
    <row r="6" spans="1:11" ht="15.5" x14ac:dyDescent="0.35">
      <c r="A6" s="23"/>
      <c r="B6" s="96" t="s">
        <v>78</v>
      </c>
      <c r="C6" s="96"/>
      <c r="D6" s="96"/>
      <c r="E6" s="96"/>
      <c r="F6" s="96"/>
      <c r="G6" s="96"/>
      <c r="H6" s="23">
        <f>SUM(H5)</f>
        <v>11.328900000000001</v>
      </c>
      <c r="I6" s="23"/>
      <c r="J6" s="59"/>
    </row>
    <row r="7" spans="1:11" x14ac:dyDescent="0.35">
      <c r="A7" s="21">
        <v>3</v>
      </c>
      <c r="B7" s="21" t="s">
        <v>65</v>
      </c>
      <c r="C7" s="21"/>
      <c r="D7" s="21" t="s">
        <v>9</v>
      </c>
      <c r="E7" s="21">
        <v>1</v>
      </c>
      <c r="F7" s="21">
        <v>1</v>
      </c>
      <c r="G7" s="21">
        <v>2</v>
      </c>
      <c r="H7" s="21">
        <f t="shared" ref="H7:H21" si="0">E7*F7*G7</f>
        <v>2</v>
      </c>
      <c r="I7" s="21">
        <f>H7</f>
        <v>2</v>
      </c>
    </row>
    <row r="8" spans="1:11" ht="15.5" x14ac:dyDescent="0.35">
      <c r="A8" s="23"/>
      <c r="B8" s="96"/>
      <c r="C8" s="96"/>
      <c r="D8" s="96"/>
      <c r="E8" s="96"/>
      <c r="F8" s="96"/>
      <c r="G8" s="96"/>
      <c r="H8" s="23"/>
      <c r="I8" s="23">
        <f>SUM(I7)</f>
        <v>2</v>
      </c>
      <c r="J8" s="59"/>
    </row>
    <row r="9" spans="1:11" x14ac:dyDescent="0.35">
      <c r="A9" s="21"/>
      <c r="B9" s="21"/>
      <c r="C9" s="21"/>
      <c r="D9" s="21"/>
      <c r="E9" s="21"/>
      <c r="F9" s="21"/>
      <c r="G9" s="21"/>
      <c r="H9" s="21"/>
      <c r="I9" s="21"/>
    </row>
    <row r="10" spans="1:11" x14ac:dyDescent="0.35">
      <c r="A10" s="21">
        <v>4</v>
      </c>
      <c r="B10" s="24" t="s">
        <v>27</v>
      </c>
      <c r="C10" s="21" t="s">
        <v>47</v>
      </c>
      <c r="D10" s="21" t="s">
        <v>9</v>
      </c>
      <c r="E10" s="21">
        <v>1</v>
      </c>
      <c r="F10" s="21">
        <v>1</v>
      </c>
      <c r="G10" s="21">
        <v>1</v>
      </c>
      <c r="H10" s="21">
        <f t="shared" si="0"/>
        <v>1</v>
      </c>
      <c r="I10" s="21">
        <f>H10</f>
        <v>1</v>
      </c>
      <c r="J10" s="59"/>
    </row>
    <row r="11" spans="1:11" ht="15.5" x14ac:dyDescent="0.35">
      <c r="A11" s="23"/>
      <c r="B11" s="96"/>
      <c r="C11" s="96"/>
      <c r="D11" s="96"/>
      <c r="E11" s="96"/>
      <c r="F11" s="96"/>
      <c r="G11" s="96"/>
      <c r="H11" s="23"/>
      <c r="I11" s="23">
        <f>SUM(I10)</f>
        <v>1</v>
      </c>
      <c r="J11" s="59"/>
    </row>
    <row r="12" spans="1:11" x14ac:dyDescent="0.35">
      <c r="A12" s="21">
        <v>5</v>
      </c>
      <c r="B12" s="21" t="s">
        <v>43</v>
      </c>
      <c r="C12" s="21"/>
      <c r="D12" s="21" t="s">
        <v>44</v>
      </c>
      <c r="E12" s="21">
        <v>2.25</v>
      </c>
      <c r="F12" s="21">
        <v>1.4</v>
      </c>
      <c r="G12" s="21">
        <v>1</v>
      </c>
      <c r="H12" s="21">
        <f t="shared" si="0"/>
        <v>3.15</v>
      </c>
      <c r="I12" s="21">
        <f>H12*10.76</f>
        <v>33.893999999999998</v>
      </c>
      <c r="J12" s="59"/>
    </row>
    <row r="13" spans="1:11" x14ac:dyDescent="0.35">
      <c r="A13" s="21"/>
      <c r="B13" s="21"/>
      <c r="C13" s="21"/>
      <c r="D13" s="21" t="s">
        <v>48</v>
      </c>
      <c r="E13" s="21">
        <v>0.95</v>
      </c>
      <c r="F13" s="21">
        <v>2.02</v>
      </c>
      <c r="G13" s="21">
        <v>-1</v>
      </c>
      <c r="H13" s="21">
        <f t="shared" si="0"/>
        <v>-1.9189999999999998</v>
      </c>
      <c r="I13" s="21">
        <f>H13*10.76</f>
        <v>-20.648439999999997</v>
      </c>
      <c r="J13" s="59"/>
    </row>
    <row r="14" spans="1:11" ht="15.5" x14ac:dyDescent="0.35">
      <c r="A14" s="23"/>
      <c r="B14" s="96" t="s">
        <v>80</v>
      </c>
      <c r="C14" s="96"/>
      <c r="D14" s="96"/>
      <c r="E14" s="96"/>
      <c r="F14" s="96"/>
      <c r="G14" s="96"/>
      <c r="H14" s="23"/>
      <c r="I14" s="23">
        <f>SUM(I12:I13)</f>
        <v>13.245560000000001</v>
      </c>
      <c r="J14" s="59"/>
      <c r="K14">
        <f>16400/410</f>
        <v>40</v>
      </c>
    </row>
    <row r="15" spans="1:11" x14ac:dyDescent="0.35">
      <c r="A15" s="21"/>
      <c r="B15" s="21"/>
      <c r="C15" s="21"/>
      <c r="D15" s="21"/>
      <c r="E15" s="21"/>
      <c r="F15" s="21"/>
      <c r="G15" s="21"/>
      <c r="H15" s="21"/>
      <c r="I15" s="21"/>
    </row>
    <row r="16" spans="1:11" ht="29" x14ac:dyDescent="0.35">
      <c r="A16" s="21">
        <v>3</v>
      </c>
      <c r="B16" s="21" t="s">
        <v>45</v>
      </c>
      <c r="C16" s="21"/>
      <c r="D16" s="21" t="s">
        <v>46</v>
      </c>
      <c r="E16" s="21">
        <f>0.95+2.02+2.02</f>
        <v>4.99</v>
      </c>
      <c r="F16" s="21">
        <v>1</v>
      </c>
      <c r="G16" s="21">
        <v>1</v>
      </c>
      <c r="H16" s="21">
        <f t="shared" si="0"/>
        <v>4.99</v>
      </c>
      <c r="I16" s="21">
        <f>H16*3.28</f>
        <v>16.3672</v>
      </c>
      <c r="J16" s="63" t="s">
        <v>119</v>
      </c>
    </row>
    <row r="17" spans="1:10" ht="15.5" x14ac:dyDescent="0.35">
      <c r="A17" s="23"/>
      <c r="B17" s="23"/>
      <c r="C17" s="23"/>
      <c r="D17" s="23"/>
      <c r="E17" s="23"/>
      <c r="F17" s="23"/>
      <c r="G17" s="23"/>
      <c r="H17" s="23"/>
      <c r="I17" s="23">
        <f>SUM(I16)</f>
        <v>16.3672</v>
      </c>
      <c r="J17" s="59"/>
    </row>
    <row r="18" spans="1:10" x14ac:dyDescent="0.35">
      <c r="A18" s="21">
        <v>4</v>
      </c>
      <c r="B18" s="21" t="s">
        <v>29</v>
      </c>
      <c r="C18" s="21" t="s">
        <v>49</v>
      </c>
      <c r="D18" s="21" t="s">
        <v>9</v>
      </c>
      <c r="E18" s="21">
        <v>1</v>
      </c>
      <c r="F18" s="21">
        <v>1</v>
      </c>
      <c r="G18" s="21">
        <v>10</v>
      </c>
      <c r="H18" s="21">
        <f t="shared" si="0"/>
        <v>10</v>
      </c>
      <c r="I18" s="21"/>
      <c r="J18" s="59"/>
    </row>
    <row r="19" spans="1:10" x14ac:dyDescent="0.35">
      <c r="A19" s="21"/>
      <c r="B19" s="21"/>
      <c r="C19" s="21" t="s">
        <v>51</v>
      </c>
      <c r="D19" s="21"/>
      <c r="E19" s="21">
        <v>1</v>
      </c>
      <c r="F19" s="21">
        <v>1</v>
      </c>
      <c r="G19" s="21">
        <v>4</v>
      </c>
      <c r="H19" s="21">
        <f t="shared" si="0"/>
        <v>4</v>
      </c>
      <c r="I19" s="21"/>
      <c r="J19" s="59"/>
    </row>
    <row r="20" spans="1:10" x14ac:dyDescent="0.35">
      <c r="A20" s="21"/>
      <c r="B20" s="21"/>
      <c r="C20" s="21" t="s">
        <v>52</v>
      </c>
      <c r="D20" s="21"/>
      <c r="E20" s="21">
        <v>1</v>
      </c>
      <c r="F20" s="21">
        <v>1</v>
      </c>
      <c r="G20" s="21">
        <v>2</v>
      </c>
      <c r="H20" s="21">
        <f t="shared" si="0"/>
        <v>2</v>
      </c>
      <c r="I20" s="21"/>
      <c r="J20" s="59"/>
    </row>
    <row r="21" spans="1:10" x14ac:dyDescent="0.35">
      <c r="A21" s="21"/>
      <c r="B21" s="21"/>
      <c r="C21" s="21" t="s">
        <v>50</v>
      </c>
      <c r="D21" s="21"/>
      <c r="E21" s="21">
        <v>1</v>
      </c>
      <c r="F21" s="21">
        <v>1</v>
      </c>
      <c r="G21" s="21">
        <v>1</v>
      </c>
      <c r="H21" s="21">
        <f t="shared" si="0"/>
        <v>1</v>
      </c>
      <c r="I21" s="21"/>
      <c r="J21" s="59"/>
    </row>
    <row r="22" spans="1:10" ht="15.5" x14ac:dyDescent="0.35">
      <c r="A22" s="23"/>
      <c r="B22" s="23"/>
      <c r="C22" s="23"/>
      <c r="D22" s="23"/>
      <c r="E22" s="23"/>
      <c r="F22" s="23"/>
      <c r="G22" s="23"/>
      <c r="H22" s="23">
        <f>SUM(H18:H21)</f>
        <v>17</v>
      </c>
      <c r="I22" s="25"/>
      <c r="J22" s="59"/>
    </row>
    <row r="23" spans="1:10" x14ac:dyDescent="0.35">
      <c r="A23" s="21"/>
      <c r="B23" s="21"/>
      <c r="C23" s="21"/>
      <c r="D23" s="21"/>
      <c r="E23" s="21"/>
      <c r="F23" s="21"/>
      <c r="G23" s="21"/>
      <c r="H23" s="21"/>
      <c r="I23" s="21"/>
    </row>
    <row r="24" spans="1:10" x14ac:dyDescent="0.35">
      <c r="A24" s="21">
        <v>4</v>
      </c>
      <c r="B24" s="21" t="s">
        <v>55</v>
      </c>
      <c r="C24" s="21" t="s">
        <v>54</v>
      </c>
      <c r="D24" s="21" t="s">
        <v>46</v>
      </c>
      <c r="E24" s="21">
        <v>300</v>
      </c>
      <c r="F24" s="21">
        <v>1</v>
      </c>
      <c r="G24" s="21">
        <v>4</v>
      </c>
      <c r="H24" s="26">
        <f>E24*F24*G24</f>
        <v>1200</v>
      </c>
      <c r="I24" s="61"/>
      <c r="J24" s="60"/>
    </row>
    <row r="25" spans="1:10" x14ac:dyDescent="0.35">
      <c r="A25" s="21"/>
      <c r="B25" s="21"/>
      <c r="C25" s="21"/>
      <c r="D25" s="21"/>
      <c r="E25" s="21"/>
      <c r="F25" s="21"/>
      <c r="G25" s="21"/>
      <c r="H25" s="21"/>
      <c r="I25" s="21"/>
    </row>
    <row r="26" spans="1:10" x14ac:dyDescent="0.35">
      <c r="A26" s="21"/>
      <c r="B26" s="21"/>
      <c r="C26" s="21"/>
      <c r="D26" s="21"/>
      <c r="E26" s="21"/>
      <c r="F26" s="21"/>
      <c r="G26" s="21"/>
      <c r="H26" s="21"/>
      <c r="I26" s="21"/>
    </row>
    <row r="27" spans="1:10" ht="24.5" x14ac:dyDescent="0.35">
      <c r="A27" s="17">
        <v>5</v>
      </c>
      <c r="B27" s="1" t="s">
        <v>20</v>
      </c>
      <c r="C27" s="10"/>
      <c r="D27" s="10" t="s">
        <v>7</v>
      </c>
      <c r="E27" s="10">
        <v>1</v>
      </c>
      <c r="F27" s="10"/>
      <c r="G27" s="10">
        <v>64</v>
      </c>
      <c r="H27" s="10">
        <f>E27*G27</f>
        <v>64</v>
      </c>
      <c r="I27" s="62"/>
      <c r="J27" s="59"/>
    </row>
    <row r="28" spans="1:10" x14ac:dyDescent="0.35">
      <c r="A28" s="9"/>
      <c r="B28" s="94" t="s">
        <v>18</v>
      </c>
      <c r="C28" s="94"/>
      <c r="D28" s="94"/>
      <c r="E28" s="94"/>
      <c r="F28" s="94"/>
      <c r="G28" s="8"/>
      <c r="H28" s="8">
        <f>SUM(H27)</f>
        <v>64</v>
      </c>
      <c r="I28" s="62"/>
      <c r="J28" s="59"/>
    </row>
    <row r="29" spans="1:10" x14ac:dyDescent="0.35">
      <c r="A29" s="18"/>
      <c r="B29" s="19"/>
      <c r="C29" s="19"/>
      <c r="D29" s="19"/>
      <c r="E29" s="19"/>
      <c r="F29" s="19"/>
      <c r="G29" s="19"/>
      <c r="H29" s="19"/>
      <c r="I29" s="21"/>
    </row>
    <row r="30" spans="1:10" x14ac:dyDescent="0.35">
      <c r="A30" s="6">
        <v>6</v>
      </c>
      <c r="B30" s="5" t="s">
        <v>21</v>
      </c>
      <c r="C30" s="5" t="s">
        <v>19</v>
      </c>
      <c r="D30" s="5" t="s">
        <v>7</v>
      </c>
      <c r="E30" s="5">
        <v>1</v>
      </c>
      <c r="F30" s="5"/>
      <c r="G30" s="5">
        <v>2</v>
      </c>
      <c r="H30" s="5">
        <f>E30*G30</f>
        <v>2</v>
      </c>
      <c r="I30" s="62"/>
      <c r="J30" s="59"/>
    </row>
    <row r="31" spans="1:10" x14ac:dyDescent="0.35">
      <c r="A31" s="6"/>
      <c r="B31" s="5" t="s">
        <v>22</v>
      </c>
      <c r="C31" s="5" t="s">
        <v>23</v>
      </c>
      <c r="D31" s="5" t="s">
        <v>8</v>
      </c>
      <c r="E31" s="5">
        <v>1</v>
      </c>
      <c r="F31" s="5"/>
      <c r="G31" s="5">
        <v>1</v>
      </c>
      <c r="H31" s="5">
        <f>E31*G31</f>
        <v>1</v>
      </c>
      <c r="I31" s="62"/>
      <c r="J31" s="59"/>
    </row>
    <row r="32" spans="1:10" x14ac:dyDescent="0.35">
      <c r="A32" s="6"/>
      <c r="B32" s="5"/>
      <c r="C32" s="5" t="s">
        <v>24</v>
      </c>
      <c r="D32" s="5" t="s">
        <v>8</v>
      </c>
      <c r="E32" s="5">
        <v>1</v>
      </c>
      <c r="F32" s="5"/>
      <c r="G32" s="5">
        <v>1</v>
      </c>
      <c r="H32" s="5">
        <f>E32*G32</f>
        <v>1</v>
      </c>
      <c r="I32" s="62"/>
      <c r="J32" s="59"/>
    </row>
    <row r="33" spans="1:11" x14ac:dyDescent="0.35">
      <c r="A33" s="6"/>
      <c r="B33" s="5" t="s">
        <v>25</v>
      </c>
      <c r="C33" s="5"/>
      <c r="D33" s="5" t="s">
        <v>26</v>
      </c>
      <c r="E33" s="5">
        <v>1</v>
      </c>
      <c r="F33" s="5"/>
      <c r="G33" s="5">
        <v>1</v>
      </c>
      <c r="H33" s="7">
        <f>E33*G33</f>
        <v>1</v>
      </c>
      <c r="I33" s="62"/>
      <c r="J33" s="59"/>
    </row>
    <row r="34" spans="1:11" ht="15" x14ac:dyDescent="0.35">
      <c r="A34" s="12"/>
      <c r="B34" s="95"/>
      <c r="C34" s="95"/>
      <c r="D34" s="95"/>
      <c r="E34" s="95"/>
      <c r="F34" s="95"/>
      <c r="G34" s="11"/>
      <c r="H34" s="15">
        <f>SUM(H30:H33)</f>
        <v>5</v>
      </c>
      <c r="I34" s="62"/>
      <c r="J34" s="59"/>
    </row>
    <row r="35" spans="1:11" x14ac:dyDescent="0.35">
      <c r="A35" s="6"/>
      <c r="B35" s="5"/>
      <c r="C35" s="5"/>
      <c r="D35" s="5"/>
      <c r="E35" s="5"/>
      <c r="F35" s="5"/>
      <c r="G35" s="5"/>
      <c r="H35" s="7"/>
      <c r="I35" s="62"/>
      <c r="J35" s="59"/>
    </row>
    <row r="36" spans="1:11" x14ac:dyDescent="0.35">
      <c r="A36" s="6">
        <v>7</v>
      </c>
      <c r="B36" s="5" t="s">
        <v>56</v>
      </c>
      <c r="C36" s="5" t="s">
        <v>57</v>
      </c>
      <c r="D36" s="5" t="s">
        <v>44</v>
      </c>
      <c r="E36" s="5">
        <v>6.08</v>
      </c>
      <c r="F36" s="5">
        <v>0.9</v>
      </c>
      <c r="G36" s="5">
        <v>2</v>
      </c>
      <c r="H36" s="7">
        <f>E36*G36*F36</f>
        <v>10.944000000000001</v>
      </c>
      <c r="I36" s="21">
        <f>H36*10.76</f>
        <v>117.75744</v>
      </c>
      <c r="J36" s="59"/>
    </row>
    <row r="37" spans="1:11" x14ac:dyDescent="0.35">
      <c r="A37" s="6"/>
      <c r="B37" s="5"/>
      <c r="C37" s="5" t="s">
        <v>57</v>
      </c>
      <c r="D37" s="5" t="s">
        <v>44</v>
      </c>
      <c r="E37" s="5">
        <v>3.38</v>
      </c>
      <c r="F37" s="5">
        <v>0.9</v>
      </c>
      <c r="G37" s="5">
        <v>1</v>
      </c>
      <c r="H37" s="7">
        <f t="shared" ref="H37:H44" si="1">E37*G37*F37</f>
        <v>3.0419999999999998</v>
      </c>
      <c r="I37" s="21">
        <f t="shared" ref="I37:I43" si="2">H37*10.76</f>
        <v>32.731919999999995</v>
      </c>
      <c r="J37" s="59"/>
    </row>
    <row r="38" spans="1:11" x14ac:dyDescent="0.35">
      <c r="A38" s="6"/>
      <c r="B38" s="5"/>
      <c r="C38" s="5" t="s">
        <v>58</v>
      </c>
      <c r="D38" s="5" t="s">
        <v>44</v>
      </c>
      <c r="E38" s="5">
        <v>3.58</v>
      </c>
      <c r="F38" s="5">
        <v>1.04</v>
      </c>
      <c r="G38" s="5">
        <v>2</v>
      </c>
      <c r="H38" s="7">
        <f t="shared" si="1"/>
        <v>7.4464000000000006</v>
      </c>
      <c r="I38" s="21">
        <f t="shared" si="2"/>
        <v>80.123264000000006</v>
      </c>
      <c r="J38" s="59"/>
    </row>
    <row r="39" spans="1:11" x14ac:dyDescent="0.35">
      <c r="A39" s="6"/>
      <c r="B39" s="5"/>
      <c r="C39" s="5" t="s">
        <v>58</v>
      </c>
      <c r="D39" s="5" t="s">
        <v>44</v>
      </c>
      <c r="E39" s="5">
        <v>4.09</v>
      </c>
      <c r="F39" s="5">
        <v>1.04</v>
      </c>
      <c r="G39" s="5">
        <v>1</v>
      </c>
      <c r="H39" s="7">
        <f t="shared" si="1"/>
        <v>4.2535999999999996</v>
      </c>
      <c r="I39" s="21">
        <f t="shared" si="2"/>
        <v>45.768735999999997</v>
      </c>
      <c r="J39" s="59"/>
    </row>
    <row r="40" spans="1:11" x14ac:dyDescent="0.35">
      <c r="A40" s="6"/>
      <c r="B40" s="5"/>
      <c r="C40" s="5" t="s">
        <v>59</v>
      </c>
      <c r="D40" s="5" t="s">
        <v>44</v>
      </c>
      <c r="E40" s="5">
        <v>1.3</v>
      </c>
      <c r="F40" s="5">
        <v>1.05</v>
      </c>
      <c r="G40" s="5">
        <v>2</v>
      </c>
      <c r="H40" s="7">
        <f t="shared" si="1"/>
        <v>2.7300000000000004</v>
      </c>
      <c r="I40" s="21">
        <f t="shared" si="2"/>
        <v>29.374800000000004</v>
      </c>
      <c r="J40" s="59"/>
    </row>
    <row r="41" spans="1:11" x14ac:dyDescent="0.35">
      <c r="A41" s="6"/>
      <c r="B41" s="5"/>
      <c r="C41" s="5" t="s">
        <v>59</v>
      </c>
      <c r="D41" s="5" t="s">
        <v>44</v>
      </c>
      <c r="E41" s="5">
        <v>3.3</v>
      </c>
      <c r="F41" s="5">
        <v>1.05</v>
      </c>
      <c r="G41" s="5">
        <v>1</v>
      </c>
      <c r="H41" s="7">
        <f t="shared" si="1"/>
        <v>3.4649999999999999</v>
      </c>
      <c r="I41" s="21">
        <f t="shared" si="2"/>
        <v>37.2834</v>
      </c>
      <c r="J41" s="59"/>
    </row>
    <row r="42" spans="1:11" x14ac:dyDescent="0.35">
      <c r="A42" s="6"/>
      <c r="B42" s="5"/>
      <c r="C42" s="5" t="s">
        <v>59</v>
      </c>
      <c r="D42" s="5" t="s">
        <v>44</v>
      </c>
      <c r="E42" s="5">
        <v>3.5</v>
      </c>
      <c r="F42" s="5">
        <v>1.3</v>
      </c>
      <c r="G42" s="5">
        <v>1</v>
      </c>
      <c r="H42" s="7">
        <f t="shared" si="1"/>
        <v>4.55</v>
      </c>
      <c r="I42" s="21">
        <f t="shared" si="2"/>
        <v>48.957999999999998</v>
      </c>
      <c r="J42" s="59"/>
    </row>
    <row r="43" spans="1:11" x14ac:dyDescent="0.35">
      <c r="A43" s="21">
        <v>5</v>
      </c>
      <c r="B43" s="5"/>
      <c r="C43" s="5" t="s">
        <v>60</v>
      </c>
      <c r="D43" s="5" t="s">
        <v>44</v>
      </c>
      <c r="E43" s="5">
        <v>0.68</v>
      </c>
      <c r="F43" s="5">
        <v>2.08</v>
      </c>
      <c r="G43" s="5">
        <v>1</v>
      </c>
      <c r="H43" s="7">
        <f>E43*G43*F43</f>
        <v>1.4144000000000001</v>
      </c>
      <c r="I43" s="21">
        <f t="shared" si="2"/>
        <v>15.218944</v>
      </c>
      <c r="J43" s="59"/>
    </row>
    <row r="44" spans="1:11" x14ac:dyDescent="0.35">
      <c r="A44" s="21"/>
      <c r="B44" s="5"/>
      <c r="C44" s="27" t="s">
        <v>62</v>
      </c>
      <c r="D44" s="5" t="s">
        <v>12</v>
      </c>
      <c r="E44" s="58">
        <v>11.327999999999999</v>
      </c>
      <c r="F44" s="5">
        <v>1</v>
      </c>
      <c r="G44" s="5">
        <v>1</v>
      </c>
      <c r="H44" s="7">
        <f t="shared" si="1"/>
        <v>11.327999999999999</v>
      </c>
      <c r="I44" s="21">
        <f>H44*3.28</f>
        <v>37.155839999999998</v>
      </c>
      <c r="J44" s="59"/>
      <c r="K44" s="5"/>
    </row>
    <row r="45" spans="1:11" ht="15.5" x14ac:dyDescent="0.35">
      <c r="A45" s="23"/>
      <c r="B45" s="11"/>
      <c r="C45" s="11"/>
      <c r="D45" s="11"/>
      <c r="E45" s="11"/>
      <c r="F45" s="11"/>
      <c r="G45" s="11"/>
      <c r="H45" s="15">
        <f>SUM(H36:H44)</f>
        <v>49.173400000000001</v>
      </c>
      <c r="I45" s="15">
        <f>SUM(I36:I44)</f>
        <v>444.37234400000006</v>
      </c>
      <c r="J45" s="59"/>
    </row>
    <row r="46" spans="1:11" x14ac:dyDescent="0.35">
      <c r="A46" s="21"/>
      <c r="B46" s="21"/>
      <c r="C46" s="21"/>
      <c r="D46" s="21"/>
      <c r="E46" s="21"/>
      <c r="F46" s="21"/>
      <c r="G46" s="21"/>
      <c r="H46" s="21"/>
      <c r="I46" s="21"/>
    </row>
    <row r="47" spans="1:11" x14ac:dyDescent="0.35">
      <c r="A47" s="21">
        <v>6</v>
      </c>
      <c r="B47" s="5" t="s">
        <v>30</v>
      </c>
      <c r="C47" s="5" t="s">
        <v>66</v>
      </c>
      <c r="D47" s="5" t="s">
        <v>67</v>
      </c>
      <c r="E47" s="21"/>
      <c r="F47" s="21"/>
      <c r="G47" s="21"/>
      <c r="H47" s="21"/>
      <c r="I47" s="21"/>
      <c r="J47" s="60"/>
    </row>
    <row r="48" spans="1:11" ht="29" x14ac:dyDescent="0.35">
      <c r="A48" s="21"/>
      <c r="B48" s="5" t="s">
        <v>68</v>
      </c>
      <c r="C48" s="5"/>
      <c r="D48" s="5" t="s">
        <v>67</v>
      </c>
      <c r="E48" s="5">
        <v>10</v>
      </c>
      <c r="F48" s="21"/>
      <c r="G48" s="21"/>
      <c r="H48" s="21"/>
      <c r="I48" s="21"/>
      <c r="J48" s="64" t="s">
        <v>123</v>
      </c>
    </row>
    <row r="49" spans="1:10" ht="29" x14ac:dyDescent="0.35">
      <c r="A49" s="21"/>
      <c r="B49" s="5" t="s">
        <v>69</v>
      </c>
      <c r="C49" s="5"/>
      <c r="D49" s="5" t="s">
        <v>67</v>
      </c>
      <c r="E49" s="5">
        <f>3+10</f>
        <v>13</v>
      </c>
      <c r="F49" s="21"/>
      <c r="G49" s="21"/>
      <c r="H49" s="21"/>
      <c r="I49" s="21"/>
      <c r="J49" s="64" t="s">
        <v>123</v>
      </c>
    </row>
    <row r="50" spans="1:10" x14ac:dyDescent="0.35">
      <c r="A50" s="21"/>
      <c r="B50" s="57" t="s">
        <v>70</v>
      </c>
      <c r="C50" s="57"/>
      <c r="D50" s="57" t="s">
        <v>67</v>
      </c>
      <c r="E50" s="57">
        <v>2</v>
      </c>
      <c r="F50" s="62"/>
      <c r="G50" s="62"/>
      <c r="H50" s="62"/>
      <c r="I50" s="62"/>
      <c r="J50" s="59" t="s">
        <v>122</v>
      </c>
    </row>
    <row r="51" spans="1:10" ht="29" x14ac:dyDescent="0.35">
      <c r="A51" s="21"/>
      <c r="B51" s="5" t="s">
        <v>71</v>
      </c>
      <c r="C51" s="5"/>
      <c r="D51" s="5" t="s">
        <v>67</v>
      </c>
      <c r="E51" s="5">
        <v>2</v>
      </c>
      <c r="F51" s="21"/>
      <c r="G51" s="21"/>
      <c r="H51" s="21"/>
      <c r="I51" s="21"/>
      <c r="J51" s="64" t="s">
        <v>123</v>
      </c>
    </row>
    <row r="52" spans="1:10" ht="29" x14ac:dyDescent="0.35">
      <c r="A52" s="21"/>
      <c r="B52" s="5" t="s">
        <v>72</v>
      </c>
      <c r="C52" s="5"/>
      <c r="D52" s="5" t="s">
        <v>7</v>
      </c>
      <c r="E52" s="5">
        <f>20+2</f>
        <v>22</v>
      </c>
      <c r="F52" s="21">
        <v>10</v>
      </c>
      <c r="G52" s="21"/>
      <c r="H52" s="21"/>
      <c r="I52" s="21"/>
      <c r="J52" s="64" t="s">
        <v>123</v>
      </c>
    </row>
    <row r="53" spans="1:10" ht="29" x14ac:dyDescent="0.35">
      <c r="A53" s="21"/>
      <c r="B53" s="5" t="s">
        <v>73</v>
      </c>
      <c r="C53" s="5"/>
      <c r="D53" s="5" t="s">
        <v>7</v>
      </c>
      <c r="E53" s="5">
        <v>8</v>
      </c>
      <c r="F53" s="21"/>
      <c r="G53" s="21"/>
      <c r="H53" s="21"/>
      <c r="I53" s="21"/>
      <c r="J53" s="64" t="s">
        <v>123</v>
      </c>
    </row>
    <row r="54" spans="1:10" ht="29" x14ac:dyDescent="0.35">
      <c r="A54" s="21"/>
      <c r="B54" s="5" t="s">
        <v>74</v>
      </c>
      <c r="C54" s="5"/>
      <c r="D54" s="5" t="s">
        <v>7</v>
      </c>
      <c r="E54" s="5">
        <v>8</v>
      </c>
      <c r="F54" s="21"/>
      <c r="G54" s="21"/>
      <c r="H54" s="21"/>
      <c r="I54" s="21"/>
      <c r="J54" s="64" t="s">
        <v>123</v>
      </c>
    </row>
    <row r="55" spans="1:10" ht="29" x14ac:dyDescent="0.35">
      <c r="A55" s="21"/>
      <c r="B55" s="5" t="s">
        <v>75</v>
      </c>
      <c r="C55" s="5"/>
      <c r="D55" s="5" t="s">
        <v>7</v>
      </c>
      <c r="E55" s="5">
        <v>5</v>
      </c>
      <c r="F55" s="21"/>
      <c r="G55" s="21"/>
      <c r="H55" s="21"/>
      <c r="I55" s="21"/>
      <c r="J55" s="64" t="s">
        <v>123</v>
      </c>
    </row>
    <row r="56" spans="1:10" x14ac:dyDescent="0.35">
      <c r="A56" s="21"/>
      <c r="B56" s="5"/>
      <c r="C56" s="5"/>
      <c r="D56" s="5"/>
      <c r="E56" s="5"/>
      <c r="F56" s="21"/>
      <c r="G56" s="21"/>
      <c r="H56" s="21"/>
      <c r="I56" s="21"/>
    </row>
    <row r="57" spans="1:10" x14ac:dyDescent="0.35">
      <c r="A57" s="21"/>
      <c r="B57" s="5"/>
      <c r="C57" s="5"/>
      <c r="D57" s="5"/>
      <c r="E57" s="5"/>
      <c r="F57" s="21"/>
      <c r="G57" s="21"/>
      <c r="H57" s="21"/>
      <c r="I57" s="21"/>
    </row>
    <row r="58" spans="1:10" x14ac:dyDescent="0.35">
      <c r="A58" s="21"/>
      <c r="B58" s="5"/>
      <c r="C58" s="5"/>
      <c r="D58" s="5"/>
      <c r="E58" s="5"/>
      <c r="F58" s="21"/>
      <c r="G58" s="21"/>
      <c r="H58" s="21"/>
      <c r="I58" s="21"/>
    </row>
    <row r="59" spans="1:10" x14ac:dyDescent="0.35">
      <c r="A59" s="21"/>
      <c r="B59" s="5"/>
      <c r="C59" s="5"/>
      <c r="D59" s="5"/>
      <c r="E59" s="21"/>
      <c r="F59" s="21"/>
      <c r="G59" s="21"/>
      <c r="H59" s="21"/>
      <c r="I59" s="21"/>
    </row>
    <row r="60" spans="1:10" x14ac:dyDescent="0.35">
      <c r="A60" s="21">
        <v>7</v>
      </c>
      <c r="B60" s="5" t="s">
        <v>31</v>
      </c>
      <c r="C60" s="21"/>
      <c r="D60" s="5" t="s">
        <v>7</v>
      </c>
      <c r="E60" s="21"/>
      <c r="F60" s="21"/>
      <c r="G60" s="5">
        <v>1</v>
      </c>
      <c r="H60" s="21"/>
      <c r="I60" s="62"/>
      <c r="J60" s="59"/>
    </row>
    <row r="61" spans="1:10" x14ac:dyDescent="0.35">
      <c r="A61" s="21"/>
      <c r="B61" s="5"/>
      <c r="C61" s="21"/>
      <c r="D61" s="5"/>
      <c r="E61" s="21"/>
      <c r="F61" s="21"/>
      <c r="G61" s="5"/>
      <c r="H61" s="21"/>
      <c r="I61" s="21"/>
    </row>
    <row r="62" spans="1:10" x14ac:dyDescent="0.35">
      <c r="A62" s="21">
        <v>8</v>
      </c>
      <c r="B62" s="5" t="s">
        <v>32</v>
      </c>
      <c r="C62" s="21"/>
      <c r="D62" s="5" t="s">
        <v>46</v>
      </c>
      <c r="E62" s="21"/>
      <c r="F62" s="21"/>
      <c r="G62" s="5">
        <v>17.510000000000002</v>
      </c>
      <c r="H62" s="21">
        <f>G62*3.28</f>
        <v>57.4328</v>
      </c>
      <c r="I62" s="21"/>
      <c r="J62" s="59"/>
    </row>
    <row r="63" spans="1:10" x14ac:dyDescent="0.35">
      <c r="A63" s="21"/>
      <c r="B63" s="5"/>
      <c r="C63" s="21"/>
      <c r="D63" s="5"/>
      <c r="E63" s="21"/>
      <c r="F63" s="21"/>
      <c r="G63" s="5"/>
      <c r="H63" s="21"/>
      <c r="I63" s="21"/>
    </row>
    <row r="64" spans="1:10" x14ac:dyDescent="0.35">
      <c r="A64" s="21">
        <v>9</v>
      </c>
      <c r="B64" s="5" t="s">
        <v>33</v>
      </c>
      <c r="C64" s="21"/>
      <c r="D64" s="5" t="s">
        <v>7</v>
      </c>
      <c r="E64" s="21"/>
      <c r="F64" s="21"/>
      <c r="G64" s="5">
        <v>1</v>
      </c>
      <c r="H64" s="21"/>
      <c r="I64" s="26">
        <f>G64</f>
        <v>1</v>
      </c>
      <c r="J64" s="59"/>
    </row>
    <row r="65" spans="1:11" x14ac:dyDescent="0.35">
      <c r="A65" s="21"/>
      <c r="B65" s="5"/>
      <c r="C65" s="21"/>
      <c r="D65" s="5"/>
      <c r="E65" s="21"/>
      <c r="F65" s="21"/>
      <c r="G65" s="5"/>
      <c r="H65" s="21"/>
      <c r="I65" s="21"/>
    </row>
    <row r="66" spans="1:11" x14ac:dyDescent="0.35">
      <c r="A66" s="21">
        <v>10</v>
      </c>
      <c r="B66" s="5" t="s">
        <v>34</v>
      </c>
      <c r="C66" s="21"/>
      <c r="D66" s="5" t="s">
        <v>7</v>
      </c>
      <c r="E66" s="21"/>
      <c r="F66" s="21"/>
      <c r="G66" s="5">
        <v>2</v>
      </c>
      <c r="H66" s="21"/>
      <c r="I66" s="26">
        <f>G66</f>
        <v>2</v>
      </c>
      <c r="J66" s="60"/>
    </row>
    <row r="67" spans="1:11" x14ac:dyDescent="0.35">
      <c r="A67" s="21"/>
      <c r="B67" s="5"/>
      <c r="C67" s="21"/>
      <c r="D67" s="5"/>
      <c r="E67" s="21"/>
      <c r="F67" s="21"/>
      <c r="G67" s="5"/>
      <c r="H67" s="21"/>
      <c r="I67" s="21"/>
    </row>
    <row r="68" spans="1:11" x14ac:dyDescent="0.35">
      <c r="A68" s="21">
        <v>11</v>
      </c>
      <c r="B68" s="5" t="s">
        <v>35</v>
      </c>
      <c r="C68" s="21"/>
      <c r="D68" s="5" t="s">
        <v>7</v>
      </c>
      <c r="E68" s="21"/>
      <c r="F68" s="21"/>
      <c r="G68" s="5">
        <v>1</v>
      </c>
      <c r="H68" s="21"/>
      <c r="I68" s="62">
        <f>G68</f>
        <v>1</v>
      </c>
    </row>
    <row r="69" spans="1:11" x14ac:dyDescent="0.35">
      <c r="A69" s="21"/>
      <c r="B69" s="5"/>
      <c r="C69" s="21"/>
      <c r="D69" s="5"/>
      <c r="E69" s="21"/>
      <c r="F69" s="21"/>
      <c r="G69" s="5"/>
      <c r="H69" s="21"/>
      <c r="I69" s="21"/>
    </row>
    <row r="70" spans="1:11" x14ac:dyDescent="0.35">
      <c r="A70" s="21"/>
      <c r="B70" s="5" t="s">
        <v>118</v>
      </c>
      <c r="C70" s="21"/>
      <c r="D70" s="5" t="s">
        <v>7</v>
      </c>
      <c r="E70" s="21"/>
      <c r="F70" s="21"/>
      <c r="G70" s="5">
        <v>1</v>
      </c>
      <c r="H70" s="21"/>
      <c r="I70" s="62">
        <f>G70</f>
        <v>1</v>
      </c>
    </row>
    <row r="71" spans="1:11" x14ac:dyDescent="0.35">
      <c r="A71" s="21">
        <v>12</v>
      </c>
      <c r="B71" s="5" t="s">
        <v>36</v>
      </c>
      <c r="C71" s="21"/>
      <c r="D71" s="21"/>
      <c r="E71" s="21"/>
      <c r="F71" s="21"/>
      <c r="G71" s="5"/>
      <c r="H71" s="21"/>
      <c r="I71" s="21"/>
    </row>
    <row r="72" spans="1:11" ht="43.5" x14ac:dyDescent="0.35">
      <c r="A72" s="21"/>
      <c r="B72" s="5" t="s">
        <v>37</v>
      </c>
      <c r="C72" s="24" t="s">
        <v>136</v>
      </c>
      <c r="D72" s="21" t="s">
        <v>7</v>
      </c>
      <c r="E72" s="21"/>
      <c r="F72" s="21"/>
      <c r="G72" s="5">
        <f>21+64</f>
        <v>85</v>
      </c>
      <c r="H72" s="21"/>
      <c r="I72" s="26">
        <f>G72</f>
        <v>85</v>
      </c>
      <c r="J72" s="59"/>
    </row>
    <row r="73" spans="1:11" x14ac:dyDescent="0.35">
      <c r="A73" s="21"/>
      <c r="B73" s="5"/>
      <c r="C73" s="24"/>
      <c r="D73" s="21"/>
      <c r="E73" s="21"/>
      <c r="F73" s="21"/>
      <c r="G73" s="5"/>
      <c r="H73" s="21"/>
      <c r="I73" s="21"/>
    </row>
    <row r="74" spans="1:11" x14ac:dyDescent="0.35">
      <c r="A74" s="21">
        <v>14</v>
      </c>
      <c r="B74" s="5" t="s">
        <v>38</v>
      </c>
      <c r="C74" s="21"/>
      <c r="D74" s="21" t="s">
        <v>61</v>
      </c>
      <c r="E74" s="21"/>
      <c r="F74" s="21"/>
      <c r="G74" s="5">
        <v>1</v>
      </c>
      <c r="H74" s="21"/>
      <c r="I74" s="26">
        <f>G74</f>
        <v>1</v>
      </c>
      <c r="J74" s="59"/>
    </row>
    <row r="75" spans="1:11" x14ac:dyDescent="0.35">
      <c r="A75" s="21"/>
      <c r="B75" s="5"/>
      <c r="C75" s="21"/>
      <c r="D75" s="21"/>
      <c r="E75" s="21"/>
      <c r="F75" s="21"/>
      <c r="G75" s="5"/>
      <c r="H75" s="21"/>
      <c r="I75" s="21"/>
    </row>
    <row r="76" spans="1:11" x14ac:dyDescent="0.35">
      <c r="A76" s="21">
        <v>15</v>
      </c>
      <c r="B76" s="5" t="s">
        <v>39</v>
      </c>
      <c r="C76" s="21"/>
      <c r="D76" s="21" t="s">
        <v>6</v>
      </c>
      <c r="E76" s="5">
        <v>5.077</v>
      </c>
      <c r="F76" s="5">
        <v>3.68</v>
      </c>
      <c r="G76" s="13">
        <v>1</v>
      </c>
      <c r="H76" s="14">
        <f t="shared" ref="H76:H80" si="3">E76*F76*G76</f>
        <v>18.68336</v>
      </c>
      <c r="I76" s="28">
        <f t="shared" ref="I76" si="4">H76*10.76</f>
        <v>201.03295360000001</v>
      </c>
      <c r="J76" s="59"/>
    </row>
    <row r="77" spans="1:11" x14ac:dyDescent="0.35">
      <c r="A77" s="21"/>
      <c r="B77" s="5"/>
      <c r="C77" s="21"/>
      <c r="D77" s="21"/>
      <c r="E77" s="5"/>
      <c r="F77" s="5"/>
      <c r="G77" s="13"/>
      <c r="H77" s="14"/>
      <c r="I77" s="14"/>
    </row>
    <row r="78" spans="1:11" x14ac:dyDescent="0.35">
      <c r="A78" s="21">
        <v>16</v>
      </c>
      <c r="B78" s="5" t="s">
        <v>40</v>
      </c>
      <c r="C78" s="21"/>
      <c r="D78" s="21" t="s">
        <v>9</v>
      </c>
      <c r="E78" s="21"/>
      <c r="F78" s="21"/>
      <c r="G78" s="5">
        <v>1</v>
      </c>
      <c r="H78" s="21"/>
      <c r="I78" s="21"/>
      <c r="J78" s="59"/>
    </row>
    <row r="79" spans="1:11" x14ac:dyDescent="0.35">
      <c r="A79" s="21"/>
      <c r="B79" s="5"/>
      <c r="C79" s="21"/>
      <c r="D79" s="21"/>
      <c r="E79" s="21"/>
      <c r="F79" s="21"/>
      <c r="G79" s="5"/>
      <c r="H79" s="21"/>
      <c r="I79" s="21"/>
    </row>
    <row r="80" spans="1:11" ht="26" x14ac:dyDescent="0.35">
      <c r="A80" s="21">
        <v>17</v>
      </c>
      <c r="B80" s="6" t="s">
        <v>41</v>
      </c>
      <c r="C80" s="21"/>
      <c r="D80" s="21" t="s">
        <v>6</v>
      </c>
      <c r="E80" s="20">
        <v>115.46</v>
      </c>
      <c r="F80" s="22">
        <v>1</v>
      </c>
      <c r="G80" s="10">
        <v>1</v>
      </c>
      <c r="H80" s="14">
        <f t="shared" si="3"/>
        <v>115.46</v>
      </c>
      <c r="I80" s="26">
        <f>H80*10.76</f>
        <v>1242.3496</v>
      </c>
      <c r="J80" s="59"/>
      <c r="K80" s="59"/>
    </row>
    <row r="81" spans="1:11" x14ac:dyDescent="0.35">
      <c r="A81" s="21"/>
      <c r="B81" s="6"/>
      <c r="C81" s="21"/>
      <c r="D81" s="21"/>
      <c r="E81" s="20"/>
      <c r="F81" s="22"/>
      <c r="G81" s="10"/>
      <c r="H81" s="14"/>
      <c r="I81" s="21"/>
    </row>
    <row r="82" spans="1:11" x14ac:dyDescent="0.35">
      <c r="A82" s="21">
        <v>18</v>
      </c>
      <c r="B82" s="5" t="s">
        <v>42</v>
      </c>
      <c r="C82" s="21"/>
      <c r="D82" s="21" t="s">
        <v>6</v>
      </c>
      <c r="E82" s="20">
        <v>115.46</v>
      </c>
      <c r="F82" s="22">
        <v>1</v>
      </c>
      <c r="G82" s="10">
        <v>1</v>
      </c>
      <c r="H82" s="14">
        <f t="shared" ref="H82" si="5">E82*F82*G82</f>
        <v>115.46</v>
      </c>
      <c r="I82" s="26">
        <f>H82*10.76</f>
        <v>1242.3496</v>
      </c>
      <c r="J82" s="59"/>
      <c r="K82" s="59"/>
    </row>
    <row r="83" spans="1:11" x14ac:dyDescent="0.35">
      <c r="A83" s="21"/>
      <c r="B83" s="5"/>
      <c r="C83" s="21"/>
      <c r="D83" s="21"/>
      <c r="E83" s="20"/>
      <c r="F83" s="22"/>
      <c r="G83" s="10"/>
      <c r="H83" s="14"/>
      <c r="I83" s="21"/>
    </row>
    <row r="84" spans="1:11" x14ac:dyDescent="0.35">
      <c r="A84" s="21">
        <v>19</v>
      </c>
      <c r="B84" s="5" t="s">
        <v>53</v>
      </c>
      <c r="C84" s="21"/>
      <c r="D84" s="21" t="s">
        <v>44</v>
      </c>
      <c r="E84" s="21">
        <v>4.67</v>
      </c>
      <c r="F84" s="21">
        <v>0.24</v>
      </c>
      <c r="G84" s="5">
        <v>2</v>
      </c>
      <c r="H84" s="21">
        <f>E84*F84*G84</f>
        <v>2.2416</v>
      </c>
      <c r="I84" s="21">
        <f>H84*10.76</f>
        <v>24.119616000000001</v>
      </c>
      <c r="J84" s="59"/>
    </row>
    <row r="85" spans="1:11" x14ac:dyDescent="0.35">
      <c r="A85" s="21"/>
      <c r="B85" s="21"/>
      <c r="C85" s="21"/>
      <c r="D85" s="21" t="s">
        <v>44</v>
      </c>
      <c r="E85" s="21">
        <v>1.2</v>
      </c>
      <c r="F85" s="21">
        <v>0.24</v>
      </c>
      <c r="G85" s="5">
        <v>1</v>
      </c>
      <c r="H85" s="21">
        <f t="shared" ref="H85:H87" si="6">E85*F85*G85</f>
        <v>0.28799999999999998</v>
      </c>
      <c r="I85" s="21">
        <f t="shared" ref="I85:I87" si="7">H85*10.76</f>
        <v>3.0988799999999999</v>
      </c>
      <c r="J85" s="59"/>
    </row>
    <row r="86" spans="1:11" x14ac:dyDescent="0.35">
      <c r="A86" s="21"/>
      <c r="B86" s="21"/>
      <c r="C86" s="21"/>
      <c r="D86" s="21" t="s">
        <v>44</v>
      </c>
      <c r="E86" s="21">
        <v>5</v>
      </c>
      <c r="F86" s="21">
        <v>0.24</v>
      </c>
      <c r="G86" s="5">
        <v>4</v>
      </c>
      <c r="H86" s="21">
        <f t="shared" si="6"/>
        <v>4.8</v>
      </c>
      <c r="I86" s="21">
        <f t="shared" si="7"/>
        <v>51.647999999999996</v>
      </c>
      <c r="J86" s="59"/>
    </row>
    <row r="87" spans="1:11" x14ac:dyDescent="0.35">
      <c r="A87" s="21"/>
      <c r="B87" s="21"/>
      <c r="C87" s="21"/>
      <c r="D87" s="21" t="s">
        <v>44</v>
      </c>
      <c r="E87" s="21">
        <v>0.85</v>
      </c>
      <c r="F87" s="21">
        <v>0.24</v>
      </c>
      <c r="G87" s="5">
        <v>2</v>
      </c>
      <c r="H87" s="21">
        <f t="shared" si="6"/>
        <v>0.40799999999999997</v>
      </c>
      <c r="I87" s="21">
        <f t="shared" si="7"/>
        <v>4.3900799999999993</v>
      </c>
      <c r="J87" s="59"/>
    </row>
    <row r="88" spans="1:11" ht="15.5" x14ac:dyDescent="0.35">
      <c r="A88" s="23"/>
      <c r="B88" s="23"/>
      <c r="C88" s="23"/>
      <c r="D88" s="23"/>
      <c r="E88" s="23"/>
      <c r="F88" s="23"/>
      <c r="G88" s="11"/>
      <c r="H88" s="23"/>
      <c r="I88" s="23">
        <f>SUM(I84:I87)</f>
        <v>83.256575999999995</v>
      </c>
      <c r="J88" s="59"/>
    </row>
    <row r="89" spans="1:11" x14ac:dyDescent="0.35">
      <c r="A89" s="21"/>
      <c r="B89" s="21"/>
      <c r="C89" s="21"/>
      <c r="D89" s="21"/>
      <c r="E89" s="21"/>
      <c r="F89" s="21"/>
      <c r="G89" s="5"/>
      <c r="H89" s="21"/>
      <c r="I89" s="21"/>
    </row>
    <row r="90" spans="1:11" x14ac:dyDescent="0.35">
      <c r="A90" s="21">
        <v>20</v>
      </c>
      <c r="B90" s="21" t="s">
        <v>81</v>
      </c>
      <c r="C90" s="21"/>
      <c r="D90" s="21" t="s">
        <v>7</v>
      </c>
      <c r="E90" s="21">
        <v>1</v>
      </c>
      <c r="F90" s="21">
        <v>1</v>
      </c>
      <c r="G90" s="5">
        <v>18</v>
      </c>
      <c r="H90" s="26">
        <f>E90*F90*G90</f>
        <v>18</v>
      </c>
      <c r="I90" s="21"/>
    </row>
    <row r="91" spans="1:11" x14ac:dyDescent="0.35">
      <c r="G91" s="4"/>
      <c r="J91" s="60"/>
    </row>
    <row r="92" spans="1:11" x14ac:dyDescent="0.35">
      <c r="A92">
        <v>21</v>
      </c>
      <c r="B92" t="s">
        <v>82</v>
      </c>
    </row>
    <row r="95" spans="1:11" x14ac:dyDescent="0.35">
      <c r="A95">
        <v>25</v>
      </c>
      <c r="B95" s="81" t="s">
        <v>134</v>
      </c>
      <c r="C95" s="82"/>
      <c r="D95" s="83" t="s">
        <v>6</v>
      </c>
      <c r="E95" s="83">
        <v>3.8239999999999998</v>
      </c>
      <c r="F95" s="83">
        <v>1.1000000000000001</v>
      </c>
      <c r="G95" s="83">
        <v>1</v>
      </c>
      <c r="H95" s="83">
        <f t="shared" ref="H95:H96" si="8">E95*F95*G95</f>
        <v>4.2064000000000004</v>
      </c>
      <c r="I95" s="84">
        <f>H95*10.76</f>
        <v>45.260864000000005</v>
      </c>
      <c r="J95" t="s">
        <v>137</v>
      </c>
    </row>
    <row r="96" spans="1:11" x14ac:dyDescent="0.35">
      <c r="B96" s="85" t="s">
        <v>135</v>
      </c>
      <c r="C96" s="86"/>
      <c r="D96" s="87" t="s">
        <v>6</v>
      </c>
      <c r="E96" s="87">
        <v>1.6</v>
      </c>
      <c r="F96" s="87">
        <v>1.1000000000000001</v>
      </c>
      <c r="G96" s="87">
        <v>1</v>
      </c>
      <c r="H96" s="87">
        <f t="shared" si="8"/>
        <v>1.7600000000000002</v>
      </c>
      <c r="I96" s="88">
        <f>H96*10.76</f>
        <v>18.937600000000003</v>
      </c>
    </row>
    <row r="97" spans="9:9" ht="15.5" x14ac:dyDescent="0.35">
      <c r="I97" s="23">
        <f>SUM(I95:I96)</f>
        <v>64.198464000000001</v>
      </c>
    </row>
  </sheetData>
  <mergeCells count="7">
    <mergeCell ref="B28:F28"/>
    <mergeCell ref="B34:F34"/>
    <mergeCell ref="B4:G4"/>
    <mergeCell ref="B11:G11"/>
    <mergeCell ref="B6:G6"/>
    <mergeCell ref="B8:G8"/>
    <mergeCell ref="B14: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Extra Item</vt:lpstr>
      <vt:lpstr>Items as per site requirement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Monu Yadav</dc:creator>
  <cp:lastModifiedBy>Mrunal Joshi</cp:lastModifiedBy>
  <cp:lastPrinted>2024-01-18T13:52:52Z</cp:lastPrinted>
  <dcterms:created xsi:type="dcterms:W3CDTF">2023-12-20T09:45:55Z</dcterms:created>
  <dcterms:modified xsi:type="dcterms:W3CDTF">2024-02-26T06:29:21Z</dcterms:modified>
</cp:coreProperties>
</file>