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Irfan Sayed\OneDrive - Travel food Services\Lucknow Airport\Outlets drawings\Budweiser Bar - D42\Dayspring invoices details\Additional costing details\Revised costing - 30-12-24\REvised2 costing - 01-01-25\"/>
    </mc:Choice>
  </mc:AlternateContent>
  <xr:revisionPtr revIDLastSave="0" documentId="13_ncr:1_{52421609-8347-4811-BD55-D8ADE8186D11}" xr6:coauthVersionLast="47" xr6:coauthVersionMax="47" xr10:uidLastSave="{00000000-0000-0000-0000-000000000000}"/>
  <bookViews>
    <workbookView xWindow="-108" yWindow="-108" windowWidth="23256" windowHeight="12576" activeTab="1" xr2:uid="{00000000-000D-0000-FFFF-FFFF00000000}"/>
  </bookViews>
  <sheets>
    <sheet name="PI" sheetId="1" r:id="rId1"/>
    <sheet name="Summa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2" l="1"/>
  <c r="E36" i="2"/>
  <c r="F36" i="2"/>
  <c r="F37" i="2"/>
  <c r="D28" i="2"/>
  <c r="D20" i="2"/>
  <c r="F13" i="2"/>
  <c r="F12" i="2" l="1"/>
  <c r="F22" i="2"/>
  <c r="F21" i="2"/>
  <c r="F20" i="2"/>
  <c r="F16" i="2"/>
  <c r="F10" i="2"/>
  <c r="F32" i="2" l="1"/>
  <c r="F34" i="2"/>
  <c r="F33" i="2"/>
  <c r="F31" i="2"/>
  <c r="F39" i="2"/>
  <c r="F15" i="2"/>
  <c r="F30" i="2" l="1"/>
  <c r="F29" i="2"/>
  <c r="F35" i="2" l="1"/>
  <c r="F28" i="2"/>
  <c r="F27" i="2"/>
  <c r="F26" i="2"/>
  <c r="F25" i="2"/>
  <c r="F24" i="2"/>
  <c r="F23" i="2"/>
  <c r="F19" i="2"/>
  <c r="F18" i="2"/>
  <c r="F17" i="2"/>
  <c r="F14" i="2" l="1"/>
  <c r="F11" i="2"/>
  <c r="F9" i="2"/>
  <c r="F7" i="2" l="1"/>
  <c r="F8" i="2" l="1"/>
  <c r="F6" i="2"/>
  <c r="F5" i="2"/>
  <c r="F40" i="2" s="1"/>
  <c r="F12" i="1" s="1"/>
  <c r="G12" i="1" l="1"/>
  <c r="G23" i="1" s="1"/>
  <c r="G24" i="1" l="1"/>
  <c r="G25" i="1" s="1"/>
</calcChain>
</file>

<file path=xl/sharedStrings.xml><?xml version="1.0" encoding="utf-8"?>
<sst xmlns="http://schemas.openxmlformats.org/spreadsheetml/2006/main" count="143" uniqueCount="111">
  <si>
    <t>DAYSPRING ENTERPRISES</t>
  </si>
  <si>
    <t>B/14, HAPPY HOME APTS, OPP. SWEEKAR HOTEL</t>
  </si>
  <si>
    <t>SAIBABA NAGAR, BORIVLI (WEST), MUMBAI - 400 092</t>
  </si>
  <si>
    <t>Contact no: +91 98202 30523                                                                                                                                                                                                                                                                                                                                                                                                                                                         Email : dayspringent@gmail.com</t>
  </si>
  <si>
    <t>To,</t>
  </si>
  <si>
    <t>Simolina Kitchen Pvt. Ltd.</t>
  </si>
  <si>
    <t>Date</t>
  </si>
  <si>
    <t>Sr. No.</t>
  </si>
  <si>
    <t>Category</t>
  </si>
  <si>
    <t>Description</t>
  </si>
  <si>
    <t>Unit</t>
  </si>
  <si>
    <t>QTY</t>
  </si>
  <si>
    <t>Rate</t>
  </si>
  <si>
    <t>Amount</t>
  </si>
  <si>
    <t>Basic Total</t>
  </si>
  <si>
    <t>Add GST @ 18%</t>
  </si>
  <si>
    <t>Grand Total</t>
  </si>
  <si>
    <t>Work Completion Time Period</t>
  </si>
  <si>
    <t>Payment terms :</t>
  </si>
  <si>
    <t>No Retention</t>
  </si>
  <si>
    <t>For DAYSPRING ENTERPRISES</t>
  </si>
  <si>
    <t>Authorised Signatory</t>
  </si>
  <si>
    <t>nos</t>
  </si>
  <si>
    <t>Proforma Invoice for Budwiser Extra Item Work</t>
  </si>
  <si>
    <t>Extra Item</t>
  </si>
  <si>
    <t xml:space="preserve">Budwiser D-42 Additional Item </t>
  </si>
  <si>
    <t>Sr. no</t>
  </si>
  <si>
    <t>Discreption</t>
  </si>
  <si>
    <t>Total Qty</t>
  </si>
  <si>
    <t xml:space="preserve">Rate </t>
  </si>
  <si>
    <t>Remarks</t>
  </si>
  <si>
    <t>Sqm</t>
  </si>
  <si>
    <t>BOH Area metal ceiling removing and rework to achive 100 mm Level down or Hanging rod with butterfly claim or as per project incharge</t>
  </si>
  <si>
    <t>Supply, Installation, Testing and Commissioning of multiblade Al volume control Collar / Grille /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</si>
  <si>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of GI multiblade volume control duct damper complete with neoprene rubber gaskets, nuts, bolts, screws linkages, flanges etc., as per specifications.</t>
  </si>
  <si>
    <t>Nos</t>
  </si>
  <si>
    <t xml:space="preserve">Angle valve/ Cock with PVC pipe connection upto WHB/sink/Geyser connection </t>
  </si>
  <si>
    <t>Rmt</t>
  </si>
  <si>
    <t>Total Amount</t>
  </si>
  <si>
    <t>SITC of insulation for chilled water. piping. 
For internal pipe - Stick 25mm thick Nitrile rubber  class "O" Closed cell nitrile rubber with anti-microbial coating on it. Insulation shall have Thermal conductivity of 0.033 W/(m.K) and water vapor permeance of 0.10. Joints should be sealed with 50 mm wide 3 mm thick self adhesive tape .</t>
  </si>
  <si>
    <r>
      <t xml:space="preserve">Supply, Fabrication, Testing, and Commissioning of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 </t>
    </r>
    <r>
      <rPr>
        <b/>
        <sz val="11"/>
        <color theme="1"/>
        <rFont val="Calibri"/>
        <family val="2"/>
        <scheme val="minor"/>
      </rPr>
      <t>(For Scrubber and BOH duct)                                                           24 Gauge GI Sheet Metal Duct (0-750mm)</t>
    </r>
  </si>
  <si>
    <t xml:space="preserve">Wiring for secondary Switch controlled light points ( Looped from above point) with 1.5 sq. mm PVC insulated stranded copper conductor 1100 Volt grade FRLS  wires in 25 mm dia 16 SWG MS concealed/surface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</si>
  <si>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pt</t>
  </si>
  <si>
    <t>mts</t>
  </si>
  <si>
    <t>DB 32A 3P+N+E- with 40A MCB</t>
  </si>
  <si>
    <t>4 x 6sqmm + 2.5sqmm in existing conduit</t>
  </si>
  <si>
    <t>3core x 6 sq.mm Copper Armoured cable</t>
  </si>
  <si>
    <t>UPS i/p n o/p</t>
  </si>
  <si>
    <t>Termination of above</t>
  </si>
  <si>
    <t>FP C40A AC MCB</t>
  </si>
  <si>
    <t>In DB</t>
  </si>
  <si>
    <t>DP 40A,100MA  RCCB</t>
  </si>
  <si>
    <t>32A DP MCB with enclosure</t>
  </si>
  <si>
    <t>UPS output</t>
  </si>
  <si>
    <t>General testing,repairing and wiring work for site completion</t>
  </si>
  <si>
    <t>job</t>
  </si>
  <si>
    <t xml:space="preserve">Providing and fixing Scrubber DOL Stater </t>
  </si>
  <si>
    <t>Providing and Laying FRLS 4Rx4 sqmm wire supply with conduit</t>
  </si>
  <si>
    <t xml:space="preserve">Providing and Laying FRLS 3R x 1.5 sqmm wire supply </t>
  </si>
  <si>
    <t>Lucknow Airport terminal -3 , Budwiser</t>
  </si>
  <si>
    <t>50% Advance with Work order</t>
  </si>
  <si>
    <t xml:space="preserve"> 15 days from the Date of PO with advance</t>
  </si>
  <si>
    <t xml:space="preserve">For cctv and Fire alarm 6 module </t>
  </si>
  <si>
    <t xml:space="preserve">Providing and fixing Main drain CP jali heavy duty </t>
  </si>
  <si>
    <t xml:space="preserve">providing and fixing 300x300 mm SS Jali </t>
  </si>
  <si>
    <t>Floor tile dismentle and removing of debrais and 100mm PVC heavy duty pipe connection with all bends and making 300x300 mm GT .</t>
  </si>
  <si>
    <t xml:space="preserve">Removing and shifting Dabris out side of airport area by truck per round 200 cft </t>
  </si>
  <si>
    <t>For scrubber and scrubber Dryer connection</t>
  </si>
  <si>
    <t>Providing and fixing Floor tile 600x600 mm or existing floor tile dismentle for plumbing work .</t>
  </si>
  <si>
    <t>cable for dish washer machine</t>
  </si>
  <si>
    <r>
      <t xml:space="preserve"> UPVC pipes fitting for AHU Drain water of following sizes with necessary supports and fittings such as elbows, tees &amp; reducers etc. The insulation line to be insulated with nitrile rubber insulation of thickness 9mm and wrapped by weather proof protection tape.                                                                                   </t>
    </r>
    <r>
      <rPr>
        <b/>
        <sz val="11"/>
        <color theme="1"/>
        <rFont val="Calibri"/>
        <family val="2"/>
        <scheme val="minor"/>
      </rPr>
      <t>Φ 25 mm      (Make: Supreme, Prince, Astral)</t>
    </r>
  </si>
  <si>
    <r>
      <t xml:space="preserve"> CPVC pipes fitting fof Gyser Line water of following sizes with necessary supports and fittings such as elbows, tees &amp; reducers etc.                                                                                                          </t>
    </r>
    <r>
      <rPr>
        <b/>
        <sz val="11"/>
        <color theme="1"/>
        <rFont val="Calibri"/>
        <family val="2"/>
        <scheme val="minor"/>
      </rPr>
      <t>Φ 25 mm      (Make: Supreme, Prince, Astral)</t>
    </r>
  </si>
  <si>
    <t>Bar counter area</t>
  </si>
  <si>
    <t>4 x 10sqmm Coper Cable</t>
  </si>
  <si>
    <t xml:space="preserve">Isolator 40 Amp </t>
  </si>
  <si>
    <t xml:space="preserve">Isolator 63 Amp </t>
  </si>
  <si>
    <t xml:space="preserve">For dish washer 3 phase box Connection looping </t>
  </si>
  <si>
    <t>Fixing,Testing, and Commissioning of Sink Grease trap  with necessary fitting.</t>
  </si>
  <si>
    <t>Providing and fixing SS Sink with drain pipe connection Make Nirali aur equivelent Size -350x450</t>
  </si>
  <si>
    <t>VCD for exhaust</t>
  </si>
  <si>
    <t>Grills vcd</t>
  </si>
  <si>
    <t>AHU drain line</t>
  </si>
  <si>
    <t>For scrubber connection of hud and Exhaust Duct making and taping Adani Exhaust Line, additional ducting.</t>
  </si>
  <si>
    <t>Kitchen 3-phse box for Dish washer machine/4 burner electric oven &amp; Merry chef</t>
  </si>
  <si>
    <t>Sq ft</t>
  </si>
  <si>
    <t>For RO water pressure</t>
  </si>
  <si>
    <t>Infront of LT panel</t>
  </si>
  <si>
    <t>At dish wash area.</t>
  </si>
  <si>
    <t>Below dish washer machine</t>
  </si>
  <si>
    <t>Rubber mat - 2 mm for electrical panel - as per std</t>
  </si>
  <si>
    <t>Pumps for RO flow</t>
  </si>
  <si>
    <t xml:space="preserve">SUMMARY  FOR Budweiser Non tendering Items LKO LUCKNOW  AIRPORT </t>
  </si>
  <si>
    <t>Kitchen area ceiling</t>
  </si>
  <si>
    <t>For AHU chilled line</t>
  </si>
  <si>
    <t>Kitchen and Panel area</t>
  </si>
  <si>
    <t>Kitchen ceiling light looping</t>
  </si>
  <si>
    <t>For Merrychef &amp; 4 burner range below oven</t>
  </si>
  <si>
    <t>Hood Light and counter area light connection and AHU PICV valve connection 3 nos</t>
  </si>
  <si>
    <t>For scrubber</t>
  </si>
  <si>
    <t>Entire debris from outlet area</t>
  </si>
  <si>
    <t>for plumbng in and out line</t>
  </si>
  <si>
    <t>For Gyser Connection at dish wash area</t>
  </si>
  <si>
    <t>Grease trap fixing with fitting for Nugreen at dish wash area</t>
  </si>
  <si>
    <t xml:space="preserve">Electrical Additional point for CCTV system 6 module board with box and face plate  or as per desire whichever with all include </t>
  </si>
  <si>
    <t xml:space="preserve">Electrical Additional point for Gas panel and suppression system 6 module board with box and face plate  or as per desire whichever with all include </t>
  </si>
  <si>
    <t>For scrubber and scrubber Dryer connection from panel till machine</t>
  </si>
  <si>
    <t>Entire outlet electrical power points testing and commissioning.</t>
  </si>
  <si>
    <t>Kindly Attn.:- Mr. Irfan Sayed</t>
  </si>
  <si>
    <t xml:space="preserve">MS support </t>
  </si>
  <si>
    <t>Sqmt</t>
  </si>
  <si>
    <t>support for 4 burner range and plumibg fittings support to avoid damages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</si>
</sst>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
    <numFmt numFmtId="166" formatCode="_ * #,##0_ ;_ * \-#,##0_ ;_ * &quot;-&quot;??_ ;_ @_ "/>
  </numFmts>
  <fonts count="2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24"/>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sz val="10"/>
      <name val="Helv"/>
      <charset val="204"/>
    </font>
    <font>
      <sz val="11"/>
      <name val="Cambria"/>
      <family val="1"/>
      <scheme val="major"/>
    </font>
    <font>
      <b/>
      <u/>
      <sz val="11"/>
      <color theme="1"/>
      <name val="Calibri"/>
      <family val="2"/>
      <scheme val="minor"/>
    </font>
    <font>
      <b/>
      <sz val="18"/>
      <color theme="1"/>
      <name val="Calibri"/>
      <family val="2"/>
      <scheme val="minor"/>
    </font>
    <font>
      <sz val="10"/>
      <name val="Arial"/>
      <family val="2"/>
    </font>
    <font>
      <b/>
      <sz val="12"/>
      <name val="Arial"/>
      <family val="2"/>
    </font>
    <font>
      <sz val="9"/>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hair">
        <color auto="1"/>
      </right>
      <top style="medium">
        <color auto="1"/>
      </top>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diagonal/>
    </border>
  </borders>
  <cellStyleXfs count="11">
    <xf numFmtId="0" fontId="0" fillId="0" borderId="0"/>
    <xf numFmtId="164" fontId="1" fillId="0" borderId="0" applyFont="0" applyFill="0" applyBorder="0" applyAlignment="0" applyProtection="0"/>
    <xf numFmtId="0" fontId="1" fillId="0" borderId="0"/>
    <xf numFmtId="0" fontId="13" fillId="0" borderId="0"/>
    <xf numFmtId="0" fontId="17" fillId="0" borderId="0">
      <alignment vertical="center"/>
    </xf>
    <xf numFmtId="43" fontId="17" fillId="0" borderId="0">
      <alignment vertical="top"/>
      <protection locked="0"/>
    </xf>
    <xf numFmtId="43" fontId="19" fillId="0" borderId="0" applyFont="0" applyFill="0" applyBorder="0" applyAlignment="0" applyProtection="0"/>
    <xf numFmtId="0" fontId="17" fillId="0" borderId="0"/>
    <xf numFmtId="0" fontId="17" fillId="0" borderId="0"/>
    <xf numFmtId="0" fontId="17" fillId="0" borderId="0"/>
    <xf numFmtId="0" fontId="1" fillId="0" borderId="0"/>
  </cellStyleXfs>
  <cellXfs count="157">
    <xf numFmtId="0" fontId="0" fillId="0" borderId="0" xfId="0"/>
    <xf numFmtId="0" fontId="5" fillId="0" borderId="0" xfId="2" applyFont="1" applyAlignment="1">
      <alignment vertical="center"/>
    </xf>
    <xf numFmtId="0" fontId="6" fillId="0" borderId="0" xfId="2" applyFont="1" applyAlignment="1">
      <alignment vertical="center"/>
    </xf>
    <xf numFmtId="0" fontId="8" fillId="0" borderId="0" xfId="2" applyFont="1" applyAlignment="1">
      <alignment vertical="center"/>
    </xf>
    <xf numFmtId="0" fontId="10" fillId="0" borderId="0" xfId="2" applyFont="1" applyAlignment="1">
      <alignment vertical="center"/>
    </xf>
    <xf numFmtId="0" fontId="11" fillId="0" borderId="12" xfId="0" applyFont="1" applyBorder="1" applyAlignment="1">
      <alignment horizontal="center" vertical="top" wrapText="1"/>
    </xf>
    <xf numFmtId="0" fontId="12" fillId="0" borderId="0" xfId="2" applyFont="1" applyAlignment="1">
      <alignment vertical="center"/>
    </xf>
    <xf numFmtId="0" fontId="11" fillId="0" borderId="17" xfId="0" applyFont="1" applyBorder="1" applyAlignment="1">
      <alignment horizontal="center" vertical="top" wrapText="1"/>
    </xf>
    <xf numFmtId="0" fontId="11" fillId="0" borderId="24" xfId="0" applyFont="1" applyBorder="1" applyAlignment="1">
      <alignment horizontal="center" vertical="top"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164" fontId="11" fillId="0" borderId="34" xfId="1" applyFont="1" applyBorder="1" applyAlignment="1">
      <alignment horizontal="center" vertical="center" wrapText="1"/>
    </xf>
    <xf numFmtId="0" fontId="12" fillId="0" borderId="0" xfId="3" applyFont="1" applyAlignment="1">
      <alignment horizontal="center" vertical="center" wrapText="1"/>
    </xf>
    <xf numFmtId="0" fontId="0" fillId="0" borderId="35" xfId="0" applyBorder="1"/>
    <xf numFmtId="0" fontId="0" fillId="0" borderId="36" xfId="0" applyBorder="1"/>
    <xf numFmtId="0" fontId="0" fillId="0" borderId="37" xfId="0" applyBorder="1"/>
    <xf numFmtId="164" fontId="0" fillId="0" borderId="38" xfId="1" applyFont="1" applyBorder="1"/>
    <xf numFmtId="0" fontId="0" fillId="0" borderId="39" xfId="0" applyBorder="1" applyAlignment="1">
      <alignment horizontal="center" vertical="center"/>
    </xf>
    <xf numFmtId="0" fontId="0" fillId="0" borderId="40" xfId="0" applyBorder="1" applyAlignment="1">
      <alignment horizontal="center" vertical="center" wrapText="1"/>
    </xf>
    <xf numFmtId="0" fontId="14" fillId="0" borderId="40" xfId="0" applyFont="1" applyBorder="1" applyAlignment="1">
      <alignment vertical="center" wrapText="1"/>
    </xf>
    <xf numFmtId="0" fontId="0" fillId="0" borderId="41" xfId="0" applyBorder="1" applyAlignment="1">
      <alignment horizontal="center" vertical="center"/>
    </xf>
    <xf numFmtId="164" fontId="0" fillId="0" borderId="40" xfId="1" applyFont="1" applyBorder="1" applyAlignment="1">
      <alignment horizontal="center" vertical="center"/>
    </xf>
    <xf numFmtId="164" fontId="0"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wrapText="1"/>
    </xf>
    <xf numFmtId="0" fontId="0" fillId="0" borderId="45" xfId="0" applyBorder="1" applyAlignment="1">
      <alignment horizontal="center" vertical="center"/>
    </xf>
    <xf numFmtId="2" fontId="0" fillId="0" borderId="45" xfId="0" applyNumberFormat="1" applyBorder="1" applyAlignment="1">
      <alignment horizontal="center" vertical="center"/>
    </xf>
    <xf numFmtId="164" fontId="0" fillId="0" borderId="45" xfId="1" applyFont="1" applyBorder="1" applyAlignment="1">
      <alignment horizontal="center" vertical="center"/>
    </xf>
    <xf numFmtId="164" fontId="0" fillId="0" borderId="46" xfId="1" applyFont="1" applyBorder="1" applyAlignment="1">
      <alignment horizontal="center" vertical="center"/>
    </xf>
    <xf numFmtId="0" fontId="0" fillId="0" borderId="0" xfId="0" applyAlignment="1">
      <alignment vertical="center"/>
    </xf>
    <xf numFmtId="0" fontId="0" fillId="0" borderId="17" xfId="0" applyBorder="1"/>
    <xf numFmtId="0" fontId="0" fillId="0" borderId="19" xfId="0" applyBorder="1"/>
    <xf numFmtId="0" fontId="0" fillId="0" borderId="47" xfId="0" applyBorder="1"/>
    <xf numFmtId="164" fontId="0" fillId="0" borderId="48" xfId="1" applyFont="1" applyBorder="1"/>
    <xf numFmtId="0" fontId="2" fillId="0" borderId="47" xfId="0" applyFont="1" applyBorder="1"/>
    <xf numFmtId="0" fontId="3" fillId="0" borderId="17" xfId="0" applyFont="1" applyBorder="1"/>
    <xf numFmtId="0" fontId="3" fillId="0" borderId="19" xfId="0" applyFont="1" applyBorder="1"/>
    <xf numFmtId="0" fontId="3" fillId="0" borderId="47" xfId="0" applyFont="1" applyBorder="1"/>
    <xf numFmtId="0" fontId="3" fillId="0" borderId="47" xfId="0" applyFont="1" applyBorder="1" applyAlignment="1">
      <alignment horizontal="right"/>
    </xf>
    <xf numFmtId="164" fontId="3" fillId="0" borderId="48" xfId="1" applyFont="1" applyBorder="1"/>
    <xf numFmtId="0" fontId="3" fillId="0" borderId="0" xfId="0" applyFont="1"/>
    <xf numFmtId="43" fontId="3" fillId="0" borderId="0" xfId="0" applyNumberFormat="1" applyFont="1"/>
    <xf numFmtId="0" fontId="0" fillId="0" borderId="49" xfId="0" applyBorder="1"/>
    <xf numFmtId="0" fontId="0" fillId="0" borderId="21" xfId="0" applyBorder="1"/>
    <xf numFmtId="0" fontId="0" fillId="0" borderId="22" xfId="0" applyBorder="1"/>
    <xf numFmtId="0" fontId="0" fillId="0" borderId="22" xfId="0" applyBorder="1" applyAlignment="1">
      <alignment horizontal="right"/>
    </xf>
    <xf numFmtId="164" fontId="0" fillId="0" borderId="23" xfId="1" applyFont="1" applyBorder="1"/>
    <xf numFmtId="0" fontId="3" fillId="0" borderId="49" xfId="0" applyFont="1" applyBorder="1"/>
    <xf numFmtId="0" fontId="3" fillId="0" borderId="21" xfId="0" applyFont="1" applyBorder="1"/>
    <xf numFmtId="0" fontId="3" fillId="0" borderId="22" xfId="0" applyFont="1" applyBorder="1"/>
    <xf numFmtId="164" fontId="3" fillId="0" borderId="23" xfId="1" applyFont="1" applyBorder="1"/>
    <xf numFmtId="0" fontId="0" fillId="0" borderId="47" xfId="0" applyBorder="1" applyAlignment="1">
      <alignment horizontal="right"/>
    </xf>
    <xf numFmtId="0" fontId="3" fillId="0" borderId="24" xfId="0" applyFont="1" applyBorder="1"/>
    <xf numFmtId="0" fontId="3" fillId="0" borderId="26" xfId="0" applyFont="1" applyBorder="1"/>
    <xf numFmtId="0" fontId="3" fillId="0" borderId="50" xfId="0" applyFont="1" applyBorder="1"/>
    <xf numFmtId="0" fontId="3" fillId="0" borderId="50" xfId="0" applyFont="1" applyBorder="1" applyAlignment="1">
      <alignment horizontal="right"/>
    </xf>
    <xf numFmtId="164" fontId="3" fillId="0" borderId="51" xfId="1" applyFont="1" applyBorder="1"/>
    <xf numFmtId="0" fontId="0" fillId="0" borderId="4" xfId="0" applyBorder="1"/>
    <xf numFmtId="164" fontId="0" fillId="0" borderId="5" xfId="1" applyFont="1" applyBorder="1"/>
    <xf numFmtId="0" fontId="15" fillId="0" borderId="0" xfId="0" applyFont="1"/>
    <xf numFmtId="0" fontId="2" fillId="0" borderId="0" xfId="0" applyFont="1"/>
    <xf numFmtId="0" fontId="0" fillId="0" borderId="6" xfId="0" applyBorder="1"/>
    <xf numFmtId="0" fontId="0" fillId="0" borderId="7" xfId="0" applyBorder="1"/>
    <xf numFmtId="164" fontId="0" fillId="0" borderId="8" xfId="1" applyFont="1" applyBorder="1"/>
    <xf numFmtId="164" fontId="0" fillId="0" borderId="0" xfId="1" applyFont="1"/>
    <xf numFmtId="0" fontId="18" fillId="0" borderId="52" xfId="4" applyFont="1" applyBorder="1" applyAlignment="1">
      <alignment horizontal="center" vertical="center" wrapText="1"/>
    </xf>
    <xf numFmtId="43" fontId="18" fillId="0" borderId="52" xfId="5" applyFont="1" applyBorder="1" applyAlignment="1" applyProtection="1">
      <alignment horizontal="center" vertical="center" wrapText="1"/>
    </xf>
    <xf numFmtId="43" fontId="18" fillId="4" borderId="52" xfId="5" applyFont="1" applyFill="1" applyBorder="1" applyAlignment="1" applyProtection="1">
      <alignment horizontal="center" vertical="center" wrapText="1"/>
    </xf>
    <xf numFmtId="0" fontId="18" fillId="0" borderId="53" xfId="4" applyFont="1" applyBorder="1" applyAlignment="1">
      <alignment horizontal="center" vertical="top" wrapText="1"/>
    </xf>
    <xf numFmtId="0" fontId="18" fillId="0" borderId="54" xfId="4" applyFont="1" applyBorder="1" applyAlignment="1">
      <alignment horizontal="center" vertical="top" wrapText="1"/>
    </xf>
    <xf numFmtId="0" fontId="0" fillId="0" borderId="54" xfId="0" applyBorder="1"/>
    <xf numFmtId="0" fontId="0" fillId="4" borderId="54" xfId="0" applyFill="1" applyBorder="1"/>
    <xf numFmtId="0" fontId="0" fillId="0" borderId="55" xfId="0" applyBorder="1"/>
    <xf numFmtId="0" fontId="12" fillId="0" borderId="40" xfId="4" applyFont="1" applyBorder="1" applyAlignment="1">
      <alignment horizontal="center" vertical="top" wrapText="1"/>
    </xf>
    <xf numFmtId="0" fontId="12" fillId="0" borderId="40" xfId="4" applyFont="1" applyBorder="1" applyAlignment="1">
      <alignment horizontal="left" vertical="top" wrapText="1"/>
    </xf>
    <xf numFmtId="0" fontId="12" fillId="0" borderId="40" xfId="4" applyFont="1" applyBorder="1" applyAlignment="1">
      <alignment horizontal="center" vertical="center" wrapText="1"/>
    </xf>
    <xf numFmtId="0" fontId="1" fillId="0" borderId="40" xfId="0" applyFont="1" applyBorder="1" applyAlignment="1">
      <alignment horizontal="center" vertical="center"/>
    </xf>
    <xf numFmtId="0" fontId="1" fillId="4" borderId="40" xfId="0" applyFont="1" applyFill="1" applyBorder="1" applyAlignment="1">
      <alignment horizontal="center" vertical="center"/>
    </xf>
    <xf numFmtId="164" fontId="1" fillId="0" borderId="40" xfId="6" applyNumberFormat="1" applyFont="1" applyFill="1" applyBorder="1" applyAlignment="1">
      <alignment horizontal="right" vertical="center"/>
    </xf>
    <xf numFmtId="0" fontId="1" fillId="0" borderId="40" xfId="0" applyFont="1" applyBorder="1" applyAlignment="1">
      <alignment horizontal="justify" vertical="top"/>
    </xf>
    <xf numFmtId="0" fontId="12" fillId="0" borderId="40" xfId="4" applyFont="1" applyBorder="1" applyAlignment="1">
      <alignment horizontal="center" vertical="center"/>
    </xf>
    <xf numFmtId="0" fontId="1" fillId="0" borderId="40" xfId="7" applyFont="1" applyBorder="1" applyAlignment="1">
      <alignment vertical="center" wrapText="1"/>
    </xf>
    <xf numFmtId="0" fontId="0" fillId="0" borderId="40" xfId="0" applyBorder="1" applyAlignment="1" applyProtection="1">
      <alignment vertical="center" wrapText="1"/>
      <protection locked="0"/>
    </xf>
    <xf numFmtId="0" fontId="3" fillId="0" borderId="52" xfId="0" applyFont="1" applyBorder="1"/>
    <xf numFmtId="0" fontId="3" fillId="0" borderId="52" xfId="0" applyFont="1" applyBorder="1" applyAlignment="1" applyProtection="1">
      <alignment horizontal="center" vertical="center" wrapText="1"/>
      <protection locked="0"/>
    </xf>
    <xf numFmtId="0" fontId="3" fillId="0" borderId="52" xfId="0" applyFont="1" applyBorder="1" applyAlignment="1">
      <alignment horizontal="center" vertical="center"/>
    </xf>
    <xf numFmtId="0" fontId="3" fillId="4" borderId="52" xfId="0" applyFont="1" applyFill="1" applyBorder="1" applyAlignment="1">
      <alignment horizontal="center" vertical="center"/>
    </xf>
    <xf numFmtId="0" fontId="0" fillId="4" borderId="0" xfId="0" applyFill="1"/>
    <xf numFmtId="165" fontId="1" fillId="0" borderId="40" xfId="0" applyNumberFormat="1" applyFont="1" applyBorder="1" applyAlignment="1">
      <alignment horizontal="center" vertical="center"/>
    </xf>
    <xf numFmtId="0" fontId="0" fillId="4" borderId="56" xfId="0" applyFill="1" applyBorder="1" applyAlignment="1" applyProtection="1">
      <alignment vertical="center" wrapText="1"/>
      <protection locked="0"/>
    </xf>
    <xf numFmtId="0" fontId="12" fillId="4" borderId="56" xfId="4" applyFont="1" applyFill="1" applyBorder="1" applyAlignment="1">
      <alignment horizontal="center" vertical="center" wrapText="1"/>
    </xf>
    <xf numFmtId="166" fontId="1" fillId="4" borderId="56" xfId="1" applyNumberFormat="1" applyFont="1" applyFill="1" applyBorder="1" applyAlignment="1">
      <alignment horizontal="center" vertical="center" wrapText="1"/>
    </xf>
    <xf numFmtId="166" fontId="1" fillId="4" borderId="40" xfId="1" applyNumberFormat="1" applyFont="1" applyFill="1" applyBorder="1" applyAlignment="1">
      <alignment horizontal="center" vertical="center" wrapText="1"/>
    </xf>
    <xf numFmtId="166" fontId="0" fillId="4" borderId="56" xfId="1" applyNumberFormat="1" applyFont="1" applyFill="1" applyBorder="1" applyAlignment="1">
      <alignment vertical="center" wrapText="1"/>
    </xf>
    <xf numFmtId="0" fontId="0" fillId="4" borderId="40" xfId="0" applyFill="1" applyBorder="1" applyAlignment="1" applyProtection="1">
      <alignment vertical="center" wrapText="1"/>
      <protection locked="0"/>
    </xf>
    <xf numFmtId="0" fontId="12" fillId="4" borderId="40" xfId="4" applyFont="1" applyFill="1" applyBorder="1" applyAlignment="1">
      <alignment horizontal="center" vertical="center"/>
    </xf>
    <xf numFmtId="166" fontId="1" fillId="4" borderId="40" xfId="1" applyNumberFormat="1" applyFont="1" applyFill="1" applyBorder="1" applyAlignment="1">
      <alignment horizontal="center" vertical="center"/>
    </xf>
    <xf numFmtId="0" fontId="0" fillId="4" borderId="40" xfId="0" applyFill="1" applyBorder="1" applyAlignment="1">
      <alignment vertical="center" wrapText="1"/>
    </xf>
    <xf numFmtId="0" fontId="0" fillId="0" borderId="56" xfId="0" applyBorder="1" applyAlignment="1" applyProtection="1">
      <alignment vertical="center" wrapText="1"/>
      <protection locked="0"/>
    </xf>
    <xf numFmtId="0" fontId="12" fillId="0" borderId="56" xfId="4" applyFont="1" applyBorder="1" applyAlignment="1">
      <alignment horizontal="center" vertical="center" wrapText="1"/>
    </xf>
    <xf numFmtId="166" fontId="1" fillId="0" borderId="56" xfId="1" applyNumberFormat="1" applyFont="1" applyFill="1" applyBorder="1" applyAlignment="1">
      <alignment horizontal="center" vertical="center" wrapText="1"/>
    </xf>
    <xf numFmtId="166" fontId="1" fillId="0" borderId="40" xfId="1" applyNumberFormat="1" applyFont="1" applyFill="1" applyBorder="1" applyAlignment="1">
      <alignment horizontal="center" vertical="center" wrapText="1"/>
    </xf>
    <xf numFmtId="166" fontId="0" fillId="0" borderId="56" xfId="1" applyNumberFormat="1" applyFont="1" applyFill="1" applyBorder="1" applyAlignment="1">
      <alignment vertical="center" wrapText="1"/>
    </xf>
    <xf numFmtId="166" fontId="0" fillId="0" borderId="56" xfId="1" applyNumberFormat="1" applyFont="1" applyFill="1" applyBorder="1" applyAlignment="1">
      <alignment horizontal="center" vertical="center" wrapText="1"/>
    </xf>
    <xf numFmtId="0" fontId="0" fillId="0" borderId="40" xfId="0" applyBorder="1" applyAlignment="1">
      <alignment vertical="center"/>
    </xf>
    <xf numFmtId="0" fontId="0" fillId="0" borderId="40" xfId="0" applyBorder="1" applyAlignment="1">
      <alignment vertical="center" wrapText="1"/>
    </xf>
    <xf numFmtId="0" fontId="0" fillId="0" borderId="40" xfId="0" applyBorder="1" applyAlignment="1" applyProtection="1">
      <alignment horizontal="left" vertical="center" wrapText="1"/>
      <protection locked="0"/>
    </xf>
    <xf numFmtId="166" fontId="1" fillId="0" borderId="40" xfId="1" applyNumberFormat="1" applyFont="1" applyFill="1" applyBorder="1" applyAlignment="1">
      <alignment horizontal="center" vertical="center"/>
    </xf>
    <xf numFmtId="0" fontId="1" fillId="0" borderId="40" xfId="0" applyFont="1" applyBorder="1" applyAlignment="1">
      <alignment vertical="center"/>
    </xf>
    <xf numFmtId="0" fontId="0" fillId="0" borderId="56" xfId="0" applyBorder="1" applyAlignment="1">
      <alignment vertical="center" wrapText="1"/>
    </xf>
    <xf numFmtId="166" fontId="3" fillId="4" borderId="0" xfId="1" applyNumberFormat="1" applyFont="1" applyFill="1" applyBorder="1" applyAlignment="1">
      <alignment horizontal="center" vertical="top" wrapText="1"/>
    </xf>
    <xf numFmtId="0" fontId="3" fillId="0" borderId="52" xfId="0" applyFont="1" applyBorder="1" applyAlignment="1">
      <alignment horizontal="center" vertical="top"/>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Alignment="1">
      <alignment horizontal="righ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center" vertical="center"/>
    </xf>
    <xf numFmtId="14" fontId="11" fillId="0" borderId="15" xfId="0" applyNumberFormat="1" applyFont="1" applyBorder="1" applyAlignment="1">
      <alignment horizontal="center" vertical="center" wrapText="1"/>
    </xf>
    <xf numFmtId="14" fontId="11" fillId="0" borderId="16" xfId="0" applyNumberFormat="1"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2" fillId="0" borderId="22" xfId="0" applyFont="1" applyBorder="1" applyAlignment="1">
      <alignment horizontal="center" vertical="center" wrapText="1"/>
    </xf>
    <xf numFmtId="0" fontId="12" fillId="0" borderId="29" xfId="0" applyFont="1" applyBorder="1" applyAlignment="1">
      <alignment horizontal="center" vertical="center" wrapText="1"/>
    </xf>
    <xf numFmtId="164" fontId="11" fillId="0" borderId="23" xfId="1" applyFont="1" applyBorder="1" applyAlignment="1">
      <alignment horizontal="center" vertical="center" wrapText="1"/>
    </xf>
    <xf numFmtId="164" fontId="11" fillId="0" borderId="30" xfId="1" applyFont="1" applyBorder="1" applyAlignment="1">
      <alignment horizontal="center" vertical="center"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8" fillId="0" borderId="1"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cellXfs>
  <cellStyles count="11">
    <cellStyle name="Comma" xfId="1" builtinId="3"/>
    <cellStyle name="Comma 10" xfId="6" xr:uid="{00000000-0005-0000-0000-000001000000}"/>
    <cellStyle name="Comma 92" xfId="5" xr:uid="{00000000-0005-0000-0000-000002000000}"/>
    <cellStyle name="Normal" xfId="0" builtinId="0"/>
    <cellStyle name="Normal 16 2 2 2 6 2 3" xfId="10" xr:uid="{00000000-0005-0000-0000-000004000000}"/>
    <cellStyle name="Normal 2 1" xfId="8" xr:uid="{00000000-0005-0000-0000-000005000000}"/>
    <cellStyle name="Normal 2 2" xfId="9" xr:uid="{00000000-0005-0000-0000-000006000000}"/>
    <cellStyle name="Normal 2 2 2 2" xfId="2" xr:uid="{00000000-0005-0000-0000-000007000000}"/>
    <cellStyle name="Normal 4" xfId="7" xr:uid="{00000000-0005-0000-0000-000008000000}"/>
    <cellStyle name="Normal 62" xfId="4" xr:uid="{00000000-0005-0000-0000-000009000000}"/>
    <cellStyle name="Style 1 5" xfId="3"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workbookViewId="0">
      <selection activeCell="C12" sqref="C12"/>
    </sheetView>
  </sheetViews>
  <sheetFormatPr defaultColWidth="8.77734375" defaultRowHeight="14.4"/>
  <cols>
    <col min="2" max="2" width="12.77734375" customWidth="1"/>
    <col min="3" max="3" width="46.21875" customWidth="1"/>
    <col min="4" max="4" width="8" customWidth="1"/>
    <col min="6" max="6" width="13.88671875" bestFit="1" customWidth="1"/>
    <col min="7" max="7" width="13.5546875" style="66" customWidth="1"/>
    <col min="8" max="8" width="0.21875" customWidth="1"/>
    <col min="9" max="9" width="11" hidden="1" customWidth="1"/>
  </cols>
  <sheetData>
    <row r="1" spans="1:9" s="1" customFormat="1" ht="31.2">
      <c r="A1" s="117"/>
      <c r="B1" s="118"/>
      <c r="C1" s="118"/>
      <c r="D1" s="118"/>
      <c r="E1" s="118"/>
      <c r="F1" s="118"/>
      <c r="G1" s="119"/>
      <c r="H1" s="120"/>
      <c r="I1" s="121"/>
    </row>
    <row r="2" spans="1:9" s="2" customFormat="1" ht="15.6">
      <c r="A2" s="122" t="s">
        <v>0</v>
      </c>
      <c r="B2" s="123"/>
      <c r="C2" s="123"/>
      <c r="D2" s="123"/>
      <c r="E2" s="123"/>
      <c r="F2" s="123"/>
      <c r="G2" s="124"/>
    </row>
    <row r="3" spans="1:9" s="3" customFormat="1" ht="13.8">
      <c r="A3" s="125" t="s">
        <v>1</v>
      </c>
      <c r="B3" s="126"/>
      <c r="C3" s="126"/>
      <c r="D3" s="126"/>
      <c r="E3" s="126"/>
      <c r="F3" s="126"/>
      <c r="G3" s="127"/>
    </row>
    <row r="4" spans="1:9" s="3" customFormat="1" ht="13.8">
      <c r="A4" s="128" t="s">
        <v>2</v>
      </c>
      <c r="B4" s="129"/>
      <c r="C4" s="129"/>
      <c r="D4" s="129"/>
      <c r="E4" s="129"/>
      <c r="F4" s="129"/>
      <c r="G4" s="130"/>
    </row>
    <row r="5" spans="1:9" s="3" customFormat="1" ht="31.8" customHeight="1" thickBot="1">
      <c r="A5" s="114" t="s">
        <v>3</v>
      </c>
      <c r="B5" s="115"/>
      <c r="C5" s="115"/>
      <c r="D5" s="115"/>
      <c r="E5" s="115"/>
      <c r="F5" s="115"/>
      <c r="G5" s="116"/>
    </row>
    <row r="6" spans="1:9" s="4" customFormat="1" ht="18.600000000000001" thickBot="1">
      <c r="A6" s="131" t="s">
        <v>23</v>
      </c>
      <c r="B6" s="132"/>
      <c r="C6" s="132"/>
      <c r="D6" s="132"/>
      <c r="E6" s="132"/>
      <c r="F6" s="132"/>
      <c r="G6" s="133"/>
    </row>
    <row r="7" spans="1:9" s="6" customFormat="1" ht="14.4" customHeight="1">
      <c r="A7" s="5" t="s">
        <v>4</v>
      </c>
      <c r="B7" s="134" t="s">
        <v>5</v>
      </c>
      <c r="C7" s="135"/>
      <c r="D7" s="136" t="s">
        <v>6</v>
      </c>
      <c r="E7" s="136"/>
      <c r="F7" s="137">
        <v>45658</v>
      </c>
      <c r="G7" s="138"/>
    </row>
    <row r="8" spans="1:9" s="6" customFormat="1" ht="31.95" customHeight="1">
      <c r="A8" s="7"/>
      <c r="B8" s="139" t="s">
        <v>59</v>
      </c>
      <c r="C8" s="140"/>
      <c r="D8" s="141"/>
      <c r="E8" s="142"/>
      <c r="F8" s="145"/>
      <c r="G8" s="147"/>
    </row>
    <row r="9" spans="1:9" s="6" customFormat="1" ht="15" thickBot="1">
      <c r="A9" s="8"/>
      <c r="B9" s="149" t="s">
        <v>107</v>
      </c>
      <c r="C9" s="150"/>
      <c r="D9" s="143"/>
      <c r="E9" s="144"/>
      <c r="F9" s="146"/>
      <c r="G9" s="148"/>
    </row>
    <row r="10" spans="1:9" s="13" customFormat="1" ht="15" thickBot="1">
      <c r="A10" s="9" t="s">
        <v>7</v>
      </c>
      <c r="B10" s="10" t="s">
        <v>8</v>
      </c>
      <c r="C10" s="11" t="s">
        <v>9</v>
      </c>
      <c r="D10" s="11" t="s">
        <v>10</v>
      </c>
      <c r="E10" s="11" t="s">
        <v>11</v>
      </c>
      <c r="F10" s="11" t="s">
        <v>12</v>
      </c>
      <c r="G10" s="12" t="s">
        <v>13</v>
      </c>
    </row>
    <row r="11" spans="1:9">
      <c r="A11" s="14"/>
      <c r="B11" s="15"/>
      <c r="C11" s="16"/>
      <c r="D11" s="16"/>
      <c r="E11" s="16"/>
      <c r="F11" s="16"/>
      <c r="G11" s="17"/>
    </row>
    <row r="12" spans="1:9" ht="60.45" customHeight="1">
      <c r="A12" s="18">
        <v>1</v>
      </c>
      <c r="B12" s="19" t="s">
        <v>24</v>
      </c>
      <c r="C12" s="20" t="s">
        <v>25</v>
      </c>
      <c r="D12" s="21" t="s">
        <v>22</v>
      </c>
      <c r="E12" s="22">
        <v>1</v>
      </c>
      <c r="F12" s="22">
        <f>Summary!F40</f>
        <v>360900</v>
      </c>
      <c r="G12" s="23">
        <f>(E12*F12)</f>
        <v>360900</v>
      </c>
    </row>
    <row r="13" spans="1:9" s="31" customFormat="1">
      <c r="A13" s="24"/>
      <c r="B13" s="25"/>
      <c r="C13" s="26"/>
      <c r="D13" s="27"/>
      <c r="E13" s="28"/>
      <c r="F13" s="29"/>
      <c r="G13" s="30"/>
    </row>
    <row r="14" spans="1:9" s="31" customFormat="1">
      <c r="A14" s="24"/>
      <c r="B14" s="25"/>
      <c r="C14" s="26"/>
      <c r="D14" s="27"/>
      <c r="E14" s="28"/>
      <c r="F14" s="29"/>
      <c r="G14" s="30"/>
    </row>
    <row r="15" spans="1:9" s="31" customFormat="1">
      <c r="A15" s="24"/>
      <c r="B15" s="25"/>
      <c r="C15" s="26"/>
      <c r="D15" s="27"/>
      <c r="E15" s="28"/>
      <c r="F15" s="29"/>
      <c r="G15" s="30"/>
    </row>
    <row r="16" spans="1:9" s="31" customFormat="1">
      <c r="A16" s="24"/>
      <c r="B16" s="25"/>
      <c r="C16" s="26"/>
      <c r="D16" s="27"/>
      <c r="E16" s="28"/>
      <c r="F16" s="29"/>
      <c r="G16" s="30"/>
    </row>
    <row r="17" spans="1:9" s="31" customFormat="1">
      <c r="A17" s="24"/>
      <c r="B17" s="25"/>
      <c r="C17" s="26"/>
      <c r="D17" s="27"/>
      <c r="E17" s="28"/>
      <c r="F17" s="29"/>
      <c r="G17" s="30"/>
    </row>
    <row r="18" spans="1:9">
      <c r="A18" s="32"/>
      <c r="B18" s="33"/>
      <c r="C18" s="34"/>
      <c r="D18" s="34"/>
      <c r="E18" s="34"/>
      <c r="F18" s="34"/>
      <c r="G18" s="35"/>
    </row>
    <row r="19" spans="1:9">
      <c r="A19" s="32"/>
      <c r="B19" s="33"/>
      <c r="C19" s="36"/>
      <c r="D19" s="34"/>
      <c r="E19" s="34"/>
      <c r="F19" s="34"/>
      <c r="G19" s="35"/>
    </row>
    <row r="20" spans="1:9" s="42" customFormat="1">
      <c r="A20" s="37"/>
      <c r="B20" s="38"/>
      <c r="C20" s="39"/>
      <c r="D20" s="39"/>
      <c r="E20" s="39"/>
      <c r="F20" s="40"/>
      <c r="G20" s="41"/>
      <c r="I20" s="43"/>
    </row>
    <row r="21" spans="1:9">
      <c r="A21" s="44"/>
      <c r="B21" s="45"/>
      <c r="C21" s="46"/>
      <c r="D21" s="46"/>
      <c r="E21" s="46"/>
      <c r="F21" s="47"/>
      <c r="G21" s="48"/>
    </row>
    <row r="22" spans="1:9">
      <c r="A22" s="44"/>
      <c r="B22" s="45"/>
      <c r="C22" s="46"/>
      <c r="D22" s="46"/>
      <c r="E22" s="46"/>
      <c r="F22" s="47"/>
      <c r="G22" s="48"/>
    </row>
    <row r="23" spans="1:9" s="42" customFormat="1">
      <c r="A23" s="49"/>
      <c r="B23" s="50"/>
      <c r="C23" s="51"/>
      <c r="D23" s="51"/>
      <c r="E23" s="51"/>
      <c r="F23" s="40" t="s">
        <v>14</v>
      </c>
      <c r="G23" s="52">
        <f>SUM(G12:G22)</f>
        <v>360900</v>
      </c>
    </row>
    <row r="24" spans="1:9">
      <c r="A24" s="32"/>
      <c r="B24" s="33"/>
      <c r="C24" s="34"/>
      <c r="D24" s="34"/>
      <c r="E24" s="34"/>
      <c r="F24" s="53" t="s">
        <v>15</v>
      </c>
      <c r="G24" s="35">
        <f>G23*18%</f>
        <v>64962</v>
      </c>
    </row>
    <row r="25" spans="1:9" s="42" customFormat="1" ht="15" thickBot="1">
      <c r="A25" s="54"/>
      <c r="B25" s="55"/>
      <c r="C25" s="56"/>
      <c r="D25" s="56"/>
      <c r="E25" s="56"/>
      <c r="F25" s="57" t="s">
        <v>16</v>
      </c>
      <c r="G25" s="58">
        <f>SUM(G23:G24)</f>
        <v>425862</v>
      </c>
    </row>
    <row r="26" spans="1:9">
      <c r="A26" s="59"/>
      <c r="G26" s="60"/>
    </row>
    <row r="27" spans="1:9">
      <c r="A27" s="59"/>
      <c r="B27" s="61" t="s">
        <v>17</v>
      </c>
      <c r="G27" s="60"/>
    </row>
    <row r="28" spans="1:9">
      <c r="A28" s="59"/>
      <c r="B28" t="s">
        <v>61</v>
      </c>
      <c r="G28" s="60"/>
    </row>
    <row r="29" spans="1:9">
      <c r="A29" s="59"/>
      <c r="G29" s="60"/>
    </row>
    <row r="30" spans="1:9">
      <c r="A30" s="59"/>
      <c r="B30" s="42" t="s">
        <v>18</v>
      </c>
      <c r="G30" s="60"/>
    </row>
    <row r="31" spans="1:9">
      <c r="A31" s="59"/>
      <c r="B31" t="s">
        <v>60</v>
      </c>
      <c r="G31" s="60"/>
    </row>
    <row r="32" spans="1:9">
      <c r="A32" s="59"/>
      <c r="G32" s="60"/>
    </row>
    <row r="33" spans="1:7">
      <c r="A33" s="59"/>
      <c r="B33" s="62" t="s">
        <v>19</v>
      </c>
      <c r="G33" s="60"/>
    </row>
    <row r="34" spans="1:7">
      <c r="A34" s="59"/>
      <c r="G34" s="60"/>
    </row>
    <row r="35" spans="1:7">
      <c r="A35" s="59"/>
      <c r="G35" s="60"/>
    </row>
    <row r="36" spans="1:7">
      <c r="A36" s="59" t="s">
        <v>20</v>
      </c>
      <c r="G36" s="60"/>
    </row>
    <row r="37" spans="1:7">
      <c r="A37" s="59"/>
      <c r="G37" s="60"/>
    </row>
    <row r="38" spans="1:7">
      <c r="A38" s="59"/>
      <c r="G38" s="60"/>
    </row>
    <row r="39" spans="1:7" ht="15" thickBot="1">
      <c r="A39" s="63" t="s">
        <v>21</v>
      </c>
      <c r="B39" s="64"/>
      <c r="C39" s="64"/>
      <c r="D39" s="64"/>
      <c r="E39" s="64"/>
      <c r="F39" s="64"/>
      <c r="G39" s="65"/>
    </row>
  </sheetData>
  <mergeCells count="15">
    <mergeCell ref="A6:G6"/>
    <mergeCell ref="B7:C7"/>
    <mergeCell ref="D7:E7"/>
    <mergeCell ref="F7:G7"/>
    <mergeCell ref="B8:C8"/>
    <mergeCell ref="D8:E9"/>
    <mergeCell ref="F8:F9"/>
    <mergeCell ref="G8:G9"/>
    <mergeCell ref="B9:C9"/>
    <mergeCell ref="A5:G5"/>
    <mergeCell ref="A1:G1"/>
    <mergeCell ref="H1:I1"/>
    <mergeCell ref="A2:G2"/>
    <mergeCell ref="A3:G3"/>
    <mergeCell ref="A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tabSelected="1" topLeftCell="A28" workbookViewId="0">
      <selection activeCell="A40" sqref="A40"/>
    </sheetView>
  </sheetViews>
  <sheetFormatPr defaultColWidth="8.77734375" defaultRowHeight="14.4"/>
  <cols>
    <col min="2" max="2" width="51.77734375" customWidth="1"/>
    <col min="3" max="3" width="9.109375" bestFit="1" customWidth="1"/>
    <col min="4" max="4" width="11.33203125" customWidth="1"/>
    <col min="5" max="5" width="10.77734375" style="89" customWidth="1"/>
    <col min="6" max="6" width="12" customWidth="1"/>
    <col min="7" max="7" width="34.6640625" customWidth="1"/>
  </cols>
  <sheetData>
    <row r="1" spans="1:7" ht="24" thickBot="1">
      <c r="A1" s="151" t="s">
        <v>0</v>
      </c>
      <c r="B1" s="152"/>
      <c r="C1" s="152"/>
      <c r="D1" s="152"/>
      <c r="E1" s="152"/>
      <c r="F1" s="152"/>
      <c r="G1" s="153"/>
    </row>
    <row r="2" spans="1:7" ht="35.549999999999997" customHeight="1" thickBot="1">
      <c r="A2" s="154" t="s">
        <v>91</v>
      </c>
      <c r="B2" s="155"/>
      <c r="C2" s="155"/>
      <c r="D2" s="155"/>
      <c r="E2" s="155"/>
      <c r="F2" s="155"/>
      <c r="G2" s="156"/>
    </row>
    <row r="3" spans="1:7" ht="30" customHeight="1" thickBot="1">
      <c r="A3" s="67" t="s">
        <v>26</v>
      </c>
      <c r="B3" s="67" t="s">
        <v>27</v>
      </c>
      <c r="C3" s="67" t="s">
        <v>10</v>
      </c>
      <c r="D3" s="68" t="s">
        <v>28</v>
      </c>
      <c r="E3" s="69" t="s">
        <v>29</v>
      </c>
      <c r="F3" s="68" t="s">
        <v>13</v>
      </c>
      <c r="G3" s="68" t="s">
        <v>30</v>
      </c>
    </row>
    <row r="4" spans="1:7" ht="15.6">
      <c r="A4" s="70"/>
      <c r="B4" s="71"/>
      <c r="C4" s="71"/>
      <c r="D4" s="72"/>
      <c r="E4" s="73"/>
      <c r="F4" s="72"/>
      <c r="G4" s="74"/>
    </row>
    <row r="5" spans="1:7" ht="33" customHeight="1">
      <c r="A5" s="75">
        <v>1</v>
      </c>
      <c r="B5" s="76" t="s">
        <v>32</v>
      </c>
      <c r="C5" s="77" t="s">
        <v>31</v>
      </c>
      <c r="D5" s="78">
        <v>30</v>
      </c>
      <c r="E5" s="79">
        <v>350</v>
      </c>
      <c r="F5" s="78">
        <f>E5*D5</f>
        <v>10500</v>
      </c>
      <c r="G5" s="99" t="s">
        <v>92</v>
      </c>
    </row>
    <row r="6" spans="1:7" ht="59.4" customHeight="1">
      <c r="A6" s="75">
        <v>2</v>
      </c>
      <c r="B6" s="81" t="s">
        <v>34</v>
      </c>
      <c r="C6" s="82" t="s">
        <v>31</v>
      </c>
      <c r="D6" s="78">
        <v>1.08</v>
      </c>
      <c r="E6" s="79">
        <v>7500</v>
      </c>
      <c r="F6" s="78">
        <f>E6*D6</f>
        <v>8100.0000000000009</v>
      </c>
      <c r="G6" s="99" t="s">
        <v>79</v>
      </c>
    </row>
    <row r="7" spans="1:7" ht="89.4" customHeight="1">
      <c r="A7" s="75">
        <v>3</v>
      </c>
      <c r="B7" s="81" t="s">
        <v>33</v>
      </c>
      <c r="C7" s="78" t="s">
        <v>31</v>
      </c>
      <c r="D7" s="90">
        <v>2.4</v>
      </c>
      <c r="E7" s="80">
        <v>9000</v>
      </c>
      <c r="F7" s="78">
        <f t="shared" ref="F7" si="0">E7*D7</f>
        <v>21600</v>
      </c>
      <c r="G7" s="99" t="s">
        <v>80</v>
      </c>
    </row>
    <row r="8" spans="1:7" ht="39.6" customHeight="1">
      <c r="A8" s="75">
        <v>4</v>
      </c>
      <c r="B8" s="83" t="s">
        <v>36</v>
      </c>
      <c r="C8" s="82" t="s">
        <v>35</v>
      </c>
      <c r="D8" s="79">
        <v>14</v>
      </c>
      <c r="E8" s="79">
        <v>2350</v>
      </c>
      <c r="F8" s="78">
        <f t="shared" ref="F8" si="1">E8*D8</f>
        <v>32900</v>
      </c>
      <c r="G8" s="99" t="s">
        <v>100</v>
      </c>
    </row>
    <row r="9" spans="1:7" ht="93.6" customHeight="1">
      <c r="A9" s="75">
        <v>5</v>
      </c>
      <c r="B9" s="84" t="s">
        <v>39</v>
      </c>
      <c r="C9" s="82" t="s">
        <v>37</v>
      </c>
      <c r="D9" s="78">
        <v>25</v>
      </c>
      <c r="E9" s="79">
        <v>350</v>
      </c>
      <c r="F9" s="78">
        <f t="shared" ref="F9:F10" si="2">E9*D9</f>
        <v>8750</v>
      </c>
      <c r="G9" s="99" t="s">
        <v>93</v>
      </c>
    </row>
    <row r="10" spans="1:7" ht="94.8" customHeight="1">
      <c r="A10" s="75">
        <v>6</v>
      </c>
      <c r="B10" s="84" t="s">
        <v>70</v>
      </c>
      <c r="C10" s="82" t="s">
        <v>37</v>
      </c>
      <c r="D10" s="78">
        <v>20</v>
      </c>
      <c r="E10" s="79">
        <v>400</v>
      </c>
      <c r="F10" s="78">
        <f t="shared" si="2"/>
        <v>8000</v>
      </c>
      <c r="G10" s="110" t="s">
        <v>81</v>
      </c>
    </row>
    <row r="11" spans="1:7" ht="73.8" customHeight="1">
      <c r="A11" s="75">
        <v>7</v>
      </c>
      <c r="B11" s="84" t="s">
        <v>71</v>
      </c>
      <c r="C11" s="82" t="s">
        <v>37</v>
      </c>
      <c r="D11" s="78">
        <v>14</v>
      </c>
      <c r="E11" s="78">
        <v>400</v>
      </c>
      <c r="F11" s="78">
        <f t="shared" ref="F11:F38" si="3">E11*D11</f>
        <v>5600</v>
      </c>
      <c r="G11" s="106" t="s">
        <v>101</v>
      </c>
    </row>
    <row r="12" spans="1:7" ht="45.6" customHeight="1">
      <c r="A12" s="75">
        <v>8</v>
      </c>
      <c r="B12" s="84" t="s">
        <v>77</v>
      </c>
      <c r="C12" s="82" t="s">
        <v>35</v>
      </c>
      <c r="D12" s="78">
        <v>1</v>
      </c>
      <c r="E12" s="78">
        <v>12000</v>
      </c>
      <c r="F12" s="78">
        <f t="shared" ref="F12" si="4">E12*D12</f>
        <v>12000</v>
      </c>
      <c r="G12" s="107" t="s">
        <v>102</v>
      </c>
    </row>
    <row r="13" spans="1:7" ht="45.6" customHeight="1">
      <c r="A13" s="75">
        <v>9</v>
      </c>
      <c r="B13" s="84" t="s">
        <v>78</v>
      </c>
      <c r="C13" s="82" t="s">
        <v>35</v>
      </c>
      <c r="D13" s="78">
        <v>1</v>
      </c>
      <c r="E13" s="78">
        <v>4000</v>
      </c>
      <c r="F13" s="78">
        <f t="shared" ref="F13" si="5">E13*D13</f>
        <v>4000</v>
      </c>
      <c r="G13" s="107" t="s">
        <v>72</v>
      </c>
    </row>
    <row r="14" spans="1:7" ht="138" customHeight="1">
      <c r="A14" s="75">
        <v>10</v>
      </c>
      <c r="B14" s="108" t="s">
        <v>40</v>
      </c>
      <c r="C14" s="82" t="s">
        <v>31</v>
      </c>
      <c r="D14" s="78">
        <v>45</v>
      </c>
      <c r="E14" s="78">
        <v>1250</v>
      </c>
      <c r="F14" s="78">
        <f t="shared" si="3"/>
        <v>56250</v>
      </c>
      <c r="G14" s="107" t="s">
        <v>82</v>
      </c>
    </row>
    <row r="15" spans="1:7" ht="51" customHeight="1">
      <c r="A15" s="75">
        <v>11</v>
      </c>
      <c r="B15" s="96" t="s">
        <v>103</v>
      </c>
      <c r="C15" s="97" t="s">
        <v>22</v>
      </c>
      <c r="D15" s="98">
        <v>2</v>
      </c>
      <c r="E15" s="98">
        <v>3500</v>
      </c>
      <c r="F15" s="98">
        <f t="shared" si="3"/>
        <v>7000</v>
      </c>
      <c r="G15" s="111" t="s">
        <v>62</v>
      </c>
    </row>
    <row r="16" spans="1:7" ht="51" customHeight="1">
      <c r="A16" s="75">
        <v>12</v>
      </c>
      <c r="B16" s="84" t="s">
        <v>104</v>
      </c>
      <c r="C16" s="82" t="s">
        <v>22</v>
      </c>
      <c r="D16" s="109">
        <v>2</v>
      </c>
      <c r="E16" s="109">
        <v>1950</v>
      </c>
      <c r="F16" s="109">
        <f t="shared" ref="F16" si="6">E16*D16</f>
        <v>3900</v>
      </c>
      <c r="G16" s="111" t="s">
        <v>94</v>
      </c>
    </row>
    <row r="17" spans="1:7" ht="129.6">
      <c r="A17" s="75">
        <v>13</v>
      </c>
      <c r="B17" s="91" t="s">
        <v>41</v>
      </c>
      <c r="C17" s="92" t="s">
        <v>42</v>
      </c>
      <c r="D17" s="93">
        <v>3</v>
      </c>
      <c r="E17" s="93">
        <v>2050</v>
      </c>
      <c r="F17" s="94">
        <f t="shared" si="3"/>
        <v>6150</v>
      </c>
      <c r="G17" s="95" t="s">
        <v>95</v>
      </c>
    </row>
    <row r="18" spans="1:7" ht="43.2">
      <c r="A18" s="75">
        <v>14</v>
      </c>
      <c r="B18" s="91" t="s">
        <v>44</v>
      </c>
      <c r="C18" s="92" t="s">
        <v>22</v>
      </c>
      <c r="D18" s="105">
        <v>3</v>
      </c>
      <c r="E18" s="93">
        <v>7500</v>
      </c>
      <c r="F18" s="94">
        <f t="shared" si="3"/>
        <v>22500</v>
      </c>
      <c r="G18" s="95" t="s">
        <v>83</v>
      </c>
    </row>
    <row r="19" spans="1:7">
      <c r="A19" s="75">
        <v>15</v>
      </c>
      <c r="B19" s="91" t="s">
        <v>45</v>
      </c>
      <c r="C19" s="92" t="s">
        <v>43</v>
      </c>
      <c r="D19" s="93">
        <v>7</v>
      </c>
      <c r="E19" s="93">
        <v>650</v>
      </c>
      <c r="F19" s="94">
        <f t="shared" si="3"/>
        <v>4550</v>
      </c>
      <c r="G19" s="95" t="s">
        <v>69</v>
      </c>
    </row>
    <row r="20" spans="1:7" ht="28.8">
      <c r="A20" s="75">
        <v>16</v>
      </c>
      <c r="B20" s="100" t="s">
        <v>73</v>
      </c>
      <c r="C20" s="101" t="s">
        <v>43</v>
      </c>
      <c r="D20" s="102">
        <f>5+21</f>
        <v>26</v>
      </c>
      <c r="E20" s="102">
        <v>950</v>
      </c>
      <c r="F20" s="103">
        <f t="shared" ref="F20:F22" si="7">E20*D20</f>
        <v>24700</v>
      </c>
      <c r="G20" s="104" t="s">
        <v>96</v>
      </c>
    </row>
    <row r="21" spans="1:7" ht="28.8">
      <c r="A21" s="75">
        <v>17</v>
      </c>
      <c r="B21" s="100" t="s">
        <v>74</v>
      </c>
      <c r="C21" s="101" t="s">
        <v>35</v>
      </c>
      <c r="D21" s="102">
        <v>1</v>
      </c>
      <c r="E21" s="102">
        <v>1850</v>
      </c>
      <c r="F21" s="103">
        <f t="shared" si="7"/>
        <v>1850</v>
      </c>
      <c r="G21" s="104" t="s">
        <v>76</v>
      </c>
    </row>
    <row r="22" spans="1:7" ht="28.8">
      <c r="A22" s="75">
        <v>18</v>
      </c>
      <c r="B22" s="100" t="s">
        <v>75</v>
      </c>
      <c r="C22" s="101" t="s">
        <v>35</v>
      </c>
      <c r="D22" s="102">
        <v>1</v>
      </c>
      <c r="E22" s="102">
        <v>2050</v>
      </c>
      <c r="F22" s="103">
        <f t="shared" si="7"/>
        <v>2050</v>
      </c>
      <c r="G22" s="104" t="s">
        <v>67</v>
      </c>
    </row>
    <row r="23" spans="1:7">
      <c r="A23" s="75">
        <v>19</v>
      </c>
      <c r="B23" s="91" t="s">
        <v>46</v>
      </c>
      <c r="C23" s="92" t="s">
        <v>43</v>
      </c>
      <c r="D23" s="93">
        <v>10</v>
      </c>
      <c r="E23" s="93">
        <v>750</v>
      </c>
      <c r="F23" s="94">
        <f t="shared" si="3"/>
        <v>7500</v>
      </c>
      <c r="G23" s="95" t="s">
        <v>47</v>
      </c>
    </row>
    <row r="24" spans="1:7">
      <c r="A24" s="75">
        <v>20</v>
      </c>
      <c r="B24" s="91" t="s">
        <v>48</v>
      </c>
      <c r="C24" s="92" t="s">
        <v>22</v>
      </c>
      <c r="D24" s="93">
        <v>2</v>
      </c>
      <c r="E24" s="93">
        <v>350</v>
      </c>
      <c r="F24" s="94">
        <f t="shared" si="3"/>
        <v>700</v>
      </c>
      <c r="G24" s="95"/>
    </row>
    <row r="25" spans="1:7">
      <c r="A25" s="75">
        <v>21</v>
      </c>
      <c r="B25" s="91" t="s">
        <v>49</v>
      </c>
      <c r="C25" s="92" t="s">
        <v>22</v>
      </c>
      <c r="D25" s="93">
        <v>1</v>
      </c>
      <c r="E25" s="93">
        <v>3800</v>
      </c>
      <c r="F25" s="94">
        <f t="shared" si="3"/>
        <v>3800</v>
      </c>
      <c r="G25" s="95" t="s">
        <v>50</v>
      </c>
    </row>
    <row r="26" spans="1:7">
      <c r="A26" s="75">
        <v>22</v>
      </c>
      <c r="B26" s="91" t="s">
        <v>51</v>
      </c>
      <c r="C26" s="92" t="s">
        <v>22</v>
      </c>
      <c r="D26" s="93">
        <v>2</v>
      </c>
      <c r="E26" s="93">
        <v>3800</v>
      </c>
      <c r="F26" s="94">
        <f t="shared" si="3"/>
        <v>7600</v>
      </c>
      <c r="G26" s="95" t="s">
        <v>50</v>
      </c>
    </row>
    <row r="27" spans="1:7">
      <c r="A27" s="75">
        <v>23</v>
      </c>
      <c r="B27" s="91" t="s">
        <v>52</v>
      </c>
      <c r="C27" s="92" t="s">
        <v>22</v>
      </c>
      <c r="D27" s="93">
        <v>1</v>
      </c>
      <c r="E27" s="93">
        <v>2800</v>
      </c>
      <c r="F27" s="94">
        <f t="shared" si="3"/>
        <v>2800</v>
      </c>
      <c r="G27" s="95" t="s">
        <v>53</v>
      </c>
    </row>
    <row r="28" spans="1:7" ht="43.2">
      <c r="A28" s="75">
        <v>24</v>
      </c>
      <c r="B28" s="91" t="s">
        <v>58</v>
      </c>
      <c r="C28" s="92" t="s">
        <v>43</v>
      </c>
      <c r="D28" s="93">
        <f>75+75</f>
        <v>150</v>
      </c>
      <c r="E28" s="93">
        <v>175</v>
      </c>
      <c r="F28" s="94">
        <f t="shared" si="3"/>
        <v>26250</v>
      </c>
      <c r="G28" s="95" t="s">
        <v>97</v>
      </c>
    </row>
    <row r="29" spans="1:7" ht="28.8">
      <c r="A29" s="75">
        <v>25</v>
      </c>
      <c r="B29" s="91" t="s">
        <v>57</v>
      </c>
      <c r="C29" s="92" t="s">
        <v>43</v>
      </c>
      <c r="D29" s="93">
        <v>18</v>
      </c>
      <c r="E29" s="93">
        <v>1050</v>
      </c>
      <c r="F29" s="94">
        <f t="shared" ref="F29:F34" si="8">E29*D29</f>
        <v>18900</v>
      </c>
      <c r="G29" s="95" t="s">
        <v>105</v>
      </c>
    </row>
    <row r="30" spans="1:7" ht="20.399999999999999" customHeight="1">
      <c r="A30" s="75">
        <v>26</v>
      </c>
      <c r="B30" s="91" t="s">
        <v>56</v>
      </c>
      <c r="C30" s="92" t="s">
        <v>35</v>
      </c>
      <c r="D30" s="93">
        <v>1</v>
      </c>
      <c r="E30" s="93">
        <v>7500</v>
      </c>
      <c r="F30" s="94">
        <f t="shared" si="8"/>
        <v>7500</v>
      </c>
      <c r="G30" s="95" t="s">
        <v>98</v>
      </c>
    </row>
    <row r="31" spans="1:7" ht="19.8" customHeight="1">
      <c r="A31" s="75">
        <v>27</v>
      </c>
      <c r="B31" s="91" t="s">
        <v>63</v>
      </c>
      <c r="C31" s="92" t="s">
        <v>35</v>
      </c>
      <c r="D31" s="93">
        <v>2</v>
      </c>
      <c r="E31" s="93">
        <v>350</v>
      </c>
      <c r="F31" s="94">
        <f t="shared" si="8"/>
        <v>700</v>
      </c>
      <c r="G31" s="95"/>
    </row>
    <row r="32" spans="1:7" ht="43.2">
      <c r="A32" s="75">
        <v>28</v>
      </c>
      <c r="B32" s="91" t="s">
        <v>65</v>
      </c>
      <c r="C32" s="92" t="s">
        <v>22</v>
      </c>
      <c r="D32" s="93">
        <v>1</v>
      </c>
      <c r="E32" s="93">
        <v>4000</v>
      </c>
      <c r="F32" s="94">
        <f t="shared" si="8"/>
        <v>4000</v>
      </c>
      <c r="G32" s="95" t="s">
        <v>87</v>
      </c>
    </row>
    <row r="33" spans="1:7" ht="18.600000000000001" customHeight="1">
      <c r="A33" s="75">
        <v>29</v>
      </c>
      <c r="B33" s="91" t="s">
        <v>64</v>
      </c>
      <c r="C33" s="92" t="s">
        <v>35</v>
      </c>
      <c r="D33" s="93">
        <v>1</v>
      </c>
      <c r="E33" s="93">
        <v>1050</v>
      </c>
      <c r="F33" s="94">
        <f t="shared" si="8"/>
        <v>1050</v>
      </c>
      <c r="G33" s="95" t="s">
        <v>88</v>
      </c>
    </row>
    <row r="34" spans="1:7" ht="28.8">
      <c r="A34" s="75">
        <v>30</v>
      </c>
      <c r="B34" s="91" t="s">
        <v>68</v>
      </c>
      <c r="C34" s="92" t="s">
        <v>31</v>
      </c>
      <c r="D34" s="93">
        <v>2.5</v>
      </c>
      <c r="E34" s="93">
        <v>980</v>
      </c>
      <c r="F34" s="94">
        <f t="shared" si="8"/>
        <v>2450</v>
      </c>
      <c r="G34" s="95" t="s">
        <v>87</v>
      </c>
    </row>
    <row r="35" spans="1:7" ht="33" customHeight="1">
      <c r="A35" s="75">
        <v>31</v>
      </c>
      <c r="B35" s="91" t="s">
        <v>54</v>
      </c>
      <c r="C35" s="92" t="s">
        <v>55</v>
      </c>
      <c r="D35" s="93">
        <v>1</v>
      </c>
      <c r="E35" s="93">
        <v>5000</v>
      </c>
      <c r="F35" s="94">
        <f t="shared" si="3"/>
        <v>5000</v>
      </c>
      <c r="G35" s="95" t="s">
        <v>106</v>
      </c>
    </row>
    <row r="36" spans="1:7" ht="25.8" customHeight="1">
      <c r="A36" s="75">
        <v>32</v>
      </c>
      <c r="B36" s="91" t="s">
        <v>90</v>
      </c>
      <c r="C36" s="92" t="s">
        <v>22</v>
      </c>
      <c r="D36" s="93">
        <v>1</v>
      </c>
      <c r="E36" s="93">
        <f>8750</f>
        <v>8750</v>
      </c>
      <c r="F36" s="94">
        <f t="shared" si="3"/>
        <v>8750</v>
      </c>
      <c r="G36" s="95" t="s">
        <v>85</v>
      </c>
    </row>
    <row r="37" spans="1:7" ht="25.8" customHeight="1">
      <c r="A37" s="75">
        <v>33</v>
      </c>
      <c r="B37" s="91" t="s">
        <v>89</v>
      </c>
      <c r="C37" s="92" t="s">
        <v>84</v>
      </c>
      <c r="D37" s="93">
        <v>25</v>
      </c>
      <c r="E37" s="93">
        <v>120</v>
      </c>
      <c r="F37" s="94">
        <f t="shared" si="3"/>
        <v>3000</v>
      </c>
      <c r="G37" s="95" t="s">
        <v>86</v>
      </c>
    </row>
    <row r="38" spans="1:7" ht="31.2" customHeight="1">
      <c r="A38" s="75">
        <v>34</v>
      </c>
      <c r="B38" s="91" t="s">
        <v>108</v>
      </c>
      <c r="C38" s="92" t="s">
        <v>109</v>
      </c>
      <c r="D38" s="93">
        <v>1</v>
      </c>
      <c r="E38" s="93">
        <v>3500</v>
      </c>
      <c r="F38" s="94">
        <f t="shared" si="3"/>
        <v>3500</v>
      </c>
      <c r="G38" s="95" t="s">
        <v>110</v>
      </c>
    </row>
    <row r="39" spans="1:7" ht="29.4" customHeight="1" thickBot="1">
      <c r="A39" s="75">
        <v>35</v>
      </c>
      <c r="B39" s="91" t="s">
        <v>66</v>
      </c>
      <c r="C39" s="92" t="s">
        <v>22</v>
      </c>
      <c r="D39" s="93">
        <v>2</v>
      </c>
      <c r="E39" s="93">
        <v>8500</v>
      </c>
      <c r="F39" s="94">
        <f t="shared" ref="F39" si="9">E39*D39</f>
        <v>17000</v>
      </c>
      <c r="G39" s="110" t="s">
        <v>99</v>
      </c>
    </row>
    <row r="40" spans="1:7" ht="33" customHeight="1" thickBot="1">
      <c r="A40" s="85"/>
      <c r="B40" s="86" t="s">
        <v>38</v>
      </c>
      <c r="C40" s="87"/>
      <c r="D40" s="87"/>
      <c r="E40" s="88"/>
      <c r="F40" s="87">
        <f>SUM(F5:F39)</f>
        <v>360900</v>
      </c>
      <c r="G40" s="87"/>
    </row>
    <row r="41" spans="1:7" ht="15" thickBot="1">
      <c r="F41" s="112"/>
    </row>
    <row r="42" spans="1:7" ht="15" thickBot="1">
      <c r="F42" s="113"/>
    </row>
  </sheetData>
  <mergeCells count="2">
    <mergeCell ref="A1:G1"/>
    <mergeCell ref="A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Irfan Sayed</cp:lastModifiedBy>
  <dcterms:created xsi:type="dcterms:W3CDTF">2024-11-19T09:10:26Z</dcterms:created>
  <dcterms:modified xsi:type="dcterms:W3CDTF">2025-01-02T01:10:44Z</dcterms:modified>
</cp:coreProperties>
</file>