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Desktop/"/>
    </mc:Choice>
  </mc:AlternateContent>
  <bookViews>
    <workbookView xWindow="0" yWindow="0" windowWidth="19200" windowHeight="6930"/>
  </bookViews>
  <sheets>
    <sheet name="RA_01 Abtract " sheetId="2" r:id="rId1"/>
    <sheet name="RA_01 MB " sheetId="3" r:id="rId2"/>
  </sheets>
  <definedNames>
    <definedName name="_xlnm._FilterDatabase" localSheetId="0" hidden="1">'RA_01 Abtract '!$A$2:$D$130</definedName>
    <definedName name="_xlnm._FilterDatabase" localSheetId="1" hidden="1">'RA_01 MB '!$A$2:$D$157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2" l="1"/>
  <c r="I27" i="3"/>
  <c r="I22" i="3"/>
  <c r="J21" i="2"/>
  <c r="J20" i="2"/>
  <c r="I20" i="2"/>
  <c r="G115" i="2" l="1"/>
  <c r="G114" i="2"/>
  <c r="G105" i="2"/>
  <c r="G103" i="2"/>
  <c r="G88" i="2"/>
  <c r="G23" i="2"/>
  <c r="G21" i="2"/>
  <c r="G20" i="2"/>
  <c r="G19" i="2"/>
  <c r="G16" i="2"/>
  <c r="G15" i="2"/>
  <c r="G14" i="2"/>
  <c r="G11" i="2"/>
  <c r="G10" i="2"/>
  <c r="G7" i="2"/>
  <c r="G6" i="2"/>
  <c r="I132" i="3"/>
  <c r="E130" i="3"/>
  <c r="I130" i="3" s="1"/>
  <c r="I115" i="3"/>
  <c r="I49" i="3"/>
  <c r="I48" i="3"/>
  <c r="I47" i="3"/>
  <c r="I46" i="3"/>
  <c r="I45" i="3"/>
  <c r="I44" i="3"/>
  <c r="I43" i="3"/>
  <c r="I42" i="3"/>
  <c r="I40" i="3"/>
  <c r="I39" i="3"/>
  <c r="I38" i="3"/>
  <c r="I37" i="3"/>
  <c r="I36" i="3" s="1"/>
  <c r="I30" i="3"/>
  <c r="F29" i="3"/>
  <c r="I29" i="3" s="1"/>
  <c r="I28" i="3"/>
  <c r="I24" i="3"/>
  <c r="I23" i="3"/>
  <c r="I21" i="3"/>
  <c r="I17" i="3"/>
  <c r="I16" i="3"/>
  <c r="I15" i="3"/>
  <c r="I14" i="3"/>
  <c r="I13" i="3"/>
  <c r="I12" i="3"/>
  <c r="I10" i="3"/>
  <c r="I9" i="3"/>
  <c r="I8" i="3"/>
  <c r="I7" i="3"/>
  <c r="I6" i="3" s="1"/>
  <c r="H115" i="2" l="1"/>
  <c r="H114" i="2"/>
  <c r="H88" i="2"/>
  <c r="H14" i="2"/>
  <c r="H46" i="2" l="1"/>
  <c r="H120" i="2"/>
  <c r="H112" i="2"/>
  <c r="H105" i="2"/>
  <c r="H103" i="2"/>
  <c r="H23" i="2"/>
  <c r="H21" i="2"/>
  <c r="H20" i="2"/>
  <c r="H19" i="2"/>
  <c r="H16" i="2"/>
  <c r="H15" i="2"/>
  <c r="H9" i="2"/>
  <c r="H11" i="2"/>
  <c r="H10" i="2"/>
  <c r="H7" i="2"/>
  <c r="H6" i="2"/>
  <c r="F111" i="2"/>
  <c r="F130" i="2"/>
  <c r="F129" i="2"/>
  <c r="F128" i="2"/>
  <c r="F127" i="2"/>
  <c r="F126" i="2"/>
  <c r="F125" i="2"/>
  <c r="F124" i="2"/>
  <c r="F123" i="2"/>
  <c r="F122" i="2"/>
  <c r="F118" i="2"/>
  <c r="F117" i="2"/>
  <c r="F116" i="2"/>
  <c r="F115" i="2"/>
  <c r="F114" i="2"/>
  <c r="F110" i="2"/>
  <c r="F109" i="2"/>
  <c r="F108" i="2"/>
  <c r="F106" i="2"/>
  <c r="F105" i="2"/>
  <c r="F104" i="2"/>
  <c r="F103" i="2"/>
  <c r="F102" i="2"/>
  <c r="F100" i="2"/>
  <c r="F99" i="2"/>
  <c r="F98" i="2"/>
  <c r="F97" i="2"/>
  <c r="F96" i="2"/>
  <c r="F95" i="2"/>
  <c r="F94" i="2"/>
  <c r="F93" i="2"/>
  <c r="F92" i="2"/>
  <c r="F90" i="2"/>
  <c r="F89" i="2"/>
  <c r="F88" i="2"/>
  <c r="F82" i="2"/>
  <c r="F81" i="2"/>
  <c r="F80" i="2"/>
  <c r="F79" i="2"/>
  <c r="F78" i="2"/>
  <c r="F77" i="2"/>
  <c r="F76" i="2"/>
  <c r="F75" i="2"/>
  <c r="F74" i="2"/>
  <c r="F73" i="2"/>
  <c r="F72" i="2"/>
  <c r="F71" i="2"/>
  <c r="F70" i="2"/>
  <c r="F69" i="2"/>
  <c r="F68" i="2"/>
  <c r="F67" i="2"/>
  <c r="F66" i="2"/>
  <c r="F65" i="2"/>
  <c r="F63" i="2"/>
  <c r="F62" i="2"/>
  <c r="F61" i="2"/>
  <c r="F60" i="2"/>
  <c r="F59" i="2"/>
  <c r="F58" i="2"/>
  <c r="F57" i="2"/>
  <c r="F56" i="2"/>
  <c r="F55" i="2"/>
  <c r="F54" i="2"/>
  <c r="F53" i="2"/>
  <c r="F52" i="2"/>
  <c r="F51" i="2"/>
  <c r="F50" i="2"/>
  <c r="F49" i="2"/>
  <c r="F48" i="2"/>
  <c r="F44" i="2"/>
  <c r="F43" i="2"/>
  <c r="F41" i="2"/>
  <c r="F40" i="2"/>
  <c r="F39" i="2"/>
  <c r="F37" i="2"/>
  <c r="F36" i="2"/>
  <c r="F35" i="2"/>
  <c r="F34" i="2"/>
  <c r="F33" i="2"/>
  <c r="F32" i="2"/>
  <c r="F31" i="2"/>
  <c r="F29" i="2"/>
  <c r="F28" i="2"/>
  <c r="F27" i="2"/>
  <c r="F26" i="2"/>
  <c r="F24" i="2"/>
  <c r="F23" i="2"/>
  <c r="F21" i="2"/>
  <c r="F20" i="2"/>
  <c r="F19" i="2"/>
  <c r="F16" i="2"/>
  <c r="F15" i="2"/>
  <c r="F14" i="2"/>
  <c r="F11" i="2"/>
  <c r="F10" i="2"/>
  <c r="F9" i="2"/>
  <c r="F7" i="2"/>
  <c r="F6" i="2"/>
  <c r="F5" i="2"/>
  <c r="H84" i="2" l="1"/>
  <c r="H4" i="2"/>
  <c r="H3" i="2" s="1"/>
  <c r="F112" i="2"/>
  <c r="F120" i="2"/>
  <c r="F4" i="2"/>
  <c r="F46" i="2"/>
  <c r="F84" i="2"/>
  <c r="F3" i="2" l="1"/>
</calcChain>
</file>

<file path=xl/sharedStrings.xml><?xml version="1.0" encoding="utf-8"?>
<sst xmlns="http://schemas.openxmlformats.org/spreadsheetml/2006/main" count="573" uniqueCount="162">
  <si>
    <t>Qty</t>
  </si>
  <si>
    <t>Unit Price</t>
  </si>
  <si>
    <t/>
  </si>
  <si>
    <t>Civil &amp; Interior Work of AHM Wow China</t>
  </si>
  <si>
    <t>no</t>
  </si>
  <si>
    <t>Electrical Work of AHM Wow China</t>
  </si>
  <si>
    <t>Plumbing Work of AHM Wow China</t>
  </si>
  <si>
    <t>HVAC Work of AHM Wow China</t>
  </si>
  <si>
    <t>FIRE WORKS &amp; FIRE ALARM SYSTEM  for AHM Wow China</t>
  </si>
  <si>
    <t>Sr No.</t>
  </si>
  <si>
    <t>Item Name</t>
  </si>
  <si>
    <t>UOM</t>
  </si>
  <si>
    <t>Amount</t>
  </si>
  <si>
    <t>BOH MOH FOH - ANTI TERMITE TREATMENT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including a 1 year guarantee under suitable undertaking on stamp paper etc, complete as directed by Architect.(Mode of measurement is to be carpet area of floor and not the area of surface treated).</t>
  </si>
  <si>
    <t>SFT</t>
  </si>
  <si>
    <t xml:space="preserve">BOH MOH FOH - CIVIL AND ALLIED WORKS - 
Providing And Laying of half brick partitions with well burnt 1st class good quality bricks in cement mortar 1 4 ( 1 cement   4 coarse sand ) including providing 2 NOS. of 6mm dia MS round bars at every 4th coarse in true line,level and plumb including racking the joints up to 20 mm depth, rubbing and cleaning the surface with necessary scaffolding, curing etc. Complete as directed.Note   MS bar paid extra.
Full height 4.5  Thick wall with 1 4 cement mortar Above raw slab Level.  (Ref. to civil plan) Brick work Fly Ash Brick </t>
  </si>
  <si>
    <t xml:space="preserve">PLASTER WORK- Providing And Laying of 12 mm thick wall plaster 1 4. (Kitchen area   Toilet area FOH MOH Etc. ) (Ref. to civil plan) Internal Plastering </t>
  </si>
  <si>
    <t xml:space="preserve">Water-Proffing Work </t>
  </si>
  <si>
    <t>Providing And Laying of 3 mm APP Waterproofing PU liquid Mebrance (3 Coat or as per mall specification) coating surface as per . manufacture specs, Included Racking hacking of Surface for Waterprofing, Finished smooth in line, level and plumb including curing,  of R.C.C surfaces, racking of joints corner coving  etc. Complete at all levels.   (Ref. to waterproofing plan )  (Option-2) Dr. Fixit Asian Equivalent</t>
  </si>
  <si>
    <t>Providing And Laying of 12 mm thick wall plaster 1 4. (Kitchen area   toilet area FOH MOH Etc. ) (Ref. to civil plan) Protection Plastering.</t>
  </si>
  <si>
    <t>PCC WORK- 1 2 4 - 
Providing And Laying of Upto 50mm PPC above floor filling. (kitchen area ) Ratio 1 4 8</t>
  </si>
  <si>
    <t>FLOOR FILLING</t>
  </si>
  <si>
    <t>Providing and laying cinder filling of light weight of AAC blocks Brick coba (Auto Areated Concrete),   placing the same in sunken area   raised floor surrounded by 115 mm thick brick wall. All Complete As Per Detail Drawing, As Specified And As Directed By Architect  Project - In - Charge. (Depth as per site)</t>
  </si>
  <si>
    <t>Depth upto 200 mm</t>
  </si>
  <si>
    <t>Repairing of Wall Punctures size upto 2feetx2feet</t>
  </si>
  <si>
    <t>NOS</t>
  </si>
  <si>
    <t>Core cutting or Demolotion of wall for the same (For Exhaust   Fresh Air Duct Ac Pipe etc.)</t>
  </si>
  <si>
    <t>FLOORING</t>
  </si>
  <si>
    <t>VITRIFIED TILE KOTA STONE FLOORING -( INSIDE AREA ) 
Providing   laying  2 -0  X2 -0   Vitrified Floor Tiles on a bed
of 50mm thk. cement mortar (1 4)  adhesive of approved make and   design, complete with tile grout in white cement and pigment of   latecrete balendura) matching color of tile.                                                                                                                                                             (Base rate -Rs 70) (Make-Nitco kajaria) (Ref. to Flooring plan)</t>
  </si>
  <si>
    <t>Tile-1 - Polished Kota Stone Flooring 550 X 550 MM (PREMIUM - FULL BODY, DRY MATTE, As per drawings Kajaria NITCO -2 -0  X2 -0  LATICRETE EPOXY GROUT</t>
  </si>
  <si>
    <t>Tile-1 -  ONTARIO GIRIS 600 X 600MM
 (PSTONE CREST - FULL BODY,
 MATTE FINISHing 600 X 600 MM (PREMIUM - FULL BODY, DRY MATTE, As per drawings Kajaria NITCO -2 -0  X2 -0  LATICRETE EPOXY GROUT</t>
  </si>
  <si>
    <t xml:space="preserve">8  wide black granite Kota stone band supply and installation using cement mortar paste in proper line and level with Half round chamfer and Half Nosing. </t>
  </si>
  <si>
    <t>RFT</t>
  </si>
  <si>
    <t>TILE CLADIING (FOR WALL)</t>
  </si>
  <si>
    <t xml:space="preserve">Tile wall cladding -Providing   Fixing of WOW CHICKEN  Multicolored Tile upto slab bottom OR 8 feet with 12mm thk cement slurry base1 4  and joined with white cement slurry mixed with pigment to match the shade of tile .All Complete As Per Detail Drawing, As Specified And As Directed By Architect  Project - In - Charge. (size- 200x200mm) (Base rate-70)(make-Nitco Kajaria Jonshan)                                                                                                                     </t>
  </si>
  <si>
    <t>COUNTER, PANELING   WALL CLADDING</t>
  </si>
  <si>
    <t>WOW CHICKEN COUNTER  Fixed Dispensing Counter- Providing and placing in position rectangular counter (POS counter or main counter) with under counter open shelf as per detail in drawing.  Base shall be made by 19 mm thk. Ply with Drawers finished with solid laminate   edge will be finished with edge binding tape. All Complete As Per Detail Drawing, As Specified And As Directed By Architect  Project - In - Charge. Includs counter with GI corrugated sheet for Taglines. GI Corrugated sheet having deco finished fixed as per drawings having arrangements. Finish with laminet from inside.Length of counter varies as per drawings   Height to be Considered 4feet.</t>
  </si>
  <si>
    <t>PANELLING WORK   Providing and fixing 12mm thick commercial ply on seasoned 2   X 2   kailwood or MS framework with spacing 2 0  x 2 0 , Including two coats of anti - termite coat on all surfaces with necessary support as required including providing   fixing of 1 mm laminate wherever indicated as per drawing, complete in all respects.Laminate shall be GREENLAM or as approved</t>
  </si>
  <si>
    <t xml:space="preserve">Corrugated Sheet with Duco Finish  - Supply and Fixing of GI corrugated sheet Duco finish using PU filler and Primer base. Borders to have 2 *2  Pine wood insatlled with clear polished on all sides. </t>
  </si>
  <si>
    <t>12 mm Ply without Laminate -</t>
  </si>
  <si>
    <t>Providing and fixing wall huge storage cabinet 15   deep,dimensions as per drawing, made out of 19mm Commercial board in sides, shelves, partitions, shutters etc . 6mm thick commercial ply at the back ,shutters etc . 6mm thick commercial ply at the back ,shutters etc . 6mm thick commercial ply at the back,6    high pelmet, all exposed   concealed surfaces to be laminated including concealed brass hinges, ball catchers,tower bolt inside, multipurpose lock, power coated aluminium handles, PVC stip or laminate lipping etc.Complete as per details.</t>
  </si>
  <si>
    <t>DB Cabinet</t>
  </si>
  <si>
    <t>Storage Cabinet on left side of counter - 21  deep</t>
  </si>
  <si>
    <t xml:space="preserve">Yellow and Red CORIAN - Providing   Fixing of 12mm thk. Corian fixed above counter top   facia. All Complete As Per Detail Drawing, As Specified And As Directed By Architect  Project - In - Charge. </t>
  </si>
  <si>
    <t>Back Box-Providing and placing in position rectangular backlit box fixing in  12 mm thk. MR ply as detail   finished with laminate outside   white paint inside. box edge should  be finihsed in pine wood frame surrounding .All Complete As Per Detail Drawing, As Specified And As Directed By Architect  Project - In - Charge. Note- led module of back box will be chargeable extra.    (back box size - 11 -0 x1 -2.5 )</t>
  </si>
  <si>
    <t>Wooden Beading-  Providing   Fixing of poilished  pine wood beading fixed at paneling  top with cove light provision as specified in detail drawing. (for front counter top   facia)</t>
  </si>
  <si>
    <t xml:space="preserve">GLASS WORK - 
TOUGHENED GLASS IN WINDOW PARTITION
12 mm thick toughened glass partition                                                                                             </t>
  </si>
  <si>
    <t>POP OR PUTTY WORK - 
Providing and applying Putty or pop punning over plastered wall   slab bottom up to 12 mm thick layer of super fine Plaster of Paris.                                                                                                       [ Make  Sakarni Super Fine]</t>
  </si>
  <si>
    <t>PAINT WORK</t>
  </si>
  <si>
    <t xml:space="preserve">Providing and applying of 3 or more coats of Plastic emulsion paint of approved make (dulux ICI  Asian or equivalent) on walls as specified. (for walls   ceiling) </t>
  </si>
  <si>
    <t>Perlina Texture Paint</t>
  </si>
  <si>
    <t>Antique Linen Paint on perlina texture</t>
  </si>
  <si>
    <t>CEILING WORK</t>
  </si>
  <si>
    <t>Providing and fixing of Metal Grid ceiling of approved make.All Complete As Per Detail Drawing, As Specified And As Directed By Architect  Project - In - Charge.          (Ref.ceiling plan) Providing and fixing suspended MS Grid ceiling, including Alminium Perameter of size 0.55 mm thick having one flange of 20mm and another flange of 30mm and a web of 27mm along with perimeter of ceiling, screw fixed to brick wall partition with the help of nylon sleeves and 
screw, at 610mm centers. The suspending Aluminium T channels of size 25mm 0.9mm thick with two flanges of 15mm each from the soffit at 600mm
centers with ceiling angle of width 25X25 mm thick fixed to soffit with GI cleat and steel expansion fasteners. Ceiling section of 0.55mm thickness having
knurled web of 51.5mm and two flanges of 26mm each with lips of 10.5mm are these fixed to the Main channel with the help of connecting clips and in direction
perpendicular to the intermediate channel MS Grid Tile to IS-2095-1982) is then put at 600 mm centers.</t>
  </si>
  <si>
    <t>ACP WORK - 
Housekeeping   Providing services for Daily Site Cleaning   proper House keeping on Handover day</t>
  </si>
  <si>
    <t>LS</t>
  </si>
  <si>
    <t>ELECTRICAL WORKS</t>
  </si>
  <si>
    <t xml:space="preserve">Supply and installation Testing   Commessioning of all electricalWork i.e  Wiring (POLYCAB KEI OR Equevalent), in MS conduit for lighting, Power both RAW and by UPS , Power points for all sitting  table   kitchen, all switch sockets for power and lights to be a North West Anchor ROMA make. including TV wiring , Aircurtain Wiring, Speaker complete in all respect includeds                                                                        Note- all wire should be FRLS.                                                                     Light Circuit will be on 1.5 sqmm with 1mm earthing                                     All industrial Socket wiring will be 4sqmm with 2.5 sqmm earthing                                                                                             Other Power will be 2.5 sqmm with 1.5 sqmm Earthing etc. </t>
  </si>
  <si>
    <t xml:space="preserve">12 WAY TPN DB  as per Site Requirement with ELCB in each Phase. Commesioning with Proper Lugs, thimbling etc.                                                                                              63-100A 4P MCB as incomer, 3 Nos ELCB 30mili Amp rating, 30 Poles of  6-32 A SP TP MCB as outgoings </t>
  </si>
  <si>
    <t xml:space="preserve">12 WAY SPN DB as per Site Requirement with ELCB in each Phase. Commesioning with Proper Lux,thimbling etc                                                                32 A, 2P, MCB as incomer  - 10 n.o 6-32 A, SP, MCB as outgoings .               </t>
  </si>
  <si>
    <t>SITC of 100-63A 4P MCCB MCB with box</t>
  </si>
  <si>
    <t>Surface Ceiling light  (Make Philips Osram wipro- 18 watt. )</t>
  </si>
  <si>
    <t>2X2Concealed Ceiling light (Make Philips Osram Wipro- 22 watt. )</t>
  </si>
  <si>
    <t>Track light Cylinderical Light (Make Philips Osram Equvalent  18 watt. )</t>
  </si>
  <si>
    <t xml:space="preserve">Hanging Lights with Led Bulb </t>
  </si>
  <si>
    <t>Led strip light (make- Philips Havells or similar)</t>
  </si>
  <si>
    <t>Speaker as per Client Requirement Ahuja 10Watt AHUJA PS-300TM</t>
  </si>
  <si>
    <t>Ahuja Amplifire 350Watt AhujaDPA-370M</t>
  </si>
  <si>
    <t>Wall fans  (make- Philips Havells or similar)</t>
  </si>
  <si>
    <t>Digital meter Depend on electric Load</t>
  </si>
  <si>
    <t>Providing   Laying 4Core35 Sqmm Al Armoured Cable</t>
  </si>
  <si>
    <t>RMT</t>
  </si>
  <si>
    <t>Termination of Above cable Upto 35sqmm</t>
  </si>
  <si>
    <t>Termination of Above cable avove 35sqmm</t>
  </si>
  <si>
    <t xml:space="preserve">Supply   fixing of Industrial type plug   socket MCB in enclosure complete in all respects including MCB s and of following ratings </t>
  </si>
  <si>
    <t>20A single phase 3 pin Ind  socket with 20 A, MCB Metal Box</t>
  </si>
  <si>
    <t xml:space="preserve">20A single phase 3 pin Ind  socket with 20 A, MCB Neptune Box </t>
  </si>
  <si>
    <t xml:space="preserve">CAT6 Information outlet &lt;FRLS wire Conduits </t>
  </si>
  <si>
    <t xml:space="preserve">cctv wiring </t>
  </si>
  <si>
    <t>Exhasut Freshair 5HP L T Motor Starter</t>
  </si>
  <si>
    <t>Exhasut Freshair 7.5HP L T Motor Starter</t>
  </si>
  <si>
    <t>MS Cable Tray of 150mmx50mm put in the kitchen area for the fixing of lights and wires to be painted in Grey color including all necessary fixing hardware like treadrod, nut bolt, fastner etc.</t>
  </si>
  <si>
    <t xml:space="preserve">2 KVA UPS </t>
  </si>
  <si>
    <t xml:space="preserve">MS Stand </t>
  </si>
  <si>
    <t>Samsung led TV 32  - Supply and installation</t>
  </si>
  <si>
    <t>Nos.</t>
  </si>
  <si>
    <t>Supply and insatllation of all CCTV works - HD 2MP DOME CAMERA 8</t>
  </si>
  <si>
    <t>DVR 8 CH</t>
  </si>
  <si>
    <t>4CH SMPS</t>
  </si>
  <si>
    <t>2TB SV</t>
  </si>
  <si>
    <t>RACK</t>
  </si>
  <si>
    <t>Connector</t>
  </si>
  <si>
    <t>PVC BOX</t>
  </si>
  <si>
    <t>Electric Board</t>
  </si>
  <si>
    <t xml:space="preserve">PLUMBING </t>
  </si>
  <si>
    <t>Water supply</t>
  </si>
  <si>
    <t>Laying   chasing new Water Supply lines to kitchen area sink, R.O.,   geyser ,toilet wc, health faucet   wash basin  connecting to existing lines, to make fully functional, incl.all tees, bends, junctions, elbows etc as also chasing   making good with plastered surfaceas prescribed by the architect.  Providing, laying and jointing PPR pipes ( PN-20 ) complete (PRINCE) with PPR fittings and clamps, including cutting and making good the walls and floors and excavation and back filling wherever necessary etc.complet (as per drawing)</t>
  </si>
  <si>
    <t xml:space="preserve">20 mm nominal bore                                                                                                                                                                                                                                                                                                                                                                                       </t>
  </si>
  <si>
    <t xml:space="preserve">25 mm nominal bore                      </t>
  </si>
  <si>
    <t xml:space="preserve">32 mm nominal bore        </t>
  </si>
  <si>
    <t xml:space="preserve">Providing and fixing brass ball balve with SS 304 stem and ball, teflon seat complete.                                                                                                                                                                                 </t>
  </si>
  <si>
    <t xml:space="preserve">25 mm nominal bore                                                                                                                                                                                                                                                                                                                                                                                       </t>
  </si>
  <si>
    <t>Providing and installation of  RO Water tank (o.h.w.t.) as site provisition.(For Kitchen @ cap.-200 ltr.)</t>
  </si>
  <si>
    <t>Water pressure Pump ( Make  Crompton, 0.5HP )</t>
  </si>
  <si>
    <t>Providing   fixing bottle trap</t>
  </si>
  <si>
    <t>Waste coupling</t>
  </si>
  <si>
    <t xml:space="preserve">Providing and fixing 15mm C.P. brass Angle Valve (Jaguar-Continental) with C.P. copper connecting pipe 375mm long   nuts, washer and C.P. brass flange complete, including cutting and making good the wall wherever required. </t>
  </si>
  <si>
    <t>C.P basin mixer with regular spout and pop-up waste system with 18  long copper connection</t>
  </si>
  <si>
    <t>Drainage</t>
  </si>
  <si>
    <t>Laying   chasing new drain discharge lines for kitchen area sink,new drain discharge lines for toilet wash basin connecting to existing lines, to make fully functional, incl all tees, bends, junctions, elbows etc as also chasing   making good with plastered surface (avg.110 mm dia)6kg mtr as prescribed by the architect or connected  to be existing waste water pipe line. 110mm</t>
  </si>
  <si>
    <t xml:space="preserve">110 mm                                                                                                                                                                           </t>
  </si>
  <si>
    <t>SS Floor Trap  100 OR 150mm Jali Providing and fixing 100mm x 100mm Floor trap including making good of floor .(Cockroach Trap)</t>
  </si>
  <si>
    <t>Providing and installation of Inspection chamber (size - 1 -3 x1 -3 )</t>
  </si>
  <si>
    <t>Providing and fixing SS grating, 6mm thick with rim including setting in floor with cement mortar.</t>
  </si>
  <si>
    <t xml:space="preserve"> FIXTURES</t>
  </si>
  <si>
    <t>Health Faucet (hindware jacqar or similar)</t>
  </si>
  <si>
    <t>6 LTR (INSTANT GEYSER)</t>
  </si>
  <si>
    <t xml:space="preserve">Providing   Fixing Hand dryer </t>
  </si>
  <si>
    <t>HVAC WORKS</t>
  </si>
  <si>
    <t>Providing and installation of 24G SWG GI duct complete in all respect. Note- Measurement of Ducting to be in sq.ft.</t>
  </si>
  <si>
    <t xml:space="preserve">Nitrile rubber insullation of Class O Grade </t>
  </si>
  <si>
    <t>VOLUME CONTROL DAMPERS</t>
  </si>
  <si>
    <t>SUPPLY AIR DIFFUSERS Size upto 600x600</t>
  </si>
  <si>
    <t>AIR  CURTAIN</t>
  </si>
  <si>
    <t xml:space="preserve">FIRE WORKS    FIRE ALARM SYSTEM </t>
  </si>
  <si>
    <t xml:space="preserve">Providing and fixing  of point of  smoke detector </t>
  </si>
  <si>
    <t>Providing and fixing  of Fire Sprinkler line work</t>
  </si>
  <si>
    <t xml:space="preserve">Fire alarm pannel -2 Zone - Conventional type Commessioning with Mall Panel </t>
  </si>
  <si>
    <t xml:space="preserve">Providing and fixing of 2c x 1.5 Sqmm FRLS cable </t>
  </si>
  <si>
    <t>Mtr</t>
  </si>
  <si>
    <t xml:space="preserve">Supply, installation ,testing   Commissioning of optical  Photoelectric type R.I.  of photo optic sensing chamber Make - Agni </t>
  </si>
  <si>
    <t xml:space="preserve">Supply, installation ,testing   Commissioning of Hooter  Make - Agni </t>
  </si>
  <si>
    <t xml:space="preserve">Supply, installation ,testing   Commissioning of Mannual Call Point  Make - Agni </t>
  </si>
  <si>
    <t xml:space="preserve">Monitor Module for Intergration </t>
  </si>
  <si>
    <t xml:space="preserve">ISI Mark Rubber Mat </t>
  </si>
  <si>
    <t>sales1@tirupatioffice.com</t>
  </si>
  <si>
    <t xml:space="preserve">QTY </t>
  </si>
  <si>
    <t xml:space="preserve">RA-01 </t>
  </si>
  <si>
    <t xml:space="preserve">WOW China_AHM_Bill Of Quantities_Civil&amp;Interior_Plumbing _Electrical </t>
  </si>
  <si>
    <t xml:space="preserve">RA 01 Measurement Sheet </t>
  </si>
  <si>
    <t xml:space="preserve">Length </t>
  </si>
  <si>
    <t xml:space="preserve">Width </t>
  </si>
  <si>
    <t xml:space="preserve">Height </t>
  </si>
  <si>
    <t xml:space="preserve">Nos </t>
  </si>
  <si>
    <t xml:space="preserve">Left Wall </t>
  </si>
  <si>
    <t xml:space="preserve">Front Wall </t>
  </si>
  <si>
    <t xml:space="preserve">RHS WALL </t>
  </si>
  <si>
    <t xml:space="preserve">Low Height Wall </t>
  </si>
  <si>
    <t xml:space="preserve">Front Wall  Full Height </t>
  </si>
  <si>
    <t xml:space="preserve">Less Pillar </t>
  </si>
  <si>
    <t>BOH area</t>
  </si>
  <si>
    <t>FOD area</t>
  </si>
  <si>
    <t xml:space="preserve">LHS Wall </t>
  </si>
  <si>
    <t xml:space="preserve">RHS </t>
  </si>
  <si>
    <t xml:space="preserve">Low height </t>
  </si>
  <si>
    <t xml:space="preserve">Front Side </t>
  </si>
  <si>
    <t>Wall</t>
  </si>
  <si>
    <t>PO Amount</t>
  </si>
  <si>
    <t>PO Qty</t>
  </si>
  <si>
    <t>Invoice qty is higher than BOQ qty</t>
  </si>
  <si>
    <t>Please check MB Pillar qty need to be reduced.</t>
  </si>
  <si>
    <t>JMR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</si>
</sst>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0"/>
  </numFmts>
  <fonts count="5" x14ac:knownFonts="1">
    <font>
      <sz val="11"/>
      <name val="Calibri"/>
    </font>
    <font>
      <sz val="11"/>
      <name val="Cambria"/>
      <family val="1"/>
    </font>
    <font>
      <b/>
      <sz val="11"/>
      <name val="Cambria"/>
      <family val="1"/>
    </font>
    <font>
      <sz val="11"/>
      <name val="Calibri"/>
    </font>
    <font>
      <sz val="11"/>
      <name val="Calibri"/>
      <family val="2"/>
    </font>
  </fonts>
  <fills count="9">
    <fill>
      <patternFill patternType="none"/>
    </fill>
    <fill>
      <patternFill patternType="gray125"/>
    </fill>
    <fill>
      <patternFill patternType="solid">
        <fgColor rgb="FFD3D3D3"/>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43" fontId="3" fillId="0" borderId="0" applyFont="0" applyFill="0" applyBorder="0" applyAlignment="0" applyProtection="0"/>
    <xf numFmtId="0" fontId="4" fillId="0" borderId="0"/>
  </cellStyleXfs>
  <cellXfs count="68">
    <xf numFmtId="0" fontId="0" fillId="0" borderId="0" xfId="0"/>
    <xf numFmtId="0" fontId="1" fillId="0" borderId="0" xfId="0" applyFont="1"/>
    <xf numFmtId="0" fontId="2" fillId="2" borderId="1" xfId="0" applyFont="1" applyFill="1" applyBorder="1"/>
    <xf numFmtId="0" fontId="1" fillId="0" borderId="1" xfId="0" applyFont="1" applyBorder="1"/>
    <xf numFmtId="0" fontId="1" fillId="0" borderId="1" xfId="0" applyFont="1" applyBorder="1" applyAlignment="1">
      <alignment horizontal="center"/>
    </xf>
    <xf numFmtId="1" fontId="1" fillId="0" borderId="1" xfId="0" applyNumberFormat="1" applyFont="1" applyBorder="1"/>
    <xf numFmtId="0" fontId="1" fillId="3" borderId="1" xfId="0" applyFont="1" applyFill="1" applyBorder="1" applyAlignment="1">
      <alignment horizontal="center"/>
    </xf>
    <xf numFmtId="1" fontId="1" fillId="4" borderId="1" xfId="0" applyNumberFormat="1" applyFont="1" applyFill="1" applyBorder="1"/>
    <xf numFmtId="1" fontId="2" fillId="5" borderId="1" xfId="0" applyNumberFormat="1" applyFont="1" applyFill="1" applyBorder="1"/>
    <xf numFmtId="0" fontId="1" fillId="0" borderId="1" xfId="0" applyFont="1" applyBorder="1" applyAlignment="1">
      <alignment wrapText="1"/>
    </xf>
    <xf numFmtId="0" fontId="1" fillId="6" borderId="1" xfId="0" applyFont="1" applyFill="1" applyBorder="1" applyAlignment="1">
      <alignment horizontal="center"/>
    </xf>
    <xf numFmtId="0" fontId="1" fillId="6" borderId="1" xfId="0" applyFont="1" applyFill="1" applyBorder="1" applyAlignment="1">
      <alignment wrapText="1"/>
    </xf>
    <xf numFmtId="0" fontId="1" fillId="6" borderId="1" xfId="0" applyFont="1" applyFill="1" applyBorder="1"/>
    <xf numFmtId="1" fontId="1" fillId="6" borderId="1" xfId="0" applyNumberFormat="1" applyFont="1" applyFill="1" applyBorder="1"/>
    <xf numFmtId="1" fontId="2" fillId="6" borderId="1" xfId="0" applyNumberFormat="1" applyFont="1" applyFill="1" applyBorder="1" applyAlignment="1">
      <alignment horizontal="right"/>
    </xf>
    <xf numFmtId="1" fontId="2" fillId="6" borderId="1" xfId="0" applyNumberFormat="1" applyFont="1" applyFill="1" applyBorder="1"/>
    <xf numFmtId="0" fontId="1" fillId="4" borderId="1" xfId="0" applyFont="1" applyFill="1" applyBorder="1" applyAlignment="1">
      <alignment horizontal="center"/>
    </xf>
    <xf numFmtId="0" fontId="1" fillId="4" borderId="1" xfId="0" applyFont="1" applyFill="1" applyBorder="1" applyAlignment="1">
      <alignment wrapText="1"/>
    </xf>
    <xf numFmtId="0" fontId="1" fillId="4" borderId="1" xfId="0" applyFont="1" applyFill="1" applyBorder="1"/>
    <xf numFmtId="0" fontId="1" fillId="7" borderId="1" xfId="0" applyFont="1" applyFill="1" applyBorder="1" applyAlignment="1">
      <alignment wrapText="1"/>
    </xf>
    <xf numFmtId="0" fontId="1" fillId="7" borderId="1" xfId="0" applyFont="1" applyFill="1" applyBorder="1"/>
    <xf numFmtId="1" fontId="1" fillId="7" borderId="1" xfId="0" applyNumberFormat="1" applyFont="1" applyFill="1" applyBorder="1"/>
    <xf numFmtId="43" fontId="2" fillId="5" borderId="1" xfId="1" applyFont="1" applyFill="1" applyBorder="1"/>
    <xf numFmtId="2" fontId="1" fillId="0" borderId="1" xfId="0" applyNumberFormat="1" applyFont="1" applyBorder="1"/>
    <xf numFmtId="2" fontId="1" fillId="6" borderId="1" xfId="0" applyNumberFormat="1" applyFont="1" applyFill="1" applyBorder="1"/>
    <xf numFmtId="2" fontId="2" fillId="6" borderId="1" xfId="0" applyNumberFormat="1" applyFont="1" applyFill="1" applyBorder="1" applyAlignment="1">
      <alignment horizontal="right"/>
    </xf>
    <xf numFmtId="0" fontId="1" fillId="0" borderId="0" xfId="2" applyFont="1"/>
    <xf numFmtId="0" fontId="2" fillId="2" borderId="1" xfId="2" applyFont="1" applyFill="1" applyBorder="1"/>
    <xf numFmtId="0" fontId="1" fillId="6" borderId="1" xfId="2" applyFont="1" applyFill="1" applyBorder="1" applyAlignment="1">
      <alignment horizontal="center"/>
    </xf>
    <xf numFmtId="0" fontId="1" fillId="6" borderId="1" xfId="2" applyFont="1" applyFill="1" applyBorder="1" applyAlignment="1">
      <alignment wrapText="1"/>
    </xf>
    <xf numFmtId="0" fontId="1" fillId="6" borderId="1" xfId="2" applyFont="1" applyFill="1" applyBorder="1"/>
    <xf numFmtId="1" fontId="1" fillId="6" borderId="1" xfId="2" applyNumberFormat="1" applyFont="1" applyFill="1" applyBorder="1"/>
    <xf numFmtId="0" fontId="1" fillId="0" borderId="1" xfId="2" applyFont="1" applyBorder="1" applyAlignment="1">
      <alignment horizontal="center"/>
    </xf>
    <xf numFmtId="0" fontId="1" fillId="0" borderId="1" xfId="2" applyFont="1" applyBorder="1" applyAlignment="1">
      <alignment wrapText="1"/>
    </xf>
    <xf numFmtId="0" fontId="1" fillId="0" borderId="1" xfId="2" applyFont="1" applyBorder="1" applyAlignment="1">
      <alignment horizontal="center" vertical="center"/>
    </xf>
    <xf numFmtId="1" fontId="1" fillId="0" borderId="1" xfId="2" applyNumberFormat="1" applyFont="1" applyBorder="1" applyAlignment="1">
      <alignment horizontal="center" vertical="center"/>
    </xf>
    <xf numFmtId="164" fontId="1" fillId="0" borderId="1" xfId="2" applyNumberFormat="1" applyFont="1" applyBorder="1" applyAlignment="1">
      <alignment horizontal="center" vertical="center"/>
    </xf>
    <xf numFmtId="164" fontId="2" fillId="0" borderId="1" xfId="2" applyNumberFormat="1" applyFont="1" applyBorder="1" applyAlignment="1">
      <alignment horizontal="center" vertical="center"/>
    </xf>
    <xf numFmtId="0" fontId="1" fillId="0" borderId="1" xfId="2" applyFont="1" applyBorder="1"/>
    <xf numFmtId="1" fontId="1" fillId="0" borderId="1" xfId="2" applyNumberFormat="1" applyFont="1" applyBorder="1"/>
    <xf numFmtId="164" fontId="1" fillId="0" borderId="1" xfId="2" applyNumberFormat="1" applyFont="1" applyBorder="1"/>
    <xf numFmtId="0" fontId="1" fillId="3" borderId="1" xfId="2" applyFont="1" applyFill="1" applyBorder="1" applyAlignment="1">
      <alignment horizontal="center"/>
    </xf>
    <xf numFmtId="164" fontId="2" fillId="0" borderId="1" xfId="2" applyNumberFormat="1" applyFont="1" applyBorder="1"/>
    <xf numFmtId="164" fontId="1" fillId="6" borderId="1" xfId="2" applyNumberFormat="1" applyFont="1" applyFill="1" applyBorder="1"/>
    <xf numFmtId="0" fontId="1" fillId="7" borderId="1" xfId="2" applyFont="1" applyFill="1" applyBorder="1" applyAlignment="1">
      <alignment wrapText="1"/>
    </xf>
    <xf numFmtId="0" fontId="1" fillId="7" borderId="1" xfId="2" applyFont="1" applyFill="1" applyBorder="1"/>
    <xf numFmtId="1" fontId="1" fillId="7" borderId="1" xfId="2" applyNumberFormat="1" applyFont="1" applyFill="1" applyBorder="1"/>
    <xf numFmtId="164" fontId="1" fillId="7" borderId="1" xfId="2" applyNumberFormat="1" applyFont="1" applyFill="1" applyBorder="1"/>
    <xf numFmtId="0" fontId="1" fillId="4" borderId="1" xfId="2" applyFont="1" applyFill="1" applyBorder="1" applyAlignment="1">
      <alignment horizontal="center"/>
    </xf>
    <xf numFmtId="0" fontId="1" fillId="4" borderId="1" xfId="2" applyFont="1" applyFill="1" applyBorder="1" applyAlignment="1">
      <alignment wrapText="1"/>
    </xf>
    <xf numFmtId="0" fontId="1" fillId="4" borderId="1" xfId="2" applyFont="1" applyFill="1" applyBorder="1"/>
    <xf numFmtId="1" fontId="1" fillId="4" borderId="1" xfId="2" applyNumberFormat="1" applyFont="1" applyFill="1" applyBorder="1"/>
    <xf numFmtId="164" fontId="1" fillId="4" borderId="1" xfId="2" applyNumberFormat="1" applyFont="1" applyFill="1" applyBorder="1"/>
    <xf numFmtId="2" fontId="1" fillId="0" borderId="0" xfId="0" applyNumberFormat="1" applyFont="1"/>
    <xf numFmtId="164" fontId="1" fillId="8" borderId="1" xfId="2" applyNumberFormat="1" applyFont="1" applyFill="1" applyBorder="1"/>
    <xf numFmtId="164" fontId="2" fillId="8" borderId="1" xfId="2" applyNumberFormat="1" applyFont="1" applyFill="1" applyBorder="1" applyAlignment="1">
      <alignment horizontal="center" vertical="center"/>
    </xf>
    <xf numFmtId="0" fontId="1" fillId="8" borderId="0" xfId="2" applyFont="1" applyFill="1" applyAlignment="1">
      <alignment horizontal="center" vertical="center"/>
    </xf>
    <xf numFmtId="2" fontId="1" fillId="8" borderId="1" xfId="0" applyNumberFormat="1" applyFont="1" applyFill="1" applyBorder="1"/>
    <xf numFmtId="1" fontId="1" fillId="8" borderId="1" xfId="2" applyNumberFormat="1" applyFont="1" applyFill="1" applyBorder="1"/>
    <xf numFmtId="0" fontId="1" fillId="8" borderId="0" xfId="0" applyFont="1" applyFill="1"/>
    <xf numFmtId="0" fontId="1" fillId="8" borderId="0" xfId="0" applyFont="1" applyFill="1" applyAlignment="1">
      <alignment horizontal="center" vertical="center"/>
    </xf>
    <xf numFmtId="1" fontId="1" fillId="8" borderId="1" xfId="0" applyNumberFormat="1" applyFont="1" applyFill="1" applyBorder="1"/>
    <xf numFmtId="0" fontId="2" fillId="4" borderId="1" xfId="0" applyFont="1" applyFill="1" applyBorder="1" applyAlignment="1">
      <alignment horizontal="center"/>
    </xf>
    <xf numFmtId="0" fontId="2" fillId="4" borderId="2" xfId="0" applyFont="1" applyFill="1" applyBorder="1" applyAlignment="1">
      <alignment horizontal="center"/>
    </xf>
    <xf numFmtId="0" fontId="1" fillId="8" borderId="3" xfId="2" applyFont="1" applyFill="1" applyBorder="1" applyAlignment="1">
      <alignment horizontal="center" vertical="center"/>
    </xf>
    <xf numFmtId="0" fontId="2" fillId="4" borderId="1" xfId="2" applyFont="1" applyFill="1" applyBorder="1" applyAlignment="1">
      <alignment horizontal="center"/>
    </xf>
    <xf numFmtId="1" fontId="1" fillId="0" borderId="0" xfId="0" applyNumberFormat="1" applyFont="1"/>
    <xf numFmtId="43" fontId="1" fillId="0" borderId="0" xfId="0" applyNumberFormat="1" applyFont="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GridLines="0" tabSelected="1" topLeftCell="A118" zoomScale="80" zoomScaleNormal="80" workbookViewId="0">
      <selection activeCell="I140" sqref="I140"/>
    </sheetView>
  </sheetViews>
  <sheetFormatPr defaultColWidth="9.08984375" defaultRowHeight="14" x14ac:dyDescent="0.3"/>
  <cols>
    <col min="1" max="1" width="9.08984375" style="1" customWidth="1"/>
    <col min="2" max="2" width="71.81640625" style="1" customWidth="1"/>
    <col min="3" max="3" width="5.54296875" style="1" bestFit="1" customWidth="1"/>
    <col min="4" max="4" width="8" style="1" customWidth="1"/>
    <col min="5" max="5" width="11.36328125" style="1" customWidth="1"/>
    <col min="6" max="6" width="15.453125" style="1" customWidth="1"/>
    <col min="7" max="7" width="10.08984375" style="1" customWidth="1"/>
    <col min="8" max="8" width="15.36328125" style="1" customWidth="1"/>
    <col min="9" max="9" width="42.453125" style="1" bestFit="1" customWidth="1"/>
    <col min="10" max="10" width="11.26953125" style="1" bestFit="1" customWidth="1"/>
    <col min="11" max="16384" width="9.08984375" style="1"/>
  </cols>
  <sheetData>
    <row r="1" spans="1:10" x14ac:dyDescent="0.3">
      <c r="A1" s="63" t="s">
        <v>138</v>
      </c>
      <c r="B1" s="63"/>
      <c r="C1" s="63"/>
      <c r="D1" s="63"/>
      <c r="E1" s="63"/>
      <c r="F1" s="63"/>
      <c r="G1" s="62" t="s">
        <v>137</v>
      </c>
      <c r="H1" s="62"/>
    </row>
    <row r="2" spans="1:10" x14ac:dyDescent="0.3">
      <c r="A2" s="2" t="s">
        <v>9</v>
      </c>
      <c r="B2" s="2" t="s">
        <v>10</v>
      </c>
      <c r="C2" s="2" t="s">
        <v>11</v>
      </c>
      <c r="D2" s="2" t="s">
        <v>158</v>
      </c>
      <c r="E2" s="2" t="s">
        <v>1</v>
      </c>
      <c r="F2" s="2" t="s">
        <v>157</v>
      </c>
      <c r="G2" s="2" t="s">
        <v>136</v>
      </c>
      <c r="H2" s="2" t="s">
        <v>12</v>
      </c>
    </row>
    <row r="3" spans="1:10" x14ac:dyDescent="0.3">
      <c r="A3" s="2"/>
      <c r="B3" s="2"/>
      <c r="C3" s="2"/>
      <c r="D3" s="2"/>
      <c r="E3" s="3"/>
      <c r="F3" s="22">
        <f>F4+F46+F84+F112+F120</f>
        <v>1838325</v>
      </c>
      <c r="G3" s="8"/>
      <c r="H3" s="22">
        <f>H4+H46+H84+H112+H120</f>
        <v>502086.38547599997</v>
      </c>
    </row>
    <row r="4" spans="1:10" x14ac:dyDescent="0.3">
      <c r="A4" s="10">
        <v>1</v>
      </c>
      <c r="B4" s="11" t="s">
        <v>3</v>
      </c>
      <c r="C4" s="12" t="s">
        <v>4</v>
      </c>
      <c r="D4" s="13">
        <v>1</v>
      </c>
      <c r="E4" s="3"/>
      <c r="F4" s="15">
        <f>SUM(F5:F44)</f>
        <v>973020</v>
      </c>
      <c r="G4" s="15"/>
      <c r="H4" s="15">
        <f t="shared" ref="H4" si="0">SUM(H5:H44)</f>
        <v>367096.88547599997</v>
      </c>
    </row>
    <row r="5" spans="1:10" ht="112" x14ac:dyDescent="0.3">
      <c r="A5" s="4">
        <v>1</v>
      </c>
      <c r="B5" s="9" t="s">
        <v>13</v>
      </c>
      <c r="C5" s="3" t="s">
        <v>14</v>
      </c>
      <c r="D5" s="5">
        <v>216</v>
      </c>
      <c r="E5" s="3">
        <v>15</v>
      </c>
      <c r="F5" s="3">
        <f>D5*E5</f>
        <v>3240</v>
      </c>
      <c r="G5" s="3"/>
      <c r="H5" s="3"/>
      <c r="I5" s="67"/>
    </row>
    <row r="6" spans="1:10" ht="140" x14ac:dyDescent="0.3">
      <c r="A6" s="4">
        <v>2</v>
      </c>
      <c r="B6" s="9" t="s">
        <v>15</v>
      </c>
      <c r="C6" s="3" t="s">
        <v>14</v>
      </c>
      <c r="D6" s="5">
        <v>585</v>
      </c>
      <c r="E6" s="3">
        <v>220</v>
      </c>
      <c r="F6" s="3">
        <f>D6*E6</f>
        <v>128700</v>
      </c>
      <c r="G6" s="23">
        <f>'RA_01 MB '!I6</f>
        <v>466.74856799999998</v>
      </c>
      <c r="H6" s="23">
        <f>E6*G6</f>
        <v>102684.68496</v>
      </c>
    </row>
    <row r="7" spans="1:10" ht="28" x14ac:dyDescent="0.3">
      <c r="A7" s="4">
        <v>3</v>
      </c>
      <c r="B7" s="9" t="s">
        <v>16</v>
      </c>
      <c r="C7" s="3" t="s">
        <v>14</v>
      </c>
      <c r="D7" s="5">
        <v>1030</v>
      </c>
      <c r="E7" s="3">
        <v>75</v>
      </c>
      <c r="F7" s="3">
        <f>D7*E7</f>
        <v>77250</v>
      </c>
      <c r="G7" s="23">
        <f>'RA_01 MB '!I12</f>
        <v>696.66760799999997</v>
      </c>
      <c r="H7" s="23">
        <f>E7*G7</f>
        <v>52250.070599999999</v>
      </c>
    </row>
    <row r="8" spans="1:10" x14ac:dyDescent="0.3">
      <c r="A8" s="6">
        <v>4</v>
      </c>
      <c r="B8" s="9" t="s">
        <v>17</v>
      </c>
      <c r="C8" s="3" t="s">
        <v>2</v>
      </c>
      <c r="D8" s="5" t="s">
        <v>2</v>
      </c>
      <c r="E8" s="3"/>
      <c r="F8" s="3"/>
      <c r="G8" s="23"/>
      <c r="H8" s="23"/>
    </row>
    <row r="9" spans="1:10" ht="84" x14ac:dyDescent="0.3">
      <c r="A9" s="4">
        <v>5</v>
      </c>
      <c r="B9" s="9" t="s">
        <v>18</v>
      </c>
      <c r="C9" s="3" t="s">
        <v>14</v>
      </c>
      <c r="D9" s="5">
        <v>396</v>
      </c>
      <c r="E9" s="3">
        <v>180</v>
      </c>
      <c r="F9" s="3">
        <f>D9*E9</f>
        <v>71280</v>
      </c>
      <c r="G9" s="23"/>
      <c r="H9" s="23">
        <f>E9*G9</f>
        <v>0</v>
      </c>
    </row>
    <row r="10" spans="1:10" ht="28" x14ac:dyDescent="0.3">
      <c r="A10" s="4">
        <v>6</v>
      </c>
      <c r="B10" s="9" t="s">
        <v>19</v>
      </c>
      <c r="C10" s="3" t="s">
        <v>14</v>
      </c>
      <c r="D10" s="5">
        <v>216</v>
      </c>
      <c r="E10" s="3">
        <v>75</v>
      </c>
      <c r="F10" s="3">
        <f>D10*E10</f>
        <v>16200</v>
      </c>
      <c r="G10" s="23">
        <f>'RA_01 MB '!I21</f>
        <v>197.78204159999996</v>
      </c>
      <c r="H10" s="23">
        <f t="shared" ref="H10:H11" si="1">E10*G10</f>
        <v>14833.653119999997</v>
      </c>
    </row>
    <row r="11" spans="1:10" ht="42" x14ac:dyDescent="0.3">
      <c r="A11" s="4">
        <v>7</v>
      </c>
      <c r="B11" s="9" t="s">
        <v>20</v>
      </c>
      <c r="C11" s="3" t="s">
        <v>14</v>
      </c>
      <c r="D11" s="5">
        <v>216</v>
      </c>
      <c r="E11" s="3">
        <v>140</v>
      </c>
      <c r="F11" s="3">
        <f>D11*E11</f>
        <v>30240</v>
      </c>
      <c r="G11" s="57">
        <f>'RA_01 MB '!I22</f>
        <v>207.49547519999996</v>
      </c>
      <c r="H11" s="57">
        <f t="shared" si="1"/>
        <v>29049.366527999995</v>
      </c>
      <c r="I11" s="60" t="s">
        <v>160</v>
      </c>
      <c r="J11" s="53"/>
    </row>
    <row r="12" spans="1:10" x14ac:dyDescent="0.3">
      <c r="A12" s="6">
        <v>8</v>
      </c>
      <c r="B12" s="9" t="s">
        <v>21</v>
      </c>
      <c r="C12" s="3" t="s">
        <v>2</v>
      </c>
      <c r="D12" s="5" t="s">
        <v>2</v>
      </c>
      <c r="E12" s="3"/>
      <c r="F12" s="3"/>
      <c r="G12" s="23"/>
      <c r="H12" s="23"/>
    </row>
    <row r="13" spans="1:10" ht="56" x14ac:dyDescent="0.3">
      <c r="A13" s="6">
        <v>9</v>
      </c>
      <c r="B13" s="9" t="s">
        <v>22</v>
      </c>
      <c r="C13" s="3" t="s">
        <v>2</v>
      </c>
      <c r="D13" s="5" t="s">
        <v>2</v>
      </c>
      <c r="E13" s="3"/>
      <c r="F13" s="3"/>
      <c r="G13" s="23"/>
      <c r="H13" s="23"/>
    </row>
    <row r="14" spans="1:10" x14ac:dyDescent="0.3">
      <c r="A14" s="4">
        <v>10</v>
      </c>
      <c r="B14" s="9" t="s">
        <v>23</v>
      </c>
      <c r="C14" s="3" t="s">
        <v>14</v>
      </c>
      <c r="D14" s="61">
        <v>130</v>
      </c>
      <c r="E14" s="3">
        <v>225</v>
      </c>
      <c r="F14" s="3">
        <f>D14*E14</f>
        <v>29250</v>
      </c>
      <c r="G14" s="57">
        <f>'RA_01 MB '!I27</f>
        <v>181.954656</v>
      </c>
      <c r="H14" s="23">
        <f t="shared" ref="H14" si="2">E14*G14</f>
        <v>40939.797599999998</v>
      </c>
      <c r="I14" s="59" t="s">
        <v>159</v>
      </c>
    </row>
    <row r="15" spans="1:10" x14ac:dyDescent="0.3">
      <c r="A15" s="4">
        <v>11</v>
      </c>
      <c r="B15" s="9" t="s">
        <v>24</v>
      </c>
      <c r="C15" s="3" t="s">
        <v>25</v>
      </c>
      <c r="D15" s="5">
        <v>2</v>
      </c>
      <c r="E15" s="3">
        <v>1500</v>
      </c>
      <c r="F15" s="3">
        <f>D15*E15</f>
        <v>3000</v>
      </c>
      <c r="G15" s="23">
        <f>'RA_01 MB '!I32</f>
        <v>2</v>
      </c>
      <c r="H15" s="23">
        <f t="shared" ref="H15:H16" si="3">E15*G15</f>
        <v>3000</v>
      </c>
    </row>
    <row r="16" spans="1:10" ht="28" x14ac:dyDescent="0.3">
      <c r="A16" s="4">
        <v>12</v>
      </c>
      <c r="B16" s="9" t="s">
        <v>26</v>
      </c>
      <c r="C16" s="3" t="s">
        <v>25</v>
      </c>
      <c r="D16" s="5">
        <v>2</v>
      </c>
      <c r="E16" s="3">
        <v>1500</v>
      </c>
      <c r="F16" s="3">
        <f>D16*E16</f>
        <v>3000</v>
      </c>
      <c r="G16" s="23">
        <f>'RA_01 MB '!I33</f>
        <v>2</v>
      </c>
      <c r="H16" s="23">
        <f t="shared" si="3"/>
        <v>3000</v>
      </c>
    </row>
    <row r="17" spans="1:10" x14ac:dyDescent="0.3">
      <c r="A17" s="6">
        <v>13</v>
      </c>
      <c r="B17" s="9" t="s">
        <v>27</v>
      </c>
      <c r="C17" s="3" t="s">
        <v>2</v>
      </c>
      <c r="D17" s="5" t="s">
        <v>2</v>
      </c>
      <c r="E17" s="3"/>
      <c r="F17" s="3"/>
      <c r="G17" s="23"/>
      <c r="H17" s="23"/>
      <c r="I17" s="66">
        <v>29049.366527999995</v>
      </c>
      <c r="J17" s="66">
        <v>40935.994200000001</v>
      </c>
    </row>
    <row r="18" spans="1:10" ht="84" x14ac:dyDescent="0.3">
      <c r="A18" s="6">
        <v>14</v>
      </c>
      <c r="B18" s="9" t="s">
        <v>28</v>
      </c>
      <c r="C18" s="3" t="s">
        <v>2</v>
      </c>
      <c r="D18" s="5" t="s">
        <v>2</v>
      </c>
      <c r="E18" s="3"/>
      <c r="F18" s="3"/>
      <c r="G18" s="23"/>
      <c r="H18" s="23"/>
      <c r="I18" s="66">
        <v>26329.605119999993</v>
      </c>
      <c r="J18" s="1">
        <v>29250</v>
      </c>
    </row>
    <row r="19" spans="1:10" ht="42" x14ac:dyDescent="0.3">
      <c r="A19" s="4">
        <v>15</v>
      </c>
      <c r="B19" s="9" t="s">
        <v>29</v>
      </c>
      <c r="C19" s="3" t="s">
        <v>14</v>
      </c>
      <c r="D19" s="5">
        <v>130</v>
      </c>
      <c r="E19" s="3">
        <v>190</v>
      </c>
      <c r="F19" s="3">
        <f>D19*E19</f>
        <v>24700</v>
      </c>
      <c r="G19" s="23">
        <f>'RA_01 MB '!I36</f>
        <v>113.42564999999998</v>
      </c>
      <c r="H19" s="23">
        <f t="shared" ref="H19:H23" si="4">E19*G19</f>
        <v>21550.873499999994</v>
      </c>
    </row>
    <row r="20" spans="1:10" ht="56" x14ac:dyDescent="0.3">
      <c r="A20" s="4">
        <v>16</v>
      </c>
      <c r="B20" s="9" t="s">
        <v>30</v>
      </c>
      <c r="C20" s="3" t="s">
        <v>14</v>
      </c>
      <c r="D20" s="5">
        <v>86</v>
      </c>
      <c r="E20" s="3">
        <v>210</v>
      </c>
      <c r="F20" s="3">
        <f>D20*E20</f>
        <v>18060</v>
      </c>
      <c r="G20" s="23">
        <f>'RA_01 MB '!I39</f>
        <v>68.57959679999999</v>
      </c>
      <c r="H20" s="23">
        <f t="shared" si="4"/>
        <v>14401.715327999998</v>
      </c>
      <c r="I20" s="66">
        <f>I17-I18</f>
        <v>2719.7614080000021</v>
      </c>
      <c r="J20" s="66">
        <f>J17-J18</f>
        <v>11685.994200000001</v>
      </c>
    </row>
    <row r="21" spans="1:10" ht="28" x14ac:dyDescent="0.3">
      <c r="A21" s="4">
        <v>17</v>
      </c>
      <c r="B21" s="9" t="s">
        <v>31</v>
      </c>
      <c r="C21" s="3" t="s">
        <v>32</v>
      </c>
      <c r="D21" s="5">
        <v>3</v>
      </c>
      <c r="E21" s="3">
        <v>1500</v>
      </c>
      <c r="F21" s="3">
        <f>D21*E21</f>
        <v>4500</v>
      </c>
      <c r="G21" s="23">
        <f>'RA_01 MB '!I40</f>
        <v>3</v>
      </c>
      <c r="H21" s="23">
        <f t="shared" si="4"/>
        <v>4500</v>
      </c>
      <c r="J21" s="66">
        <f>I20+J20</f>
        <v>14405.755608000003</v>
      </c>
    </row>
    <row r="22" spans="1:10" x14ac:dyDescent="0.3">
      <c r="A22" s="6">
        <v>18</v>
      </c>
      <c r="B22" s="9" t="s">
        <v>33</v>
      </c>
      <c r="C22" s="3" t="s">
        <v>2</v>
      </c>
      <c r="D22" s="5" t="s">
        <v>2</v>
      </c>
      <c r="E22" s="3"/>
      <c r="F22" s="3"/>
      <c r="G22" s="23"/>
      <c r="H22" s="23"/>
    </row>
    <row r="23" spans="1:10" ht="70" x14ac:dyDescent="0.3">
      <c r="A23" s="4">
        <v>19</v>
      </c>
      <c r="B23" s="9" t="s">
        <v>34</v>
      </c>
      <c r="C23" s="3" t="s">
        <v>14</v>
      </c>
      <c r="D23" s="5">
        <v>432</v>
      </c>
      <c r="E23" s="3">
        <v>230</v>
      </c>
      <c r="F23" s="3">
        <f>D23*E23</f>
        <v>99360</v>
      </c>
      <c r="G23" s="23">
        <f>'RA_01 MB '!I42</f>
        <v>351.68140800000003</v>
      </c>
      <c r="H23" s="23">
        <f t="shared" si="4"/>
        <v>80886.723840000006</v>
      </c>
      <c r="J23" s="1">
        <f>J21*1.18</f>
        <v>16998.791617440002</v>
      </c>
    </row>
    <row r="24" spans="1:10" x14ac:dyDescent="0.3">
      <c r="A24" s="4">
        <v>20</v>
      </c>
      <c r="B24" s="9" t="s">
        <v>135</v>
      </c>
      <c r="C24" s="3" t="s">
        <v>32</v>
      </c>
      <c r="D24" s="5">
        <v>8</v>
      </c>
      <c r="E24" s="3">
        <v>450</v>
      </c>
      <c r="F24" s="3">
        <f>D24*E24</f>
        <v>3600</v>
      </c>
      <c r="G24" s="23"/>
      <c r="H24" s="23"/>
    </row>
    <row r="25" spans="1:10" x14ac:dyDescent="0.3">
      <c r="A25" s="6">
        <v>21</v>
      </c>
      <c r="B25" s="9" t="s">
        <v>35</v>
      </c>
      <c r="C25" s="3" t="s">
        <v>2</v>
      </c>
      <c r="D25" s="5" t="s">
        <v>2</v>
      </c>
      <c r="E25" s="3"/>
      <c r="F25" s="3"/>
      <c r="G25" s="23"/>
      <c r="H25" s="23"/>
    </row>
    <row r="26" spans="1:10" ht="126" x14ac:dyDescent="0.3">
      <c r="A26" s="4">
        <v>22</v>
      </c>
      <c r="B26" s="9" t="s">
        <v>36</v>
      </c>
      <c r="C26" s="3" t="s">
        <v>32</v>
      </c>
      <c r="D26" s="5">
        <v>10</v>
      </c>
      <c r="E26" s="3">
        <v>11000</v>
      </c>
      <c r="F26" s="3">
        <f>D26*E26</f>
        <v>110000</v>
      </c>
      <c r="G26" s="23"/>
      <c r="H26" s="23"/>
    </row>
    <row r="27" spans="1:10" ht="70" x14ac:dyDescent="0.3">
      <c r="A27" s="4">
        <v>23</v>
      </c>
      <c r="B27" s="9" t="s">
        <v>37</v>
      </c>
      <c r="C27" s="3" t="s">
        <v>14</v>
      </c>
      <c r="D27" s="5">
        <v>82</v>
      </c>
      <c r="E27" s="3">
        <v>450</v>
      </c>
      <c r="F27" s="3">
        <f>D27*E27</f>
        <v>36900</v>
      </c>
      <c r="G27" s="23"/>
      <c r="H27" s="23"/>
    </row>
    <row r="28" spans="1:10" ht="42" x14ac:dyDescent="0.3">
      <c r="A28" s="4">
        <v>24</v>
      </c>
      <c r="B28" s="9" t="s">
        <v>38</v>
      </c>
      <c r="C28" s="3" t="s">
        <v>14</v>
      </c>
      <c r="D28" s="5">
        <v>36</v>
      </c>
      <c r="E28" s="3">
        <v>650</v>
      </c>
      <c r="F28" s="3">
        <f>D28*E28</f>
        <v>23400</v>
      </c>
      <c r="G28" s="23"/>
      <c r="H28" s="23"/>
    </row>
    <row r="29" spans="1:10" x14ac:dyDescent="0.3">
      <c r="A29" s="4">
        <v>25</v>
      </c>
      <c r="B29" s="9" t="s">
        <v>39</v>
      </c>
      <c r="C29" s="3" t="s">
        <v>14</v>
      </c>
      <c r="D29" s="5">
        <v>20</v>
      </c>
      <c r="E29" s="3">
        <v>200</v>
      </c>
      <c r="F29" s="3">
        <f>D29*E29</f>
        <v>4000</v>
      </c>
      <c r="G29" s="23"/>
      <c r="H29" s="23"/>
    </row>
    <row r="30" spans="1:10" ht="112" x14ac:dyDescent="0.3">
      <c r="A30" s="6">
        <v>26</v>
      </c>
      <c r="B30" s="9" t="s">
        <v>40</v>
      </c>
      <c r="C30" s="3"/>
      <c r="D30" s="5"/>
      <c r="E30" s="3"/>
      <c r="F30" s="3"/>
      <c r="G30" s="23"/>
      <c r="H30" s="23"/>
    </row>
    <row r="31" spans="1:10" x14ac:dyDescent="0.3">
      <c r="A31" s="4">
        <v>27</v>
      </c>
      <c r="B31" s="9" t="s">
        <v>41</v>
      </c>
      <c r="C31" s="3" t="s">
        <v>14</v>
      </c>
      <c r="D31" s="5">
        <v>10</v>
      </c>
      <c r="E31" s="3">
        <v>1800</v>
      </c>
      <c r="F31" s="3">
        <f t="shared" ref="F31:F37" si="5">D31*E31</f>
        <v>18000</v>
      </c>
      <c r="G31" s="23"/>
      <c r="H31" s="23"/>
    </row>
    <row r="32" spans="1:10" x14ac:dyDescent="0.3">
      <c r="A32" s="4">
        <v>28</v>
      </c>
      <c r="B32" s="9" t="s">
        <v>42</v>
      </c>
      <c r="C32" s="3" t="s">
        <v>14</v>
      </c>
      <c r="D32" s="5">
        <v>10</v>
      </c>
      <c r="E32" s="3">
        <v>2400</v>
      </c>
      <c r="F32" s="3">
        <f t="shared" si="5"/>
        <v>24000</v>
      </c>
      <c r="G32" s="23"/>
      <c r="H32" s="23"/>
    </row>
    <row r="33" spans="1:8" ht="42" x14ac:dyDescent="0.3">
      <c r="A33" s="4">
        <v>29</v>
      </c>
      <c r="B33" s="9" t="s">
        <v>43</v>
      </c>
      <c r="C33" s="3" t="s">
        <v>14</v>
      </c>
      <c r="D33" s="5">
        <v>80</v>
      </c>
      <c r="E33" s="3">
        <v>1500</v>
      </c>
      <c r="F33" s="3">
        <f t="shared" si="5"/>
        <v>120000</v>
      </c>
      <c r="G33" s="23"/>
      <c r="H33" s="23"/>
    </row>
    <row r="34" spans="1:8" ht="84" x14ac:dyDescent="0.3">
      <c r="A34" s="4">
        <v>30</v>
      </c>
      <c r="B34" s="9" t="s">
        <v>44</v>
      </c>
      <c r="C34" s="3" t="s">
        <v>14</v>
      </c>
      <c r="D34" s="5">
        <v>15</v>
      </c>
      <c r="E34" s="3">
        <v>1350</v>
      </c>
      <c r="F34" s="3">
        <f t="shared" si="5"/>
        <v>20250</v>
      </c>
      <c r="G34" s="23"/>
      <c r="H34" s="23"/>
    </row>
    <row r="35" spans="1:8" ht="42" x14ac:dyDescent="0.3">
      <c r="A35" s="4">
        <v>31</v>
      </c>
      <c r="B35" s="9" t="s">
        <v>45</v>
      </c>
      <c r="C35" s="3" t="s">
        <v>32</v>
      </c>
      <c r="D35" s="5">
        <v>18</v>
      </c>
      <c r="E35" s="3">
        <v>150</v>
      </c>
      <c r="F35" s="3">
        <f t="shared" si="5"/>
        <v>2700</v>
      </c>
      <c r="G35" s="23"/>
      <c r="H35" s="23"/>
    </row>
    <row r="36" spans="1:8" ht="42" x14ac:dyDescent="0.3">
      <c r="A36" s="4">
        <v>32</v>
      </c>
      <c r="B36" s="9" t="s">
        <v>46</v>
      </c>
      <c r="C36" s="3" t="s">
        <v>14</v>
      </c>
      <c r="D36" s="5">
        <v>9</v>
      </c>
      <c r="E36" s="3">
        <v>850</v>
      </c>
      <c r="F36" s="3">
        <f t="shared" si="5"/>
        <v>7650</v>
      </c>
      <c r="G36" s="23"/>
      <c r="H36" s="23"/>
    </row>
    <row r="37" spans="1:8" ht="56" x14ac:dyDescent="0.3">
      <c r="A37" s="4">
        <v>33</v>
      </c>
      <c r="B37" s="9" t="s">
        <v>47</v>
      </c>
      <c r="C37" s="3" t="s">
        <v>14</v>
      </c>
      <c r="D37" s="5">
        <v>226</v>
      </c>
      <c r="E37" s="3">
        <v>55</v>
      </c>
      <c r="F37" s="3">
        <f t="shared" si="5"/>
        <v>12430</v>
      </c>
      <c r="G37" s="23"/>
      <c r="H37" s="23"/>
    </row>
    <row r="38" spans="1:8" x14ac:dyDescent="0.3">
      <c r="A38" s="6">
        <v>34</v>
      </c>
      <c r="B38" s="9" t="s">
        <v>48</v>
      </c>
      <c r="C38" s="3" t="s">
        <v>2</v>
      </c>
      <c r="D38" s="5" t="s">
        <v>2</v>
      </c>
      <c r="E38" s="3"/>
      <c r="F38" s="3"/>
      <c r="G38" s="23"/>
      <c r="H38" s="23"/>
    </row>
    <row r="39" spans="1:8" ht="28" x14ac:dyDescent="0.3">
      <c r="A39" s="4">
        <v>35</v>
      </c>
      <c r="B39" s="9" t="s">
        <v>49</v>
      </c>
      <c r="C39" s="3" t="s">
        <v>14</v>
      </c>
      <c r="D39" s="5">
        <v>120</v>
      </c>
      <c r="E39" s="3">
        <v>55</v>
      </c>
      <c r="F39" s="3">
        <f>D39*E39</f>
        <v>6600</v>
      </c>
      <c r="G39" s="23"/>
      <c r="H39" s="23"/>
    </row>
    <row r="40" spans="1:8" x14ac:dyDescent="0.3">
      <c r="A40" s="4">
        <v>36</v>
      </c>
      <c r="B40" s="9" t="s">
        <v>50</v>
      </c>
      <c r="C40" s="3" t="s">
        <v>14</v>
      </c>
      <c r="D40" s="5">
        <v>173</v>
      </c>
      <c r="E40" s="3">
        <v>130</v>
      </c>
      <c r="F40" s="3">
        <f>D40*E40</f>
        <v>22490</v>
      </c>
      <c r="G40" s="23"/>
      <c r="H40" s="23"/>
    </row>
    <row r="41" spans="1:8" x14ac:dyDescent="0.3">
      <c r="A41" s="4">
        <v>37</v>
      </c>
      <c r="B41" s="9" t="s">
        <v>51</v>
      </c>
      <c r="C41" s="3" t="s">
        <v>14</v>
      </c>
      <c r="D41" s="5">
        <v>173</v>
      </c>
      <c r="E41" s="3">
        <v>40</v>
      </c>
      <c r="F41" s="3">
        <f>D41*E41</f>
        <v>6920</v>
      </c>
      <c r="G41" s="23"/>
      <c r="H41" s="23"/>
    </row>
    <row r="42" spans="1:8" x14ac:dyDescent="0.3">
      <c r="A42" s="6">
        <v>38</v>
      </c>
      <c r="B42" s="9" t="s">
        <v>52</v>
      </c>
      <c r="C42" s="3" t="s">
        <v>2</v>
      </c>
      <c r="D42" s="5" t="s">
        <v>2</v>
      </c>
      <c r="E42" s="3"/>
      <c r="F42" s="3"/>
      <c r="G42" s="23"/>
      <c r="H42" s="23"/>
    </row>
    <row r="43" spans="1:8" ht="196" x14ac:dyDescent="0.3">
      <c r="A43" s="4">
        <v>39</v>
      </c>
      <c r="B43" s="9" t="s">
        <v>53</v>
      </c>
      <c r="C43" s="3" t="s">
        <v>14</v>
      </c>
      <c r="D43" s="5">
        <v>130</v>
      </c>
      <c r="E43" s="3">
        <v>210</v>
      </c>
      <c r="F43" s="3">
        <f>D43*E43</f>
        <v>27300</v>
      </c>
      <c r="G43" s="23"/>
      <c r="H43" s="23"/>
    </row>
    <row r="44" spans="1:8" ht="42" x14ac:dyDescent="0.3">
      <c r="A44" s="4">
        <v>40</v>
      </c>
      <c r="B44" s="9" t="s">
        <v>54</v>
      </c>
      <c r="C44" s="3" t="s">
        <v>55</v>
      </c>
      <c r="D44" s="5">
        <v>5</v>
      </c>
      <c r="E44" s="3">
        <v>3600</v>
      </c>
      <c r="F44" s="3">
        <f>D44*E44</f>
        <v>18000</v>
      </c>
      <c r="G44" s="23"/>
      <c r="H44" s="23"/>
    </row>
    <row r="45" spans="1:8" x14ac:dyDescent="0.3">
      <c r="A45" s="4"/>
      <c r="B45" s="9"/>
      <c r="C45" s="3"/>
      <c r="D45" s="5"/>
      <c r="E45" s="3"/>
      <c r="F45" s="3"/>
      <c r="G45" s="23"/>
      <c r="H45" s="3"/>
    </row>
    <row r="46" spans="1:8" x14ac:dyDescent="0.3">
      <c r="A46" s="10">
        <v>2</v>
      </c>
      <c r="B46" s="11" t="s">
        <v>5</v>
      </c>
      <c r="C46" s="12" t="s">
        <v>4</v>
      </c>
      <c r="D46" s="13"/>
      <c r="E46" s="13"/>
      <c r="F46" s="14">
        <f>SUM(F48:F82)</f>
        <v>478060</v>
      </c>
      <c r="G46" s="24"/>
      <c r="H46" s="14">
        <f>SUM(H48:H82)</f>
        <v>0</v>
      </c>
    </row>
    <row r="47" spans="1:8" x14ac:dyDescent="0.3">
      <c r="A47" s="6">
        <v>41</v>
      </c>
      <c r="B47" s="9" t="s">
        <v>56</v>
      </c>
      <c r="C47" s="3" t="s">
        <v>2</v>
      </c>
      <c r="D47" s="5" t="s">
        <v>2</v>
      </c>
      <c r="E47" s="3"/>
      <c r="F47" s="3"/>
      <c r="G47" s="23"/>
      <c r="H47" s="3"/>
    </row>
    <row r="48" spans="1:8" ht="126" x14ac:dyDescent="0.3">
      <c r="A48" s="4">
        <v>42</v>
      </c>
      <c r="B48" s="9" t="s">
        <v>57</v>
      </c>
      <c r="C48" s="3" t="s">
        <v>14</v>
      </c>
      <c r="D48" s="5">
        <v>230</v>
      </c>
      <c r="E48" s="3">
        <v>450</v>
      </c>
      <c r="F48" s="3">
        <f t="shared" ref="F48:F63" si="6">D48*E48</f>
        <v>103500</v>
      </c>
      <c r="G48" s="23"/>
      <c r="H48" s="3"/>
    </row>
    <row r="49" spans="1:8" ht="56" x14ac:dyDescent="0.3">
      <c r="A49" s="4">
        <v>43</v>
      </c>
      <c r="B49" s="9" t="s">
        <v>58</v>
      </c>
      <c r="C49" s="3" t="s">
        <v>25</v>
      </c>
      <c r="D49" s="5">
        <v>1</v>
      </c>
      <c r="E49" s="3">
        <v>34500</v>
      </c>
      <c r="F49" s="3">
        <f t="shared" si="6"/>
        <v>34500</v>
      </c>
      <c r="G49" s="23"/>
      <c r="H49" s="3"/>
    </row>
    <row r="50" spans="1:8" ht="42" x14ac:dyDescent="0.3">
      <c r="A50" s="4">
        <v>44</v>
      </c>
      <c r="B50" s="9" t="s">
        <v>59</v>
      </c>
      <c r="C50" s="3" t="s">
        <v>25</v>
      </c>
      <c r="D50" s="5">
        <v>1</v>
      </c>
      <c r="E50" s="3">
        <v>14000</v>
      </c>
      <c r="F50" s="3">
        <f t="shared" si="6"/>
        <v>14000</v>
      </c>
      <c r="G50" s="23"/>
      <c r="H50" s="3"/>
    </row>
    <row r="51" spans="1:8" x14ac:dyDescent="0.3">
      <c r="A51" s="4">
        <v>45</v>
      </c>
      <c r="B51" s="9" t="s">
        <v>60</v>
      </c>
      <c r="C51" s="3" t="s">
        <v>25</v>
      </c>
      <c r="D51" s="5">
        <v>1</v>
      </c>
      <c r="E51" s="3">
        <v>7500</v>
      </c>
      <c r="F51" s="3">
        <f t="shared" si="6"/>
        <v>7500</v>
      </c>
      <c r="G51" s="23"/>
      <c r="H51" s="3"/>
    </row>
    <row r="52" spans="1:8" x14ac:dyDescent="0.3">
      <c r="A52" s="4">
        <v>46</v>
      </c>
      <c r="B52" s="9" t="s">
        <v>61</v>
      </c>
      <c r="C52" s="3" t="s">
        <v>25</v>
      </c>
      <c r="D52" s="5">
        <v>12</v>
      </c>
      <c r="E52" s="3">
        <v>950</v>
      </c>
      <c r="F52" s="3">
        <f t="shared" si="6"/>
        <v>11400</v>
      </c>
      <c r="G52" s="23"/>
      <c r="H52" s="3"/>
    </row>
    <row r="53" spans="1:8" x14ac:dyDescent="0.3">
      <c r="A53" s="4">
        <v>47</v>
      </c>
      <c r="B53" s="9" t="s">
        <v>62</v>
      </c>
      <c r="C53" s="3" t="s">
        <v>25</v>
      </c>
      <c r="D53" s="5">
        <v>8</v>
      </c>
      <c r="E53" s="3">
        <v>2500</v>
      </c>
      <c r="F53" s="3">
        <f t="shared" si="6"/>
        <v>20000</v>
      </c>
      <c r="G53" s="23"/>
      <c r="H53" s="3"/>
    </row>
    <row r="54" spans="1:8" x14ac:dyDescent="0.3">
      <c r="A54" s="4">
        <v>48</v>
      </c>
      <c r="B54" s="9" t="s">
        <v>63</v>
      </c>
      <c r="C54" s="3" t="s">
        <v>25</v>
      </c>
      <c r="D54" s="5">
        <v>2</v>
      </c>
      <c r="E54" s="3">
        <v>3250</v>
      </c>
      <c r="F54" s="3">
        <f t="shared" si="6"/>
        <v>6500</v>
      </c>
      <c r="G54" s="23"/>
      <c r="H54" s="3"/>
    </row>
    <row r="55" spans="1:8" x14ac:dyDescent="0.3">
      <c r="A55" s="4">
        <v>49</v>
      </c>
      <c r="B55" s="9" t="s">
        <v>64</v>
      </c>
      <c r="C55" s="3" t="s">
        <v>25</v>
      </c>
      <c r="D55" s="5">
        <v>2</v>
      </c>
      <c r="E55" s="3">
        <v>2200</v>
      </c>
      <c r="F55" s="3">
        <f t="shared" si="6"/>
        <v>4400</v>
      </c>
      <c r="G55" s="23"/>
      <c r="H55" s="3"/>
    </row>
    <row r="56" spans="1:8" x14ac:dyDescent="0.3">
      <c r="A56" s="4">
        <v>50</v>
      </c>
      <c r="B56" s="9" t="s">
        <v>65</v>
      </c>
      <c r="C56" s="3" t="s">
        <v>32</v>
      </c>
      <c r="D56" s="5">
        <v>15</v>
      </c>
      <c r="E56" s="3">
        <v>280</v>
      </c>
      <c r="F56" s="3">
        <f t="shared" si="6"/>
        <v>4200</v>
      </c>
      <c r="G56" s="23"/>
      <c r="H56" s="3"/>
    </row>
    <row r="57" spans="1:8" x14ac:dyDescent="0.3">
      <c r="A57" s="4">
        <v>51</v>
      </c>
      <c r="B57" s="9" t="s">
        <v>66</v>
      </c>
      <c r="C57" s="3" t="s">
        <v>25</v>
      </c>
      <c r="D57" s="5">
        <v>2</v>
      </c>
      <c r="E57" s="3">
        <v>2400</v>
      </c>
      <c r="F57" s="3">
        <f t="shared" si="6"/>
        <v>4800</v>
      </c>
      <c r="G57" s="23"/>
      <c r="H57" s="3"/>
    </row>
    <row r="58" spans="1:8" x14ac:dyDescent="0.3">
      <c r="A58" s="4">
        <v>52</v>
      </c>
      <c r="B58" s="9" t="s">
        <v>67</v>
      </c>
      <c r="C58" s="3" t="s">
        <v>25</v>
      </c>
      <c r="D58" s="5">
        <v>1</v>
      </c>
      <c r="E58" s="3">
        <v>8000</v>
      </c>
      <c r="F58" s="3">
        <f t="shared" si="6"/>
        <v>8000</v>
      </c>
      <c r="G58" s="23"/>
      <c r="H58" s="3"/>
    </row>
    <row r="59" spans="1:8" x14ac:dyDescent="0.3">
      <c r="A59" s="4">
        <v>53</v>
      </c>
      <c r="B59" s="9" t="s">
        <v>68</v>
      </c>
      <c r="C59" s="3" t="s">
        <v>25</v>
      </c>
      <c r="D59" s="5">
        <v>1</v>
      </c>
      <c r="E59" s="3">
        <v>3500</v>
      </c>
      <c r="F59" s="3">
        <f t="shared" si="6"/>
        <v>3500</v>
      </c>
      <c r="G59" s="23"/>
      <c r="H59" s="3"/>
    </row>
    <row r="60" spans="1:8" x14ac:dyDescent="0.3">
      <c r="A60" s="4">
        <v>54</v>
      </c>
      <c r="B60" s="9" t="s">
        <v>69</v>
      </c>
      <c r="C60" s="3" t="s">
        <v>25</v>
      </c>
      <c r="D60" s="5">
        <v>1</v>
      </c>
      <c r="E60" s="3">
        <v>8500</v>
      </c>
      <c r="F60" s="3">
        <f t="shared" si="6"/>
        <v>8500</v>
      </c>
      <c r="G60" s="23"/>
      <c r="H60" s="3"/>
    </row>
    <row r="61" spans="1:8" x14ac:dyDescent="0.3">
      <c r="A61" s="4">
        <v>55</v>
      </c>
      <c r="B61" s="9" t="s">
        <v>70</v>
      </c>
      <c r="C61" s="3" t="s">
        <v>71</v>
      </c>
      <c r="D61" s="5">
        <v>40</v>
      </c>
      <c r="E61" s="3">
        <v>480</v>
      </c>
      <c r="F61" s="3">
        <f t="shared" si="6"/>
        <v>19200</v>
      </c>
      <c r="G61" s="23"/>
      <c r="H61" s="3"/>
    </row>
    <row r="62" spans="1:8" x14ac:dyDescent="0.3">
      <c r="A62" s="4">
        <v>56</v>
      </c>
      <c r="B62" s="9" t="s">
        <v>72</v>
      </c>
      <c r="C62" s="3" t="s">
        <v>25</v>
      </c>
      <c r="D62" s="5">
        <v>2</v>
      </c>
      <c r="E62" s="3">
        <v>1500</v>
      </c>
      <c r="F62" s="3">
        <f t="shared" si="6"/>
        <v>3000</v>
      </c>
      <c r="G62" s="23"/>
      <c r="H62" s="3"/>
    </row>
    <row r="63" spans="1:8" x14ac:dyDescent="0.3">
      <c r="A63" s="4">
        <v>57</v>
      </c>
      <c r="B63" s="9" t="s">
        <v>73</v>
      </c>
      <c r="C63" s="3" t="s">
        <v>25</v>
      </c>
      <c r="D63" s="5">
        <v>2</v>
      </c>
      <c r="E63" s="3">
        <v>1500</v>
      </c>
      <c r="F63" s="3">
        <f t="shared" si="6"/>
        <v>3000</v>
      </c>
      <c r="G63" s="23"/>
      <c r="H63" s="3"/>
    </row>
    <row r="64" spans="1:8" ht="28" x14ac:dyDescent="0.3">
      <c r="A64" s="6">
        <v>58</v>
      </c>
      <c r="B64" s="9" t="s">
        <v>74</v>
      </c>
      <c r="C64" s="3" t="s">
        <v>2</v>
      </c>
      <c r="D64" s="5" t="s">
        <v>2</v>
      </c>
      <c r="E64" s="3"/>
      <c r="F64" s="3"/>
      <c r="G64" s="23"/>
      <c r="H64" s="3"/>
    </row>
    <row r="65" spans="1:8" x14ac:dyDescent="0.3">
      <c r="A65" s="4">
        <v>59</v>
      </c>
      <c r="B65" s="9" t="s">
        <v>75</v>
      </c>
      <c r="C65" s="3" t="s">
        <v>25</v>
      </c>
      <c r="D65" s="5">
        <v>2</v>
      </c>
      <c r="E65" s="3">
        <v>1500</v>
      </c>
      <c r="F65" s="3">
        <f t="shared" ref="F65:F82" si="7">D65*E65</f>
        <v>3000</v>
      </c>
      <c r="G65" s="23"/>
      <c r="H65" s="3"/>
    </row>
    <row r="66" spans="1:8" x14ac:dyDescent="0.3">
      <c r="A66" s="4">
        <v>60</v>
      </c>
      <c r="B66" s="9" t="s">
        <v>76</v>
      </c>
      <c r="C66" s="3" t="s">
        <v>25</v>
      </c>
      <c r="D66" s="5">
        <v>14</v>
      </c>
      <c r="E66" s="3">
        <v>1550</v>
      </c>
      <c r="F66" s="3">
        <f t="shared" si="7"/>
        <v>21700</v>
      </c>
      <c r="G66" s="23"/>
      <c r="H66" s="3"/>
    </row>
    <row r="67" spans="1:8" x14ac:dyDescent="0.3">
      <c r="A67" s="4">
        <v>61</v>
      </c>
      <c r="B67" s="9" t="s">
        <v>77</v>
      </c>
      <c r="C67" s="3" t="s">
        <v>71</v>
      </c>
      <c r="D67" s="5">
        <v>70</v>
      </c>
      <c r="E67" s="3">
        <v>75</v>
      </c>
      <c r="F67" s="3">
        <f t="shared" si="7"/>
        <v>5250</v>
      </c>
      <c r="G67" s="23"/>
      <c r="H67" s="3"/>
    </row>
    <row r="68" spans="1:8" x14ac:dyDescent="0.3">
      <c r="A68" s="4">
        <v>62</v>
      </c>
      <c r="B68" s="9" t="s">
        <v>78</v>
      </c>
      <c r="C68" s="3" t="s">
        <v>71</v>
      </c>
      <c r="D68" s="5">
        <v>70</v>
      </c>
      <c r="E68" s="3">
        <v>75</v>
      </c>
      <c r="F68" s="3">
        <f t="shared" si="7"/>
        <v>5250</v>
      </c>
      <c r="G68" s="23"/>
      <c r="H68" s="3"/>
    </row>
    <row r="69" spans="1:8" x14ac:dyDescent="0.3">
      <c r="A69" s="4">
        <v>63</v>
      </c>
      <c r="B69" s="19" t="s">
        <v>79</v>
      </c>
      <c r="C69" s="20" t="s">
        <v>25</v>
      </c>
      <c r="D69" s="21">
        <v>1</v>
      </c>
      <c r="E69" s="20">
        <v>5500</v>
      </c>
      <c r="F69" s="20">
        <f t="shared" si="7"/>
        <v>5500</v>
      </c>
      <c r="G69" s="23"/>
      <c r="H69" s="3"/>
    </row>
    <row r="70" spans="1:8" x14ac:dyDescent="0.3">
      <c r="A70" s="4">
        <v>64</v>
      </c>
      <c r="B70" s="19" t="s">
        <v>80</v>
      </c>
      <c r="C70" s="20" t="s">
        <v>25</v>
      </c>
      <c r="D70" s="21">
        <v>1</v>
      </c>
      <c r="E70" s="20">
        <v>7500</v>
      </c>
      <c r="F70" s="20">
        <f t="shared" si="7"/>
        <v>7500</v>
      </c>
      <c r="G70" s="23"/>
      <c r="H70" s="3"/>
    </row>
    <row r="71" spans="1:8" ht="42" x14ac:dyDescent="0.3">
      <c r="A71" s="4">
        <v>65</v>
      </c>
      <c r="B71" s="9" t="s">
        <v>81</v>
      </c>
      <c r="C71" s="3" t="s">
        <v>71</v>
      </c>
      <c r="D71" s="5">
        <v>21</v>
      </c>
      <c r="E71" s="3">
        <v>210</v>
      </c>
      <c r="F71" s="3">
        <f t="shared" si="7"/>
        <v>4410</v>
      </c>
      <c r="G71" s="23"/>
      <c r="H71" s="3"/>
    </row>
    <row r="72" spans="1:8" x14ac:dyDescent="0.3">
      <c r="A72" s="4">
        <v>66</v>
      </c>
      <c r="B72" s="9" t="s">
        <v>82</v>
      </c>
      <c r="C72" s="3" t="s">
        <v>25</v>
      </c>
      <c r="D72" s="5">
        <v>1</v>
      </c>
      <c r="E72" s="3">
        <v>35500</v>
      </c>
      <c r="F72" s="3">
        <f t="shared" si="7"/>
        <v>35500</v>
      </c>
      <c r="G72" s="23"/>
      <c r="H72" s="3"/>
    </row>
    <row r="73" spans="1:8" x14ac:dyDescent="0.3">
      <c r="A73" s="4">
        <v>67</v>
      </c>
      <c r="B73" s="9" t="s">
        <v>83</v>
      </c>
      <c r="C73" s="3" t="s">
        <v>25</v>
      </c>
      <c r="D73" s="5">
        <v>1</v>
      </c>
      <c r="E73" s="3">
        <v>2500</v>
      </c>
      <c r="F73" s="3">
        <f t="shared" si="7"/>
        <v>2500</v>
      </c>
      <c r="G73" s="23"/>
      <c r="H73" s="3"/>
    </row>
    <row r="74" spans="1:8" x14ac:dyDescent="0.3">
      <c r="A74" s="4">
        <v>68</v>
      </c>
      <c r="B74" s="9" t="s">
        <v>84</v>
      </c>
      <c r="C74" s="3" t="s">
        <v>85</v>
      </c>
      <c r="D74" s="5">
        <v>4</v>
      </c>
      <c r="E74" s="3">
        <v>19500</v>
      </c>
      <c r="F74" s="3">
        <f t="shared" si="7"/>
        <v>78000</v>
      </c>
      <c r="G74" s="23"/>
      <c r="H74" s="3"/>
    </row>
    <row r="75" spans="1:8" x14ac:dyDescent="0.3">
      <c r="A75" s="4">
        <v>69</v>
      </c>
      <c r="B75" s="9" t="s">
        <v>86</v>
      </c>
      <c r="C75" s="3" t="s">
        <v>25</v>
      </c>
      <c r="D75" s="5">
        <v>8</v>
      </c>
      <c r="E75" s="3">
        <v>3400</v>
      </c>
      <c r="F75" s="3">
        <f t="shared" si="7"/>
        <v>27200</v>
      </c>
      <c r="G75" s="23"/>
      <c r="H75" s="3"/>
    </row>
    <row r="76" spans="1:8" x14ac:dyDescent="0.3">
      <c r="A76" s="4">
        <v>70</v>
      </c>
      <c r="B76" s="9" t="s">
        <v>87</v>
      </c>
      <c r="C76" s="3" t="s">
        <v>25</v>
      </c>
      <c r="D76" s="5">
        <v>1</v>
      </c>
      <c r="E76" s="3">
        <v>9500</v>
      </c>
      <c r="F76" s="3">
        <f t="shared" si="7"/>
        <v>9500</v>
      </c>
      <c r="G76" s="23"/>
      <c r="H76" s="3"/>
    </row>
    <row r="77" spans="1:8" x14ac:dyDescent="0.3">
      <c r="A77" s="4">
        <v>71</v>
      </c>
      <c r="B77" s="9" t="s">
        <v>88</v>
      </c>
      <c r="C77" s="3" t="s">
        <v>25</v>
      </c>
      <c r="D77" s="5">
        <v>1</v>
      </c>
      <c r="E77" s="3">
        <v>1500</v>
      </c>
      <c r="F77" s="3">
        <f t="shared" si="7"/>
        <v>1500</v>
      </c>
      <c r="G77" s="23"/>
      <c r="H77" s="3"/>
    </row>
    <row r="78" spans="1:8" x14ac:dyDescent="0.3">
      <c r="A78" s="4">
        <v>72</v>
      </c>
      <c r="B78" s="9" t="s">
        <v>89</v>
      </c>
      <c r="C78" s="3" t="s">
        <v>25</v>
      </c>
      <c r="D78" s="5">
        <v>1</v>
      </c>
      <c r="E78" s="3">
        <v>6500</v>
      </c>
      <c r="F78" s="3">
        <f t="shared" si="7"/>
        <v>6500</v>
      </c>
      <c r="G78" s="23"/>
      <c r="H78" s="3"/>
    </row>
    <row r="79" spans="1:8" x14ac:dyDescent="0.3">
      <c r="A79" s="4">
        <v>73</v>
      </c>
      <c r="B79" s="9" t="s">
        <v>90</v>
      </c>
      <c r="C79" s="3" t="s">
        <v>25</v>
      </c>
      <c r="D79" s="5">
        <v>1</v>
      </c>
      <c r="E79" s="3">
        <v>3500</v>
      </c>
      <c r="F79" s="3">
        <f t="shared" si="7"/>
        <v>3500</v>
      </c>
      <c r="G79" s="23"/>
      <c r="H79" s="3"/>
    </row>
    <row r="80" spans="1:8" x14ac:dyDescent="0.3">
      <c r="A80" s="4">
        <v>74</v>
      </c>
      <c r="B80" s="9" t="s">
        <v>91</v>
      </c>
      <c r="C80" s="3" t="s">
        <v>25</v>
      </c>
      <c r="D80" s="5">
        <v>8</v>
      </c>
      <c r="E80" s="3">
        <v>450</v>
      </c>
      <c r="F80" s="3">
        <f t="shared" si="7"/>
        <v>3600</v>
      </c>
      <c r="G80" s="23"/>
      <c r="H80" s="3"/>
    </row>
    <row r="81" spans="1:8" x14ac:dyDescent="0.3">
      <c r="A81" s="4">
        <v>75</v>
      </c>
      <c r="B81" s="9" t="s">
        <v>92</v>
      </c>
      <c r="C81" s="3" t="s">
        <v>25</v>
      </c>
      <c r="D81" s="5">
        <v>2</v>
      </c>
      <c r="E81" s="3">
        <v>450</v>
      </c>
      <c r="F81" s="3">
        <f t="shared" si="7"/>
        <v>900</v>
      </c>
      <c r="G81" s="23"/>
      <c r="H81" s="3"/>
    </row>
    <row r="82" spans="1:8" x14ac:dyDescent="0.3">
      <c r="A82" s="4">
        <v>76</v>
      </c>
      <c r="B82" s="9" t="s">
        <v>93</v>
      </c>
      <c r="C82" s="3" t="s">
        <v>25</v>
      </c>
      <c r="D82" s="5">
        <v>1</v>
      </c>
      <c r="E82" s="3">
        <v>750</v>
      </c>
      <c r="F82" s="3">
        <f t="shared" si="7"/>
        <v>750</v>
      </c>
      <c r="G82" s="23"/>
      <c r="H82" s="3"/>
    </row>
    <row r="83" spans="1:8" x14ac:dyDescent="0.3">
      <c r="A83" s="4"/>
      <c r="B83" s="9"/>
      <c r="C83" s="3"/>
      <c r="D83" s="5"/>
      <c r="E83" s="3"/>
      <c r="F83" s="3"/>
      <c r="G83" s="23"/>
      <c r="H83" s="3"/>
    </row>
    <row r="84" spans="1:8" x14ac:dyDescent="0.3">
      <c r="A84" s="10">
        <v>3</v>
      </c>
      <c r="B84" s="11" t="s">
        <v>6</v>
      </c>
      <c r="C84" s="12" t="s">
        <v>4</v>
      </c>
      <c r="D84" s="13">
        <v>1</v>
      </c>
      <c r="E84" s="3"/>
      <c r="F84" s="14">
        <f>SUM(F88:F110)</f>
        <v>145475</v>
      </c>
      <c r="G84" s="25"/>
      <c r="H84" s="14">
        <f t="shared" ref="H84" si="8">SUM(H88:H110)</f>
        <v>19919.5</v>
      </c>
    </row>
    <row r="85" spans="1:8" x14ac:dyDescent="0.3">
      <c r="A85" s="6">
        <v>77</v>
      </c>
      <c r="B85" s="9" t="s">
        <v>94</v>
      </c>
      <c r="C85" s="3" t="s">
        <v>2</v>
      </c>
      <c r="D85" s="5" t="s">
        <v>2</v>
      </c>
      <c r="E85" s="3"/>
      <c r="F85" s="3"/>
      <c r="G85" s="23"/>
      <c r="H85" s="3"/>
    </row>
    <row r="86" spans="1:8" x14ac:dyDescent="0.3">
      <c r="A86" s="6">
        <v>78</v>
      </c>
      <c r="B86" s="9" t="s">
        <v>95</v>
      </c>
      <c r="C86" s="3" t="s">
        <v>2</v>
      </c>
      <c r="D86" s="5" t="s">
        <v>2</v>
      </c>
      <c r="E86" s="3"/>
      <c r="F86" s="3"/>
      <c r="G86" s="23"/>
      <c r="H86" s="3"/>
    </row>
    <row r="87" spans="1:8" ht="98" x14ac:dyDescent="0.3">
      <c r="A87" s="6">
        <v>79</v>
      </c>
      <c r="B87" s="9" t="s">
        <v>96</v>
      </c>
      <c r="C87" s="3" t="s">
        <v>2</v>
      </c>
      <c r="D87" s="5" t="s">
        <v>2</v>
      </c>
      <c r="E87" s="3"/>
      <c r="F87" s="3"/>
      <c r="G87" s="23"/>
      <c r="H87" s="3"/>
    </row>
    <row r="88" spans="1:8" x14ac:dyDescent="0.3">
      <c r="A88" s="4">
        <v>80</v>
      </c>
      <c r="B88" s="9" t="s">
        <v>97</v>
      </c>
      <c r="C88" s="3" t="s">
        <v>71</v>
      </c>
      <c r="D88" s="5">
        <v>60</v>
      </c>
      <c r="E88" s="3">
        <v>110</v>
      </c>
      <c r="F88" s="3">
        <f>D88*E88</f>
        <v>6600</v>
      </c>
      <c r="G88" s="23">
        <f>'RA_01 MB '!I115</f>
        <v>17.7</v>
      </c>
      <c r="H88" s="3">
        <f>E88*G88</f>
        <v>1947</v>
      </c>
    </row>
    <row r="89" spans="1:8" x14ac:dyDescent="0.3">
      <c r="A89" s="4">
        <v>81</v>
      </c>
      <c r="B89" s="9" t="s">
        <v>98</v>
      </c>
      <c r="C89" s="3" t="s">
        <v>71</v>
      </c>
      <c r="D89" s="5">
        <v>40</v>
      </c>
      <c r="E89" s="3">
        <v>145</v>
      </c>
      <c r="F89" s="3">
        <f>D89*E89</f>
        <v>5800</v>
      </c>
      <c r="G89" s="23"/>
      <c r="H89" s="3"/>
    </row>
    <row r="90" spans="1:8" x14ac:dyDescent="0.3">
      <c r="A90" s="4">
        <v>82</v>
      </c>
      <c r="B90" s="9" t="s">
        <v>99</v>
      </c>
      <c r="C90" s="3" t="s">
        <v>71</v>
      </c>
      <c r="D90" s="5">
        <v>12</v>
      </c>
      <c r="E90" s="3">
        <v>165</v>
      </c>
      <c r="F90" s="3">
        <f>D90*E90</f>
        <v>1980</v>
      </c>
      <c r="G90" s="23"/>
      <c r="H90" s="3"/>
    </row>
    <row r="91" spans="1:8" ht="28" x14ac:dyDescent="0.3">
      <c r="A91" s="6">
        <v>83</v>
      </c>
      <c r="B91" s="9" t="s">
        <v>100</v>
      </c>
      <c r="C91" s="3" t="s">
        <v>2</v>
      </c>
      <c r="D91" s="5" t="s">
        <v>2</v>
      </c>
      <c r="E91" s="3"/>
      <c r="F91" s="3"/>
      <c r="G91" s="23"/>
      <c r="H91" s="3"/>
    </row>
    <row r="92" spans="1:8" x14ac:dyDescent="0.3">
      <c r="A92" s="4">
        <v>84</v>
      </c>
      <c r="B92" s="9" t="s">
        <v>101</v>
      </c>
      <c r="C92" s="3" t="s">
        <v>25</v>
      </c>
      <c r="D92" s="5">
        <v>3</v>
      </c>
      <c r="E92" s="3">
        <v>1450</v>
      </c>
      <c r="F92" s="3">
        <f t="shared" ref="F92:F100" si="9">D92*E92</f>
        <v>4350</v>
      </c>
      <c r="G92" s="23"/>
      <c r="H92" s="3"/>
    </row>
    <row r="93" spans="1:8" x14ac:dyDescent="0.3">
      <c r="A93" s="4">
        <v>85</v>
      </c>
      <c r="B93" s="9" t="s">
        <v>98</v>
      </c>
      <c r="C93" s="3" t="s">
        <v>25</v>
      </c>
      <c r="D93" s="5">
        <v>2</v>
      </c>
      <c r="E93" s="3">
        <v>1450</v>
      </c>
      <c r="F93" s="3">
        <f t="shared" si="9"/>
        <v>2900</v>
      </c>
      <c r="G93" s="23"/>
      <c r="H93" s="3"/>
    </row>
    <row r="94" spans="1:8" x14ac:dyDescent="0.3">
      <c r="A94" s="4">
        <v>86</v>
      </c>
      <c r="B94" s="9" t="s">
        <v>99</v>
      </c>
      <c r="C94" s="3" t="s">
        <v>25</v>
      </c>
      <c r="D94" s="5">
        <v>1</v>
      </c>
      <c r="E94" s="3">
        <v>1745</v>
      </c>
      <c r="F94" s="3">
        <f t="shared" si="9"/>
        <v>1745</v>
      </c>
      <c r="G94" s="23"/>
      <c r="H94" s="3"/>
    </row>
    <row r="95" spans="1:8" ht="28" x14ac:dyDescent="0.3">
      <c r="A95" s="16">
        <v>87</v>
      </c>
      <c r="B95" s="17" t="s">
        <v>102</v>
      </c>
      <c r="C95" s="18" t="s">
        <v>25</v>
      </c>
      <c r="D95" s="7">
        <v>1</v>
      </c>
      <c r="E95" s="18">
        <v>4500</v>
      </c>
      <c r="F95" s="18">
        <f t="shared" si="9"/>
        <v>4500</v>
      </c>
      <c r="G95" s="23"/>
      <c r="H95" s="3"/>
    </row>
    <row r="96" spans="1:8" x14ac:dyDescent="0.3">
      <c r="A96" s="4">
        <v>88</v>
      </c>
      <c r="B96" s="9" t="s">
        <v>103</v>
      </c>
      <c r="C96" s="3" t="s">
        <v>25</v>
      </c>
      <c r="D96" s="5">
        <v>1</v>
      </c>
      <c r="E96" s="3">
        <v>11500</v>
      </c>
      <c r="F96" s="3">
        <f t="shared" si="9"/>
        <v>11500</v>
      </c>
      <c r="G96" s="23"/>
      <c r="H96" s="3"/>
    </row>
    <row r="97" spans="1:8" x14ac:dyDescent="0.3">
      <c r="A97" s="4">
        <v>89</v>
      </c>
      <c r="B97" s="9" t="s">
        <v>104</v>
      </c>
      <c r="C97" s="3" t="s">
        <v>25</v>
      </c>
      <c r="D97" s="5">
        <v>1</v>
      </c>
      <c r="E97" s="3">
        <v>1750</v>
      </c>
      <c r="F97" s="3">
        <f t="shared" si="9"/>
        <v>1750</v>
      </c>
      <c r="G97" s="23"/>
      <c r="H97" s="3"/>
    </row>
    <row r="98" spans="1:8" x14ac:dyDescent="0.3">
      <c r="A98" s="4">
        <v>90</v>
      </c>
      <c r="B98" s="9" t="s">
        <v>105</v>
      </c>
      <c r="C98" s="3" t="s">
        <v>25</v>
      </c>
      <c r="D98" s="5">
        <v>1</v>
      </c>
      <c r="E98" s="3">
        <v>950</v>
      </c>
      <c r="F98" s="3">
        <f t="shared" si="9"/>
        <v>950</v>
      </c>
      <c r="G98" s="23"/>
      <c r="H98" s="3"/>
    </row>
    <row r="99" spans="1:8" ht="42" x14ac:dyDescent="0.3">
      <c r="A99" s="4">
        <v>91</v>
      </c>
      <c r="B99" s="9" t="s">
        <v>106</v>
      </c>
      <c r="C99" s="3" t="s">
        <v>25</v>
      </c>
      <c r="D99" s="5">
        <v>10</v>
      </c>
      <c r="E99" s="3">
        <v>2750</v>
      </c>
      <c r="F99" s="3">
        <f t="shared" si="9"/>
        <v>27500</v>
      </c>
      <c r="G99" s="23"/>
      <c r="H99" s="3"/>
    </row>
    <row r="100" spans="1:8" ht="28" x14ac:dyDescent="0.3">
      <c r="A100" s="4">
        <v>92</v>
      </c>
      <c r="B100" s="9" t="s">
        <v>107</v>
      </c>
      <c r="C100" s="3" t="s">
        <v>25</v>
      </c>
      <c r="D100" s="5">
        <v>2</v>
      </c>
      <c r="E100" s="3">
        <v>9200</v>
      </c>
      <c r="F100" s="3">
        <f t="shared" si="9"/>
        <v>18400</v>
      </c>
      <c r="G100" s="23"/>
      <c r="H100" s="3"/>
    </row>
    <row r="101" spans="1:8" x14ac:dyDescent="0.3">
      <c r="A101" s="6">
        <v>93</v>
      </c>
      <c r="B101" s="9" t="s">
        <v>108</v>
      </c>
      <c r="C101" s="3" t="s">
        <v>2</v>
      </c>
      <c r="D101" s="5" t="s">
        <v>2</v>
      </c>
      <c r="E101" s="3"/>
      <c r="F101" s="3"/>
      <c r="G101" s="23"/>
      <c r="H101" s="3"/>
    </row>
    <row r="102" spans="1:8" ht="70" x14ac:dyDescent="0.3">
      <c r="A102" s="4">
        <v>94</v>
      </c>
      <c r="B102" s="9" t="s">
        <v>109</v>
      </c>
      <c r="C102" s="3" t="s">
        <v>71</v>
      </c>
      <c r="D102" s="5">
        <v>5</v>
      </c>
      <c r="E102" s="3">
        <v>1850</v>
      </c>
      <c r="F102" s="3">
        <f>D102*E102</f>
        <v>9250</v>
      </c>
      <c r="G102" s="23"/>
      <c r="H102" s="3"/>
    </row>
    <row r="103" spans="1:8" x14ac:dyDescent="0.3">
      <c r="A103" s="4">
        <v>95</v>
      </c>
      <c r="B103" s="9" t="s">
        <v>110</v>
      </c>
      <c r="C103" s="3" t="s">
        <v>32</v>
      </c>
      <c r="D103" s="5">
        <v>5</v>
      </c>
      <c r="E103" s="3">
        <v>1850</v>
      </c>
      <c r="F103" s="3">
        <f>D103*E103</f>
        <v>9250</v>
      </c>
      <c r="G103" s="23">
        <f>'RA_01 MB '!I130</f>
        <v>4.8499999999999996</v>
      </c>
      <c r="H103" s="3">
        <f>G103*E103</f>
        <v>8972.5</v>
      </c>
    </row>
    <row r="104" spans="1:8" ht="28" x14ac:dyDescent="0.3">
      <c r="A104" s="4">
        <v>96</v>
      </c>
      <c r="B104" s="9" t="s">
        <v>111</v>
      </c>
      <c r="C104" s="3" t="s">
        <v>25</v>
      </c>
      <c r="D104" s="5">
        <v>3</v>
      </c>
      <c r="E104" s="3">
        <v>1350</v>
      </c>
      <c r="F104" s="3">
        <f>D104*E104</f>
        <v>4050</v>
      </c>
      <c r="G104" s="23"/>
      <c r="H104" s="3"/>
    </row>
    <row r="105" spans="1:8" x14ac:dyDescent="0.3">
      <c r="A105" s="4">
        <v>97</v>
      </c>
      <c r="B105" s="9" t="s">
        <v>112</v>
      </c>
      <c r="C105" s="3" t="s">
        <v>25</v>
      </c>
      <c r="D105" s="5">
        <v>2</v>
      </c>
      <c r="E105" s="3">
        <v>4500</v>
      </c>
      <c r="F105" s="3">
        <f>D105*E105</f>
        <v>9000</v>
      </c>
      <c r="G105" s="23">
        <f>'RA_01 MB '!I132</f>
        <v>2</v>
      </c>
      <c r="H105" s="3">
        <f>G105*E105</f>
        <v>9000</v>
      </c>
    </row>
    <row r="106" spans="1:8" ht="28" x14ac:dyDescent="0.3">
      <c r="A106" s="4">
        <v>98</v>
      </c>
      <c r="B106" s="9" t="s">
        <v>113</v>
      </c>
      <c r="C106" s="3" t="s">
        <v>25</v>
      </c>
      <c r="D106" s="5">
        <v>2</v>
      </c>
      <c r="E106" s="3">
        <v>1750</v>
      </c>
      <c r="F106" s="3">
        <f>D106*E106</f>
        <v>3500</v>
      </c>
      <c r="G106" s="23"/>
      <c r="H106" s="3"/>
    </row>
    <row r="107" spans="1:8" x14ac:dyDescent="0.3">
      <c r="A107" s="6">
        <v>99</v>
      </c>
      <c r="B107" s="9" t="s">
        <v>114</v>
      </c>
      <c r="C107" s="3" t="s">
        <v>2</v>
      </c>
      <c r="D107" s="5" t="s">
        <v>2</v>
      </c>
      <c r="E107" s="3"/>
      <c r="F107" s="3"/>
      <c r="G107" s="23"/>
      <c r="H107" s="3"/>
    </row>
    <row r="108" spans="1:8" x14ac:dyDescent="0.3">
      <c r="A108" s="4">
        <v>100</v>
      </c>
      <c r="B108" s="9" t="s">
        <v>115</v>
      </c>
      <c r="C108" s="3" t="s">
        <v>25</v>
      </c>
      <c r="D108" s="5">
        <v>3</v>
      </c>
      <c r="E108" s="3">
        <v>1750</v>
      </c>
      <c r="F108" s="3">
        <f>D108*E108</f>
        <v>5250</v>
      </c>
      <c r="G108" s="23"/>
      <c r="H108" s="3"/>
    </row>
    <row r="109" spans="1:8" x14ac:dyDescent="0.3">
      <c r="A109" s="4">
        <v>101</v>
      </c>
      <c r="B109" s="9" t="s">
        <v>116</v>
      </c>
      <c r="C109" s="3" t="s">
        <v>25</v>
      </c>
      <c r="D109" s="5">
        <v>1</v>
      </c>
      <c r="E109" s="3">
        <v>7200</v>
      </c>
      <c r="F109" s="3">
        <f>D109*E109</f>
        <v>7200</v>
      </c>
      <c r="G109" s="23"/>
      <c r="H109" s="3"/>
    </row>
    <row r="110" spans="1:8" x14ac:dyDescent="0.3">
      <c r="A110" s="4">
        <v>102</v>
      </c>
      <c r="B110" s="9" t="s">
        <v>117</v>
      </c>
      <c r="C110" s="3" t="s">
        <v>25</v>
      </c>
      <c r="D110" s="5">
        <v>1</v>
      </c>
      <c r="E110" s="3">
        <v>10000</v>
      </c>
      <c r="F110" s="3">
        <f>D110*E110</f>
        <v>10000</v>
      </c>
      <c r="G110" s="23"/>
      <c r="H110" s="3"/>
    </row>
    <row r="111" spans="1:8" x14ac:dyDescent="0.3">
      <c r="A111" s="4"/>
      <c r="B111" s="9"/>
      <c r="C111" s="3"/>
      <c r="D111" s="5"/>
      <c r="E111" s="3"/>
      <c r="F111" s="3">
        <f>D111*E111</f>
        <v>0</v>
      </c>
      <c r="G111" s="23"/>
      <c r="H111" s="3"/>
    </row>
    <row r="112" spans="1:8" x14ac:dyDescent="0.3">
      <c r="A112" s="10">
        <v>4</v>
      </c>
      <c r="B112" s="11" t="s">
        <v>7</v>
      </c>
      <c r="C112" s="12" t="s">
        <v>4</v>
      </c>
      <c r="D112" s="13">
        <v>1</v>
      </c>
      <c r="E112" s="3"/>
      <c r="F112" s="14">
        <f>SUM(F114:F118)</f>
        <v>175120</v>
      </c>
      <c r="G112" s="25"/>
      <c r="H112" s="14">
        <f t="shared" ref="H112" si="10">SUM(H114:H118)</f>
        <v>115070</v>
      </c>
    </row>
    <row r="113" spans="1:9" x14ac:dyDescent="0.3">
      <c r="A113" s="6">
        <v>103</v>
      </c>
      <c r="B113" s="9" t="s">
        <v>118</v>
      </c>
      <c r="C113" s="3" t="s">
        <v>2</v>
      </c>
      <c r="D113" s="5" t="s">
        <v>2</v>
      </c>
      <c r="E113" s="3"/>
      <c r="F113" s="3"/>
      <c r="G113" s="23"/>
      <c r="H113" s="3"/>
    </row>
    <row r="114" spans="1:9" ht="28" x14ac:dyDescent="0.3">
      <c r="A114" s="4">
        <v>104</v>
      </c>
      <c r="B114" s="9" t="s">
        <v>119</v>
      </c>
      <c r="C114" s="3" t="s">
        <v>14</v>
      </c>
      <c r="D114" s="5">
        <v>650</v>
      </c>
      <c r="E114" s="3">
        <v>150</v>
      </c>
      <c r="F114" s="3">
        <f>D114*E114</f>
        <v>97500</v>
      </c>
      <c r="G114" s="57">
        <f>'RA_01 MB '!I141</f>
        <v>645</v>
      </c>
      <c r="H114" s="3">
        <f>E114*G114</f>
        <v>96750</v>
      </c>
      <c r="I114" s="64" t="s">
        <v>161</v>
      </c>
    </row>
    <row r="115" spans="1:9" x14ac:dyDescent="0.3">
      <c r="A115" s="4">
        <v>105</v>
      </c>
      <c r="B115" s="9" t="s">
        <v>120</v>
      </c>
      <c r="C115" s="3" t="s">
        <v>14</v>
      </c>
      <c r="D115" s="5">
        <v>234</v>
      </c>
      <c r="E115" s="3">
        <v>80</v>
      </c>
      <c r="F115" s="3">
        <f>D115*E115</f>
        <v>18720</v>
      </c>
      <c r="G115" s="57">
        <f>'RA_01 MB '!I142</f>
        <v>229</v>
      </c>
      <c r="H115" s="3">
        <f>E115*G115</f>
        <v>18320</v>
      </c>
      <c r="I115" s="64"/>
    </row>
    <row r="116" spans="1:9" x14ac:dyDescent="0.3">
      <c r="A116" s="4">
        <v>106</v>
      </c>
      <c r="B116" s="9" t="s">
        <v>121</v>
      </c>
      <c r="C116" s="3" t="s">
        <v>25</v>
      </c>
      <c r="D116" s="5">
        <v>6</v>
      </c>
      <c r="E116" s="3">
        <v>4200</v>
      </c>
      <c r="F116" s="3">
        <f>D116*E116</f>
        <v>25200</v>
      </c>
      <c r="G116" s="23"/>
      <c r="H116" s="3"/>
    </row>
    <row r="117" spans="1:9" x14ac:dyDescent="0.3">
      <c r="A117" s="4">
        <v>107</v>
      </c>
      <c r="B117" s="9" t="s">
        <v>122</v>
      </c>
      <c r="C117" s="3" t="s">
        <v>25</v>
      </c>
      <c r="D117" s="5">
        <v>4</v>
      </c>
      <c r="E117" s="3">
        <v>3800</v>
      </c>
      <c r="F117" s="3">
        <f>D117*E117</f>
        <v>15200</v>
      </c>
      <c r="G117" s="23"/>
      <c r="H117" s="3"/>
    </row>
    <row r="118" spans="1:9" x14ac:dyDescent="0.3">
      <c r="A118" s="4">
        <v>108</v>
      </c>
      <c r="B118" s="9" t="s">
        <v>123</v>
      </c>
      <c r="C118" s="3" t="s">
        <v>25</v>
      </c>
      <c r="D118" s="5">
        <v>1</v>
      </c>
      <c r="E118" s="3">
        <v>18500</v>
      </c>
      <c r="F118" s="3">
        <f>D118*E118</f>
        <v>18500</v>
      </c>
      <c r="G118" s="23"/>
      <c r="H118" s="3"/>
    </row>
    <row r="119" spans="1:9" x14ac:dyDescent="0.3">
      <c r="A119" s="4"/>
      <c r="B119" s="9"/>
      <c r="C119" s="3"/>
      <c r="D119" s="5"/>
      <c r="E119" s="3"/>
      <c r="F119" s="3"/>
      <c r="G119" s="23"/>
      <c r="H119" s="3"/>
    </row>
    <row r="120" spans="1:9" x14ac:dyDescent="0.3">
      <c r="A120" s="10">
        <v>5</v>
      </c>
      <c r="B120" s="11" t="s">
        <v>8</v>
      </c>
      <c r="C120" s="12" t="s">
        <v>4</v>
      </c>
      <c r="D120" s="13">
        <v>1</v>
      </c>
      <c r="E120" s="3"/>
      <c r="F120" s="14">
        <f>SUM(F122:F130)</f>
        <v>66650</v>
      </c>
      <c r="G120" s="25"/>
      <c r="H120" s="14">
        <f t="shared" ref="H120" si="11">SUM(H122:H130)</f>
        <v>0</v>
      </c>
    </row>
    <row r="121" spans="1:9" x14ac:dyDescent="0.3">
      <c r="A121" s="6">
        <v>109</v>
      </c>
      <c r="B121" s="9" t="s">
        <v>124</v>
      </c>
      <c r="C121" s="3" t="s">
        <v>2</v>
      </c>
      <c r="D121" s="5" t="s">
        <v>2</v>
      </c>
      <c r="E121" s="3"/>
      <c r="F121" s="3"/>
      <c r="G121" s="23"/>
      <c r="H121" s="3"/>
    </row>
    <row r="122" spans="1:9" x14ac:dyDescent="0.3">
      <c r="A122" s="4">
        <v>110</v>
      </c>
      <c r="B122" s="9" t="s">
        <v>125</v>
      </c>
      <c r="C122" s="3" t="s">
        <v>25</v>
      </c>
      <c r="D122" s="5">
        <v>2</v>
      </c>
      <c r="E122" s="3">
        <v>2750</v>
      </c>
      <c r="F122" s="3">
        <f t="shared" ref="F122:F130" si="12">D122*E122</f>
        <v>5500</v>
      </c>
      <c r="G122" s="23"/>
      <c r="H122" s="3"/>
    </row>
    <row r="123" spans="1:9" x14ac:dyDescent="0.3">
      <c r="A123" s="4">
        <v>111</v>
      </c>
      <c r="B123" s="9" t="s">
        <v>126</v>
      </c>
      <c r="C123" s="3" t="s">
        <v>25</v>
      </c>
      <c r="D123" s="5">
        <v>6</v>
      </c>
      <c r="E123" s="3">
        <v>3850</v>
      </c>
      <c r="F123" s="3">
        <f t="shared" si="12"/>
        <v>23100</v>
      </c>
      <c r="G123" s="23"/>
      <c r="H123" s="3"/>
    </row>
    <row r="124" spans="1:9" x14ac:dyDescent="0.3">
      <c r="A124" s="4">
        <v>112</v>
      </c>
      <c r="B124" s="9" t="s">
        <v>127</v>
      </c>
      <c r="C124" s="3" t="s">
        <v>25</v>
      </c>
      <c r="D124" s="5">
        <v>1</v>
      </c>
      <c r="E124" s="3">
        <v>12500</v>
      </c>
      <c r="F124" s="3">
        <f t="shared" si="12"/>
        <v>12500</v>
      </c>
      <c r="G124" s="23"/>
      <c r="H124" s="3"/>
    </row>
    <row r="125" spans="1:9" x14ac:dyDescent="0.3">
      <c r="A125" s="4">
        <v>113</v>
      </c>
      <c r="B125" s="9" t="s">
        <v>128</v>
      </c>
      <c r="C125" s="3" t="s">
        <v>129</v>
      </c>
      <c r="D125" s="5">
        <v>90</v>
      </c>
      <c r="E125" s="3">
        <v>80</v>
      </c>
      <c r="F125" s="3">
        <f t="shared" si="12"/>
        <v>7200</v>
      </c>
      <c r="G125" s="23"/>
      <c r="H125" s="3"/>
    </row>
    <row r="126" spans="1:9" ht="28" x14ac:dyDescent="0.3">
      <c r="A126" s="4">
        <v>114</v>
      </c>
      <c r="B126" s="9" t="s">
        <v>130</v>
      </c>
      <c r="C126" s="3" t="s">
        <v>25</v>
      </c>
      <c r="D126" s="5">
        <v>3</v>
      </c>
      <c r="E126" s="3">
        <v>2350</v>
      </c>
      <c r="F126" s="3">
        <f t="shared" si="12"/>
        <v>7050</v>
      </c>
      <c r="G126" s="23"/>
      <c r="H126" s="3"/>
    </row>
    <row r="127" spans="1:9" x14ac:dyDescent="0.3">
      <c r="A127" s="4">
        <v>115</v>
      </c>
      <c r="B127" s="9" t="s">
        <v>131</v>
      </c>
      <c r="C127" s="3" t="s">
        <v>25</v>
      </c>
      <c r="D127" s="5">
        <v>1</v>
      </c>
      <c r="E127" s="3">
        <v>2250</v>
      </c>
      <c r="F127" s="3">
        <f t="shared" si="12"/>
        <v>2250</v>
      </c>
      <c r="G127" s="23"/>
      <c r="H127" s="3"/>
    </row>
    <row r="128" spans="1:9" x14ac:dyDescent="0.3">
      <c r="A128" s="4">
        <v>116</v>
      </c>
      <c r="B128" s="9" t="s">
        <v>132</v>
      </c>
      <c r="C128" s="3" t="s">
        <v>25</v>
      </c>
      <c r="D128" s="5">
        <v>1</v>
      </c>
      <c r="E128" s="3">
        <v>1850</v>
      </c>
      <c r="F128" s="3">
        <f t="shared" si="12"/>
        <v>1850</v>
      </c>
      <c r="G128" s="23"/>
      <c r="H128" s="3"/>
    </row>
    <row r="129" spans="1:8" x14ac:dyDescent="0.3">
      <c r="A129" s="4">
        <v>117</v>
      </c>
      <c r="B129" s="9" t="s">
        <v>133</v>
      </c>
      <c r="C129" s="3" t="s">
        <v>25</v>
      </c>
      <c r="D129" s="5">
        <v>2</v>
      </c>
      <c r="E129" s="3">
        <v>2350</v>
      </c>
      <c r="F129" s="3">
        <f t="shared" si="12"/>
        <v>4700</v>
      </c>
      <c r="G129" s="23"/>
      <c r="H129" s="3"/>
    </row>
    <row r="130" spans="1:8" x14ac:dyDescent="0.3">
      <c r="A130" s="4">
        <v>118</v>
      </c>
      <c r="B130" s="9" t="s">
        <v>134</v>
      </c>
      <c r="C130" s="3" t="s">
        <v>25</v>
      </c>
      <c r="D130" s="5">
        <v>1</v>
      </c>
      <c r="E130" s="3">
        <v>2500</v>
      </c>
      <c r="F130" s="3">
        <f t="shared" si="12"/>
        <v>2500</v>
      </c>
      <c r="G130" s="23"/>
      <c r="H130" s="3"/>
    </row>
    <row r="131" spans="1:8" x14ac:dyDescent="0.3">
      <c r="A131" s="3"/>
      <c r="B131" s="3"/>
      <c r="C131" s="3"/>
      <c r="D131" s="5"/>
      <c r="E131" s="3"/>
      <c r="F131" s="3"/>
      <c r="G131" s="23"/>
      <c r="H131" s="3"/>
    </row>
  </sheetData>
  <mergeCells count="3">
    <mergeCell ref="G1:H1"/>
    <mergeCell ref="A1:F1"/>
    <mergeCell ref="I114:I1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zoomScale="80" zoomScaleNormal="80" workbookViewId="0">
      <pane ySplit="4" topLeftCell="A23" activePane="bottomLeft" state="frozen"/>
      <selection pane="bottomLeft" activeCell="L25" sqref="L25"/>
    </sheetView>
  </sheetViews>
  <sheetFormatPr defaultColWidth="9.08984375" defaultRowHeight="14" x14ac:dyDescent="0.3"/>
  <cols>
    <col min="1" max="1" width="9.08984375" style="26" customWidth="1"/>
    <col min="2" max="2" width="71.81640625" style="26" customWidth="1"/>
    <col min="3" max="3" width="6" style="26" bestFit="1" customWidth="1"/>
    <col min="4" max="8" width="8" style="26" customWidth="1"/>
    <col min="9" max="9" width="10.08984375" style="26" customWidth="1"/>
    <col min="10" max="10" width="14.7265625" style="26" bestFit="1" customWidth="1"/>
    <col min="11" max="16384" width="9.08984375" style="26"/>
  </cols>
  <sheetData>
    <row r="1" spans="1:9" x14ac:dyDescent="0.3">
      <c r="A1" s="65" t="s">
        <v>138</v>
      </c>
      <c r="B1" s="65"/>
      <c r="C1" s="65"/>
      <c r="D1" s="65"/>
      <c r="E1" s="65" t="s">
        <v>139</v>
      </c>
      <c r="F1" s="65"/>
      <c r="G1" s="65"/>
      <c r="H1" s="65"/>
      <c r="I1" s="65"/>
    </row>
    <row r="2" spans="1:9" x14ac:dyDescent="0.3">
      <c r="A2" s="27" t="s">
        <v>9</v>
      </c>
      <c r="B2" s="27" t="s">
        <v>10</v>
      </c>
      <c r="C2" s="27" t="s">
        <v>11</v>
      </c>
      <c r="D2" s="27" t="s">
        <v>0</v>
      </c>
      <c r="E2" s="27" t="s">
        <v>140</v>
      </c>
      <c r="F2" s="27" t="s">
        <v>141</v>
      </c>
      <c r="G2" s="27" t="s">
        <v>142</v>
      </c>
      <c r="H2" s="27" t="s">
        <v>143</v>
      </c>
      <c r="I2" s="27" t="s">
        <v>136</v>
      </c>
    </row>
    <row r="3" spans="1:9" x14ac:dyDescent="0.3">
      <c r="A3" s="27"/>
      <c r="B3" s="27"/>
      <c r="C3" s="27"/>
      <c r="D3" s="27"/>
      <c r="E3" s="27"/>
      <c r="F3" s="27"/>
      <c r="G3" s="27"/>
      <c r="H3" s="27"/>
      <c r="I3" s="27"/>
    </row>
    <row r="4" spans="1:9" x14ac:dyDescent="0.3">
      <c r="A4" s="28">
        <v>1</v>
      </c>
      <c r="B4" s="29" t="s">
        <v>3</v>
      </c>
      <c r="C4" s="30" t="s">
        <v>4</v>
      </c>
      <c r="D4" s="31">
        <v>1</v>
      </c>
      <c r="E4" s="31"/>
      <c r="F4" s="31"/>
      <c r="G4" s="31"/>
      <c r="H4" s="31"/>
      <c r="I4" s="31"/>
    </row>
    <row r="5" spans="1:9" ht="112" x14ac:dyDescent="0.3">
      <c r="A5" s="32">
        <v>1</v>
      </c>
      <c r="B5" s="33" t="s">
        <v>13</v>
      </c>
      <c r="C5" s="34" t="s">
        <v>14</v>
      </c>
      <c r="D5" s="35">
        <v>216</v>
      </c>
      <c r="E5" s="36"/>
      <c r="F5" s="36"/>
      <c r="G5" s="36"/>
      <c r="H5" s="36"/>
      <c r="I5" s="36"/>
    </row>
    <row r="6" spans="1:9" ht="140" x14ac:dyDescent="0.3">
      <c r="A6" s="32">
        <v>2</v>
      </c>
      <c r="B6" s="33" t="s">
        <v>15</v>
      </c>
      <c r="C6" s="34" t="s">
        <v>14</v>
      </c>
      <c r="D6" s="35">
        <v>585</v>
      </c>
      <c r="E6" s="36"/>
      <c r="F6" s="36"/>
      <c r="G6" s="36"/>
      <c r="H6" s="36"/>
      <c r="I6" s="37">
        <f>I7+I8+I9+I10</f>
        <v>466.74856799999998</v>
      </c>
    </row>
    <row r="7" spans="1:9" x14ac:dyDescent="0.3">
      <c r="A7" s="32"/>
      <c r="B7" s="33" t="s">
        <v>144</v>
      </c>
      <c r="C7" s="38"/>
      <c r="D7" s="39"/>
      <c r="E7" s="40">
        <v>5.22</v>
      </c>
      <c r="F7" s="40"/>
      <c r="G7" s="40">
        <v>2.85</v>
      </c>
      <c r="H7" s="40">
        <v>1</v>
      </c>
      <c r="I7" s="40">
        <f>E7*G7*H7*10.764</f>
        <v>160.13602799999998</v>
      </c>
    </row>
    <row r="8" spans="1:9" x14ac:dyDescent="0.3">
      <c r="A8" s="32"/>
      <c r="B8" s="33" t="s">
        <v>145</v>
      </c>
      <c r="C8" s="38"/>
      <c r="D8" s="39"/>
      <c r="E8" s="40">
        <v>4.38</v>
      </c>
      <c r="F8" s="40"/>
      <c r="G8" s="40">
        <v>2.85</v>
      </c>
      <c r="H8" s="40">
        <v>1</v>
      </c>
      <c r="I8" s="40">
        <f t="shared" ref="I8:I10" si="0">E8*G8*H8*10.764</f>
        <v>134.36701199999999</v>
      </c>
    </row>
    <row r="9" spans="1:9" x14ac:dyDescent="0.3">
      <c r="A9" s="32"/>
      <c r="B9" s="33" t="s">
        <v>146</v>
      </c>
      <c r="C9" s="38"/>
      <c r="D9" s="39"/>
      <c r="E9" s="40">
        <v>4.62</v>
      </c>
      <c r="F9" s="40"/>
      <c r="G9" s="40">
        <v>2.85</v>
      </c>
      <c r="H9" s="40">
        <v>1</v>
      </c>
      <c r="I9" s="40">
        <f t="shared" si="0"/>
        <v>141.72958800000001</v>
      </c>
    </row>
    <row r="10" spans="1:9" x14ac:dyDescent="0.3">
      <c r="A10" s="32"/>
      <c r="B10" s="33" t="s">
        <v>147</v>
      </c>
      <c r="C10" s="38"/>
      <c r="D10" s="39"/>
      <c r="E10" s="40">
        <v>2.1</v>
      </c>
      <c r="F10" s="40"/>
      <c r="G10" s="40">
        <v>1.35</v>
      </c>
      <c r="H10" s="40">
        <v>1</v>
      </c>
      <c r="I10" s="40">
        <f t="shared" si="0"/>
        <v>30.515940000000004</v>
      </c>
    </row>
    <row r="11" spans="1:9" x14ac:dyDescent="0.3">
      <c r="A11" s="32"/>
      <c r="B11" s="33"/>
      <c r="C11" s="38"/>
      <c r="D11" s="39"/>
      <c r="E11" s="40"/>
      <c r="F11" s="40"/>
      <c r="G11" s="40"/>
      <c r="H11" s="40"/>
      <c r="I11" s="40"/>
    </row>
    <row r="12" spans="1:9" ht="28" x14ac:dyDescent="0.3">
      <c r="A12" s="32">
        <v>3</v>
      </c>
      <c r="B12" s="33" t="s">
        <v>16</v>
      </c>
      <c r="C12" s="34" t="s">
        <v>14</v>
      </c>
      <c r="D12" s="35">
        <v>1030</v>
      </c>
      <c r="E12" s="36"/>
      <c r="F12" s="36"/>
      <c r="G12" s="36"/>
      <c r="H12" s="36"/>
      <c r="I12" s="37">
        <f>SUM(I13:I17)</f>
        <v>696.66760799999997</v>
      </c>
    </row>
    <row r="13" spans="1:9" x14ac:dyDescent="0.3">
      <c r="A13" s="32"/>
      <c r="B13" s="33" t="s">
        <v>144</v>
      </c>
      <c r="C13" s="38"/>
      <c r="D13" s="39"/>
      <c r="E13" s="40">
        <v>5.22</v>
      </c>
      <c r="F13" s="40"/>
      <c r="G13" s="40">
        <v>2.85</v>
      </c>
      <c r="H13" s="40">
        <v>1</v>
      </c>
      <c r="I13" s="40">
        <f>E13*G13*H13*10.764</f>
        <v>160.13602799999998</v>
      </c>
    </row>
    <row r="14" spans="1:9" x14ac:dyDescent="0.3">
      <c r="A14" s="32"/>
      <c r="B14" s="33" t="s">
        <v>145</v>
      </c>
      <c r="C14" s="38"/>
      <c r="D14" s="39"/>
      <c r="E14" s="40">
        <v>4.38</v>
      </c>
      <c r="F14" s="40"/>
      <c r="G14" s="40">
        <v>2.85</v>
      </c>
      <c r="H14" s="40">
        <v>1</v>
      </c>
      <c r="I14" s="40">
        <f t="shared" ref="I14:I17" si="1">E14*G14*H14*10.764</f>
        <v>134.36701199999999</v>
      </c>
    </row>
    <row r="15" spans="1:9" x14ac:dyDescent="0.3">
      <c r="A15" s="32"/>
      <c r="B15" s="33" t="s">
        <v>146</v>
      </c>
      <c r="C15" s="38"/>
      <c r="D15" s="39"/>
      <c r="E15" s="40">
        <v>4.62</v>
      </c>
      <c r="F15" s="40"/>
      <c r="G15" s="40">
        <v>2.85</v>
      </c>
      <c r="H15" s="40">
        <v>1</v>
      </c>
      <c r="I15" s="40">
        <f t="shared" si="1"/>
        <v>141.72958800000001</v>
      </c>
    </row>
    <row r="16" spans="1:9" x14ac:dyDescent="0.3">
      <c r="A16" s="32"/>
      <c r="B16" s="33" t="s">
        <v>147</v>
      </c>
      <c r="C16" s="38"/>
      <c r="D16" s="39"/>
      <c r="E16" s="40">
        <v>2.1</v>
      </c>
      <c r="F16" s="40"/>
      <c r="G16" s="40">
        <v>1.35</v>
      </c>
      <c r="H16" s="40">
        <v>2</v>
      </c>
      <c r="I16" s="40">
        <f t="shared" si="1"/>
        <v>61.031880000000008</v>
      </c>
    </row>
    <row r="17" spans="1:9" x14ac:dyDescent="0.3">
      <c r="A17" s="32"/>
      <c r="B17" s="33" t="s">
        <v>148</v>
      </c>
      <c r="C17" s="38"/>
      <c r="D17" s="39"/>
      <c r="E17" s="40">
        <v>6.5</v>
      </c>
      <c r="F17" s="40"/>
      <c r="G17" s="40">
        <v>2.85</v>
      </c>
      <c r="H17" s="40">
        <v>1</v>
      </c>
      <c r="I17" s="40">
        <f t="shared" si="1"/>
        <v>199.40310000000002</v>
      </c>
    </row>
    <row r="18" spans="1:9" x14ac:dyDescent="0.3">
      <c r="A18" s="32"/>
      <c r="B18" s="33"/>
      <c r="C18" s="38"/>
      <c r="D18" s="39"/>
      <c r="E18" s="40"/>
      <c r="F18" s="40"/>
      <c r="G18" s="40"/>
      <c r="H18" s="40"/>
      <c r="I18" s="40"/>
    </row>
    <row r="19" spans="1:9" x14ac:dyDescent="0.3">
      <c r="A19" s="41">
        <v>4</v>
      </c>
      <c r="B19" s="33" t="s">
        <v>17</v>
      </c>
      <c r="C19" s="38" t="s">
        <v>2</v>
      </c>
      <c r="D19" s="39" t="s">
        <v>2</v>
      </c>
      <c r="E19" s="40"/>
      <c r="F19" s="40"/>
      <c r="G19" s="40"/>
      <c r="H19" s="40"/>
      <c r="I19" s="40"/>
    </row>
    <row r="20" spans="1:9" ht="84" x14ac:dyDescent="0.3">
      <c r="A20" s="32">
        <v>5</v>
      </c>
      <c r="B20" s="33" t="s">
        <v>18</v>
      </c>
      <c r="C20" s="34" t="s">
        <v>14</v>
      </c>
      <c r="D20" s="35">
        <v>396</v>
      </c>
      <c r="E20" s="36"/>
      <c r="F20" s="36"/>
      <c r="G20" s="36"/>
      <c r="H20" s="36"/>
      <c r="I20" s="37"/>
    </row>
    <row r="21" spans="1:9" ht="28" x14ac:dyDescent="0.3">
      <c r="A21" s="32">
        <v>6</v>
      </c>
      <c r="B21" s="33" t="s">
        <v>19</v>
      </c>
      <c r="C21" s="34" t="s">
        <v>14</v>
      </c>
      <c r="D21" s="35">
        <v>216</v>
      </c>
      <c r="E21" s="36">
        <v>3.52</v>
      </c>
      <c r="F21" s="36">
        <v>5.22</v>
      </c>
      <c r="G21" s="36"/>
      <c r="H21" s="36">
        <v>1</v>
      </c>
      <c r="I21" s="37">
        <f>E21*F21*H21*10.764</f>
        <v>197.78204159999996</v>
      </c>
    </row>
    <row r="22" spans="1:9" ht="42" x14ac:dyDescent="0.3">
      <c r="A22" s="32">
        <v>7</v>
      </c>
      <c r="B22" s="33" t="s">
        <v>20</v>
      </c>
      <c r="C22" s="34" t="s">
        <v>14</v>
      </c>
      <c r="D22" s="35">
        <v>216</v>
      </c>
      <c r="E22" s="36"/>
      <c r="F22" s="36"/>
      <c r="G22" s="36"/>
      <c r="H22" s="36"/>
      <c r="I22" s="55">
        <f>I23-I24</f>
        <v>207.49547519999996</v>
      </c>
    </row>
    <row r="23" spans="1:9" x14ac:dyDescent="0.3">
      <c r="A23" s="32"/>
      <c r="B23" s="33"/>
      <c r="C23" s="38"/>
      <c r="D23" s="39"/>
      <c r="E23" s="40">
        <v>5.22</v>
      </c>
      <c r="F23" s="40">
        <v>3.52</v>
      </c>
      <c r="G23" s="40"/>
      <c r="H23" s="40">
        <v>1</v>
      </c>
      <c r="I23" s="54">
        <f>E23*F23*H23*10.764</f>
        <v>197.78204159999996</v>
      </c>
    </row>
    <row r="24" spans="1:9" x14ac:dyDescent="0.3">
      <c r="A24" s="32"/>
      <c r="B24" s="33" t="s">
        <v>149</v>
      </c>
      <c r="C24" s="38"/>
      <c r="D24" s="39"/>
      <c r="E24" s="40">
        <v>0.96</v>
      </c>
      <c r="F24" s="40">
        <v>-0.94</v>
      </c>
      <c r="G24" s="40"/>
      <c r="H24" s="40">
        <v>1</v>
      </c>
      <c r="I24" s="54">
        <f>E24*F24*H24*10.764</f>
        <v>-9.7134335999999983</v>
      </c>
    </row>
    <row r="25" spans="1:9" x14ac:dyDescent="0.3">
      <c r="A25" s="41">
        <v>8</v>
      </c>
      <c r="B25" s="33" t="s">
        <v>21</v>
      </c>
      <c r="C25" s="38" t="s">
        <v>2</v>
      </c>
      <c r="D25" s="39" t="s">
        <v>2</v>
      </c>
      <c r="E25" s="40"/>
      <c r="F25" s="40"/>
      <c r="G25" s="40"/>
      <c r="H25" s="40"/>
      <c r="I25" s="40"/>
    </row>
    <row r="26" spans="1:9" ht="56" x14ac:dyDescent="0.3">
      <c r="A26" s="41">
        <v>9</v>
      </c>
      <c r="B26" s="33" t="s">
        <v>22</v>
      </c>
      <c r="C26" s="38" t="s">
        <v>2</v>
      </c>
      <c r="D26" s="39" t="s">
        <v>2</v>
      </c>
      <c r="E26" s="40"/>
      <c r="F26" s="40"/>
      <c r="G26" s="40"/>
      <c r="H26" s="40"/>
      <c r="I26" s="40"/>
    </row>
    <row r="27" spans="1:9" x14ac:dyDescent="0.3">
      <c r="A27" s="32">
        <v>10</v>
      </c>
      <c r="B27" s="33" t="s">
        <v>23</v>
      </c>
      <c r="C27" s="38" t="s">
        <v>14</v>
      </c>
      <c r="D27" s="58">
        <v>130</v>
      </c>
      <c r="E27" s="40"/>
      <c r="F27" s="40"/>
      <c r="G27" s="40"/>
      <c r="H27" s="40"/>
      <c r="I27" s="54">
        <f>SUM(I28:I30)*10.764</f>
        <v>181.954656</v>
      </c>
    </row>
    <row r="28" spans="1:9" x14ac:dyDescent="0.3">
      <c r="A28" s="32"/>
      <c r="B28" s="33" t="s">
        <v>150</v>
      </c>
      <c r="C28" s="38"/>
      <c r="D28" s="39"/>
      <c r="E28" s="40">
        <v>3.25</v>
      </c>
      <c r="F28" s="40">
        <v>3.52</v>
      </c>
      <c r="G28" s="40"/>
      <c r="H28" s="40"/>
      <c r="I28" s="40">
        <f>F28*E28</f>
        <v>11.44</v>
      </c>
    </row>
    <row r="29" spans="1:9" x14ac:dyDescent="0.3">
      <c r="A29" s="32"/>
      <c r="B29" s="33" t="s">
        <v>149</v>
      </c>
      <c r="C29" s="38"/>
      <c r="D29" s="39"/>
      <c r="E29" s="40">
        <v>0.96</v>
      </c>
      <c r="F29" s="40">
        <f>-0.945</f>
        <v>-0.94499999999999995</v>
      </c>
      <c r="G29" s="40"/>
      <c r="H29" s="40"/>
      <c r="I29" s="40">
        <f t="shared" ref="I29:I30" si="2">F29*E29</f>
        <v>-0.9071999999999999</v>
      </c>
    </row>
    <row r="30" spans="1:9" x14ac:dyDescent="0.3">
      <c r="A30" s="32"/>
      <c r="B30" s="33" t="s">
        <v>151</v>
      </c>
      <c r="C30" s="38"/>
      <c r="D30" s="39"/>
      <c r="E30" s="40">
        <v>3.52</v>
      </c>
      <c r="F30" s="40">
        <v>1.81</v>
      </c>
      <c r="G30" s="40"/>
      <c r="H30" s="40"/>
      <c r="I30" s="40">
        <f t="shared" si="2"/>
        <v>6.3712</v>
      </c>
    </row>
    <row r="31" spans="1:9" x14ac:dyDescent="0.3">
      <c r="A31" s="32"/>
      <c r="B31" s="33"/>
      <c r="C31" s="38"/>
      <c r="D31" s="39"/>
      <c r="E31" s="40"/>
      <c r="F31" s="40"/>
      <c r="G31" s="40"/>
      <c r="H31" s="40"/>
      <c r="I31" s="40"/>
    </row>
    <row r="32" spans="1:9" x14ac:dyDescent="0.3">
      <c r="A32" s="32">
        <v>11</v>
      </c>
      <c r="B32" s="33" t="s">
        <v>24</v>
      </c>
      <c r="C32" s="38" t="s">
        <v>25</v>
      </c>
      <c r="D32" s="39">
        <v>2</v>
      </c>
      <c r="E32" s="40"/>
      <c r="F32" s="40"/>
      <c r="G32" s="40"/>
      <c r="H32" s="40"/>
      <c r="I32" s="40">
        <v>2</v>
      </c>
    </row>
    <row r="33" spans="1:9" ht="28" x14ac:dyDescent="0.3">
      <c r="A33" s="32">
        <v>12</v>
      </c>
      <c r="B33" s="33" t="s">
        <v>26</v>
      </c>
      <c r="C33" s="38" t="s">
        <v>25</v>
      </c>
      <c r="D33" s="39">
        <v>2</v>
      </c>
      <c r="E33" s="40"/>
      <c r="F33" s="40"/>
      <c r="G33" s="40"/>
      <c r="H33" s="40"/>
      <c r="I33" s="40">
        <v>2</v>
      </c>
    </row>
    <row r="34" spans="1:9" x14ac:dyDescent="0.3">
      <c r="A34" s="41">
        <v>13</v>
      </c>
      <c r="B34" s="33" t="s">
        <v>27</v>
      </c>
      <c r="C34" s="38" t="s">
        <v>2</v>
      </c>
      <c r="D34" s="39" t="s">
        <v>2</v>
      </c>
      <c r="E34" s="40"/>
      <c r="F34" s="40"/>
      <c r="G34" s="40"/>
      <c r="H34" s="40"/>
      <c r="I34" s="40"/>
    </row>
    <row r="35" spans="1:9" ht="84" x14ac:dyDescent="0.3">
      <c r="A35" s="41">
        <v>14</v>
      </c>
      <c r="B35" s="33" t="s">
        <v>28</v>
      </c>
      <c r="C35" s="38" t="s">
        <v>2</v>
      </c>
      <c r="D35" s="39" t="s">
        <v>2</v>
      </c>
      <c r="E35" s="40"/>
      <c r="F35" s="40"/>
      <c r="G35" s="40"/>
      <c r="H35" s="40"/>
      <c r="I35" s="40"/>
    </row>
    <row r="36" spans="1:9" ht="42" x14ac:dyDescent="0.3">
      <c r="A36" s="32">
        <v>15</v>
      </c>
      <c r="B36" s="33" t="s">
        <v>29</v>
      </c>
      <c r="C36" s="38" t="s">
        <v>14</v>
      </c>
      <c r="D36" s="39">
        <v>130</v>
      </c>
      <c r="E36" s="40"/>
      <c r="F36" s="40"/>
      <c r="G36" s="40"/>
      <c r="H36" s="40"/>
      <c r="I36" s="42">
        <f>I37-I38</f>
        <v>113.42564999999998</v>
      </c>
    </row>
    <row r="37" spans="1:9" x14ac:dyDescent="0.3">
      <c r="A37" s="32"/>
      <c r="B37" s="33"/>
      <c r="C37" s="38"/>
      <c r="D37" s="39"/>
      <c r="E37" s="40">
        <v>3.25</v>
      </c>
      <c r="F37" s="40">
        <v>3.52</v>
      </c>
      <c r="G37" s="40"/>
      <c r="H37" s="40">
        <v>1</v>
      </c>
      <c r="I37" s="42">
        <f>E37*F37*H37*10.764</f>
        <v>123.14015999999998</v>
      </c>
    </row>
    <row r="38" spans="1:9" x14ac:dyDescent="0.3">
      <c r="A38" s="32"/>
      <c r="B38" s="33" t="s">
        <v>149</v>
      </c>
      <c r="C38" s="38"/>
      <c r="D38" s="39"/>
      <c r="E38" s="40">
        <v>0.95</v>
      </c>
      <c r="F38" s="40">
        <v>0.95</v>
      </c>
      <c r="G38" s="40"/>
      <c r="H38" s="40">
        <v>1</v>
      </c>
      <c r="I38" s="42">
        <f>E38*F38*H38*10.764</f>
        <v>9.7145099999999989</v>
      </c>
    </row>
    <row r="39" spans="1:9" ht="56" x14ac:dyDescent="0.3">
      <c r="A39" s="32">
        <v>16</v>
      </c>
      <c r="B39" s="33" t="s">
        <v>30</v>
      </c>
      <c r="C39" s="38" t="s">
        <v>14</v>
      </c>
      <c r="D39" s="39">
        <v>86</v>
      </c>
      <c r="E39" s="40">
        <v>3.52</v>
      </c>
      <c r="F39" s="40">
        <v>1.81</v>
      </c>
      <c r="G39" s="40"/>
      <c r="H39" s="40">
        <v>1</v>
      </c>
      <c r="I39" s="42">
        <f>E39*F39*H39*10.764</f>
        <v>68.57959679999999</v>
      </c>
    </row>
    <row r="40" spans="1:9" ht="28" x14ac:dyDescent="0.3">
      <c r="A40" s="32">
        <v>17</v>
      </c>
      <c r="B40" s="33" t="s">
        <v>31</v>
      </c>
      <c r="C40" s="38" t="s">
        <v>32</v>
      </c>
      <c r="D40" s="39">
        <v>3</v>
      </c>
      <c r="E40" s="40">
        <v>3</v>
      </c>
      <c r="F40" s="40"/>
      <c r="G40" s="40"/>
      <c r="H40" s="54"/>
      <c r="I40" s="42">
        <f>E40</f>
        <v>3</v>
      </c>
    </row>
    <row r="41" spans="1:9" x14ac:dyDescent="0.3">
      <c r="A41" s="41">
        <v>18</v>
      </c>
      <c r="B41" s="33" t="s">
        <v>33</v>
      </c>
      <c r="C41" s="38" t="s">
        <v>2</v>
      </c>
      <c r="D41" s="39" t="s">
        <v>2</v>
      </c>
      <c r="E41" s="40"/>
      <c r="F41" s="40"/>
      <c r="G41" s="40"/>
      <c r="H41" s="40"/>
      <c r="I41" s="40"/>
    </row>
    <row r="42" spans="1:9" ht="70" x14ac:dyDescent="0.3">
      <c r="A42" s="32">
        <v>19</v>
      </c>
      <c r="B42" s="33" t="s">
        <v>34</v>
      </c>
      <c r="C42" s="34" t="s">
        <v>14</v>
      </c>
      <c r="D42" s="35">
        <v>432</v>
      </c>
      <c r="E42" s="36"/>
      <c r="F42" s="36"/>
      <c r="G42" s="36"/>
      <c r="H42" s="36"/>
      <c r="I42" s="37">
        <f>SUM(I43:I49)</f>
        <v>351.68140800000003</v>
      </c>
    </row>
    <row r="43" spans="1:9" x14ac:dyDescent="0.3">
      <c r="A43" s="32"/>
      <c r="B43" s="33" t="s">
        <v>152</v>
      </c>
      <c r="C43" s="38"/>
      <c r="D43" s="39"/>
      <c r="E43" s="40"/>
      <c r="F43" s="40">
        <v>3.3</v>
      </c>
      <c r="G43" s="40">
        <v>2.4</v>
      </c>
      <c r="H43" s="40">
        <v>1</v>
      </c>
      <c r="I43" s="40">
        <f>F43*G43*H43*10.764</f>
        <v>85.250879999999981</v>
      </c>
    </row>
    <row r="44" spans="1:9" x14ac:dyDescent="0.3">
      <c r="A44" s="32"/>
      <c r="B44" s="33" t="s">
        <v>145</v>
      </c>
      <c r="C44" s="38"/>
      <c r="D44" s="39"/>
      <c r="E44" s="40"/>
      <c r="F44" s="40">
        <v>4.38</v>
      </c>
      <c r="G44" s="40">
        <v>2.4</v>
      </c>
      <c r="H44" s="40">
        <v>1</v>
      </c>
      <c r="I44" s="40">
        <f t="shared" ref="I44:I49" si="3">F44*G44*H44*10.764</f>
        <v>113.15116799999998</v>
      </c>
    </row>
    <row r="45" spans="1:9" x14ac:dyDescent="0.3">
      <c r="A45" s="32"/>
      <c r="B45" s="33" t="s">
        <v>153</v>
      </c>
      <c r="C45" s="38"/>
      <c r="D45" s="39"/>
      <c r="E45" s="40"/>
      <c r="F45" s="40">
        <v>2.35</v>
      </c>
      <c r="G45" s="40">
        <v>2.4</v>
      </c>
      <c r="H45" s="40">
        <v>1</v>
      </c>
      <c r="I45" s="40">
        <f t="shared" si="3"/>
        <v>60.70895999999999</v>
      </c>
    </row>
    <row r="46" spans="1:9" x14ac:dyDescent="0.3">
      <c r="A46" s="32"/>
      <c r="B46" s="33" t="s">
        <v>154</v>
      </c>
      <c r="C46" s="38"/>
      <c r="D46" s="39"/>
      <c r="E46" s="40"/>
      <c r="F46" s="40">
        <v>0.52100000000000002</v>
      </c>
      <c r="G46" s="40">
        <v>1</v>
      </c>
      <c r="H46" s="40">
        <v>1</v>
      </c>
      <c r="I46" s="40">
        <f t="shared" si="3"/>
        <v>5.6080439999999996</v>
      </c>
    </row>
    <row r="47" spans="1:9" x14ac:dyDescent="0.3">
      <c r="A47" s="32"/>
      <c r="B47" s="33" t="s">
        <v>154</v>
      </c>
      <c r="C47" s="38"/>
      <c r="D47" s="39"/>
      <c r="E47" s="40"/>
      <c r="F47" s="40">
        <v>1</v>
      </c>
      <c r="G47" s="40">
        <v>2.085</v>
      </c>
      <c r="H47" s="40">
        <v>1</v>
      </c>
      <c r="I47" s="40">
        <f t="shared" si="3"/>
        <v>22.442939999999997</v>
      </c>
    </row>
    <row r="48" spans="1:9" x14ac:dyDescent="0.3">
      <c r="A48" s="32"/>
      <c r="B48" s="33" t="s">
        <v>155</v>
      </c>
      <c r="C48" s="38"/>
      <c r="D48" s="39"/>
      <c r="E48" s="40"/>
      <c r="F48" s="40">
        <v>1.2</v>
      </c>
      <c r="G48" s="40">
        <v>1.73</v>
      </c>
      <c r="H48" s="40">
        <v>1</v>
      </c>
      <c r="I48" s="40">
        <f t="shared" si="3"/>
        <v>22.346063999999998</v>
      </c>
    </row>
    <row r="49" spans="1:9" x14ac:dyDescent="0.3">
      <c r="A49" s="32"/>
      <c r="B49" s="33" t="s">
        <v>156</v>
      </c>
      <c r="C49" s="38"/>
      <c r="D49" s="39"/>
      <c r="E49" s="40"/>
      <c r="F49" s="40">
        <v>3.2650000000000001</v>
      </c>
      <c r="G49" s="40">
        <v>1.2</v>
      </c>
      <c r="H49" s="40">
        <v>1</v>
      </c>
      <c r="I49" s="40">
        <f t="shared" si="3"/>
        <v>42.173352000000001</v>
      </c>
    </row>
    <row r="50" spans="1:9" x14ac:dyDescent="0.3">
      <c r="A50" s="32"/>
      <c r="B50" s="33"/>
      <c r="C50" s="38"/>
      <c r="D50" s="39"/>
      <c r="E50" s="40"/>
      <c r="F50" s="40"/>
      <c r="G50" s="40"/>
      <c r="H50" s="40"/>
      <c r="I50" s="40"/>
    </row>
    <row r="51" spans="1:9" x14ac:dyDescent="0.3">
      <c r="A51" s="32">
        <v>20</v>
      </c>
      <c r="B51" s="33" t="s">
        <v>135</v>
      </c>
      <c r="C51" s="38" t="s">
        <v>32</v>
      </c>
      <c r="D51" s="39">
        <v>8</v>
      </c>
      <c r="E51" s="40"/>
      <c r="F51" s="40"/>
      <c r="G51" s="40"/>
      <c r="H51" s="40"/>
      <c r="I51" s="40"/>
    </row>
    <row r="52" spans="1:9" x14ac:dyDescent="0.3">
      <c r="A52" s="41">
        <v>21</v>
      </c>
      <c r="B52" s="33" t="s">
        <v>35</v>
      </c>
      <c r="C52" s="38" t="s">
        <v>2</v>
      </c>
      <c r="D52" s="39" t="s">
        <v>2</v>
      </c>
      <c r="E52" s="40"/>
      <c r="F52" s="40"/>
      <c r="G52" s="40"/>
      <c r="H52" s="40"/>
      <c r="I52" s="40"/>
    </row>
    <row r="53" spans="1:9" ht="126" x14ac:dyDescent="0.3">
      <c r="A53" s="32">
        <v>22</v>
      </c>
      <c r="B53" s="33" t="s">
        <v>36</v>
      </c>
      <c r="C53" s="38" t="s">
        <v>32</v>
      </c>
      <c r="D53" s="39">
        <v>10</v>
      </c>
      <c r="E53" s="40"/>
      <c r="F53" s="40"/>
      <c r="G53" s="40"/>
      <c r="H53" s="40"/>
      <c r="I53" s="40"/>
    </row>
    <row r="54" spans="1:9" ht="70" x14ac:dyDescent="0.3">
      <c r="A54" s="32">
        <v>23</v>
      </c>
      <c r="B54" s="33" t="s">
        <v>37</v>
      </c>
      <c r="C54" s="38" t="s">
        <v>14</v>
      </c>
      <c r="D54" s="39">
        <v>82</v>
      </c>
      <c r="E54" s="40"/>
      <c r="F54" s="40"/>
      <c r="G54" s="40"/>
      <c r="H54" s="40"/>
      <c r="I54" s="40"/>
    </row>
    <row r="55" spans="1:9" ht="42" x14ac:dyDescent="0.3">
      <c r="A55" s="32">
        <v>24</v>
      </c>
      <c r="B55" s="33" t="s">
        <v>38</v>
      </c>
      <c r="C55" s="38" t="s">
        <v>14</v>
      </c>
      <c r="D55" s="39">
        <v>36</v>
      </c>
      <c r="E55" s="40"/>
      <c r="F55" s="40"/>
      <c r="G55" s="40"/>
      <c r="H55" s="40"/>
      <c r="I55" s="40"/>
    </row>
    <row r="56" spans="1:9" x14ac:dyDescent="0.3">
      <c r="A56" s="32">
        <v>25</v>
      </c>
      <c r="B56" s="33" t="s">
        <v>39</v>
      </c>
      <c r="C56" s="38" t="s">
        <v>14</v>
      </c>
      <c r="D56" s="39">
        <v>20</v>
      </c>
      <c r="E56" s="40"/>
      <c r="F56" s="40"/>
      <c r="G56" s="40"/>
      <c r="H56" s="40"/>
      <c r="I56" s="40"/>
    </row>
    <row r="57" spans="1:9" ht="112" x14ac:dyDescent="0.3">
      <c r="A57" s="41">
        <v>26</v>
      </c>
      <c r="B57" s="33" t="s">
        <v>40</v>
      </c>
      <c r="C57" s="38"/>
      <c r="D57" s="39"/>
      <c r="E57" s="40"/>
      <c r="F57" s="40"/>
      <c r="G57" s="40"/>
      <c r="H57" s="40"/>
      <c r="I57" s="40"/>
    </row>
    <row r="58" spans="1:9" x14ac:dyDescent="0.3">
      <c r="A58" s="32">
        <v>27</v>
      </c>
      <c r="B58" s="33" t="s">
        <v>41</v>
      </c>
      <c r="C58" s="38" t="s">
        <v>14</v>
      </c>
      <c r="D58" s="39">
        <v>10</v>
      </c>
      <c r="E58" s="40"/>
      <c r="F58" s="40"/>
      <c r="G58" s="40"/>
      <c r="H58" s="40"/>
      <c r="I58" s="40"/>
    </row>
    <row r="59" spans="1:9" x14ac:dyDescent="0.3">
      <c r="A59" s="32">
        <v>28</v>
      </c>
      <c r="B59" s="33" t="s">
        <v>42</v>
      </c>
      <c r="C59" s="38" t="s">
        <v>14</v>
      </c>
      <c r="D59" s="39">
        <v>10</v>
      </c>
      <c r="E59" s="40"/>
      <c r="F59" s="40"/>
      <c r="G59" s="40"/>
      <c r="H59" s="40"/>
      <c r="I59" s="40"/>
    </row>
    <row r="60" spans="1:9" ht="42" x14ac:dyDescent="0.3">
      <c r="A60" s="32">
        <v>29</v>
      </c>
      <c r="B60" s="33" t="s">
        <v>43</v>
      </c>
      <c r="C60" s="38" t="s">
        <v>14</v>
      </c>
      <c r="D60" s="39">
        <v>80</v>
      </c>
      <c r="E60" s="40"/>
      <c r="F60" s="40"/>
      <c r="G60" s="40"/>
      <c r="H60" s="40"/>
      <c r="I60" s="40"/>
    </row>
    <row r="61" spans="1:9" ht="84" x14ac:dyDescent="0.3">
      <c r="A61" s="32">
        <v>30</v>
      </c>
      <c r="B61" s="33" t="s">
        <v>44</v>
      </c>
      <c r="C61" s="38" t="s">
        <v>14</v>
      </c>
      <c r="D61" s="39">
        <v>15</v>
      </c>
      <c r="E61" s="40"/>
      <c r="F61" s="40"/>
      <c r="G61" s="40"/>
      <c r="H61" s="40"/>
      <c r="I61" s="40"/>
    </row>
    <row r="62" spans="1:9" ht="42" x14ac:dyDescent="0.3">
      <c r="A62" s="32">
        <v>31</v>
      </c>
      <c r="B62" s="33" t="s">
        <v>45</v>
      </c>
      <c r="C62" s="38" t="s">
        <v>32</v>
      </c>
      <c r="D62" s="39">
        <v>18</v>
      </c>
      <c r="E62" s="40"/>
      <c r="F62" s="40"/>
      <c r="G62" s="40"/>
      <c r="H62" s="40"/>
      <c r="I62" s="40"/>
    </row>
    <row r="63" spans="1:9" ht="42" x14ac:dyDescent="0.3">
      <c r="A63" s="32">
        <v>32</v>
      </c>
      <c r="B63" s="33" t="s">
        <v>46</v>
      </c>
      <c r="C63" s="38" t="s">
        <v>14</v>
      </c>
      <c r="D63" s="39">
        <v>9</v>
      </c>
      <c r="E63" s="40"/>
      <c r="F63" s="40"/>
      <c r="G63" s="40"/>
      <c r="H63" s="40"/>
      <c r="I63" s="40"/>
    </row>
    <row r="64" spans="1:9" ht="56" x14ac:dyDescent="0.3">
      <c r="A64" s="32">
        <v>33</v>
      </c>
      <c r="B64" s="33" t="s">
        <v>47</v>
      </c>
      <c r="C64" s="38" t="s">
        <v>14</v>
      </c>
      <c r="D64" s="39">
        <v>226</v>
      </c>
      <c r="E64" s="40"/>
      <c r="F64" s="40"/>
      <c r="G64" s="40"/>
      <c r="H64" s="40"/>
      <c r="I64" s="40"/>
    </row>
    <row r="65" spans="1:9" x14ac:dyDescent="0.3">
      <c r="A65" s="41">
        <v>34</v>
      </c>
      <c r="B65" s="33" t="s">
        <v>48</v>
      </c>
      <c r="C65" s="38" t="s">
        <v>2</v>
      </c>
      <c r="D65" s="39" t="s">
        <v>2</v>
      </c>
      <c r="E65" s="40"/>
      <c r="F65" s="40"/>
      <c r="G65" s="40"/>
      <c r="H65" s="40"/>
      <c r="I65" s="40"/>
    </row>
    <row r="66" spans="1:9" ht="28" x14ac:dyDescent="0.3">
      <c r="A66" s="32">
        <v>35</v>
      </c>
      <c r="B66" s="33" t="s">
        <v>49</v>
      </c>
      <c r="C66" s="38" t="s">
        <v>14</v>
      </c>
      <c r="D66" s="39">
        <v>120</v>
      </c>
      <c r="E66" s="40"/>
      <c r="F66" s="40"/>
      <c r="G66" s="40"/>
      <c r="H66" s="40"/>
      <c r="I66" s="40"/>
    </row>
    <row r="67" spans="1:9" x14ac:dyDescent="0.3">
      <c r="A67" s="32">
        <v>36</v>
      </c>
      <c r="B67" s="33" t="s">
        <v>50</v>
      </c>
      <c r="C67" s="38" t="s">
        <v>14</v>
      </c>
      <c r="D67" s="39">
        <v>173</v>
      </c>
      <c r="E67" s="40"/>
      <c r="F67" s="40"/>
      <c r="G67" s="40"/>
      <c r="H67" s="40"/>
      <c r="I67" s="40"/>
    </row>
    <row r="68" spans="1:9" x14ac:dyDescent="0.3">
      <c r="A68" s="32">
        <v>37</v>
      </c>
      <c r="B68" s="33" t="s">
        <v>51</v>
      </c>
      <c r="C68" s="38" t="s">
        <v>14</v>
      </c>
      <c r="D68" s="39">
        <v>173</v>
      </c>
      <c r="E68" s="40"/>
      <c r="F68" s="40"/>
      <c r="G68" s="40"/>
      <c r="H68" s="40"/>
      <c r="I68" s="40"/>
    </row>
    <row r="69" spans="1:9" x14ac:dyDescent="0.3">
      <c r="A69" s="41">
        <v>38</v>
      </c>
      <c r="B69" s="33" t="s">
        <v>52</v>
      </c>
      <c r="C69" s="38" t="s">
        <v>2</v>
      </c>
      <c r="D69" s="39" t="s">
        <v>2</v>
      </c>
      <c r="E69" s="40"/>
      <c r="F69" s="40"/>
      <c r="G69" s="40"/>
      <c r="H69" s="40"/>
      <c r="I69" s="40"/>
    </row>
    <row r="70" spans="1:9" ht="196" x14ac:dyDescent="0.3">
      <c r="A70" s="32">
        <v>39</v>
      </c>
      <c r="B70" s="33" t="s">
        <v>53</v>
      </c>
      <c r="C70" s="38" t="s">
        <v>14</v>
      </c>
      <c r="D70" s="39">
        <v>130</v>
      </c>
      <c r="E70" s="40"/>
      <c r="F70" s="40"/>
      <c r="G70" s="40"/>
      <c r="H70" s="40"/>
      <c r="I70" s="40"/>
    </row>
    <row r="71" spans="1:9" ht="42" x14ac:dyDescent="0.3">
      <c r="A71" s="32">
        <v>40</v>
      </c>
      <c r="B71" s="33" t="s">
        <v>54</v>
      </c>
      <c r="C71" s="38" t="s">
        <v>55</v>
      </c>
      <c r="D71" s="39">
        <v>5</v>
      </c>
      <c r="E71" s="40"/>
      <c r="F71" s="40"/>
      <c r="G71" s="40"/>
      <c r="H71" s="40"/>
      <c r="I71" s="40"/>
    </row>
    <row r="72" spans="1:9" x14ac:dyDescent="0.3">
      <c r="A72" s="32"/>
      <c r="B72" s="33"/>
      <c r="C72" s="38"/>
      <c r="D72" s="39"/>
      <c r="E72" s="40"/>
      <c r="F72" s="40"/>
      <c r="G72" s="40"/>
      <c r="H72" s="40"/>
      <c r="I72" s="40"/>
    </row>
    <row r="73" spans="1:9" x14ac:dyDescent="0.3">
      <c r="A73" s="28">
        <v>2</v>
      </c>
      <c r="B73" s="29" t="s">
        <v>5</v>
      </c>
      <c r="C73" s="30" t="s">
        <v>4</v>
      </c>
      <c r="D73" s="31">
        <v>1</v>
      </c>
      <c r="E73" s="43"/>
      <c r="F73" s="43"/>
      <c r="G73" s="43"/>
      <c r="H73" s="43"/>
      <c r="I73" s="43"/>
    </row>
    <row r="74" spans="1:9" x14ac:dyDescent="0.3">
      <c r="A74" s="41">
        <v>41</v>
      </c>
      <c r="B74" s="33" t="s">
        <v>56</v>
      </c>
      <c r="C74" s="38" t="s">
        <v>2</v>
      </c>
      <c r="D74" s="39" t="s">
        <v>2</v>
      </c>
      <c r="E74" s="40"/>
      <c r="F74" s="40"/>
      <c r="G74" s="40"/>
      <c r="H74" s="40"/>
      <c r="I74" s="40"/>
    </row>
    <row r="75" spans="1:9" ht="126" x14ac:dyDescent="0.3">
      <c r="A75" s="32">
        <v>42</v>
      </c>
      <c r="B75" s="33" t="s">
        <v>57</v>
      </c>
      <c r="C75" s="38" t="s">
        <v>14</v>
      </c>
      <c r="D75" s="39">
        <v>230</v>
      </c>
      <c r="E75" s="40"/>
      <c r="F75" s="40"/>
      <c r="G75" s="40"/>
      <c r="H75" s="40"/>
      <c r="I75" s="40"/>
    </row>
    <row r="76" spans="1:9" ht="56" x14ac:dyDescent="0.3">
      <c r="A76" s="32">
        <v>43</v>
      </c>
      <c r="B76" s="33" t="s">
        <v>58</v>
      </c>
      <c r="C76" s="38" t="s">
        <v>25</v>
      </c>
      <c r="D76" s="39">
        <v>1</v>
      </c>
      <c r="E76" s="40"/>
      <c r="F76" s="40"/>
      <c r="G76" s="40"/>
      <c r="H76" s="40"/>
      <c r="I76" s="40"/>
    </row>
    <row r="77" spans="1:9" ht="42" x14ac:dyDescent="0.3">
      <c r="A77" s="32">
        <v>44</v>
      </c>
      <c r="B77" s="33" t="s">
        <v>59</v>
      </c>
      <c r="C77" s="38" t="s">
        <v>25</v>
      </c>
      <c r="D77" s="39">
        <v>1</v>
      </c>
      <c r="E77" s="40"/>
      <c r="F77" s="40"/>
      <c r="G77" s="40"/>
      <c r="H77" s="40"/>
      <c r="I77" s="40"/>
    </row>
    <row r="78" spans="1:9" x14ac:dyDescent="0.3">
      <c r="A78" s="32">
        <v>45</v>
      </c>
      <c r="B78" s="33" t="s">
        <v>60</v>
      </c>
      <c r="C78" s="38" t="s">
        <v>25</v>
      </c>
      <c r="D78" s="39">
        <v>1</v>
      </c>
      <c r="E78" s="40"/>
      <c r="F78" s="40"/>
      <c r="G78" s="40"/>
      <c r="H78" s="40"/>
      <c r="I78" s="40"/>
    </row>
    <row r="79" spans="1:9" x14ac:dyDescent="0.3">
      <c r="A79" s="32">
        <v>46</v>
      </c>
      <c r="B79" s="33" t="s">
        <v>61</v>
      </c>
      <c r="C79" s="38" t="s">
        <v>25</v>
      </c>
      <c r="D79" s="39">
        <v>12</v>
      </c>
      <c r="E79" s="40"/>
      <c r="F79" s="40"/>
      <c r="G79" s="40"/>
      <c r="H79" s="40"/>
      <c r="I79" s="40"/>
    </row>
    <row r="80" spans="1:9" x14ac:dyDescent="0.3">
      <c r="A80" s="32">
        <v>47</v>
      </c>
      <c r="B80" s="33" t="s">
        <v>62</v>
      </c>
      <c r="C80" s="38" t="s">
        <v>25</v>
      </c>
      <c r="D80" s="39">
        <v>8</v>
      </c>
      <c r="E80" s="40"/>
      <c r="F80" s="40"/>
      <c r="G80" s="40"/>
      <c r="H80" s="40"/>
      <c r="I80" s="40"/>
    </row>
    <row r="81" spans="1:9" x14ac:dyDescent="0.3">
      <c r="A81" s="32">
        <v>48</v>
      </c>
      <c r="B81" s="33" t="s">
        <v>63</v>
      </c>
      <c r="C81" s="38" t="s">
        <v>25</v>
      </c>
      <c r="D81" s="39">
        <v>2</v>
      </c>
      <c r="E81" s="40"/>
      <c r="F81" s="40"/>
      <c r="G81" s="40"/>
      <c r="H81" s="40"/>
      <c r="I81" s="40"/>
    </row>
    <row r="82" spans="1:9" x14ac:dyDescent="0.3">
      <c r="A82" s="32">
        <v>49</v>
      </c>
      <c r="B82" s="33" t="s">
        <v>64</v>
      </c>
      <c r="C82" s="38" t="s">
        <v>25</v>
      </c>
      <c r="D82" s="39">
        <v>2</v>
      </c>
      <c r="E82" s="40"/>
      <c r="F82" s="40"/>
      <c r="G82" s="40"/>
      <c r="H82" s="40"/>
      <c r="I82" s="40"/>
    </row>
    <row r="83" spans="1:9" x14ac:dyDescent="0.3">
      <c r="A83" s="32">
        <v>50</v>
      </c>
      <c r="B83" s="33" t="s">
        <v>65</v>
      </c>
      <c r="C83" s="38" t="s">
        <v>32</v>
      </c>
      <c r="D83" s="39">
        <v>15</v>
      </c>
      <c r="E83" s="40"/>
      <c r="F83" s="40"/>
      <c r="G83" s="40"/>
      <c r="H83" s="40"/>
      <c r="I83" s="40"/>
    </row>
    <row r="84" spans="1:9" x14ac:dyDescent="0.3">
      <c r="A84" s="32">
        <v>51</v>
      </c>
      <c r="B84" s="33" t="s">
        <v>66</v>
      </c>
      <c r="C84" s="38" t="s">
        <v>25</v>
      </c>
      <c r="D84" s="39">
        <v>2</v>
      </c>
      <c r="E84" s="40"/>
      <c r="F84" s="40"/>
      <c r="G84" s="40"/>
      <c r="H84" s="40"/>
      <c r="I84" s="40"/>
    </row>
    <row r="85" spans="1:9" x14ac:dyDescent="0.3">
      <c r="A85" s="32">
        <v>52</v>
      </c>
      <c r="B85" s="33" t="s">
        <v>67</v>
      </c>
      <c r="C85" s="38" t="s">
        <v>25</v>
      </c>
      <c r="D85" s="39">
        <v>1</v>
      </c>
      <c r="E85" s="40"/>
      <c r="F85" s="40"/>
      <c r="G85" s="40"/>
      <c r="H85" s="40"/>
      <c r="I85" s="40"/>
    </row>
    <row r="86" spans="1:9" x14ac:dyDescent="0.3">
      <c r="A86" s="32">
        <v>53</v>
      </c>
      <c r="B86" s="33" t="s">
        <v>68</v>
      </c>
      <c r="C86" s="38" t="s">
        <v>25</v>
      </c>
      <c r="D86" s="39">
        <v>1</v>
      </c>
      <c r="E86" s="40"/>
      <c r="F86" s="40"/>
      <c r="G86" s="40"/>
      <c r="H86" s="40"/>
      <c r="I86" s="40"/>
    </row>
    <row r="87" spans="1:9" x14ac:dyDescent="0.3">
      <c r="A87" s="32">
        <v>54</v>
      </c>
      <c r="B87" s="33" t="s">
        <v>69</v>
      </c>
      <c r="C87" s="38" t="s">
        <v>25</v>
      </c>
      <c r="D87" s="39">
        <v>1</v>
      </c>
      <c r="E87" s="40"/>
      <c r="F87" s="40"/>
      <c r="G87" s="40"/>
      <c r="H87" s="40"/>
      <c r="I87" s="40"/>
    </row>
    <row r="88" spans="1:9" x14ac:dyDescent="0.3">
      <c r="A88" s="32">
        <v>55</v>
      </c>
      <c r="B88" s="33" t="s">
        <v>70</v>
      </c>
      <c r="C88" s="38" t="s">
        <v>71</v>
      </c>
      <c r="D88" s="39">
        <v>40</v>
      </c>
      <c r="E88" s="40"/>
      <c r="F88" s="40"/>
      <c r="G88" s="40"/>
      <c r="H88" s="40"/>
      <c r="I88" s="40"/>
    </row>
    <row r="89" spans="1:9" x14ac:dyDescent="0.3">
      <c r="A89" s="32">
        <v>56</v>
      </c>
      <c r="B89" s="33" t="s">
        <v>72</v>
      </c>
      <c r="C89" s="38" t="s">
        <v>25</v>
      </c>
      <c r="D89" s="39">
        <v>2</v>
      </c>
      <c r="E89" s="40"/>
      <c r="F89" s="40"/>
      <c r="G89" s="40"/>
      <c r="H89" s="40"/>
      <c r="I89" s="40"/>
    </row>
    <row r="90" spans="1:9" x14ac:dyDescent="0.3">
      <c r="A90" s="32">
        <v>57</v>
      </c>
      <c r="B90" s="33" t="s">
        <v>73</v>
      </c>
      <c r="C90" s="38" t="s">
        <v>25</v>
      </c>
      <c r="D90" s="39">
        <v>2</v>
      </c>
      <c r="E90" s="40"/>
      <c r="F90" s="40"/>
      <c r="G90" s="40"/>
      <c r="H90" s="40"/>
      <c r="I90" s="40"/>
    </row>
    <row r="91" spans="1:9" ht="28" x14ac:dyDescent="0.3">
      <c r="A91" s="41">
        <v>58</v>
      </c>
      <c r="B91" s="33" t="s">
        <v>74</v>
      </c>
      <c r="C91" s="38" t="s">
        <v>2</v>
      </c>
      <c r="D91" s="39" t="s">
        <v>2</v>
      </c>
      <c r="E91" s="40"/>
      <c r="F91" s="40"/>
      <c r="G91" s="40"/>
      <c r="H91" s="40"/>
      <c r="I91" s="40"/>
    </row>
    <row r="92" spans="1:9" x14ac:dyDescent="0.3">
      <c r="A92" s="32">
        <v>59</v>
      </c>
      <c r="B92" s="33" t="s">
        <v>75</v>
      </c>
      <c r="C92" s="38" t="s">
        <v>25</v>
      </c>
      <c r="D92" s="39">
        <v>2</v>
      </c>
      <c r="E92" s="40"/>
      <c r="F92" s="40"/>
      <c r="G92" s="40"/>
      <c r="H92" s="40"/>
      <c r="I92" s="40"/>
    </row>
    <row r="93" spans="1:9" x14ac:dyDescent="0.3">
      <c r="A93" s="32">
        <v>60</v>
      </c>
      <c r="B93" s="33" t="s">
        <v>76</v>
      </c>
      <c r="C93" s="38" t="s">
        <v>25</v>
      </c>
      <c r="D93" s="39">
        <v>14</v>
      </c>
      <c r="E93" s="40"/>
      <c r="F93" s="40"/>
      <c r="G93" s="40"/>
      <c r="H93" s="40"/>
      <c r="I93" s="40"/>
    </row>
    <row r="94" spans="1:9" x14ac:dyDescent="0.3">
      <c r="A94" s="32">
        <v>61</v>
      </c>
      <c r="B94" s="33" t="s">
        <v>77</v>
      </c>
      <c r="C94" s="38" t="s">
        <v>71</v>
      </c>
      <c r="D94" s="39">
        <v>70</v>
      </c>
      <c r="E94" s="40"/>
      <c r="F94" s="40"/>
      <c r="G94" s="40"/>
      <c r="H94" s="40"/>
      <c r="I94" s="40"/>
    </row>
    <row r="95" spans="1:9" x14ac:dyDescent="0.3">
      <c r="A95" s="32">
        <v>62</v>
      </c>
      <c r="B95" s="33" t="s">
        <v>78</v>
      </c>
      <c r="C95" s="38" t="s">
        <v>71</v>
      </c>
      <c r="D95" s="39">
        <v>70</v>
      </c>
      <c r="E95" s="40"/>
      <c r="F95" s="40"/>
      <c r="G95" s="40"/>
      <c r="H95" s="40"/>
      <c r="I95" s="40"/>
    </row>
    <row r="96" spans="1:9" x14ac:dyDescent="0.3">
      <c r="A96" s="32">
        <v>63</v>
      </c>
      <c r="B96" s="44" t="s">
        <v>79</v>
      </c>
      <c r="C96" s="45" t="s">
        <v>25</v>
      </c>
      <c r="D96" s="46">
        <v>1</v>
      </c>
      <c r="E96" s="47"/>
      <c r="F96" s="47"/>
      <c r="G96" s="47"/>
      <c r="H96" s="47"/>
      <c r="I96" s="40"/>
    </row>
    <row r="97" spans="1:9" x14ac:dyDescent="0.3">
      <c r="A97" s="32">
        <v>64</v>
      </c>
      <c r="B97" s="44" t="s">
        <v>80</v>
      </c>
      <c r="C97" s="45" t="s">
        <v>25</v>
      </c>
      <c r="D97" s="46">
        <v>1</v>
      </c>
      <c r="E97" s="47"/>
      <c r="F97" s="47"/>
      <c r="G97" s="47"/>
      <c r="H97" s="47"/>
      <c r="I97" s="40"/>
    </row>
    <row r="98" spans="1:9" ht="42" x14ac:dyDescent="0.3">
      <c r="A98" s="32">
        <v>65</v>
      </c>
      <c r="B98" s="33" t="s">
        <v>81</v>
      </c>
      <c r="C98" s="38" t="s">
        <v>71</v>
      </c>
      <c r="D98" s="39">
        <v>21</v>
      </c>
      <c r="E98" s="40"/>
      <c r="F98" s="40"/>
      <c r="G98" s="40"/>
      <c r="H98" s="40"/>
      <c r="I98" s="40"/>
    </row>
    <row r="99" spans="1:9" x14ac:dyDescent="0.3">
      <c r="A99" s="32">
        <v>66</v>
      </c>
      <c r="B99" s="33" t="s">
        <v>82</v>
      </c>
      <c r="C99" s="38" t="s">
        <v>25</v>
      </c>
      <c r="D99" s="39">
        <v>1</v>
      </c>
      <c r="E99" s="40"/>
      <c r="F99" s="40"/>
      <c r="G99" s="40"/>
      <c r="H99" s="40"/>
      <c r="I99" s="40"/>
    </row>
    <row r="100" spans="1:9" x14ac:dyDescent="0.3">
      <c r="A100" s="32">
        <v>67</v>
      </c>
      <c r="B100" s="33" t="s">
        <v>83</v>
      </c>
      <c r="C100" s="38" t="s">
        <v>25</v>
      </c>
      <c r="D100" s="39">
        <v>1</v>
      </c>
      <c r="E100" s="40"/>
      <c r="F100" s="40"/>
      <c r="G100" s="40"/>
      <c r="H100" s="40"/>
      <c r="I100" s="40"/>
    </row>
    <row r="101" spans="1:9" x14ac:dyDescent="0.3">
      <c r="A101" s="32">
        <v>68</v>
      </c>
      <c r="B101" s="33" t="s">
        <v>84</v>
      </c>
      <c r="C101" s="38" t="s">
        <v>85</v>
      </c>
      <c r="D101" s="39">
        <v>4</v>
      </c>
      <c r="E101" s="40"/>
      <c r="F101" s="40"/>
      <c r="G101" s="40"/>
      <c r="H101" s="40"/>
      <c r="I101" s="40"/>
    </row>
    <row r="102" spans="1:9" x14ac:dyDescent="0.3">
      <c r="A102" s="32">
        <v>69</v>
      </c>
      <c r="B102" s="33" t="s">
        <v>86</v>
      </c>
      <c r="C102" s="38" t="s">
        <v>25</v>
      </c>
      <c r="D102" s="39">
        <v>8</v>
      </c>
      <c r="E102" s="40"/>
      <c r="F102" s="40"/>
      <c r="G102" s="40"/>
      <c r="H102" s="40"/>
      <c r="I102" s="40"/>
    </row>
    <row r="103" spans="1:9" x14ac:dyDescent="0.3">
      <c r="A103" s="32">
        <v>70</v>
      </c>
      <c r="B103" s="33" t="s">
        <v>87</v>
      </c>
      <c r="C103" s="38" t="s">
        <v>25</v>
      </c>
      <c r="D103" s="39">
        <v>1</v>
      </c>
      <c r="E103" s="40"/>
      <c r="F103" s="40"/>
      <c r="G103" s="40"/>
      <c r="H103" s="40"/>
      <c r="I103" s="40"/>
    </row>
    <row r="104" spans="1:9" x14ac:dyDescent="0.3">
      <c r="A104" s="32">
        <v>71</v>
      </c>
      <c r="B104" s="33" t="s">
        <v>88</v>
      </c>
      <c r="C104" s="38" t="s">
        <v>25</v>
      </c>
      <c r="D104" s="39">
        <v>1</v>
      </c>
      <c r="E104" s="40"/>
      <c r="F104" s="40"/>
      <c r="G104" s="40"/>
      <c r="H104" s="40"/>
      <c r="I104" s="40"/>
    </row>
    <row r="105" spans="1:9" x14ac:dyDescent="0.3">
      <c r="A105" s="32">
        <v>72</v>
      </c>
      <c r="B105" s="33" t="s">
        <v>89</v>
      </c>
      <c r="C105" s="38" t="s">
        <v>25</v>
      </c>
      <c r="D105" s="39">
        <v>1</v>
      </c>
      <c r="E105" s="40"/>
      <c r="F105" s="40"/>
      <c r="G105" s="40"/>
      <c r="H105" s="40"/>
      <c r="I105" s="40"/>
    </row>
    <row r="106" spans="1:9" x14ac:dyDescent="0.3">
      <c r="A106" s="32">
        <v>73</v>
      </c>
      <c r="B106" s="33" t="s">
        <v>90</v>
      </c>
      <c r="C106" s="38" t="s">
        <v>25</v>
      </c>
      <c r="D106" s="39">
        <v>1</v>
      </c>
      <c r="E106" s="40"/>
      <c r="F106" s="40"/>
      <c r="G106" s="40"/>
      <c r="H106" s="40"/>
      <c r="I106" s="40"/>
    </row>
    <row r="107" spans="1:9" x14ac:dyDescent="0.3">
      <c r="A107" s="32">
        <v>74</v>
      </c>
      <c r="B107" s="33" t="s">
        <v>91</v>
      </c>
      <c r="C107" s="38" t="s">
        <v>25</v>
      </c>
      <c r="D107" s="39">
        <v>8</v>
      </c>
      <c r="E107" s="40"/>
      <c r="F107" s="40"/>
      <c r="G107" s="40"/>
      <c r="H107" s="40"/>
      <c r="I107" s="40"/>
    </row>
    <row r="108" spans="1:9" x14ac:dyDescent="0.3">
      <c r="A108" s="32">
        <v>75</v>
      </c>
      <c r="B108" s="33" t="s">
        <v>92</v>
      </c>
      <c r="C108" s="38" t="s">
        <v>25</v>
      </c>
      <c r="D108" s="39">
        <v>2</v>
      </c>
      <c r="E108" s="40"/>
      <c r="F108" s="40"/>
      <c r="G108" s="40"/>
      <c r="H108" s="40"/>
      <c r="I108" s="40"/>
    </row>
    <row r="109" spans="1:9" x14ac:dyDescent="0.3">
      <c r="A109" s="32">
        <v>76</v>
      </c>
      <c r="B109" s="33" t="s">
        <v>93</v>
      </c>
      <c r="C109" s="38" t="s">
        <v>25</v>
      </c>
      <c r="D109" s="39">
        <v>1</v>
      </c>
      <c r="E109" s="40"/>
      <c r="F109" s="40"/>
      <c r="G109" s="40"/>
      <c r="H109" s="40"/>
      <c r="I109" s="40"/>
    </row>
    <row r="110" spans="1:9" x14ac:dyDescent="0.3">
      <c r="A110" s="32"/>
      <c r="B110" s="33"/>
      <c r="C110" s="38"/>
      <c r="D110" s="39"/>
      <c r="E110" s="40"/>
      <c r="F110" s="40"/>
      <c r="G110" s="40"/>
      <c r="H110" s="40"/>
      <c r="I110" s="40"/>
    </row>
    <row r="111" spans="1:9" x14ac:dyDescent="0.3">
      <c r="A111" s="28">
        <v>3</v>
      </c>
      <c r="B111" s="29" t="s">
        <v>6</v>
      </c>
      <c r="C111" s="30" t="s">
        <v>4</v>
      </c>
      <c r="D111" s="31">
        <v>1</v>
      </c>
      <c r="E111" s="43"/>
      <c r="F111" s="43"/>
      <c r="G111" s="43"/>
      <c r="H111" s="43"/>
      <c r="I111" s="43"/>
    </row>
    <row r="112" spans="1:9" x14ac:dyDescent="0.3">
      <c r="A112" s="41">
        <v>77</v>
      </c>
      <c r="B112" s="33" t="s">
        <v>94</v>
      </c>
      <c r="C112" s="38" t="s">
        <v>2</v>
      </c>
      <c r="D112" s="39" t="s">
        <v>2</v>
      </c>
      <c r="E112" s="40"/>
      <c r="F112" s="40"/>
      <c r="G112" s="40"/>
      <c r="H112" s="40"/>
      <c r="I112" s="40"/>
    </row>
    <row r="113" spans="1:9" x14ac:dyDescent="0.3">
      <c r="A113" s="41">
        <v>78</v>
      </c>
      <c r="B113" s="33" t="s">
        <v>95</v>
      </c>
      <c r="C113" s="38" t="s">
        <v>2</v>
      </c>
      <c r="D113" s="39" t="s">
        <v>2</v>
      </c>
      <c r="E113" s="40"/>
      <c r="F113" s="40"/>
      <c r="G113" s="40"/>
      <c r="H113" s="40"/>
      <c r="I113" s="40"/>
    </row>
    <row r="114" spans="1:9" ht="98" x14ac:dyDescent="0.3">
      <c r="A114" s="41">
        <v>79</v>
      </c>
      <c r="B114" s="33" t="s">
        <v>96</v>
      </c>
      <c r="C114" s="38" t="s">
        <v>2</v>
      </c>
      <c r="D114" s="39" t="s">
        <v>2</v>
      </c>
      <c r="E114" s="40"/>
      <c r="F114" s="40"/>
      <c r="G114" s="40"/>
      <c r="H114" s="40"/>
      <c r="I114" s="40"/>
    </row>
    <row r="115" spans="1:9" x14ac:dyDescent="0.3">
      <c r="A115" s="32">
        <v>80</v>
      </c>
      <c r="B115" s="33" t="s">
        <v>97</v>
      </c>
      <c r="C115" s="38" t="s">
        <v>71</v>
      </c>
      <c r="D115" s="39">
        <v>60</v>
      </c>
      <c r="E115" s="40"/>
      <c r="F115" s="40"/>
      <c r="G115" s="40"/>
      <c r="H115" s="40"/>
      <c r="I115" s="40">
        <f>2+5.5+1.25+4.5+1.9+2.55</f>
        <v>17.7</v>
      </c>
    </row>
    <row r="116" spans="1:9" x14ac:dyDescent="0.3">
      <c r="A116" s="32">
        <v>81</v>
      </c>
      <c r="B116" s="33" t="s">
        <v>98</v>
      </c>
      <c r="C116" s="38" t="s">
        <v>71</v>
      </c>
      <c r="D116" s="39">
        <v>40</v>
      </c>
      <c r="E116" s="40"/>
      <c r="F116" s="40"/>
      <c r="G116" s="40"/>
      <c r="H116" s="40"/>
      <c r="I116" s="40"/>
    </row>
    <row r="117" spans="1:9" x14ac:dyDescent="0.3">
      <c r="A117" s="32">
        <v>82</v>
      </c>
      <c r="B117" s="33" t="s">
        <v>99</v>
      </c>
      <c r="C117" s="38" t="s">
        <v>71</v>
      </c>
      <c r="D117" s="39">
        <v>12</v>
      </c>
      <c r="E117" s="40"/>
      <c r="F117" s="40"/>
      <c r="G117" s="40"/>
      <c r="H117" s="40"/>
      <c r="I117" s="40"/>
    </row>
    <row r="118" spans="1:9" ht="28" x14ac:dyDescent="0.3">
      <c r="A118" s="41">
        <v>83</v>
      </c>
      <c r="B118" s="33" t="s">
        <v>100</v>
      </c>
      <c r="C118" s="38" t="s">
        <v>2</v>
      </c>
      <c r="D118" s="39" t="s">
        <v>2</v>
      </c>
      <c r="E118" s="40"/>
      <c r="F118" s="40"/>
      <c r="G118" s="40"/>
      <c r="H118" s="40"/>
      <c r="I118" s="40"/>
    </row>
    <row r="119" spans="1:9" x14ac:dyDescent="0.3">
      <c r="A119" s="32">
        <v>84</v>
      </c>
      <c r="B119" s="33" t="s">
        <v>101</v>
      </c>
      <c r="C119" s="38" t="s">
        <v>25</v>
      </c>
      <c r="D119" s="39">
        <v>3</v>
      </c>
      <c r="E119" s="40"/>
      <c r="F119" s="40"/>
      <c r="G119" s="40"/>
      <c r="H119" s="40"/>
      <c r="I119" s="40"/>
    </row>
    <row r="120" spans="1:9" x14ac:dyDescent="0.3">
      <c r="A120" s="32">
        <v>85</v>
      </c>
      <c r="B120" s="33" t="s">
        <v>98</v>
      </c>
      <c r="C120" s="38" t="s">
        <v>25</v>
      </c>
      <c r="D120" s="39">
        <v>2</v>
      </c>
      <c r="E120" s="40"/>
      <c r="F120" s="40"/>
      <c r="G120" s="40"/>
      <c r="H120" s="40"/>
      <c r="I120" s="40"/>
    </row>
    <row r="121" spans="1:9" x14ac:dyDescent="0.3">
      <c r="A121" s="32">
        <v>86</v>
      </c>
      <c r="B121" s="33" t="s">
        <v>99</v>
      </c>
      <c r="C121" s="38" t="s">
        <v>25</v>
      </c>
      <c r="D121" s="39">
        <v>1</v>
      </c>
      <c r="E121" s="40"/>
      <c r="F121" s="40"/>
      <c r="G121" s="40"/>
      <c r="H121" s="40"/>
      <c r="I121" s="40"/>
    </row>
    <row r="122" spans="1:9" ht="28" x14ac:dyDescent="0.3">
      <c r="A122" s="48">
        <v>87</v>
      </c>
      <c r="B122" s="49" t="s">
        <v>102</v>
      </c>
      <c r="C122" s="50" t="s">
        <v>25</v>
      </c>
      <c r="D122" s="51">
        <v>1</v>
      </c>
      <c r="E122" s="52"/>
      <c r="F122" s="52"/>
      <c r="G122" s="52"/>
      <c r="H122" s="52"/>
      <c r="I122" s="40"/>
    </row>
    <row r="123" spans="1:9" x14ac:dyDescent="0.3">
      <c r="A123" s="32">
        <v>88</v>
      </c>
      <c r="B123" s="33" t="s">
        <v>103</v>
      </c>
      <c r="C123" s="38" t="s">
        <v>25</v>
      </c>
      <c r="D123" s="39">
        <v>1</v>
      </c>
      <c r="E123" s="40"/>
      <c r="F123" s="40"/>
      <c r="G123" s="40"/>
      <c r="H123" s="40"/>
      <c r="I123" s="40"/>
    </row>
    <row r="124" spans="1:9" x14ac:dyDescent="0.3">
      <c r="A124" s="32">
        <v>89</v>
      </c>
      <c r="B124" s="33" t="s">
        <v>104</v>
      </c>
      <c r="C124" s="38" t="s">
        <v>25</v>
      </c>
      <c r="D124" s="39">
        <v>1</v>
      </c>
      <c r="E124" s="40"/>
      <c r="F124" s="40"/>
      <c r="G124" s="40"/>
      <c r="H124" s="40"/>
      <c r="I124" s="40"/>
    </row>
    <row r="125" spans="1:9" x14ac:dyDescent="0.3">
      <c r="A125" s="32">
        <v>90</v>
      </c>
      <c r="B125" s="33" t="s">
        <v>105</v>
      </c>
      <c r="C125" s="38" t="s">
        <v>25</v>
      </c>
      <c r="D125" s="39">
        <v>1</v>
      </c>
      <c r="E125" s="40"/>
      <c r="F125" s="40"/>
      <c r="G125" s="40"/>
      <c r="H125" s="40"/>
      <c r="I125" s="40"/>
    </row>
    <row r="126" spans="1:9" ht="42" x14ac:dyDescent="0.3">
      <c r="A126" s="32">
        <v>91</v>
      </c>
      <c r="B126" s="33" t="s">
        <v>106</v>
      </c>
      <c r="C126" s="38" t="s">
        <v>25</v>
      </c>
      <c r="D126" s="39">
        <v>10</v>
      </c>
      <c r="E126" s="40"/>
      <c r="F126" s="40"/>
      <c r="G126" s="40"/>
      <c r="H126" s="40"/>
      <c r="I126" s="40"/>
    </row>
    <row r="127" spans="1:9" ht="28" x14ac:dyDescent="0.3">
      <c r="A127" s="32">
        <v>92</v>
      </c>
      <c r="B127" s="33" t="s">
        <v>107</v>
      </c>
      <c r="C127" s="38" t="s">
        <v>25</v>
      </c>
      <c r="D127" s="39">
        <v>2</v>
      </c>
      <c r="E127" s="40"/>
      <c r="F127" s="40"/>
      <c r="G127" s="40"/>
      <c r="H127" s="40"/>
      <c r="I127" s="40"/>
    </row>
    <row r="128" spans="1:9" x14ac:dyDescent="0.3">
      <c r="A128" s="41">
        <v>93</v>
      </c>
      <c r="B128" s="33" t="s">
        <v>108</v>
      </c>
      <c r="C128" s="38" t="s">
        <v>2</v>
      </c>
      <c r="D128" s="39" t="s">
        <v>2</v>
      </c>
      <c r="E128" s="40"/>
      <c r="F128" s="40"/>
      <c r="G128" s="40"/>
      <c r="H128" s="40"/>
      <c r="I128" s="40"/>
    </row>
    <row r="129" spans="1:10" ht="70" x14ac:dyDescent="0.3">
      <c r="A129" s="32">
        <v>94</v>
      </c>
      <c r="B129" s="33" t="s">
        <v>109</v>
      </c>
      <c r="C129" s="38"/>
      <c r="D129" s="39"/>
      <c r="E129" s="40"/>
      <c r="F129" s="40"/>
      <c r="G129" s="40"/>
      <c r="H129" s="40"/>
      <c r="I129" s="40"/>
    </row>
    <row r="130" spans="1:10" x14ac:dyDescent="0.3">
      <c r="A130" s="32">
        <v>95</v>
      </c>
      <c r="B130" s="33" t="s">
        <v>110</v>
      </c>
      <c r="C130" s="38" t="s">
        <v>32</v>
      </c>
      <c r="D130" s="39">
        <v>5</v>
      </c>
      <c r="E130" s="40">
        <f>1.15+0.7+1.4+0.6+1</f>
        <v>4.8499999999999996</v>
      </c>
      <c r="F130" s="40"/>
      <c r="G130" s="40"/>
      <c r="H130" s="40"/>
      <c r="I130" s="42">
        <f>E130</f>
        <v>4.8499999999999996</v>
      </c>
    </row>
    <row r="131" spans="1:10" ht="28" x14ac:dyDescent="0.3">
      <c r="A131" s="32">
        <v>96</v>
      </c>
      <c r="B131" s="33" t="s">
        <v>111</v>
      </c>
      <c r="C131" s="38" t="s">
        <v>25</v>
      </c>
      <c r="D131" s="39">
        <v>3</v>
      </c>
      <c r="E131" s="40"/>
      <c r="F131" s="40"/>
      <c r="G131" s="40"/>
      <c r="H131" s="40"/>
      <c r="I131" s="40"/>
    </row>
    <row r="132" spans="1:10" x14ac:dyDescent="0.3">
      <c r="A132" s="32">
        <v>97</v>
      </c>
      <c r="B132" s="33" t="s">
        <v>112</v>
      </c>
      <c r="C132" s="38" t="s">
        <v>25</v>
      </c>
      <c r="D132" s="39">
        <v>2</v>
      </c>
      <c r="E132" s="40">
        <v>2</v>
      </c>
      <c r="F132" s="40"/>
      <c r="G132" s="40"/>
      <c r="H132" s="40"/>
      <c r="I132" s="42">
        <f>E132</f>
        <v>2</v>
      </c>
    </row>
    <row r="133" spans="1:10" ht="28" x14ac:dyDescent="0.3">
      <c r="A133" s="32">
        <v>98</v>
      </c>
      <c r="B133" s="33" t="s">
        <v>113</v>
      </c>
      <c r="C133" s="38" t="s">
        <v>25</v>
      </c>
      <c r="D133" s="39">
        <v>2</v>
      </c>
      <c r="E133" s="40"/>
      <c r="F133" s="40"/>
      <c r="G133" s="40"/>
      <c r="H133" s="40"/>
      <c r="I133" s="40"/>
    </row>
    <row r="134" spans="1:10" x14ac:dyDescent="0.3">
      <c r="A134" s="41">
        <v>99</v>
      </c>
      <c r="B134" s="33" t="s">
        <v>114</v>
      </c>
      <c r="C134" s="38" t="s">
        <v>2</v>
      </c>
      <c r="D134" s="39" t="s">
        <v>2</v>
      </c>
      <c r="E134" s="40"/>
      <c r="F134" s="40"/>
      <c r="G134" s="40"/>
      <c r="H134" s="40"/>
      <c r="I134" s="40"/>
    </row>
    <row r="135" spans="1:10" x14ac:dyDescent="0.3">
      <c r="A135" s="32">
        <v>100</v>
      </c>
      <c r="B135" s="33" t="s">
        <v>115</v>
      </c>
      <c r="C135" s="38" t="s">
        <v>25</v>
      </c>
      <c r="D135" s="39">
        <v>3</v>
      </c>
      <c r="E135" s="40"/>
      <c r="F135" s="40"/>
      <c r="G135" s="40"/>
      <c r="H135" s="40"/>
      <c r="I135" s="40"/>
    </row>
    <row r="136" spans="1:10" x14ac:dyDescent="0.3">
      <c r="A136" s="32">
        <v>101</v>
      </c>
      <c r="B136" s="33" t="s">
        <v>116</v>
      </c>
      <c r="C136" s="38" t="s">
        <v>25</v>
      </c>
      <c r="D136" s="39">
        <v>1</v>
      </c>
      <c r="E136" s="40"/>
      <c r="F136" s="40"/>
      <c r="G136" s="40"/>
      <c r="H136" s="40"/>
      <c r="I136" s="40"/>
    </row>
    <row r="137" spans="1:10" x14ac:dyDescent="0.3">
      <c r="A137" s="32">
        <v>102</v>
      </c>
      <c r="B137" s="33" t="s">
        <v>117</v>
      </c>
      <c r="C137" s="38" t="s">
        <v>25</v>
      </c>
      <c r="D137" s="39">
        <v>1</v>
      </c>
      <c r="E137" s="40"/>
      <c r="F137" s="40"/>
      <c r="G137" s="40"/>
      <c r="H137" s="40"/>
      <c r="I137" s="40"/>
    </row>
    <row r="138" spans="1:10" x14ac:dyDescent="0.3">
      <c r="A138" s="32"/>
      <c r="B138" s="33"/>
      <c r="C138" s="38"/>
      <c r="D138" s="39"/>
      <c r="E138" s="40"/>
      <c r="F138" s="40"/>
      <c r="G138" s="40"/>
      <c r="H138" s="40"/>
      <c r="I138" s="40"/>
    </row>
    <row r="139" spans="1:10" x14ac:dyDescent="0.3">
      <c r="A139" s="28">
        <v>4</v>
      </c>
      <c r="B139" s="29" t="s">
        <v>7</v>
      </c>
      <c r="C139" s="30" t="s">
        <v>4</v>
      </c>
      <c r="D139" s="31">
        <v>1</v>
      </c>
      <c r="E139" s="43"/>
      <c r="F139" s="43"/>
      <c r="G139" s="43"/>
      <c r="H139" s="43"/>
      <c r="I139" s="43"/>
    </row>
    <row r="140" spans="1:10" x14ac:dyDescent="0.3">
      <c r="A140" s="41">
        <v>103</v>
      </c>
      <c r="B140" s="33" t="s">
        <v>118</v>
      </c>
      <c r="C140" s="38" t="s">
        <v>2</v>
      </c>
      <c r="D140" s="39" t="s">
        <v>2</v>
      </c>
      <c r="E140" s="40"/>
      <c r="F140" s="40"/>
      <c r="G140" s="40"/>
      <c r="H140" s="40"/>
      <c r="I140" s="40"/>
    </row>
    <row r="141" spans="1:10" ht="28" x14ac:dyDescent="0.3">
      <c r="A141" s="32">
        <v>104</v>
      </c>
      <c r="B141" s="33" t="s">
        <v>119</v>
      </c>
      <c r="C141" s="38" t="s">
        <v>14</v>
      </c>
      <c r="D141" s="39">
        <v>650</v>
      </c>
      <c r="E141" s="40"/>
      <c r="F141" s="40"/>
      <c r="G141" s="40"/>
      <c r="H141" s="40"/>
      <c r="I141" s="54">
        <v>645</v>
      </c>
      <c r="J141" s="56" t="s">
        <v>161</v>
      </c>
    </row>
    <row r="142" spans="1:10" x14ac:dyDescent="0.3">
      <c r="A142" s="32">
        <v>105</v>
      </c>
      <c r="B142" s="33" t="s">
        <v>120</v>
      </c>
      <c r="C142" s="38" t="s">
        <v>14</v>
      </c>
      <c r="D142" s="39">
        <v>234</v>
      </c>
      <c r="E142" s="40"/>
      <c r="F142" s="40"/>
      <c r="G142" s="40"/>
      <c r="H142" s="40"/>
      <c r="I142" s="54">
        <v>229</v>
      </c>
    </row>
    <row r="143" spans="1:10" x14ac:dyDescent="0.3">
      <c r="A143" s="32">
        <v>106</v>
      </c>
      <c r="B143" s="33" t="s">
        <v>121</v>
      </c>
      <c r="C143" s="38" t="s">
        <v>25</v>
      </c>
      <c r="D143" s="39">
        <v>6</v>
      </c>
      <c r="E143" s="40"/>
      <c r="F143" s="40"/>
      <c r="G143" s="40"/>
      <c r="H143" s="40"/>
      <c r="I143" s="40"/>
    </row>
    <row r="144" spans="1:10" x14ac:dyDescent="0.3">
      <c r="A144" s="32">
        <v>107</v>
      </c>
      <c r="B144" s="33" t="s">
        <v>122</v>
      </c>
      <c r="C144" s="38" t="s">
        <v>25</v>
      </c>
      <c r="D144" s="39">
        <v>4</v>
      </c>
      <c r="E144" s="40"/>
      <c r="F144" s="40"/>
      <c r="G144" s="40"/>
      <c r="H144" s="40"/>
      <c r="I144" s="40"/>
    </row>
    <row r="145" spans="1:9" x14ac:dyDescent="0.3">
      <c r="A145" s="32">
        <v>108</v>
      </c>
      <c r="B145" s="33" t="s">
        <v>123</v>
      </c>
      <c r="C145" s="38" t="s">
        <v>25</v>
      </c>
      <c r="D145" s="39">
        <v>1</v>
      </c>
      <c r="E145" s="40"/>
      <c r="F145" s="40"/>
      <c r="G145" s="40"/>
      <c r="H145" s="40"/>
      <c r="I145" s="40"/>
    </row>
    <row r="146" spans="1:9" x14ac:dyDescent="0.3">
      <c r="A146" s="32"/>
      <c r="B146" s="33"/>
      <c r="C146" s="38"/>
      <c r="D146" s="39"/>
      <c r="E146" s="40"/>
      <c r="F146" s="40"/>
      <c r="G146" s="40"/>
      <c r="H146" s="40"/>
      <c r="I146" s="40"/>
    </row>
    <row r="147" spans="1:9" x14ac:dyDescent="0.3">
      <c r="A147" s="28">
        <v>5</v>
      </c>
      <c r="B147" s="29" t="s">
        <v>8</v>
      </c>
      <c r="C147" s="30" t="s">
        <v>4</v>
      </c>
      <c r="D147" s="31">
        <v>1</v>
      </c>
      <c r="E147" s="43"/>
      <c r="F147" s="43"/>
      <c r="G147" s="43"/>
      <c r="H147" s="43"/>
      <c r="I147" s="43"/>
    </row>
    <row r="148" spans="1:9" x14ac:dyDescent="0.3">
      <c r="A148" s="41">
        <v>109</v>
      </c>
      <c r="B148" s="33" t="s">
        <v>124</v>
      </c>
      <c r="C148" s="38" t="s">
        <v>2</v>
      </c>
      <c r="D148" s="39" t="s">
        <v>2</v>
      </c>
      <c r="E148" s="40"/>
      <c r="F148" s="40"/>
      <c r="G148" s="40"/>
      <c r="H148" s="40"/>
      <c r="I148" s="40"/>
    </row>
    <row r="149" spans="1:9" x14ac:dyDescent="0.3">
      <c r="A149" s="32">
        <v>110</v>
      </c>
      <c r="B149" s="33" t="s">
        <v>125</v>
      </c>
      <c r="C149" s="38" t="s">
        <v>25</v>
      </c>
      <c r="D149" s="39">
        <v>2</v>
      </c>
      <c r="E149" s="40"/>
      <c r="F149" s="40"/>
      <c r="G149" s="40"/>
      <c r="H149" s="40"/>
      <c r="I149" s="40"/>
    </row>
    <row r="150" spans="1:9" x14ac:dyDescent="0.3">
      <c r="A150" s="32">
        <v>111</v>
      </c>
      <c r="B150" s="33" t="s">
        <v>126</v>
      </c>
      <c r="C150" s="38" t="s">
        <v>25</v>
      </c>
      <c r="D150" s="39">
        <v>6</v>
      </c>
      <c r="E150" s="40"/>
      <c r="F150" s="40"/>
      <c r="G150" s="40"/>
      <c r="H150" s="40"/>
      <c r="I150" s="40"/>
    </row>
    <row r="151" spans="1:9" x14ac:dyDescent="0.3">
      <c r="A151" s="32">
        <v>112</v>
      </c>
      <c r="B151" s="33" t="s">
        <v>127</v>
      </c>
      <c r="C151" s="38" t="s">
        <v>25</v>
      </c>
      <c r="D151" s="39">
        <v>1</v>
      </c>
      <c r="E151" s="40"/>
      <c r="F151" s="40"/>
      <c r="G151" s="40"/>
      <c r="H151" s="40"/>
      <c r="I151" s="40"/>
    </row>
    <row r="152" spans="1:9" x14ac:dyDescent="0.3">
      <c r="A152" s="32">
        <v>113</v>
      </c>
      <c r="B152" s="33" t="s">
        <v>128</v>
      </c>
      <c r="C152" s="38" t="s">
        <v>129</v>
      </c>
      <c r="D152" s="39">
        <v>90</v>
      </c>
      <c r="E152" s="40"/>
      <c r="F152" s="40"/>
      <c r="G152" s="40"/>
      <c r="H152" s="40"/>
      <c r="I152" s="40"/>
    </row>
    <row r="153" spans="1:9" ht="28" x14ac:dyDescent="0.3">
      <c r="A153" s="32">
        <v>114</v>
      </c>
      <c r="B153" s="33" t="s">
        <v>130</v>
      </c>
      <c r="C153" s="38" t="s">
        <v>25</v>
      </c>
      <c r="D153" s="39">
        <v>3</v>
      </c>
      <c r="E153" s="40"/>
      <c r="F153" s="40"/>
      <c r="G153" s="40"/>
      <c r="H153" s="40"/>
      <c r="I153" s="40"/>
    </row>
    <row r="154" spans="1:9" x14ac:dyDescent="0.3">
      <c r="A154" s="32">
        <v>115</v>
      </c>
      <c r="B154" s="33" t="s">
        <v>131</v>
      </c>
      <c r="C154" s="38" t="s">
        <v>25</v>
      </c>
      <c r="D154" s="39">
        <v>1</v>
      </c>
      <c r="E154" s="40"/>
      <c r="F154" s="40"/>
      <c r="G154" s="40"/>
      <c r="H154" s="40"/>
      <c r="I154" s="40"/>
    </row>
    <row r="155" spans="1:9" x14ac:dyDescent="0.3">
      <c r="A155" s="32">
        <v>116</v>
      </c>
      <c r="B155" s="33" t="s">
        <v>132</v>
      </c>
      <c r="C155" s="38" t="s">
        <v>25</v>
      </c>
      <c r="D155" s="39">
        <v>1</v>
      </c>
      <c r="E155" s="40"/>
      <c r="F155" s="40"/>
      <c r="G155" s="40"/>
      <c r="H155" s="40"/>
      <c r="I155" s="40"/>
    </row>
    <row r="156" spans="1:9" x14ac:dyDescent="0.3">
      <c r="A156" s="32">
        <v>117</v>
      </c>
      <c r="B156" s="33" t="s">
        <v>133</v>
      </c>
      <c r="C156" s="38" t="s">
        <v>25</v>
      </c>
      <c r="D156" s="39">
        <v>2</v>
      </c>
      <c r="E156" s="40"/>
      <c r="F156" s="40"/>
      <c r="G156" s="40"/>
      <c r="H156" s="40"/>
      <c r="I156" s="40"/>
    </row>
    <row r="157" spans="1:9" x14ac:dyDescent="0.3">
      <c r="A157" s="32">
        <v>118</v>
      </c>
      <c r="B157" s="33" t="s">
        <v>134</v>
      </c>
      <c r="C157" s="38" t="s">
        <v>25</v>
      </c>
      <c r="D157" s="39">
        <v>1</v>
      </c>
      <c r="E157" s="40"/>
      <c r="F157" s="40"/>
      <c r="G157" s="40"/>
      <c r="H157" s="40"/>
      <c r="I157" s="40"/>
    </row>
    <row r="158" spans="1:9" x14ac:dyDescent="0.3">
      <c r="A158" s="38"/>
      <c r="B158" s="38"/>
      <c r="C158" s="38"/>
      <c r="D158" s="39"/>
      <c r="E158" s="40"/>
      <c r="F158" s="40"/>
      <c r="G158" s="40"/>
      <c r="H158" s="40"/>
      <c r="I158" s="40"/>
    </row>
  </sheetData>
  <mergeCells count="2">
    <mergeCell ref="A1:D1"/>
    <mergeCell ref="E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B0F0EE-F4B9-44DC-877C-CC229BB3F259}">
  <ds:schemaRefs>
    <ds:schemaRef ds:uri="http://www.w3.org/XML/1998/namespac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7326994b-23a0-4b5e-a973-7b87443abe0a"/>
    <ds:schemaRef ds:uri="72b43016-16a7-42f7-bc1a-063c27e5d515"/>
  </ds:schemaRefs>
</ds:datastoreItem>
</file>

<file path=customXml/itemProps2.xml><?xml version="1.0" encoding="utf-8"?>
<ds:datastoreItem xmlns:ds="http://schemas.openxmlformats.org/officeDocument/2006/customXml" ds:itemID="{6E39B0DE-3CD5-4281-AA48-07CFC0DA674F}">
  <ds:schemaRefs>
    <ds:schemaRef ds:uri="http://schemas.microsoft.com/sharepoint/v3/contenttype/forms"/>
  </ds:schemaRefs>
</ds:datastoreItem>
</file>

<file path=customXml/itemProps3.xml><?xml version="1.0" encoding="utf-8"?>
<ds:datastoreItem xmlns:ds="http://schemas.openxmlformats.org/officeDocument/2006/customXml" ds:itemID="{054DF08E-E895-406F-BE53-B55F9B0279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RA_01 Abtract </vt:lpstr>
      <vt:lpstr>RA_01 MB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Urmila Jadhav</cp:lastModifiedBy>
  <dcterms:created xsi:type="dcterms:W3CDTF">2024-03-04T09:52:09Z</dcterms:created>
  <dcterms:modified xsi:type="dcterms:W3CDTF">2024-04-25T07:46:25Z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