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travelfoodservices-my.sharepoint.com/personal/urmila_jadhav_travelfoodservices_com/Documents/URMILA WORKING/Lucknow/Irish House/"/>
    </mc:Choice>
  </mc:AlternateContent>
  <bookViews>
    <workbookView xWindow="0" yWindow="0" windowWidth="19200" windowHeight="6930"/>
  </bookViews>
  <sheets>
    <sheet name="PI" sheetId="1" r:id="rId1"/>
    <sheet name="Summary" sheetId="4" r:id="rId2"/>
    <sheet name="Abstract" sheetId="2" r:id="rId3"/>
    <sheet name="MB Extra item"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2" l="1"/>
  <c r="D4" i="4" s="1"/>
  <c r="D6" i="4" s="1"/>
  <c r="H146" i="3"/>
  <c r="H145" i="3"/>
  <c r="H144" i="3"/>
  <c r="H143" i="3"/>
  <c r="H142" i="3"/>
  <c r="H67" i="3"/>
  <c r="H68" i="3"/>
  <c r="H69" i="3"/>
  <c r="H70" i="3"/>
  <c r="H71" i="3"/>
  <c r="H72" i="3"/>
  <c r="H73" i="3"/>
  <c r="H74" i="3"/>
  <c r="H75" i="3"/>
  <c r="H76" i="3"/>
  <c r="H77" i="3"/>
  <c r="H78" i="3"/>
  <c r="H79" i="3"/>
  <c r="H80" i="3"/>
  <c r="H81" i="3"/>
  <c r="H82" i="3"/>
  <c r="H83" i="3"/>
  <c r="H84" i="3"/>
  <c r="H85" i="3"/>
  <c r="H148" i="3" l="1"/>
  <c r="J21" i="2"/>
  <c r="J22" i="2" s="1"/>
  <c r="C6" i="4"/>
  <c r="C8" i="4" s="1"/>
  <c r="D8" i="4"/>
  <c r="F7" i="2" l="1"/>
  <c r="F8" i="2"/>
  <c r="F9" i="2"/>
  <c r="F10" i="2"/>
  <c r="F11" i="2"/>
  <c r="F12" i="2"/>
  <c r="F13" i="2"/>
  <c r="F14" i="2"/>
  <c r="F15" i="2"/>
  <c r="F16" i="2"/>
  <c r="F17" i="2"/>
  <c r="F18" i="2"/>
  <c r="F6" i="2"/>
  <c r="F20" i="2" s="1"/>
  <c r="F21" i="2" l="1"/>
  <c r="F22" i="2" s="1"/>
  <c r="H171" i="3"/>
  <c r="H170" i="3"/>
  <c r="H169" i="3"/>
  <c r="H161" i="3"/>
  <c r="H160" i="3"/>
  <c r="H159" i="3"/>
  <c r="H158" i="3"/>
  <c r="H157" i="3"/>
  <c r="H156" i="3"/>
  <c r="H155" i="3"/>
  <c r="H154" i="3"/>
  <c r="H149" i="3"/>
  <c r="H151" i="3" s="1"/>
  <c r="H136" i="3"/>
  <c r="H137" i="3" s="1"/>
  <c r="H139" i="3" s="1"/>
  <c r="H130" i="3"/>
  <c r="H131" i="3" s="1"/>
  <c r="H133" i="3" s="1"/>
  <c r="H124" i="3"/>
  <c r="H125" i="3" s="1"/>
  <c r="H127" i="3" s="1"/>
  <c r="H116" i="3"/>
  <c r="H115" i="3"/>
  <c r="H107" i="3"/>
  <c r="H106" i="3"/>
  <c r="H105" i="3"/>
  <c r="H104" i="3"/>
  <c r="H103" i="3"/>
  <c r="H102" i="3"/>
  <c r="H101" i="3"/>
  <c r="H100" i="3"/>
  <c r="H91" i="3"/>
  <c r="H90" i="3"/>
  <c r="H89" i="3"/>
  <c r="H88" i="3"/>
  <c r="H87" i="3"/>
  <c r="H86" i="3"/>
  <c r="H40" i="3"/>
  <c r="H39" i="3"/>
  <c r="H38" i="3"/>
  <c r="G30" i="3"/>
  <c r="E30" i="3"/>
  <c r="G29" i="3"/>
  <c r="E29" i="3"/>
  <c r="H21" i="3"/>
  <c r="H20" i="3"/>
  <c r="H19" i="3"/>
  <c r="H18" i="3"/>
  <c r="H17" i="3"/>
  <c r="H16" i="3"/>
  <c r="H15" i="3"/>
  <c r="H7" i="3"/>
  <c r="H6" i="3"/>
  <c r="I14" i="2" l="1"/>
  <c r="H118" i="3"/>
  <c r="H119" i="3" s="1"/>
  <c r="I15" i="2"/>
  <c r="H9" i="3"/>
  <c r="H10" i="3" s="1"/>
  <c r="H12" i="3" s="1"/>
  <c r="H30" i="3"/>
  <c r="H94" i="3"/>
  <c r="H95" i="3" s="1"/>
  <c r="I13" i="2"/>
  <c r="I16" i="2"/>
  <c r="H23" i="3"/>
  <c r="H24" i="3" s="1"/>
  <c r="H163" i="3"/>
  <c r="H164" i="3" s="1"/>
  <c r="H29" i="3"/>
  <c r="H31" i="3" s="1"/>
  <c r="H32" i="3" s="1"/>
  <c r="H42" i="3"/>
  <c r="H43" i="3" s="1"/>
  <c r="H109" i="3"/>
  <c r="H110" i="3" s="1"/>
  <c r="H172" i="3"/>
  <c r="H173" i="3" s="1"/>
  <c r="D25" i="1"/>
  <c r="H34" i="3" l="1"/>
  <c r="I8" i="2"/>
  <c r="H45" i="3"/>
  <c r="I9" i="2"/>
  <c r="H175" i="3"/>
  <c r="I18" i="2"/>
  <c r="H166" i="3"/>
  <c r="I17" i="2"/>
  <c r="H121" i="3"/>
  <c r="I12" i="2"/>
  <c r="H112" i="3"/>
  <c r="I11" i="2"/>
  <c r="H26" i="3"/>
  <c r="I7" i="2"/>
  <c r="H97" i="3"/>
  <c r="I10" i="2"/>
  <c r="D26" i="1"/>
  <c r="D27" i="1" s="1"/>
  <c r="H8" i="2" l="1"/>
  <c r="L17" i="2"/>
  <c r="H13" i="2"/>
  <c r="L14" i="2"/>
  <c r="H15" i="2"/>
  <c r="L8" i="2"/>
  <c r="L13" i="2"/>
  <c r="K8" i="2" l="1"/>
  <c r="M8" i="2"/>
  <c r="K14" i="2"/>
  <c r="M14" i="2"/>
  <c r="K13" i="2"/>
  <c r="M13" i="2"/>
  <c r="K17" i="2"/>
  <c r="M17" i="2"/>
  <c r="L15" i="2"/>
  <c r="H14" i="2"/>
  <c r="L16" i="2"/>
  <c r="H16" i="2"/>
  <c r="H17" i="2"/>
  <c r="K16" i="2" l="1"/>
  <c r="M16" i="2"/>
  <c r="K15" i="2"/>
  <c r="M15" i="2"/>
  <c r="H7" i="2"/>
  <c r="L7" i="2"/>
  <c r="M7" i="2" s="1"/>
  <c r="H11" i="2"/>
  <c r="L11" i="2"/>
  <c r="L18" i="2"/>
  <c r="H18" i="2"/>
  <c r="H9" i="2"/>
  <c r="L9" i="2"/>
  <c r="H10" i="2"/>
  <c r="L10" i="2"/>
  <c r="H12" i="2"/>
  <c r="L12" i="2"/>
  <c r="K12" i="2" l="1"/>
  <c r="M12" i="2"/>
  <c r="K11" i="2"/>
  <c r="M11" i="2"/>
  <c r="K9" i="2"/>
  <c r="M9" i="2"/>
  <c r="K18" i="2"/>
  <c r="M18" i="2"/>
  <c r="K10" i="2"/>
  <c r="M10" i="2"/>
  <c r="K7" i="2"/>
  <c r="L20" i="2"/>
  <c r="F4" i="4" s="1"/>
  <c r="M20" i="2" l="1"/>
  <c r="M21" i="2" s="1"/>
  <c r="M22" i="2" s="1"/>
  <c r="K20" i="2"/>
  <c r="K21" i="2" s="1"/>
  <c r="K22" i="2" s="1"/>
  <c r="G4" i="4"/>
  <c r="F6" i="4"/>
  <c r="F8" i="4" s="1"/>
  <c r="E4" i="4"/>
  <c r="E12" i="1"/>
  <c r="F12" i="1" s="1"/>
  <c r="F25" i="1" s="1"/>
  <c r="F26" i="1" s="1"/>
  <c r="F27" i="1" s="1"/>
  <c r="F28" i="1" s="1"/>
  <c r="L21" i="2"/>
  <c r="L22" i="2" s="1"/>
  <c r="E25" i="1" l="1"/>
  <c r="E26" i="1" s="1"/>
  <c r="E27" i="1" s="1"/>
  <c r="G6" i="4"/>
  <c r="G8" i="4" s="1"/>
  <c r="E6" i="4"/>
  <c r="E8" i="4" s="1"/>
</calcChain>
</file>

<file path=xl/sharedStrings.xml><?xml version="1.0" encoding="utf-8"?>
<sst xmlns="http://schemas.openxmlformats.org/spreadsheetml/2006/main" count="382" uniqueCount="165">
  <si>
    <t>MB Sheet Extra Item</t>
  </si>
  <si>
    <t>SR. NO.</t>
  </si>
  <si>
    <t>ITEM DESCRIPTION</t>
  </si>
  <si>
    <t>Unit</t>
  </si>
  <si>
    <t>No.</t>
  </si>
  <si>
    <t>Length</t>
  </si>
  <si>
    <t>Width</t>
  </si>
  <si>
    <t>Height</t>
  </si>
  <si>
    <t>Total</t>
  </si>
  <si>
    <t>Remarks</t>
  </si>
  <si>
    <t>Extra Item</t>
  </si>
  <si>
    <t>Sqm</t>
  </si>
  <si>
    <t>Total Qty in Sqm</t>
  </si>
  <si>
    <t>Total Qty in Sft</t>
  </si>
  <si>
    <t>Sft</t>
  </si>
  <si>
    <t>Previous Qty</t>
  </si>
  <si>
    <t>This Bill Qty.</t>
  </si>
  <si>
    <t>Providing &amp; fixing paneling made of 50x50mm MS framework @ 600mm c/c bothways  fixed to the floor and soffit of slab/beam with MS cleats bolted as required, followed with 12mm thk. Bison board as base to receive tile cladding and different finishes over it as per design &amp; details given in drawing/Architect instruction. Rate is inclusive of all necessary hardware &amp; fixtures.</t>
  </si>
  <si>
    <t xml:space="preserve">Irish House </t>
  </si>
  <si>
    <t>Vertical column</t>
  </si>
  <si>
    <r>
      <rPr>
        <sz val="11"/>
        <rFont val="Calibri Light"/>
        <family val="1"/>
        <scheme val="major"/>
      </rPr>
      <t>Providing and laying cast  in situ</t>
    </r>
    <r>
      <rPr>
        <b/>
        <sz val="11"/>
        <color theme="1"/>
        <rFont val="Calibri"/>
        <family val="2"/>
        <scheme val="minor"/>
      </rPr>
      <t xml:space="preserve"> RCC in Vertical Jamb and Horizontal Bands</t>
    </r>
    <r>
      <rPr>
        <sz val="11"/>
        <color rgb="FF000000"/>
        <rFont val="Calibri"/>
        <family val="2"/>
        <scheme val="minor"/>
      </rPr>
      <t xml:space="preserve">  Grade equivalent to design mix M-25 including  curing  complete to achieve smooth finish, size 150mm/250mm having required length as per site requirement.</t>
    </r>
    <r>
      <rPr>
        <b/>
        <sz val="11"/>
        <color rgb="FF000000"/>
        <rFont val="Calibri"/>
        <family val="2"/>
        <scheme val="minor"/>
      </rPr>
      <t xml:space="preserve">(Ultratech) </t>
    </r>
    <r>
      <rPr>
        <sz val="11"/>
        <color rgb="FF000000"/>
        <rFont val="Calibri"/>
        <family val="2"/>
        <scheme val="minor"/>
      </rPr>
      <t>.Steel, shuttering  and deshuttering will be include item</t>
    </r>
  </si>
  <si>
    <t>Wall -2 Vertical Jamb (150x250mm)</t>
  </si>
  <si>
    <t>Rmt.</t>
  </si>
  <si>
    <t>Wall -2 Horizontal  (150x250mm)</t>
  </si>
  <si>
    <t>Wall -3 Vertical Jamb (150x250mm)</t>
  </si>
  <si>
    <t>Wall -3 Horizontal  (150x250mm)</t>
  </si>
  <si>
    <t>Door Lintel  (150x250mm)</t>
  </si>
  <si>
    <t>Jeep wall jamb</t>
  </si>
  <si>
    <t>Jeep wall Horizontal Band</t>
  </si>
  <si>
    <t>Rft</t>
  </si>
  <si>
    <t>Previous qty</t>
  </si>
  <si>
    <t>This bill qty</t>
  </si>
  <si>
    <t>Exiting Ply Panelling Dismental with ms frame</t>
  </si>
  <si>
    <t>This Bill qty</t>
  </si>
  <si>
    <r>
      <t xml:space="preserve">Providing ,Laying &amp; fixing of </t>
    </r>
    <r>
      <rPr>
        <b/>
        <sz val="11"/>
        <rFont val="Arial"/>
        <family val="2"/>
      </rPr>
      <t>Bricks</t>
    </r>
    <r>
      <rPr>
        <sz val="11"/>
        <rFont val="Arial"/>
        <family val="2"/>
      </rPr>
      <t xml:space="preserve"> </t>
    </r>
    <r>
      <rPr>
        <b/>
        <sz val="11"/>
        <rFont val="Arial"/>
        <family val="2"/>
      </rPr>
      <t>Tile Dado/Cladding</t>
    </r>
    <r>
      <rPr>
        <sz val="11"/>
        <rFont val="Arial"/>
        <family val="2"/>
      </rPr>
      <t xml:space="preserve"> of specified size as per drawings, shade and pattern to true level, alignment  on wall laid over Bison board panelling and fixed with</t>
    </r>
    <r>
      <rPr>
        <b/>
        <u/>
        <sz val="11"/>
        <rFont val="Arial"/>
        <family val="2"/>
      </rPr>
      <t xml:space="preserve"> kerakoll chemical OR</t>
    </r>
    <r>
      <rPr>
        <sz val="11"/>
        <rFont val="Arial"/>
        <family val="2"/>
      </rPr>
      <t xml:space="preserve"> </t>
    </r>
    <r>
      <rPr>
        <b/>
        <sz val="11"/>
        <rFont val="Arial"/>
        <family val="2"/>
      </rPr>
      <t xml:space="preserve">LATICRETE'S  </t>
    </r>
    <r>
      <rPr>
        <sz val="11"/>
        <rFont val="Arial"/>
        <family val="2"/>
      </rPr>
      <t>adhesive (as per manufacturer’s specification)or equivalent, inclusive of cleaning  of site ,  curing  of surface , wetting  of tiles, cutting  of edges, cutting holes for CP Fittings &amp; Electrical points , fixing true to proper line , level, and slope as  per approved design including making groove . The  joints to  be  cleaned  filled and flushed with white cement using pigment  to  match the shade of tiles as  required as  per instructions and to  the complete satisfaction  of the Project Manager. Bison board panelling shall be paid in separate item. Base rate of Bricks Tiles 150\ Sft.</t>
    </r>
  </si>
  <si>
    <t xml:space="preserve">Glass fasade above area </t>
  </si>
  <si>
    <t>Column Panelling</t>
  </si>
  <si>
    <t>Airport coridor side panelling</t>
  </si>
  <si>
    <t>Providing and applying fire raidaint paint on ply surface whichever as per desire and as per project -in - charge.(Quantity will be change after measurment,so far taken a close approximate)</t>
  </si>
  <si>
    <t>Outer section rafter</t>
  </si>
  <si>
    <t>Center section Rafter</t>
  </si>
  <si>
    <t>Horizontal rafter</t>
  </si>
  <si>
    <t>Horizontal rafter side 2</t>
  </si>
  <si>
    <t>Tapper Horizontal Rafter</t>
  </si>
  <si>
    <t>Tapper Horizontal Rafter side 2</t>
  </si>
  <si>
    <t>Inner small rafter</t>
  </si>
  <si>
    <t>Inner small rafter side 2</t>
  </si>
  <si>
    <t>Bar counter behind veneer Front side</t>
  </si>
  <si>
    <t xml:space="preserve">LHS </t>
  </si>
  <si>
    <t>RHS</t>
  </si>
  <si>
    <t>Bar counter top Front side</t>
  </si>
  <si>
    <t>Rmt</t>
  </si>
  <si>
    <t>Bar counter Bottam Front side</t>
  </si>
  <si>
    <t xml:space="preserve">near sofa ms column center </t>
  </si>
  <si>
    <t>sqm</t>
  </si>
  <si>
    <t>bar area side ms column center</t>
  </si>
  <si>
    <t>Coridor side column near sofa front</t>
  </si>
  <si>
    <t>Sides</t>
  </si>
  <si>
    <t>Coridor side column near bar front</t>
  </si>
  <si>
    <t>sides</t>
  </si>
  <si>
    <r>
      <t>P/fixing Veneer on exesting plyboard base or as per drawing and project in-charge .  (Basic rate of Decorative plywood  Veneer) -</t>
    </r>
    <r>
      <rPr>
        <b/>
        <sz val="11"/>
        <color theme="1"/>
        <rFont val="Arial"/>
        <family val="2"/>
      </rPr>
      <t xml:space="preserve"> </t>
    </r>
    <r>
      <rPr>
        <sz val="11"/>
        <color theme="1"/>
        <rFont val="Arial"/>
        <family val="2"/>
      </rPr>
      <t>veneer as per approved sample</t>
    </r>
    <r>
      <rPr>
        <b/>
        <sz val="11"/>
        <color theme="1"/>
        <rFont val="Arial"/>
        <family val="2"/>
      </rPr>
      <t xml:space="preserve"> ( The veneer company ,viyo)   (Base rate of Veneer Rs. 125/- per Sq. ft.)(</t>
    </r>
    <r>
      <rPr>
        <sz val="11"/>
        <color theme="1"/>
        <rFont val="Arial"/>
        <family val="2"/>
      </rPr>
      <t>Quantity will be change after measurment,so far taken a close approximate)</t>
    </r>
  </si>
  <si>
    <t>Service counter back side</t>
  </si>
  <si>
    <t xml:space="preserve">Sofa RHS </t>
  </si>
  <si>
    <t xml:space="preserve">Sofa LHS </t>
  </si>
  <si>
    <t>Removing and Redoing Bision Board paneling and achive the level fixing of ms display and level toward 40 mm.</t>
  </si>
  <si>
    <t>Previous bill qty</t>
  </si>
  <si>
    <t>Providing and fixing Electric metre as per approved make and specification or as per project in-charge MAKE- secure</t>
  </si>
  <si>
    <t>Electric metre</t>
  </si>
  <si>
    <t>Nos</t>
  </si>
  <si>
    <t>Total Qty in nos</t>
  </si>
  <si>
    <t>Providing and fixing PRV ( Pressure Release Valve)  as per approved make and specification or as per project in-charge MAKE- Kranti</t>
  </si>
  <si>
    <t>PRV Valve</t>
  </si>
  <si>
    <t>Providing and fixing Water Metre  as per approved make and specification or as per project in-charge MAKE- Kranti</t>
  </si>
  <si>
    <t>Water metre</t>
  </si>
  <si>
    <t xml:space="preserve">Providing and fixing  12 mm Bwr ply with fire rated paint on ceiling for track light and chaidliar support  or hanging or as per directed by project in-charge . </t>
  </si>
  <si>
    <t>Ply for track light</t>
  </si>
  <si>
    <t>Chandlair</t>
  </si>
  <si>
    <t>Sqft</t>
  </si>
  <si>
    <r>
      <rPr>
        <sz val="11"/>
        <rFont val="Calibri"/>
        <family val="2"/>
      </rPr>
      <t xml:space="preserve">P &amp; f of </t>
    </r>
    <r>
      <rPr>
        <b/>
        <sz val="11"/>
        <rFont val="Calibri"/>
        <family val="2"/>
      </rPr>
      <t xml:space="preserve">MS framing for Screening of fixed glass wall, </t>
    </r>
    <r>
      <rPr>
        <sz val="11"/>
        <rFont val="Calibri"/>
        <family val="2"/>
      </rPr>
      <t>with 50mm X 50mm box section framing (14 swg gauge) with 3 nos of horizontal and 1000mm C/C of vertical frames as shown on details drawing, with base plate fixing with necessary fastener and to be finished in approve black powder coating.</t>
    </r>
  </si>
  <si>
    <t>Frame-1 Bar counter side Horizontal section</t>
  </si>
  <si>
    <t>Vertical member</t>
  </si>
  <si>
    <t>Frame-2  Horizontal section</t>
  </si>
  <si>
    <t>Frame-3  Horizontal section</t>
  </si>
  <si>
    <t>Frame-4  Horizontal section</t>
  </si>
  <si>
    <t>Total Qty in Rmt</t>
  </si>
  <si>
    <t>Total Qty in Rft</t>
  </si>
  <si>
    <t>Previous bill Rft</t>
  </si>
  <si>
    <t>Providing and applying 4mm epoxy based grout in flooring as approved make and speacetion make- Laticrete and roff</t>
  </si>
  <si>
    <t>1200x600 grey tiles</t>
  </si>
  <si>
    <t>wooden tiles arount bar counter</t>
  </si>
  <si>
    <t>Sft.</t>
  </si>
  <si>
    <r>
      <t xml:space="preserve">Providing ,Laying &amp; fixing of </t>
    </r>
    <r>
      <rPr>
        <b/>
        <sz val="9"/>
        <rFont val="Arial"/>
        <family val="2"/>
      </rPr>
      <t>Bricks</t>
    </r>
    <r>
      <rPr>
        <sz val="9"/>
        <rFont val="Arial"/>
        <family val="2"/>
      </rPr>
      <t xml:space="preserve"> </t>
    </r>
    <r>
      <rPr>
        <b/>
        <sz val="9"/>
        <rFont val="Arial"/>
        <family val="2"/>
      </rPr>
      <t>Tile Dado/Cladding</t>
    </r>
    <r>
      <rPr>
        <sz val="9"/>
        <rFont val="Arial"/>
        <family val="2"/>
      </rPr>
      <t xml:space="preserve"> of specified size as per drawings, shade and pattern to true level, alignment  on wall laid over Bison board panelling and fixed with</t>
    </r>
    <r>
      <rPr>
        <b/>
        <u/>
        <sz val="9"/>
        <rFont val="Arial"/>
        <family val="2"/>
      </rPr>
      <t xml:space="preserve"> kerakoll chemical OR</t>
    </r>
    <r>
      <rPr>
        <sz val="9"/>
        <rFont val="Arial"/>
        <family val="2"/>
      </rPr>
      <t xml:space="preserve"> </t>
    </r>
    <r>
      <rPr>
        <b/>
        <sz val="9"/>
        <rFont val="Arial"/>
        <family val="2"/>
      </rPr>
      <t xml:space="preserve">LATICRETE'S  </t>
    </r>
    <r>
      <rPr>
        <sz val="9"/>
        <rFont val="Arial"/>
        <family val="2"/>
      </rPr>
      <t>adhesive (as per manufacturer’s specification)or equivalent, inclusive of cleaning  of site ,  curing  of surface , wetting  of tiles, cutting  of edges, cutting holes for CP Fittings &amp; Electrical points , fixing true to proper line , level, and slope as  per approved design including making groove . The  joints to  be  cleaned  filled and flushed with white cement using pigment  to  match the shade of tiles as  required as  per instructions and to  the complete satisfaction  of the Project Manager. Bison board panelling shall be paid in separate item. Base rate of Bricks Tiles 150\ Sft.</t>
    </r>
  </si>
  <si>
    <t>nos</t>
  </si>
  <si>
    <r>
      <rPr>
        <b/>
        <sz val="8"/>
        <rFont val="Calibri"/>
        <family val="2"/>
      </rPr>
      <t>PROJECT: IRISH HOUSE, LUCKNOW AIRPORT - TERMINAL-T3</t>
    </r>
  </si>
  <si>
    <t>Qty.</t>
  </si>
  <si>
    <t>Amount (RS)</t>
  </si>
  <si>
    <r>
      <rPr>
        <b/>
        <sz val="8"/>
        <rFont val="Calibri"/>
        <family val="2"/>
      </rPr>
      <t>SR. NO.</t>
    </r>
  </si>
  <si>
    <r>
      <rPr>
        <b/>
        <sz val="8"/>
        <rFont val="Calibri"/>
        <family val="2"/>
      </rPr>
      <t>ITEM DESCRIPTION</t>
    </r>
  </si>
  <si>
    <r>
      <rPr>
        <b/>
        <sz val="8"/>
        <rFont val="Calibri"/>
        <family val="2"/>
      </rPr>
      <t>UOM</t>
    </r>
  </si>
  <si>
    <r>
      <rPr>
        <b/>
        <sz val="8"/>
        <rFont val="Calibri"/>
        <family val="2"/>
      </rPr>
      <t>QTY.</t>
    </r>
  </si>
  <si>
    <r>
      <rPr>
        <b/>
        <sz val="8"/>
        <rFont val="Calibri"/>
        <family val="2"/>
      </rPr>
      <t>UNIT RATE</t>
    </r>
  </si>
  <si>
    <t>Previous bill</t>
  </si>
  <si>
    <t>This bill</t>
  </si>
  <si>
    <t>Up To Date</t>
  </si>
  <si>
    <t>VART</t>
  </si>
  <si>
    <t>Infracon Pvt Ltd</t>
  </si>
  <si>
    <t xml:space="preserve">229, Neha Ind. Est., Off Duttapada Road, </t>
  </si>
  <si>
    <t>Opp. Oberoi Sky, Borivali (E), Mumbai - 400066</t>
  </si>
  <si>
    <t>Contact No :- 022-40233596 / 28700110                                                                                                                                                                                                                                                                                                                                                                                                                                                                Email : info@vartinfra.com</t>
  </si>
  <si>
    <t>Proforma Invoice for Securty Alarm system for Warehouse LKO</t>
  </si>
  <si>
    <t>To,</t>
  </si>
  <si>
    <t>Simolina Kitchen Pvt. Ltd.</t>
  </si>
  <si>
    <t xml:space="preserve"> </t>
  </si>
  <si>
    <r>
      <rPr>
        <b/>
        <sz val="11"/>
        <rFont val="Calibri"/>
        <family val="2"/>
        <scheme val="minor"/>
      </rPr>
      <t xml:space="preserve">Kindly Attn.:- </t>
    </r>
    <r>
      <rPr>
        <sz val="11"/>
        <rFont val="Calibri"/>
        <family val="2"/>
        <scheme val="minor"/>
      </rPr>
      <t>Mr. Irfaan ji</t>
    </r>
  </si>
  <si>
    <t>Sr. No.</t>
  </si>
  <si>
    <t>Description</t>
  </si>
  <si>
    <t xml:space="preserve">Previous </t>
  </si>
  <si>
    <t>This Bill</t>
  </si>
  <si>
    <t>Job</t>
  </si>
  <si>
    <t>Basic Total</t>
  </si>
  <si>
    <t>Add GST @ 18%</t>
  </si>
  <si>
    <t>Grand Total</t>
  </si>
  <si>
    <t xml:space="preserve">This Bill Amount </t>
  </si>
  <si>
    <t>Work Completion Time Period</t>
  </si>
  <si>
    <t>Material Delivery 1o days from the Date of PO with advance</t>
  </si>
  <si>
    <t>Payment terms :</t>
  </si>
  <si>
    <t>100% Advance with Work order</t>
  </si>
  <si>
    <t>No Retention</t>
  </si>
  <si>
    <t>For VART Infracon Pvt. Ltd.</t>
  </si>
  <si>
    <t>Authorised Signatory</t>
  </si>
  <si>
    <t>PROJECT: IRISH HOUSE, LUCKNOW AIRPORT - TERMINAL-T3                             Extra item-01</t>
  </si>
  <si>
    <t>The Irish House Extra Item -01</t>
  </si>
  <si>
    <t>Ext-01</t>
  </si>
  <si>
    <t>PRICE COMPARATIVE                                                                                                          RA-1st</t>
  </si>
  <si>
    <t>EXTRA ITEM-01</t>
  </si>
  <si>
    <t>Amount</t>
  </si>
  <si>
    <t>GST 18%</t>
  </si>
  <si>
    <t xml:space="preserve"> TOTAL</t>
  </si>
  <si>
    <t>G.Total</t>
  </si>
  <si>
    <t>Qty varation</t>
  </si>
  <si>
    <t>DESCRIPTION</t>
  </si>
  <si>
    <t>Amount in Boq</t>
  </si>
  <si>
    <t>Previous Bill</t>
  </si>
  <si>
    <t>Up TO Date</t>
  </si>
  <si>
    <t>Varation</t>
  </si>
  <si>
    <t>TOTAL</t>
  </si>
  <si>
    <t>Civil and Interior</t>
  </si>
  <si>
    <t>service counter-1 small RHS And LHS</t>
  </si>
  <si>
    <t>Back side</t>
  </si>
  <si>
    <t xml:space="preserve">Service counter-2 side </t>
  </si>
  <si>
    <t>Electrical DB sides inner and outer side</t>
  </si>
  <si>
    <t>Top</t>
  </si>
  <si>
    <t>Inner partation</t>
  </si>
  <si>
    <t>Front and back</t>
  </si>
  <si>
    <t>Sofa Back side</t>
  </si>
  <si>
    <t>Sofa sides</t>
  </si>
  <si>
    <t>Sitting area bottam</t>
  </si>
  <si>
    <t>Sitting area Back</t>
  </si>
  <si>
    <t>Front Area Back</t>
  </si>
  <si>
    <t>Bottam area Lapet</t>
  </si>
  <si>
    <t>Centre top</t>
  </si>
  <si>
    <t>KEG light</t>
  </si>
  <si>
    <t>Decorative light</t>
  </si>
  <si>
    <t>FILAMENT BULB</t>
  </si>
  <si>
    <t>PRICE COMPRTIVE - Extra Item -01 Civil and Interior  @ IRISH HOUSE @ LUCKNOW                     RA-2nd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</si>
</sst>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0.00_ "/>
    <numFmt numFmtId="166" formatCode="_(* #,##0_);_(* \(#,##0\);_(* \-??_);_(@_)"/>
    <numFmt numFmtId="167" formatCode="_(* #,##0.00_);_(* \(#,##0.00\);_(* \-??_);_(@_)"/>
  </numFmts>
  <fonts count="43">
    <font>
      <sz val="11"/>
      <color theme="1"/>
      <name val="Calibri"/>
      <family val="2"/>
      <scheme val="minor"/>
    </font>
    <font>
      <sz val="11"/>
      <color theme="1"/>
      <name val="Calibri"/>
      <family val="2"/>
      <scheme val="minor"/>
    </font>
    <font>
      <b/>
      <sz val="11"/>
      <color theme="1"/>
      <name val="Calibri"/>
      <family val="2"/>
      <scheme val="minor"/>
    </font>
    <font>
      <b/>
      <sz val="8"/>
      <name val="Calibri"/>
      <family val="2"/>
    </font>
    <font>
      <b/>
      <sz val="9"/>
      <name val="Calibri"/>
      <family val="2"/>
    </font>
    <font>
      <b/>
      <sz val="9"/>
      <color theme="1"/>
      <name val="Arial"/>
      <family val="2"/>
    </font>
    <font>
      <sz val="10"/>
      <color rgb="FF000000"/>
      <name val="Times New Roman"/>
      <family val="1"/>
    </font>
    <font>
      <sz val="8"/>
      <color rgb="FF000000"/>
      <name val="Calibri"/>
      <family val="2"/>
    </font>
    <font>
      <b/>
      <sz val="11"/>
      <color rgb="FF000000"/>
      <name val="Times New Roman"/>
      <family val="1"/>
    </font>
    <font>
      <sz val="8"/>
      <name val="Calibri"/>
      <family val="2"/>
    </font>
    <font>
      <b/>
      <sz val="10"/>
      <color rgb="FF000000"/>
      <name val="Times New Roman"/>
      <family val="1"/>
    </font>
    <font>
      <sz val="11"/>
      <name val="Calibri"/>
      <family val="2"/>
    </font>
    <font>
      <b/>
      <sz val="11"/>
      <name val="Calibri"/>
      <family val="2"/>
    </font>
    <font>
      <sz val="12"/>
      <color theme="1"/>
      <name val="Calibri"/>
      <family val="2"/>
      <scheme val="minor"/>
    </font>
    <font>
      <sz val="10"/>
      <color theme="1"/>
      <name val="Adani Regular"/>
      <charset val="134"/>
    </font>
    <font>
      <sz val="11"/>
      <name val="Calibri Light"/>
      <family val="1"/>
      <scheme val="major"/>
    </font>
    <font>
      <sz val="11"/>
      <color rgb="FF000000"/>
      <name val="Calibri"/>
      <family val="2"/>
      <scheme val="minor"/>
    </font>
    <font>
      <b/>
      <sz val="11"/>
      <color rgb="FF000000"/>
      <name val="Calibri"/>
      <family val="2"/>
      <scheme val="minor"/>
    </font>
    <font>
      <sz val="11"/>
      <name val="Arial"/>
      <family val="2"/>
    </font>
    <font>
      <b/>
      <sz val="11"/>
      <name val="Arial"/>
      <family val="2"/>
    </font>
    <font>
      <b/>
      <u/>
      <sz val="11"/>
      <name val="Arial"/>
      <family val="2"/>
    </font>
    <font>
      <b/>
      <sz val="11"/>
      <color theme="1"/>
      <name val="Arial"/>
      <family val="2"/>
    </font>
    <font>
      <sz val="11"/>
      <color theme="1"/>
      <name val="Arial"/>
      <family val="2"/>
    </font>
    <font>
      <sz val="9"/>
      <color rgb="FF000000"/>
      <name val="Times New Roman"/>
      <family val="1"/>
    </font>
    <font>
      <b/>
      <sz val="9"/>
      <name val="Arial"/>
      <family val="2"/>
    </font>
    <font>
      <sz val="9"/>
      <name val="Arial"/>
      <family val="2"/>
    </font>
    <font>
      <b/>
      <u/>
      <sz val="9"/>
      <name val="Arial"/>
      <family val="2"/>
    </font>
    <font>
      <sz val="11"/>
      <color rgb="FFFF0000"/>
      <name val="Calibri"/>
      <family val="2"/>
      <scheme val="minor"/>
    </font>
    <font>
      <sz val="24"/>
      <color theme="1"/>
      <name val="Arial Black"/>
      <family val="2"/>
    </font>
    <font>
      <sz val="24"/>
      <name val="Calibri"/>
      <family val="2"/>
      <scheme val="minor"/>
    </font>
    <font>
      <b/>
      <sz val="12"/>
      <color theme="1"/>
      <name val="Calibri"/>
      <family val="2"/>
      <scheme val="minor"/>
    </font>
    <font>
      <sz val="12"/>
      <name val="Calibri"/>
      <family val="2"/>
      <scheme val="minor"/>
    </font>
    <font>
      <sz val="10"/>
      <color indexed="8"/>
      <name val="Calibri"/>
      <family val="2"/>
      <scheme val="minor"/>
    </font>
    <font>
      <sz val="10"/>
      <name val="Calibri"/>
      <family val="2"/>
      <scheme val="minor"/>
    </font>
    <font>
      <b/>
      <sz val="14"/>
      <color theme="1"/>
      <name val="Calibri"/>
      <family val="2"/>
      <scheme val="minor"/>
    </font>
    <font>
      <sz val="14"/>
      <name val="Calibri"/>
      <family val="2"/>
      <scheme val="minor"/>
    </font>
    <font>
      <b/>
      <sz val="11"/>
      <name val="Calibri"/>
      <family val="2"/>
      <scheme val="minor"/>
    </font>
    <font>
      <sz val="11"/>
      <name val="Calibri"/>
      <family val="2"/>
      <scheme val="minor"/>
    </font>
    <font>
      <sz val="10"/>
      <name val="Helv"/>
      <charset val="204"/>
    </font>
    <font>
      <b/>
      <u/>
      <sz val="11"/>
      <color theme="1"/>
      <name val="Calibri"/>
      <family val="2"/>
      <scheme val="minor"/>
    </font>
    <font>
      <b/>
      <sz val="10"/>
      <name val="Arial"/>
      <family val="2"/>
    </font>
    <font>
      <b/>
      <sz val="8"/>
      <name val="Arial"/>
      <family val="2"/>
    </font>
    <font>
      <sz val="11"/>
      <color indexed="8"/>
      <name val="Calibri Light"/>
      <family val="2"/>
      <scheme val="major"/>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5" tint="0.39997558519241921"/>
        <bgColor indexed="22"/>
      </patternFill>
    </fill>
    <fill>
      <patternFill patternType="solid">
        <fgColor theme="5" tint="0.39997558519241921"/>
        <bgColor indexed="64"/>
      </patternFill>
    </fill>
    <fill>
      <patternFill patternType="solid">
        <fgColor theme="7"/>
        <bgColor indexed="22"/>
      </patternFill>
    </fill>
    <fill>
      <patternFill patternType="solid">
        <fgColor theme="7"/>
        <bgColor indexed="64"/>
      </patternFill>
    </fill>
  </fills>
  <borders count="74">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style="thin">
        <color auto="1"/>
      </top>
      <bottom/>
      <diagonal/>
    </border>
    <border>
      <left style="medium">
        <color auto="1"/>
      </left>
      <right/>
      <top/>
      <bottom/>
      <diagonal/>
    </border>
    <border>
      <left/>
      <right style="medium">
        <color indexed="64"/>
      </right>
      <top/>
      <bottom/>
      <diagonal/>
    </border>
    <border>
      <left style="thin">
        <color auto="1"/>
      </left>
      <right style="medium">
        <color auto="1"/>
      </right>
      <top/>
      <bottom/>
      <diagonal/>
    </border>
    <border>
      <left style="thin">
        <color auto="1"/>
      </left>
      <right/>
      <top style="thin">
        <color auto="1"/>
      </top>
      <bottom/>
      <diagonal/>
    </border>
    <border>
      <left style="thin">
        <color auto="1"/>
      </left>
      <right style="medium">
        <color auto="1"/>
      </right>
      <top/>
      <bottom style="thin">
        <color auto="1"/>
      </bottom>
      <diagonal/>
    </border>
    <border>
      <left style="thin">
        <color rgb="FF000000"/>
      </left>
      <right style="thin">
        <color rgb="FF000000"/>
      </right>
      <top style="thin">
        <color rgb="FF000000"/>
      </top>
      <bottom/>
      <diagonal/>
    </border>
    <border>
      <left style="medium">
        <color auto="1"/>
      </left>
      <right style="thin">
        <color rgb="FF000000"/>
      </right>
      <top style="thin">
        <color rgb="FF000000"/>
      </top>
      <bottom style="thin">
        <color rgb="FF000000"/>
      </bottom>
      <diagonal/>
    </border>
    <border>
      <left style="medium">
        <color auto="1"/>
      </left>
      <right style="thin">
        <color rgb="FF000000"/>
      </right>
      <top style="thin">
        <color rgb="FF000000"/>
      </top>
      <bottom/>
      <diagonal/>
    </border>
    <border>
      <left/>
      <right/>
      <top style="medium">
        <color auto="1"/>
      </top>
      <bottom style="thin">
        <color rgb="FF000000"/>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rgb="FF000000"/>
      </left>
      <right style="medium">
        <color auto="1"/>
      </right>
      <top style="thin">
        <color rgb="FF000000"/>
      </top>
      <bottom/>
      <diagonal/>
    </border>
    <border>
      <left style="medium">
        <color auto="1"/>
      </left>
      <right style="thin">
        <color rgb="FF000000"/>
      </right>
      <top style="medium">
        <color auto="1"/>
      </top>
      <bottom style="medium">
        <color auto="1"/>
      </bottom>
      <diagonal/>
    </border>
    <border>
      <left style="thin">
        <color rgb="FF000000"/>
      </left>
      <right style="thin">
        <color rgb="FF000000"/>
      </right>
      <top style="medium">
        <color auto="1"/>
      </top>
      <bottom style="medium">
        <color auto="1"/>
      </bottom>
      <diagonal/>
    </border>
    <border>
      <left style="thin">
        <color rgb="FF000000"/>
      </left>
      <right style="medium">
        <color auto="1"/>
      </right>
      <top style="medium">
        <color auto="1"/>
      </top>
      <bottom style="medium">
        <color auto="1"/>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bottom style="medium">
        <color auto="1"/>
      </bottom>
      <diagonal/>
    </border>
    <border>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diagonal/>
    </border>
    <border>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medium">
        <color auto="1"/>
      </left>
      <right/>
      <top style="medium">
        <color auto="1"/>
      </top>
      <bottom/>
      <diagonal/>
    </border>
    <border>
      <left/>
      <right style="thin">
        <color indexed="64"/>
      </right>
      <top style="thin">
        <color indexed="64"/>
      </top>
      <bottom style="thin">
        <color indexed="64"/>
      </bottom>
      <diagonal/>
    </border>
  </borders>
  <cellStyleXfs count="8">
    <xf numFmtId="0" fontId="0" fillId="0" borderId="0"/>
    <xf numFmtId="164" fontId="1" fillId="0" borderId="0" applyFont="0" applyFill="0" applyBorder="0" applyAlignment="0" applyProtection="0"/>
    <xf numFmtId="0" fontId="13" fillId="0" borderId="0"/>
    <xf numFmtId="0" fontId="1" fillId="0" borderId="0"/>
    <xf numFmtId="0" fontId="18" fillId="0" borderId="0"/>
    <xf numFmtId="0" fontId="1" fillId="0" borderId="0"/>
    <xf numFmtId="0" fontId="1" fillId="0" borderId="0"/>
    <xf numFmtId="0" fontId="38" fillId="0" borderId="0"/>
  </cellStyleXfs>
  <cellXfs count="330">
    <xf numFmtId="0" fontId="0" fillId="0" borderId="0" xfId="0"/>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164" fontId="5" fillId="2" borderId="9" xfId="0" applyNumberFormat="1" applyFont="1" applyFill="1" applyBorder="1" applyAlignment="1">
      <alignment horizontal="center" vertical="center" wrapText="1"/>
    </xf>
    <xf numFmtId="164" fontId="5" fillId="2" borderId="9" xfId="1" applyNumberFormat="1" applyFont="1" applyFill="1" applyBorder="1" applyAlignment="1">
      <alignment horizontal="center" vertical="center" wrapText="1"/>
    </xf>
    <xf numFmtId="164" fontId="5" fillId="2" borderId="9" xfId="1" applyNumberFormat="1" applyFont="1" applyFill="1" applyBorder="1" applyAlignment="1">
      <alignment horizontal="center" vertical="center"/>
    </xf>
    <xf numFmtId="164" fontId="5" fillId="2" borderId="10" xfId="1" applyNumberFormat="1" applyFont="1" applyFill="1" applyBorder="1" applyAlignment="1">
      <alignment horizontal="center" vertical="center"/>
    </xf>
    <xf numFmtId="1" fontId="7" fillId="0" borderId="11" xfId="0" applyNumberFormat="1" applyFont="1" applyFill="1" applyBorder="1" applyAlignment="1">
      <alignment horizontal="center" vertical="center" shrinkToFit="1"/>
    </xf>
    <xf numFmtId="0" fontId="8" fillId="0" borderId="9" xfId="0" applyFont="1" applyFill="1" applyBorder="1" applyAlignment="1">
      <alignment horizontal="left" vertical="top" wrapText="1"/>
    </xf>
    <xf numFmtId="0" fontId="9" fillId="0" borderId="9" xfId="0" applyFont="1" applyFill="1" applyBorder="1" applyAlignment="1">
      <alignment horizontal="center" vertical="center" wrapText="1"/>
    </xf>
    <xf numFmtId="2" fontId="7" fillId="0" borderId="12" xfId="0" applyNumberFormat="1" applyFont="1" applyFill="1" applyBorder="1" applyAlignment="1">
      <alignment horizontal="center" vertical="center" shrinkToFit="1"/>
    </xf>
    <xf numFmtId="3" fontId="7" fillId="2" borderId="12" xfId="0" applyNumberFormat="1" applyFont="1" applyFill="1" applyBorder="1" applyAlignment="1">
      <alignment horizontal="center" vertical="center" shrinkToFit="1"/>
    </xf>
    <xf numFmtId="0" fontId="0" fillId="0" borderId="12" xfId="0" applyFill="1" applyBorder="1" applyAlignment="1">
      <alignment horizontal="left" vertical="top"/>
    </xf>
    <xf numFmtId="0" fontId="0" fillId="0" borderId="13" xfId="0" applyFill="1" applyBorder="1" applyAlignment="1">
      <alignment horizontal="left" vertical="top"/>
    </xf>
    <xf numFmtId="0" fontId="0" fillId="2" borderId="14" xfId="0" applyFill="1" applyBorder="1" applyAlignment="1">
      <alignment horizontal="left" vertical="top" wrapText="1"/>
    </xf>
    <xf numFmtId="0" fontId="1" fillId="0" borderId="11" xfId="0" applyFont="1" applyFill="1" applyBorder="1" applyAlignment="1"/>
    <xf numFmtId="0" fontId="14" fillId="0" borderId="15" xfId="2" applyFont="1" applyBorder="1" applyAlignment="1">
      <alignment wrapText="1"/>
    </xf>
    <xf numFmtId="0" fontId="1" fillId="0" borderId="9" xfId="0" applyFont="1" applyFill="1" applyBorder="1" applyAlignment="1">
      <alignment horizontal="center" vertical="center"/>
    </xf>
    <xf numFmtId="2" fontId="1" fillId="0" borderId="9" xfId="0" applyNumberFormat="1" applyFont="1" applyFill="1" applyBorder="1" applyAlignment="1">
      <alignment horizontal="center" vertical="center"/>
    </xf>
    <xf numFmtId="0" fontId="0" fillId="0" borderId="9" xfId="0" applyFill="1" applyBorder="1" applyAlignment="1">
      <alignment horizontal="left" vertical="top"/>
    </xf>
    <xf numFmtId="0" fontId="2" fillId="0" borderId="16" xfId="0" applyFont="1" applyFill="1" applyBorder="1" applyAlignment="1"/>
    <xf numFmtId="0" fontId="2" fillId="0" borderId="17" xfId="0" applyFont="1" applyFill="1" applyBorder="1" applyAlignment="1"/>
    <xf numFmtId="0" fontId="2" fillId="0" borderId="17" xfId="0" applyFont="1" applyFill="1" applyBorder="1" applyAlignment="1">
      <alignment horizontal="center" vertical="center"/>
    </xf>
    <xf numFmtId="0" fontId="0" fillId="0" borderId="17" xfId="0" applyFill="1" applyBorder="1" applyAlignment="1">
      <alignment horizontal="left" vertical="top"/>
    </xf>
    <xf numFmtId="2" fontId="10" fillId="0" borderId="17" xfId="0" applyNumberFormat="1" applyFont="1" applyFill="1" applyBorder="1" applyAlignment="1">
      <alignment horizontal="center" vertical="center"/>
    </xf>
    <xf numFmtId="0" fontId="0" fillId="0" borderId="18" xfId="0" applyFill="1" applyBorder="1" applyAlignment="1">
      <alignment horizontal="left" vertical="top"/>
    </xf>
    <xf numFmtId="0" fontId="2" fillId="0" borderId="11" xfId="0" applyFont="1" applyFill="1" applyBorder="1" applyAlignment="1"/>
    <xf numFmtId="0" fontId="2" fillId="0" borderId="9" xfId="0" applyFont="1" applyFill="1" applyBorder="1" applyAlignment="1"/>
    <xf numFmtId="0" fontId="2" fillId="0" borderId="9" xfId="0" applyFont="1" applyFill="1" applyBorder="1" applyAlignment="1">
      <alignment horizontal="center" vertical="center"/>
    </xf>
    <xf numFmtId="0" fontId="10" fillId="0" borderId="9" xfId="0" applyFont="1" applyFill="1" applyBorder="1" applyAlignment="1">
      <alignment horizontal="center" vertical="center"/>
    </xf>
    <xf numFmtId="2" fontId="10" fillId="0" borderId="9" xfId="0" applyNumberFormat="1" applyFont="1" applyFill="1" applyBorder="1" applyAlignment="1">
      <alignment horizontal="center" vertical="center"/>
    </xf>
    <xf numFmtId="0" fontId="0" fillId="0" borderId="10" xfId="0" applyFill="1" applyBorder="1" applyAlignment="1">
      <alignment horizontal="left" vertical="top"/>
    </xf>
    <xf numFmtId="0" fontId="2" fillId="0" borderId="19" xfId="0" applyFont="1" applyFill="1" applyBorder="1" applyAlignment="1"/>
    <xf numFmtId="0" fontId="2" fillId="0" borderId="20" xfId="0" applyFont="1" applyFill="1" applyBorder="1" applyAlignment="1"/>
    <xf numFmtId="0" fontId="2" fillId="0" borderId="20" xfId="0" applyFont="1" applyFill="1" applyBorder="1" applyAlignment="1">
      <alignment horizontal="center" vertical="center"/>
    </xf>
    <xf numFmtId="0" fontId="0" fillId="0" borderId="20" xfId="0" applyFill="1" applyBorder="1" applyAlignment="1">
      <alignment horizontal="left" vertical="top"/>
    </xf>
    <xf numFmtId="2" fontId="10" fillId="0" borderId="20" xfId="0" applyNumberFormat="1" applyFont="1" applyFill="1" applyBorder="1" applyAlignment="1">
      <alignment horizontal="center" vertical="center"/>
    </xf>
    <xf numFmtId="0" fontId="0" fillId="0" borderId="21" xfId="0" applyFill="1" applyBorder="1" applyAlignment="1">
      <alignment horizontal="left" vertical="top"/>
    </xf>
    <xf numFmtId="0" fontId="0" fillId="0" borderId="22" xfId="0" applyBorder="1" applyAlignment="1">
      <alignment horizontal="center" vertical="center"/>
    </xf>
    <xf numFmtId="0" fontId="15" fillId="0" borderId="23" xfId="3" applyFont="1" applyFill="1" applyBorder="1" applyAlignment="1">
      <alignment wrapText="1"/>
    </xf>
    <xf numFmtId="0" fontId="0" fillId="2" borderId="9" xfId="0" applyFill="1" applyBorder="1" applyAlignment="1">
      <alignment horizontal="center" vertical="center"/>
    </xf>
    <xf numFmtId="0" fontId="0" fillId="0" borderId="22" xfId="0" applyBorder="1"/>
    <xf numFmtId="0" fontId="0" fillId="0" borderId="9" xfId="0" applyBorder="1"/>
    <xf numFmtId="0" fontId="0" fillId="0" borderId="9" xfId="0" applyBorder="1" applyAlignment="1">
      <alignment horizontal="center" vertical="center"/>
    </xf>
    <xf numFmtId="2" fontId="0" fillId="0" borderId="9" xfId="0" applyNumberFormat="1" applyBorder="1" applyAlignment="1">
      <alignment horizontal="center" vertical="center"/>
    </xf>
    <xf numFmtId="0" fontId="6" fillId="0" borderId="9" xfId="0" applyFont="1" applyBorder="1"/>
    <xf numFmtId="0" fontId="2" fillId="0" borderId="24" xfId="0" applyFont="1" applyFill="1" applyBorder="1" applyAlignment="1"/>
    <xf numFmtId="0" fontId="2" fillId="0" borderId="25" xfId="0" applyFont="1" applyFill="1" applyBorder="1" applyAlignment="1"/>
    <xf numFmtId="0" fontId="2" fillId="0" borderId="12" xfId="0" applyFont="1" applyFill="1" applyBorder="1" applyAlignment="1">
      <alignment horizontal="center" vertical="center"/>
    </xf>
    <xf numFmtId="0" fontId="2" fillId="0" borderId="12" xfId="0" applyFont="1" applyFill="1" applyBorder="1" applyAlignment="1"/>
    <xf numFmtId="2" fontId="10" fillId="0" borderId="12" xfId="0" applyNumberFormat="1" applyFont="1" applyFill="1" applyBorder="1" applyAlignment="1">
      <alignment horizontal="center" vertical="center"/>
    </xf>
    <xf numFmtId="0" fontId="1" fillId="0" borderId="16" xfId="3" applyBorder="1" applyAlignment="1">
      <alignment horizontal="center" vertical="center"/>
    </xf>
    <xf numFmtId="0" fontId="15" fillId="0" borderId="17" xfId="3" applyFont="1" applyFill="1" applyBorder="1" applyAlignment="1">
      <alignment vertical="top" wrapText="1"/>
    </xf>
    <xf numFmtId="0" fontId="1" fillId="0" borderId="17" xfId="3" applyBorder="1"/>
    <xf numFmtId="0" fontId="1" fillId="0" borderId="18" xfId="3" applyBorder="1"/>
    <xf numFmtId="0" fontId="1" fillId="0" borderId="11" xfId="3" applyBorder="1"/>
    <xf numFmtId="0" fontId="1" fillId="0" borderId="9" xfId="3" applyBorder="1"/>
    <xf numFmtId="2" fontId="6" fillId="0" borderId="9" xfId="3" applyNumberFormat="1" applyFont="1" applyFill="1" applyBorder="1" applyAlignment="1">
      <alignment horizontal="center" vertical="center"/>
    </xf>
    <xf numFmtId="0" fontId="1" fillId="0" borderId="10" xfId="3" applyBorder="1"/>
    <xf numFmtId="165" fontId="1" fillId="0" borderId="9" xfId="3" applyNumberFormat="1" applyBorder="1"/>
    <xf numFmtId="0" fontId="1" fillId="0" borderId="26" xfId="3" applyBorder="1"/>
    <xf numFmtId="0" fontId="1" fillId="0" borderId="12" xfId="3" applyBorder="1"/>
    <xf numFmtId="165" fontId="1" fillId="0" borderId="12" xfId="3" applyNumberFormat="1" applyBorder="1"/>
    <xf numFmtId="2" fontId="6" fillId="0" borderId="12" xfId="3" applyNumberFormat="1" applyFont="1" applyFill="1" applyBorder="1" applyAlignment="1">
      <alignment horizontal="center" vertical="center"/>
    </xf>
    <xf numFmtId="0" fontId="1" fillId="0" borderId="13" xfId="3" applyBorder="1"/>
    <xf numFmtId="0" fontId="2" fillId="0" borderId="16" xfId="3" applyFont="1" applyFill="1" applyBorder="1" applyAlignment="1"/>
    <xf numFmtId="0" fontId="2" fillId="0" borderId="17" xfId="3" applyFont="1" applyFill="1" applyBorder="1" applyAlignment="1"/>
    <xf numFmtId="0" fontId="2" fillId="0" borderId="17" xfId="3" applyFont="1" applyFill="1" applyBorder="1" applyAlignment="1">
      <alignment horizontal="center" vertical="center"/>
    </xf>
    <xf numFmtId="0" fontId="6" fillId="0" borderId="17" xfId="3" applyFont="1" applyFill="1" applyBorder="1" applyAlignment="1">
      <alignment horizontal="left" vertical="top"/>
    </xf>
    <xf numFmtId="2" fontId="10" fillId="0" borderId="17" xfId="3" applyNumberFormat="1" applyFont="1" applyFill="1" applyBorder="1" applyAlignment="1">
      <alignment horizontal="center" vertical="center"/>
    </xf>
    <xf numFmtId="0" fontId="6" fillId="0" borderId="18" xfId="3" applyFont="1" applyFill="1" applyBorder="1" applyAlignment="1">
      <alignment horizontal="left" vertical="top"/>
    </xf>
    <xf numFmtId="0" fontId="2" fillId="0" borderId="11" xfId="3" applyFont="1" applyFill="1" applyBorder="1" applyAlignment="1"/>
    <xf numFmtId="0" fontId="2" fillId="0" borderId="9" xfId="3" applyFont="1" applyFill="1" applyBorder="1" applyAlignment="1"/>
    <xf numFmtId="0" fontId="2" fillId="0" borderId="9" xfId="3" applyFont="1" applyFill="1" applyBorder="1" applyAlignment="1">
      <alignment horizontal="center" vertical="center"/>
    </xf>
    <xf numFmtId="0" fontId="10" fillId="0" borderId="9" xfId="3" applyFont="1" applyFill="1" applyBorder="1" applyAlignment="1">
      <alignment horizontal="left" vertical="top"/>
    </xf>
    <xf numFmtId="2" fontId="10" fillId="0" borderId="9" xfId="3" applyNumberFormat="1" applyFont="1" applyFill="1" applyBorder="1" applyAlignment="1">
      <alignment horizontal="center" vertical="center"/>
    </xf>
    <xf numFmtId="0" fontId="6" fillId="0" borderId="10" xfId="3" applyFont="1" applyFill="1" applyBorder="1" applyAlignment="1">
      <alignment horizontal="left" vertical="top"/>
    </xf>
    <xf numFmtId="0" fontId="2" fillId="0" borderId="19" xfId="3" applyFont="1" applyFill="1" applyBorder="1" applyAlignment="1"/>
    <xf numFmtId="0" fontId="2" fillId="0" borderId="20" xfId="3" applyFont="1" applyFill="1" applyBorder="1" applyAlignment="1"/>
    <xf numFmtId="0" fontId="2" fillId="0" borderId="20" xfId="3" applyFont="1" applyFill="1" applyBorder="1" applyAlignment="1">
      <alignment horizontal="center" vertical="center"/>
    </xf>
    <xf numFmtId="0" fontId="10" fillId="0" borderId="20" xfId="3" applyFont="1" applyFill="1" applyBorder="1" applyAlignment="1">
      <alignment horizontal="left" vertical="top"/>
    </xf>
    <xf numFmtId="2" fontId="10" fillId="0" borderId="20" xfId="3" applyNumberFormat="1" applyFont="1" applyFill="1" applyBorder="1" applyAlignment="1">
      <alignment horizontal="center" vertical="center"/>
    </xf>
    <xf numFmtId="0" fontId="6" fillId="0" borderId="21" xfId="3" applyFont="1" applyFill="1" applyBorder="1" applyAlignment="1">
      <alignment horizontal="left" vertical="top"/>
    </xf>
    <xf numFmtId="0" fontId="1" fillId="0" borderId="27" xfId="3" applyBorder="1"/>
    <xf numFmtId="0" fontId="1" fillId="0" borderId="0" xfId="3" applyBorder="1"/>
    <xf numFmtId="0" fontId="1" fillId="0" borderId="28" xfId="3" applyBorder="1"/>
    <xf numFmtId="0" fontId="1" fillId="0" borderId="11" xfId="3" applyBorder="1" applyAlignment="1">
      <alignment horizontal="center" vertical="center"/>
    </xf>
    <xf numFmtId="0" fontId="15" fillId="0" borderId="9" xfId="3" applyFont="1" applyFill="1" applyBorder="1" applyAlignment="1">
      <alignment vertical="top" wrapText="1"/>
    </xf>
    <xf numFmtId="0" fontId="6" fillId="0" borderId="9" xfId="3" applyFont="1" applyFill="1" applyBorder="1" applyAlignment="1">
      <alignment horizontal="left" vertical="top"/>
    </xf>
    <xf numFmtId="0" fontId="6" fillId="2" borderId="9" xfId="3" applyFont="1" applyFill="1" applyBorder="1" applyAlignment="1">
      <alignment horizontal="center" vertical="center"/>
    </xf>
    <xf numFmtId="0" fontId="6" fillId="0" borderId="22" xfId="3" applyFont="1" applyFill="1" applyBorder="1" applyAlignment="1"/>
    <xf numFmtId="0" fontId="6" fillId="0" borderId="9" xfId="3" applyFont="1" applyFill="1" applyBorder="1" applyAlignment="1"/>
    <xf numFmtId="0" fontId="6" fillId="0" borderId="9" xfId="3" applyFont="1" applyFill="1" applyBorder="1" applyAlignment="1">
      <alignment horizontal="center" vertical="center"/>
    </xf>
    <xf numFmtId="0" fontId="6" fillId="0" borderId="24" xfId="3" applyFont="1" applyFill="1" applyBorder="1" applyAlignment="1"/>
    <xf numFmtId="0" fontId="6" fillId="0" borderId="12" xfId="3" applyFont="1" applyFill="1" applyBorder="1" applyAlignment="1"/>
    <xf numFmtId="0" fontId="6" fillId="0" borderId="12" xfId="3" applyFont="1" applyFill="1" applyBorder="1" applyAlignment="1">
      <alignment horizontal="center" vertical="center"/>
    </xf>
    <xf numFmtId="0" fontId="6" fillId="0" borderId="13" xfId="3" applyFont="1" applyFill="1" applyBorder="1" applyAlignment="1">
      <alignment horizontal="left" vertical="top"/>
    </xf>
    <xf numFmtId="0" fontId="6" fillId="0" borderId="20" xfId="3" applyFont="1" applyFill="1" applyBorder="1" applyAlignment="1">
      <alignment horizontal="left" vertical="top"/>
    </xf>
    <xf numFmtId="0" fontId="2" fillId="0" borderId="27" xfId="3" applyFont="1" applyFill="1" applyBorder="1" applyAlignment="1"/>
    <xf numFmtId="0" fontId="2" fillId="0" borderId="0" xfId="3" applyFont="1" applyFill="1" applyBorder="1" applyAlignment="1"/>
    <xf numFmtId="0" fontId="2" fillId="0" borderId="0" xfId="3" applyFont="1" applyFill="1" applyBorder="1" applyAlignment="1">
      <alignment horizontal="center" vertical="center"/>
    </xf>
    <xf numFmtId="0" fontId="6" fillId="0" borderId="0" xfId="3" applyFont="1" applyFill="1" applyBorder="1" applyAlignment="1">
      <alignment horizontal="left" vertical="top"/>
    </xf>
    <xf numFmtId="2" fontId="10" fillId="0" borderId="0" xfId="3" applyNumberFormat="1" applyFont="1" applyFill="1" applyBorder="1" applyAlignment="1">
      <alignment horizontal="center" vertical="center"/>
    </xf>
    <xf numFmtId="0" fontId="6" fillId="0" borderId="28" xfId="3" applyFont="1" applyFill="1" applyBorder="1" applyAlignment="1">
      <alignment horizontal="left" vertical="top"/>
    </xf>
    <xf numFmtId="2" fontId="18" fillId="0" borderId="17" xfId="4" quotePrefix="1" applyNumberFormat="1" applyFont="1" applyFill="1" applyBorder="1" applyAlignment="1">
      <alignment vertical="top" wrapText="1"/>
    </xf>
    <xf numFmtId="0" fontId="1" fillId="0" borderId="17" xfId="3" applyFont="1" applyBorder="1" applyAlignment="1">
      <alignment horizontal="center" vertical="center"/>
    </xf>
    <xf numFmtId="0" fontId="1" fillId="0" borderId="24" xfId="3" applyBorder="1"/>
    <xf numFmtId="0" fontId="1" fillId="0" borderId="25" xfId="3" applyBorder="1"/>
    <xf numFmtId="0" fontId="1" fillId="0" borderId="29" xfId="3" applyBorder="1"/>
    <xf numFmtId="0" fontId="0" fillId="0" borderId="9" xfId="0" applyFont="1" applyBorder="1" applyAlignment="1">
      <alignment vertical="center" wrapText="1"/>
    </xf>
    <xf numFmtId="0" fontId="1" fillId="0" borderId="9" xfId="3" applyFont="1" applyBorder="1" applyAlignment="1">
      <alignment horizontal="center" vertical="center"/>
    </xf>
    <xf numFmtId="0" fontId="1" fillId="0" borderId="22" xfId="3" applyBorder="1"/>
    <xf numFmtId="0" fontId="14" fillId="0" borderId="30" xfId="2" applyFont="1" applyBorder="1" applyAlignment="1">
      <alignment wrapText="1"/>
    </xf>
    <xf numFmtId="0" fontId="1" fillId="0" borderId="9" xfId="0" applyFont="1" applyFill="1" applyBorder="1" applyAlignment="1"/>
    <xf numFmtId="0" fontId="15" fillId="0" borderId="9" xfId="0" applyFont="1" applyFill="1" applyBorder="1" applyAlignment="1">
      <alignment vertical="top" wrapText="1"/>
    </xf>
    <xf numFmtId="0" fontId="1" fillId="0" borderId="9" xfId="3" applyFont="1" applyBorder="1"/>
    <xf numFmtId="0" fontId="1" fillId="0" borderId="9" xfId="3" applyBorder="1" applyAlignment="1">
      <alignment horizontal="center" vertical="center"/>
    </xf>
    <xf numFmtId="0" fontId="0" fillId="0" borderId="9" xfId="0" applyFill="1" applyBorder="1" applyAlignment="1">
      <alignment horizontal="center" vertical="center"/>
    </xf>
    <xf numFmtId="0" fontId="1" fillId="0" borderId="23" xfId="3" applyBorder="1"/>
    <xf numFmtId="0" fontId="1" fillId="0" borderId="31" xfId="3" applyBorder="1"/>
    <xf numFmtId="0" fontId="1" fillId="0" borderId="11" xfId="3" applyBorder="1" applyAlignment="1">
      <alignment horizontal="center"/>
    </xf>
    <xf numFmtId="0" fontId="10" fillId="0" borderId="17" xfId="3" applyFont="1" applyFill="1" applyBorder="1" applyAlignment="1">
      <alignment horizontal="left" vertical="top"/>
    </xf>
    <xf numFmtId="0" fontId="10" fillId="0" borderId="18" xfId="3" applyFont="1" applyFill="1" applyBorder="1" applyAlignment="1">
      <alignment horizontal="left" vertical="top"/>
    </xf>
    <xf numFmtId="0" fontId="10" fillId="0" borderId="10" xfId="3" applyFont="1" applyFill="1" applyBorder="1" applyAlignment="1">
      <alignment horizontal="left" vertical="top"/>
    </xf>
    <xf numFmtId="0" fontId="10" fillId="0" borderId="11" xfId="0" applyFont="1" applyFill="1" applyBorder="1" applyAlignment="1">
      <alignment horizontal="left" vertical="top"/>
    </xf>
    <xf numFmtId="0" fontId="10" fillId="0" borderId="9" xfId="0" applyFont="1" applyFill="1" applyBorder="1" applyAlignment="1">
      <alignment horizontal="left" vertical="top"/>
    </xf>
    <xf numFmtId="0" fontId="10" fillId="0" borderId="9" xfId="0" applyFont="1" applyFill="1" applyBorder="1" applyAlignment="1">
      <alignment horizontal="center" vertical="top"/>
    </xf>
    <xf numFmtId="0" fontId="10" fillId="2" borderId="9" xfId="0" applyFont="1" applyFill="1" applyBorder="1" applyAlignment="1">
      <alignment horizontal="center" vertical="center"/>
    </xf>
    <xf numFmtId="0" fontId="10" fillId="0" borderId="10" xfId="0" applyFont="1" applyFill="1" applyBorder="1" applyAlignment="1">
      <alignment horizontal="left" vertical="top"/>
    </xf>
    <xf numFmtId="0" fontId="10" fillId="0" borderId="19" xfId="0" applyFont="1" applyFill="1" applyBorder="1" applyAlignment="1">
      <alignment horizontal="left" vertical="top"/>
    </xf>
    <xf numFmtId="0" fontId="10" fillId="0" borderId="20" xfId="0" applyFont="1" applyFill="1" applyBorder="1" applyAlignment="1">
      <alignment horizontal="left" vertical="top"/>
    </xf>
    <xf numFmtId="0" fontId="10" fillId="0" borderId="20" xfId="0" applyFont="1" applyFill="1" applyBorder="1" applyAlignment="1">
      <alignment horizontal="center" vertical="top"/>
    </xf>
    <xf numFmtId="0" fontId="10" fillId="2" borderId="20" xfId="0" applyFont="1" applyFill="1" applyBorder="1" applyAlignment="1">
      <alignment horizontal="center" vertical="center"/>
    </xf>
    <xf numFmtId="0" fontId="10" fillId="0" borderId="21" xfId="0" applyFont="1" applyFill="1" applyBorder="1" applyAlignment="1">
      <alignment horizontal="left" vertical="top"/>
    </xf>
    <xf numFmtId="0" fontId="0" fillId="0" borderId="27" xfId="0" applyFill="1" applyBorder="1" applyAlignment="1">
      <alignment horizontal="left" vertical="top"/>
    </xf>
    <xf numFmtId="0" fontId="0" fillId="0" borderId="0" xfId="0" applyFill="1" applyBorder="1" applyAlignment="1">
      <alignment horizontal="left" vertical="top"/>
    </xf>
    <xf numFmtId="0" fontId="0" fillId="2" borderId="0" xfId="0" applyFill="1" applyBorder="1" applyAlignment="1">
      <alignment horizontal="center" vertical="center"/>
    </xf>
    <xf numFmtId="0" fontId="0" fillId="0" borderId="28" xfId="0" applyFill="1" applyBorder="1" applyAlignment="1">
      <alignment horizontal="left" vertical="top"/>
    </xf>
    <xf numFmtId="0" fontId="6" fillId="0" borderId="23" xfId="3" applyFont="1" applyFill="1" applyBorder="1" applyAlignment="1"/>
    <xf numFmtId="0" fontId="6" fillId="0" borderId="31" xfId="3" applyFont="1" applyFill="1" applyBorder="1" applyAlignment="1">
      <alignment horizontal="left" vertical="top"/>
    </xf>
    <xf numFmtId="0" fontId="6" fillId="0" borderId="23" xfId="3" applyFont="1" applyFill="1" applyBorder="1" applyAlignment="1">
      <alignment horizontal="center" vertical="center"/>
    </xf>
    <xf numFmtId="2" fontId="6" fillId="0" borderId="23" xfId="3" applyNumberFormat="1" applyFont="1" applyFill="1" applyBorder="1" applyAlignment="1">
      <alignment horizontal="center" vertical="center"/>
    </xf>
    <xf numFmtId="0" fontId="2" fillId="0" borderId="22" xfId="3" applyFont="1" applyFill="1" applyBorder="1" applyAlignment="1"/>
    <xf numFmtId="0" fontId="2" fillId="0" borderId="23" xfId="3" applyFont="1" applyFill="1" applyBorder="1" applyAlignment="1">
      <alignment horizontal="center" vertical="center"/>
    </xf>
    <xf numFmtId="0" fontId="2" fillId="0" borderId="23" xfId="3" applyFont="1" applyFill="1" applyBorder="1" applyAlignment="1"/>
    <xf numFmtId="0" fontId="10" fillId="0" borderId="23" xfId="3" applyFont="1" applyFill="1" applyBorder="1" applyAlignment="1">
      <alignment horizontal="left" vertical="top"/>
    </xf>
    <xf numFmtId="2" fontId="10" fillId="0" borderId="23" xfId="3" applyNumberFormat="1" applyFont="1" applyFill="1" applyBorder="1" applyAlignment="1">
      <alignment horizontal="center" vertical="center"/>
    </xf>
    <xf numFmtId="0" fontId="10" fillId="0" borderId="31" xfId="3" applyFont="1" applyFill="1" applyBorder="1" applyAlignment="1">
      <alignment horizontal="left" vertical="top"/>
    </xf>
    <xf numFmtId="0" fontId="0" fillId="2" borderId="32" xfId="0" applyFill="1" applyBorder="1" applyAlignment="1">
      <alignment horizontal="left" vertical="top" wrapText="1"/>
    </xf>
    <xf numFmtId="0" fontId="6" fillId="0" borderId="25" xfId="3" applyFont="1" applyFill="1" applyBorder="1" applyAlignment="1"/>
    <xf numFmtId="0" fontId="6" fillId="0" borderId="25" xfId="3" applyFont="1" applyFill="1" applyBorder="1" applyAlignment="1">
      <alignment horizontal="center" vertical="center"/>
    </xf>
    <xf numFmtId="2" fontId="6" fillId="0" borderId="25" xfId="3" applyNumberFormat="1" applyFont="1" applyFill="1" applyBorder="1" applyAlignment="1">
      <alignment horizontal="center" vertical="center"/>
    </xf>
    <xf numFmtId="0" fontId="6" fillId="0" borderId="29" xfId="3" applyFont="1" applyFill="1" applyBorder="1" applyAlignment="1">
      <alignment horizontal="left" vertical="top"/>
    </xf>
    <xf numFmtId="0" fontId="0" fillId="0" borderId="11" xfId="0" applyFill="1" applyBorder="1" applyAlignment="1">
      <alignment horizontal="center" vertical="center"/>
    </xf>
    <xf numFmtId="0" fontId="0" fillId="2" borderId="15" xfId="0" applyFill="1" applyBorder="1" applyAlignment="1">
      <alignment horizontal="left" vertical="top" wrapText="1"/>
    </xf>
    <xf numFmtId="1" fontId="7" fillId="0" borderId="33" xfId="0" applyNumberFormat="1" applyFont="1" applyFill="1" applyBorder="1" applyAlignment="1">
      <alignment horizontal="center" vertical="center" shrinkToFit="1"/>
    </xf>
    <xf numFmtId="0" fontId="1" fillId="0" borderId="23" xfId="0" applyFont="1" applyFill="1" applyBorder="1" applyAlignment="1">
      <alignment horizontal="center" vertical="center"/>
    </xf>
    <xf numFmtId="2" fontId="1" fillId="2" borderId="23" xfId="0" applyNumberFormat="1" applyFont="1" applyFill="1" applyBorder="1" applyAlignment="1">
      <alignment horizontal="center" vertical="center"/>
    </xf>
    <xf numFmtId="0" fontId="1" fillId="2" borderId="23" xfId="0" applyFont="1" applyFill="1" applyBorder="1" applyAlignment="1">
      <alignment horizontal="center" vertical="center"/>
    </xf>
    <xf numFmtId="0" fontId="0" fillId="0" borderId="23" xfId="0" applyFill="1" applyBorder="1" applyAlignment="1">
      <alignment horizontal="left" vertical="top"/>
    </xf>
    <xf numFmtId="2" fontId="1" fillId="0" borderId="23" xfId="0" applyNumberFormat="1" applyFont="1" applyFill="1" applyBorder="1" applyAlignment="1">
      <alignment horizontal="center" vertical="center"/>
    </xf>
    <xf numFmtId="0" fontId="0" fillId="0" borderId="31" xfId="0" applyFill="1" applyBorder="1" applyAlignment="1">
      <alignment horizontal="left" vertical="top"/>
    </xf>
    <xf numFmtId="2" fontId="1" fillId="2" borderId="9" xfId="0" applyNumberFormat="1" applyFont="1" applyFill="1" applyBorder="1" applyAlignment="1">
      <alignment horizontal="center" vertical="center"/>
    </xf>
    <xf numFmtId="0" fontId="1" fillId="2" borderId="9" xfId="0" applyFont="1" applyFill="1" applyBorder="1" applyAlignment="1">
      <alignment horizontal="center" vertical="center"/>
    </xf>
    <xf numFmtId="1" fontId="7" fillId="0" borderId="34" xfId="0" applyNumberFormat="1" applyFont="1" applyFill="1" applyBorder="1" applyAlignment="1">
      <alignment horizontal="center" vertical="center" shrinkToFit="1"/>
    </xf>
    <xf numFmtId="0" fontId="1" fillId="0" borderId="12" xfId="0" applyFont="1" applyFill="1" applyBorder="1" applyAlignment="1">
      <alignment horizontal="center" vertical="center"/>
    </xf>
    <xf numFmtId="2" fontId="1" fillId="2" borderId="12" xfId="0" applyNumberFormat="1" applyFont="1" applyFill="1" applyBorder="1" applyAlignment="1">
      <alignment horizontal="center" vertical="center"/>
    </xf>
    <xf numFmtId="0" fontId="1" fillId="2" borderId="12" xfId="0" applyFont="1" applyFill="1" applyBorder="1" applyAlignment="1">
      <alignment horizontal="center" vertical="center"/>
    </xf>
    <xf numFmtId="2" fontId="1" fillId="0" borderId="12" xfId="0" applyNumberFormat="1" applyFont="1" applyFill="1" applyBorder="1" applyAlignment="1">
      <alignment horizontal="center" vertical="center"/>
    </xf>
    <xf numFmtId="2" fontId="7" fillId="2" borderId="14" xfId="0" applyNumberFormat="1" applyFont="1" applyFill="1" applyBorder="1" applyAlignment="1">
      <alignment horizontal="right" vertical="center" shrinkToFit="1"/>
    </xf>
    <xf numFmtId="2" fontId="0" fillId="0" borderId="9" xfId="0" applyNumberFormat="1" applyFill="1" applyBorder="1" applyAlignment="1">
      <alignment horizontal="left" vertical="top"/>
    </xf>
    <xf numFmtId="0" fontId="0" fillId="2" borderId="14" xfId="0" applyFill="1" applyBorder="1" applyAlignment="1">
      <alignment horizontal="center" vertical="center" wrapText="1"/>
    </xf>
    <xf numFmtId="2" fontId="0" fillId="2" borderId="14" xfId="0" applyNumberFormat="1" applyFill="1" applyBorder="1" applyAlignment="1">
      <alignment horizontal="center" vertical="center" wrapText="1"/>
    </xf>
    <xf numFmtId="0" fontId="23" fillId="2" borderId="14" xfId="0" applyFont="1" applyFill="1" applyBorder="1" applyAlignment="1">
      <alignment horizontal="left" vertical="top" wrapText="1"/>
    </xf>
    <xf numFmtId="0" fontId="0" fillId="0" borderId="12" xfId="0" applyFill="1" applyBorder="1" applyAlignment="1">
      <alignment horizontal="center" vertical="center"/>
    </xf>
    <xf numFmtId="0" fontId="0" fillId="2" borderId="32" xfId="0" applyFill="1" applyBorder="1" applyAlignment="1">
      <alignment horizontal="center" vertical="center" wrapText="1"/>
    </xf>
    <xf numFmtId="2" fontId="0" fillId="2" borderId="32" xfId="0" applyNumberFormat="1" applyFill="1" applyBorder="1" applyAlignment="1">
      <alignment horizontal="center" vertical="center" wrapText="1"/>
    </xf>
    <xf numFmtId="0" fontId="0" fillId="2" borderId="9" xfId="0" applyFill="1" applyBorder="1" applyAlignment="1">
      <alignment horizontal="left" vertical="top" wrapText="1"/>
    </xf>
    <xf numFmtId="0" fontId="0" fillId="2" borderId="9" xfId="0" applyFill="1" applyBorder="1" applyAlignment="1">
      <alignment horizontal="center" vertical="center" wrapText="1"/>
    </xf>
    <xf numFmtId="2" fontId="0" fillId="2" borderId="9" xfId="0" applyNumberFormat="1" applyFill="1" applyBorder="1" applyAlignment="1">
      <alignment horizontal="center" vertical="center" wrapText="1"/>
    </xf>
    <xf numFmtId="0" fontId="3" fillId="2" borderId="8" xfId="0" applyFont="1" applyFill="1" applyBorder="1" applyAlignment="1">
      <alignment horizontal="left" vertical="top" wrapText="1" indent="1"/>
    </xf>
    <xf numFmtId="0" fontId="0" fillId="2" borderId="34" xfId="0" applyFill="1" applyBorder="1" applyAlignment="1">
      <alignment horizontal="left" wrapText="1"/>
    </xf>
    <xf numFmtId="0" fontId="0" fillId="2" borderId="32" xfId="0" applyFill="1" applyBorder="1" applyAlignment="1">
      <alignment horizontal="left" wrapText="1"/>
    </xf>
    <xf numFmtId="0" fontId="0" fillId="2" borderId="41" xfId="0" applyFill="1" applyBorder="1" applyAlignment="1">
      <alignment horizontal="left" wrapText="1"/>
    </xf>
    <xf numFmtId="0" fontId="10" fillId="4" borderId="42" xfId="0" applyFont="1" applyFill="1" applyBorder="1" applyAlignment="1">
      <alignment horizontal="left" wrapText="1"/>
    </xf>
    <xf numFmtId="0" fontId="4" fillId="4" borderId="43" xfId="0" applyFont="1" applyFill="1" applyBorder="1" applyAlignment="1">
      <alignment horizontal="left" vertical="top" wrapText="1"/>
    </xf>
    <xf numFmtId="0" fontId="10" fillId="4" borderId="43" xfId="0" applyFont="1" applyFill="1" applyBorder="1" applyAlignment="1">
      <alignment horizontal="left" wrapText="1"/>
    </xf>
    <xf numFmtId="2" fontId="10" fillId="4" borderId="43" xfId="0" applyNumberFormat="1" applyFont="1" applyFill="1" applyBorder="1" applyAlignment="1">
      <alignment horizontal="center" vertical="center" wrapText="1"/>
    </xf>
    <xf numFmtId="0" fontId="3" fillId="4" borderId="44" xfId="0" applyFont="1" applyFill="1" applyBorder="1" applyAlignment="1">
      <alignment horizontal="right" vertical="top" wrapText="1"/>
    </xf>
    <xf numFmtId="0" fontId="29" fillId="0" borderId="0" xfId="6" applyFont="1" applyAlignment="1">
      <alignment vertical="center"/>
    </xf>
    <xf numFmtId="0" fontId="31" fillId="0" borderId="0" xfId="6" applyFont="1" applyAlignment="1">
      <alignment vertical="center"/>
    </xf>
    <xf numFmtId="0" fontId="33" fillId="0" borderId="0" xfId="6" applyFont="1" applyAlignment="1">
      <alignment vertical="center"/>
    </xf>
    <xf numFmtId="0" fontId="35" fillId="0" borderId="0" xfId="6" applyFont="1" applyAlignment="1">
      <alignment vertical="center"/>
    </xf>
    <xf numFmtId="0" fontId="36" fillId="0" borderId="46" xfId="0" applyFont="1" applyFill="1" applyBorder="1" applyAlignment="1">
      <alignment horizontal="center" vertical="top" wrapText="1"/>
    </xf>
    <xf numFmtId="0" fontId="36" fillId="0" borderId="47" xfId="0" applyFont="1" applyBorder="1" applyAlignment="1">
      <alignment horizontal="justify" vertical="top" wrapText="1"/>
    </xf>
    <xf numFmtId="0" fontId="37" fillId="0" borderId="0" xfId="6" applyFont="1" applyAlignment="1">
      <alignment vertical="center"/>
    </xf>
    <xf numFmtId="0" fontId="36" fillId="0" borderId="49" xfId="0" applyFont="1" applyFill="1" applyBorder="1" applyAlignment="1">
      <alignment horizontal="center" vertical="top" wrapText="1"/>
    </xf>
    <xf numFmtId="0" fontId="37" fillId="0" borderId="50" xfId="0" applyFont="1" applyFill="1" applyBorder="1" applyAlignment="1">
      <alignment horizontal="left" vertical="center" wrapText="1"/>
    </xf>
    <xf numFmtId="0" fontId="36" fillId="0" borderId="55" xfId="0" applyFont="1" applyFill="1" applyBorder="1" applyAlignment="1">
      <alignment horizontal="center" vertical="top" wrapText="1"/>
    </xf>
    <xf numFmtId="0" fontId="36" fillId="0" borderId="56" xfId="0" applyFont="1" applyFill="1" applyBorder="1" applyAlignment="1">
      <alignment horizontal="center" vertical="top" wrapText="1"/>
    </xf>
    <xf numFmtId="0" fontId="36" fillId="0" borderId="61" xfId="0" applyFont="1" applyFill="1" applyBorder="1" applyAlignment="1">
      <alignment horizontal="center" vertical="center" wrapText="1"/>
    </xf>
    <xf numFmtId="0" fontId="36" fillId="0" borderId="62" xfId="0" applyFont="1" applyFill="1" applyBorder="1" applyAlignment="1">
      <alignment horizontal="center" vertical="center" wrapText="1"/>
    </xf>
    <xf numFmtId="164" fontId="36" fillId="0" borderId="63" xfId="1" applyFont="1" applyBorder="1" applyAlignment="1">
      <alignment horizontal="center" vertical="center" wrapText="1"/>
    </xf>
    <xf numFmtId="0" fontId="37" fillId="0" borderId="0" xfId="7" applyFont="1" applyAlignment="1">
      <alignment horizontal="center" vertical="center" wrapText="1"/>
    </xf>
    <xf numFmtId="0" fontId="1" fillId="0" borderId="46" xfId="0" applyFont="1" applyFill="1" applyBorder="1" applyAlignment="1"/>
    <xf numFmtId="0" fontId="1" fillId="0" borderId="47" xfId="0" applyFont="1" applyFill="1" applyBorder="1" applyAlignment="1"/>
    <xf numFmtId="164" fontId="1" fillId="0" borderId="48" xfId="1" applyFont="1" applyBorder="1"/>
    <xf numFmtId="0" fontId="1" fillId="0" borderId="0" xfId="0" applyFont="1" applyFill="1" applyAlignment="1"/>
    <xf numFmtId="0" fontId="1" fillId="0" borderId="64" xfId="0" applyFont="1" applyFill="1" applyBorder="1" applyAlignment="1">
      <alignment horizontal="center" vertical="center"/>
    </xf>
    <xf numFmtId="0" fontId="1" fillId="0" borderId="50" xfId="0" applyFont="1" applyFill="1" applyBorder="1" applyAlignment="1">
      <alignment horizontal="center" vertical="center"/>
    </xf>
    <xf numFmtId="2" fontId="1" fillId="0" borderId="50" xfId="0" applyNumberFormat="1" applyFont="1" applyFill="1" applyBorder="1" applyAlignment="1">
      <alignment horizontal="center" vertical="center"/>
    </xf>
    <xf numFmtId="164" fontId="1" fillId="0" borderId="50" xfId="1" applyFont="1" applyBorder="1" applyAlignment="1">
      <alignment horizontal="center" vertical="center"/>
    </xf>
    <xf numFmtId="164" fontId="1" fillId="0" borderId="66" xfId="1" applyFont="1" applyBorder="1" applyAlignment="1">
      <alignment horizontal="center" vertical="center"/>
    </xf>
    <xf numFmtId="0" fontId="1" fillId="0" borderId="65" xfId="0" applyFont="1" applyFill="1" applyBorder="1" applyAlignment="1">
      <alignment wrapText="1"/>
    </xf>
    <xf numFmtId="0" fontId="1" fillId="0" borderId="65" xfId="0" applyFont="1" applyFill="1" applyBorder="1" applyAlignment="1"/>
    <xf numFmtId="164" fontId="1" fillId="0" borderId="67" xfId="1" applyFont="1" applyBorder="1"/>
    <xf numFmtId="0" fontId="1" fillId="0" borderId="49" xfId="0" applyFont="1" applyFill="1" applyBorder="1" applyAlignment="1">
      <alignment horizontal="center" vertical="center"/>
    </xf>
    <xf numFmtId="0" fontId="1" fillId="0" borderId="50" xfId="0" applyFont="1" applyFill="1" applyBorder="1" applyAlignment="1">
      <alignment horizontal="justify" vertical="center" wrapText="1"/>
    </xf>
    <xf numFmtId="0" fontId="1" fillId="0" borderId="50" xfId="0" applyFont="1" applyFill="1" applyBorder="1" applyAlignment="1">
      <alignment horizontal="left" vertical="center" wrapText="1"/>
    </xf>
    <xf numFmtId="0" fontId="1" fillId="0" borderId="50" xfId="0" applyFont="1" applyFill="1" applyBorder="1" applyAlignment="1">
      <alignment horizontal="left"/>
    </xf>
    <xf numFmtId="0" fontId="1" fillId="0" borderId="50" xfId="0" applyFont="1" applyFill="1" applyBorder="1" applyAlignment="1">
      <alignment horizontal="center"/>
    </xf>
    <xf numFmtId="164" fontId="1" fillId="0" borderId="50" xfId="1" applyFont="1" applyBorder="1" applyAlignment="1">
      <alignment horizontal="center"/>
    </xf>
    <xf numFmtId="164" fontId="1" fillId="0" borderId="66" xfId="1" applyFont="1" applyBorder="1" applyAlignment="1">
      <alignment horizontal="center"/>
    </xf>
    <xf numFmtId="0" fontId="1" fillId="0" borderId="49" xfId="0" applyFont="1" applyFill="1" applyBorder="1" applyAlignment="1"/>
    <xf numFmtId="0" fontId="1" fillId="0" borderId="50" xfId="0" applyFont="1" applyFill="1" applyBorder="1" applyAlignment="1"/>
    <xf numFmtId="164" fontId="1" fillId="0" borderId="66" xfId="1" applyFont="1" applyBorder="1"/>
    <xf numFmtId="0" fontId="27" fillId="0" borderId="50" xfId="0" applyFont="1" applyFill="1" applyBorder="1" applyAlignment="1"/>
    <xf numFmtId="0" fontId="2" fillId="0" borderId="49" xfId="0" applyFont="1" applyFill="1" applyBorder="1" applyAlignment="1"/>
    <xf numFmtId="0" fontId="2" fillId="0" borderId="50" xfId="0" applyFont="1" applyFill="1" applyBorder="1" applyAlignment="1"/>
    <xf numFmtId="0" fontId="2" fillId="0" borderId="50" xfId="0" applyFont="1" applyFill="1" applyBorder="1" applyAlignment="1">
      <alignment horizontal="right"/>
    </xf>
    <xf numFmtId="164" fontId="2" fillId="0" borderId="66" xfId="1" applyFont="1" applyBorder="1"/>
    <xf numFmtId="0" fontId="2" fillId="0" borderId="0" xfId="0" applyFont="1" applyFill="1" applyAlignment="1"/>
    <xf numFmtId="43" fontId="2" fillId="0" borderId="0" xfId="0" applyNumberFormat="1" applyFont="1" applyFill="1" applyAlignment="1"/>
    <xf numFmtId="0" fontId="1" fillId="0" borderId="68" xfId="0" applyFont="1" applyFill="1" applyBorder="1" applyAlignment="1"/>
    <xf numFmtId="0" fontId="1" fillId="0" borderId="53" xfId="0" applyFont="1" applyFill="1" applyBorder="1" applyAlignment="1"/>
    <xf numFmtId="0" fontId="1" fillId="0" borderId="53" xfId="0" applyFont="1" applyFill="1" applyBorder="1" applyAlignment="1">
      <alignment horizontal="right"/>
    </xf>
    <xf numFmtId="164" fontId="1" fillId="0" borderId="54" xfId="1" applyFont="1" applyBorder="1"/>
    <xf numFmtId="0" fontId="1" fillId="0" borderId="16" xfId="0" applyFont="1" applyFill="1" applyBorder="1" applyAlignment="1"/>
    <xf numFmtId="0" fontId="1" fillId="0" borderId="17" xfId="0" applyFont="1" applyFill="1" applyBorder="1" applyAlignment="1"/>
    <xf numFmtId="0" fontId="1" fillId="0" borderId="17" xfId="0" applyFont="1" applyFill="1" applyBorder="1" applyAlignment="1">
      <alignment horizontal="right"/>
    </xf>
    <xf numFmtId="164" fontId="1" fillId="0" borderId="18" xfId="1" applyFont="1" applyBorder="1"/>
    <xf numFmtId="0" fontId="2" fillId="0" borderId="9" xfId="0" applyFont="1" applyFill="1" applyBorder="1" applyAlignment="1">
      <alignment horizontal="center"/>
    </xf>
    <xf numFmtId="164" fontId="2" fillId="0" borderId="9" xfId="1" applyFont="1" applyBorder="1"/>
    <xf numFmtId="164" fontId="2" fillId="0" borderId="10" xfId="1" applyFont="1" applyBorder="1"/>
    <xf numFmtId="0" fontId="1" fillId="0" borderId="9" xfId="0" applyFont="1" applyFill="1" applyBorder="1" applyAlignment="1">
      <alignment horizontal="center"/>
    </xf>
    <xf numFmtId="164" fontId="1" fillId="0" borderId="9" xfId="1" applyFont="1" applyBorder="1"/>
    <xf numFmtId="164" fontId="1" fillId="0" borderId="10" xfId="1" applyFont="1" applyBorder="1"/>
    <xf numFmtId="0" fontId="2" fillId="0" borderId="20" xfId="0" applyFont="1" applyFill="1" applyBorder="1" applyAlignment="1">
      <alignment horizontal="center"/>
    </xf>
    <xf numFmtId="164" fontId="2" fillId="0" borderId="20" xfId="1" applyFont="1" applyBorder="1"/>
    <xf numFmtId="164" fontId="2" fillId="0" borderId="21" xfId="1" applyFont="1" applyBorder="1"/>
    <xf numFmtId="0" fontId="39" fillId="0" borderId="0" xfId="0" applyFont="1" applyFill="1" applyAlignment="1"/>
    <xf numFmtId="164" fontId="1" fillId="0" borderId="0" xfId="1" applyFont="1"/>
    <xf numFmtId="0" fontId="27" fillId="0" borderId="0" xfId="0" applyFont="1" applyFill="1" applyAlignment="1"/>
    <xf numFmtId="0" fontId="0" fillId="0" borderId="65" xfId="0" applyFont="1" applyFill="1" applyBorder="1" applyAlignment="1">
      <alignment horizontal="left" vertical="center" wrapText="1"/>
    </xf>
    <xf numFmtId="164" fontId="0" fillId="0" borderId="0" xfId="1" applyFont="1"/>
    <xf numFmtId="0" fontId="0" fillId="2" borderId="70" xfId="0" applyFill="1" applyBorder="1" applyAlignment="1">
      <alignment horizontal="left" wrapText="1"/>
    </xf>
    <xf numFmtId="0" fontId="0" fillId="0" borderId="15" xfId="0" applyFill="1" applyBorder="1" applyAlignment="1">
      <alignment horizontal="left" vertical="top"/>
    </xf>
    <xf numFmtId="2" fontId="7" fillId="2" borderId="71" xfId="0" applyNumberFormat="1" applyFont="1" applyFill="1" applyBorder="1" applyAlignment="1">
      <alignment horizontal="right" vertical="center" shrinkToFit="1"/>
    </xf>
    <xf numFmtId="2" fontId="7" fillId="2" borderId="9" xfId="0" applyNumberFormat="1" applyFont="1" applyFill="1" applyBorder="1" applyAlignment="1">
      <alignment horizontal="right" vertical="center" shrinkToFit="1"/>
    </xf>
    <xf numFmtId="0" fontId="3" fillId="2" borderId="7"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3" borderId="73" xfId="0" applyFont="1" applyFill="1" applyBorder="1" applyAlignment="1">
      <alignment horizontal="center" vertical="top" wrapText="1"/>
    </xf>
    <xf numFmtId="2" fontId="0" fillId="0" borderId="0" xfId="0" applyNumberFormat="1" applyFill="1" applyBorder="1" applyAlignment="1">
      <alignment horizontal="left" vertical="top"/>
    </xf>
    <xf numFmtId="0" fontId="0" fillId="0" borderId="0" xfId="0" applyAlignment="1" applyProtection="1">
      <alignment vertical="center"/>
      <protection locked="0"/>
    </xf>
    <xf numFmtId="0" fontId="0" fillId="0" borderId="0" xfId="0" applyAlignment="1">
      <alignment vertical="center"/>
    </xf>
    <xf numFmtId="0" fontId="40" fillId="7" borderId="9"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40" fillId="7" borderId="9" xfId="0" applyFont="1" applyFill="1" applyBorder="1" applyAlignment="1" applyProtection="1">
      <alignment vertical="center"/>
      <protection locked="0"/>
    </xf>
    <xf numFmtId="0" fontId="0" fillId="0" borderId="9" xfId="0" applyBorder="1" applyAlignment="1" applyProtection="1">
      <alignment horizontal="center" vertical="center"/>
      <protection locked="0"/>
    </xf>
    <xf numFmtId="0" fontId="0" fillId="0" borderId="9" xfId="0" applyBorder="1" applyAlignment="1" applyProtection="1">
      <alignment vertical="center"/>
      <protection locked="0"/>
    </xf>
    <xf numFmtId="166" fontId="1" fillId="0" borderId="9" xfId="1" applyNumberFormat="1" applyBorder="1" applyAlignment="1" applyProtection="1">
      <alignment vertical="center"/>
      <protection locked="0"/>
    </xf>
    <xf numFmtId="166" fontId="0" fillId="0" borderId="9" xfId="0" applyNumberFormat="1" applyBorder="1" applyAlignment="1" applyProtection="1">
      <alignment vertical="center"/>
      <protection locked="0"/>
    </xf>
    <xf numFmtId="166" fontId="0" fillId="0" borderId="0" xfId="0" applyNumberFormat="1" applyAlignment="1" applyProtection="1">
      <alignment vertical="center"/>
      <protection locked="0"/>
    </xf>
    <xf numFmtId="2" fontId="0" fillId="0" borderId="9" xfId="0" applyNumberFormat="1" applyBorder="1" applyAlignment="1" applyProtection="1">
      <alignment vertical="center"/>
      <protection locked="0"/>
    </xf>
    <xf numFmtId="0" fontId="0" fillId="0" borderId="9" xfId="0" applyBorder="1" applyAlignment="1" applyProtection="1">
      <alignment horizontal="justify" vertical="center" wrapText="1"/>
      <protection locked="0"/>
    </xf>
    <xf numFmtId="0" fontId="0" fillId="0" borderId="9" xfId="0" applyBorder="1" applyAlignment="1" applyProtection="1">
      <alignment horizontal="center" vertical="center" wrapText="1"/>
      <protection locked="0"/>
    </xf>
    <xf numFmtId="0" fontId="40" fillId="8" borderId="9" xfId="0" applyFont="1" applyFill="1" applyBorder="1" applyAlignment="1" applyProtection="1">
      <alignment vertical="center"/>
      <protection locked="0"/>
    </xf>
    <xf numFmtId="166" fontId="40" fillId="9" borderId="9" xfId="1" applyNumberFormat="1" applyFont="1" applyFill="1" applyBorder="1" applyAlignment="1" applyProtection="1">
      <alignment vertical="center"/>
      <protection locked="0"/>
    </xf>
    <xf numFmtId="0" fontId="40" fillId="0" borderId="0" xfId="0" applyFont="1" applyAlignment="1" applyProtection="1">
      <alignment vertical="center"/>
      <protection locked="0"/>
    </xf>
    <xf numFmtId="0" fontId="41" fillId="0" borderId="0" xfId="0" applyFont="1" applyAlignment="1" applyProtection="1">
      <alignment vertical="center"/>
      <protection locked="0"/>
    </xf>
    <xf numFmtId="166" fontId="1" fillId="0" borderId="0" xfId="1" applyNumberFormat="1" applyBorder="1" applyAlignment="1" applyProtection="1">
      <alignment vertical="center"/>
      <protection locked="0"/>
    </xf>
    <xf numFmtId="166" fontId="1" fillId="0" borderId="0" xfId="1" applyNumberFormat="1" applyAlignment="1" applyProtection="1">
      <alignment vertical="center"/>
      <protection locked="0"/>
    </xf>
    <xf numFmtId="0" fontId="42" fillId="0" borderId="9" xfId="0" applyFont="1" applyBorder="1" applyAlignment="1">
      <alignment vertical="center" wrapText="1"/>
    </xf>
    <xf numFmtId="2" fontId="0" fillId="0" borderId="0" xfId="0" applyNumberFormat="1" applyFill="1" applyBorder="1" applyAlignment="1">
      <alignment horizontal="center" vertical="top"/>
    </xf>
    <xf numFmtId="0" fontId="0" fillId="0" borderId="0" xfId="0" applyFill="1" applyBorder="1" applyAlignment="1">
      <alignment horizontal="center" vertical="top"/>
    </xf>
    <xf numFmtId="167" fontId="40" fillId="9" borderId="9" xfId="1" applyNumberFormat="1" applyFont="1" applyFill="1" applyBorder="1" applyAlignment="1" applyProtection="1">
      <alignment vertical="center"/>
      <protection locked="0"/>
    </xf>
    <xf numFmtId="0" fontId="34" fillId="5" borderId="38" xfId="0" applyFont="1" applyFill="1" applyBorder="1" applyAlignment="1">
      <alignment horizontal="center"/>
    </xf>
    <xf numFmtId="0" fontId="34" fillId="5" borderId="39" xfId="0" applyFont="1" applyFill="1" applyBorder="1" applyAlignment="1">
      <alignment horizontal="center"/>
    </xf>
    <xf numFmtId="0" fontId="34" fillId="5" borderId="40" xfId="0" applyFont="1" applyFill="1" applyBorder="1" applyAlignment="1">
      <alignment horizontal="center"/>
    </xf>
    <xf numFmtId="0" fontId="28" fillId="0" borderId="0" xfId="0" applyFont="1" applyFill="1" applyAlignment="1">
      <alignment horizontal="right" vertical="center"/>
    </xf>
    <xf numFmtId="0" fontId="30" fillId="0" borderId="0" xfId="0" applyFont="1" applyFill="1" applyAlignment="1">
      <alignment horizontal="right" vertical="center"/>
    </xf>
    <xf numFmtId="0" fontId="32" fillId="0" borderId="0" xfId="0" applyFont="1" applyFill="1" applyAlignment="1">
      <alignment horizontal="right" vertical="center"/>
    </xf>
    <xf numFmtId="0" fontId="33" fillId="0" borderId="0" xfId="0" applyFont="1" applyFill="1" applyAlignment="1">
      <alignment horizontal="right" vertical="center"/>
    </xf>
    <xf numFmtId="0" fontId="33" fillId="0" borderId="45" xfId="0" applyFont="1" applyFill="1" applyBorder="1" applyAlignment="1">
      <alignment horizontal="right" vertical="center" wrapText="1"/>
    </xf>
    <xf numFmtId="0" fontId="36" fillId="0" borderId="47" xfId="0" applyFont="1" applyFill="1" applyBorder="1" applyAlignment="1">
      <alignment horizontal="center" vertical="center"/>
    </xf>
    <xf numFmtId="14" fontId="36" fillId="0" borderId="47" xfId="0" applyNumberFormat="1" applyFont="1" applyFill="1" applyBorder="1" applyAlignment="1">
      <alignment horizontal="center" vertical="center" wrapText="1"/>
    </xf>
    <xf numFmtId="14" fontId="36" fillId="0" borderId="48" xfId="0" applyNumberFormat="1" applyFont="1" applyFill="1" applyBorder="1" applyAlignment="1">
      <alignment horizontal="center" vertical="center" wrapText="1"/>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0" fontId="37" fillId="0" borderId="53" xfId="0" applyFont="1" applyFill="1" applyBorder="1" applyAlignment="1">
      <alignment horizontal="center" vertical="center" wrapText="1"/>
    </xf>
    <xf numFmtId="0" fontId="37" fillId="0" borderId="59" xfId="0" applyFont="1" applyFill="1" applyBorder="1" applyAlignment="1">
      <alignment horizontal="center" vertical="center" wrapText="1"/>
    </xf>
    <xf numFmtId="164" fontId="36" fillId="0" borderId="54" xfId="1" applyFont="1" applyBorder="1" applyAlignment="1">
      <alignment horizontal="center" vertical="center" wrapText="1"/>
    </xf>
    <xf numFmtId="164" fontId="36" fillId="0" borderId="60" xfId="1" applyFont="1" applyBorder="1" applyAlignment="1">
      <alignment horizontal="center" vertical="center" wrapText="1"/>
    </xf>
    <xf numFmtId="0" fontId="40" fillId="0" borderId="27" xfId="0" applyFont="1" applyBorder="1" applyAlignment="1" applyProtection="1">
      <alignment horizontal="center" vertical="center"/>
      <protection locked="0"/>
    </xf>
    <xf numFmtId="0" fontId="40" fillId="0" borderId="0" xfId="0" applyFont="1" applyAlignment="1" applyProtection="1">
      <alignment horizontal="center" vertical="center"/>
      <protection locked="0"/>
    </xf>
    <xf numFmtId="0" fontId="40" fillId="0" borderId="0" xfId="0" applyFont="1" applyFill="1" applyAlignment="1" applyProtection="1">
      <alignment horizontal="center" vertical="center"/>
      <protection locked="0"/>
    </xf>
    <xf numFmtId="0" fontId="40" fillId="6" borderId="9" xfId="0" applyFont="1" applyFill="1" applyBorder="1" applyAlignment="1" applyProtection="1">
      <alignment horizontal="center" vertical="center"/>
      <protection locked="0"/>
    </xf>
    <xf numFmtId="166" fontId="40" fillId="7" borderId="9" xfId="1" applyNumberFormat="1" applyFont="1" applyFill="1" applyBorder="1" applyAlignment="1">
      <alignment horizontal="center" vertical="center" wrapText="1"/>
    </xf>
    <xf numFmtId="166" fontId="40" fillId="7" borderId="9" xfId="1" applyNumberFormat="1" applyFont="1" applyFill="1" applyBorder="1" applyAlignment="1" applyProtection="1">
      <alignment horizontal="center" vertical="center" wrapText="1"/>
      <protection locked="0"/>
    </xf>
    <xf numFmtId="0" fontId="40" fillId="7" borderId="9" xfId="0" applyFont="1" applyFill="1" applyBorder="1" applyAlignment="1" applyProtection="1">
      <alignment horizontal="center" vertical="center"/>
      <protection locked="0"/>
    </xf>
    <xf numFmtId="0" fontId="3" fillId="3" borderId="72" xfId="0" applyFont="1" applyFill="1" applyBorder="1" applyAlignment="1">
      <alignment horizontal="center" vertical="top" wrapText="1"/>
    </xf>
    <xf numFmtId="0" fontId="3" fillId="3" borderId="36" xfId="0" applyFont="1" applyFill="1" applyBorder="1" applyAlignment="1">
      <alignment horizontal="center" vertical="top" wrapText="1"/>
    </xf>
    <xf numFmtId="0" fontId="3" fillId="3" borderId="35" xfId="0" applyFont="1" applyFill="1" applyBorder="1" applyAlignment="1">
      <alignment horizontal="center" vertical="top" wrapText="1"/>
    </xf>
    <xf numFmtId="0" fontId="3" fillId="3" borderId="37" xfId="0" applyFont="1" applyFill="1" applyBorder="1" applyAlignment="1">
      <alignment horizontal="center" vertical="top" wrapText="1"/>
    </xf>
    <xf numFmtId="0" fontId="3" fillId="3" borderId="15"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3" borderId="39" xfId="0" applyFont="1" applyFill="1" applyBorder="1" applyAlignment="1">
      <alignment horizontal="center" vertical="top" wrapText="1"/>
    </xf>
    <xf numFmtId="0" fontId="3" fillId="3" borderId="40" xfId="0" applyFont="1" applyFill="1" applyBorder="1" applyAlignment="1">
      <alignment horizontal="center" vertical="top" wrapText="1"/>
    </xf>
    <xf numFmtId="0" fontId="3" fillId="3" borderId="38" xfId="0" applyFont="1" applyFill="1" applyBorder="1" applyAlignment="1">
      <alignment horizontal="center" vertical="top" wrapText="1"/>
    </xf>
    <xf numFmtId="0" fontId="3" fillId="3" borderId="36"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wrapText="1"/>
    </xf>
  </cellXfs>
  <cellStyles count="8">
    <cellStyle name="Comma" xfId="1" builtinId="3"/>
    <cellStyle name="Normal" xfId="0" builtinId="0"/>
    <cellStyle name="Normal 2" xfId="5"/>
    <cellStyle name="Normal 2 2" xfId="6"/>
    <cellStyle name="Normal 3" xfId="3"/>
    <cellStyle name="Normal 4" xfId="2"/>
    <cellStyle name="Normal_Ridgewood-Final Bill-Finishing-April-2002" xfId="4"/>
    <cellStyle name="Style 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workbookViewId="0">
      <selection activeCell="I8" sqref="I8"/>
    </sheetView>
  </sheetViews>
  <sheetFormatPr defaultColWidth="8.90625" defaultRowHeight="14.5"/>
  <cols>
    <col min="1" max="1" width="8.90625" style="207"/>
    <col min="2" max="2" width="49.54296875" style="207" customWidth="1"/>
    <col min="3" max="3" width="8.90625" style="207"/>
    <col min="4" max="4" width="13.453125" style="207" customWidth="1"/>
    <col min="5" max="5" width="14.54296875" style="207" bestFit="1" customWidth="1"/>
    <col min="6" max="6" width="13.453125" style="251" customWidth="1"/>
    <col min="7" max="7" width="8.90625" style="207"/>
    <col min="8" max="8" width="11" style="207" customWidth="1"/>
    <col min="9" max="16384" width="8.90625" style="207"/>
  </cols>
  <sheetData>
    <row r="1" spans="1:6" s="189" customFormat="1" ht="37">
      <c r="A1" s="290" t="s">
        <v>104</v>
      </c>
      <c r="B1" s="290"/>
      <c r="C1" s="290"/>
      <c r="D1" s="290"/>
      <c r="E1" s="290"/>
      <c r="F1" s="290"/>
    </row>
    <row r="2" spans="1:6" s="190" customFormat="1" ht="15.5">
      <c r="A2" s="291" t="s">
        <v>105</v>
      </c>
      <c r="B2" s="291"/>
      <c r="C2" s="291"/>
      <c r="D2" s="291"/>
      <c r="E2" s="291"/>
      <c r="F2" s="291"/>
    </row>
    <row r="3" spans="1:6" s="191" customFormat="1" ht="13">
      <c r="A3" s="292" t="s">
        <v>106</v>
      </c>
      <c r="B3" s="292"/>
      <c r="C3" s="292"/>
      <c r="D3" s="292"/>
      <c r="E3" s="292"/>
      <c r="F3" s="292"/>
    </row>
    <row r="4" spans="1:6" s="191" customFormat="1" ht="13">
      <c r="A4" s="293" t="s">
        <v>107</v>
      </c>
      <c r="B4" s="293"/>
      <c r="C4" s="293"/>
      <c r="D4" s="293"/>
      <c r="E4" s="293"/>
      <c r="F4" s="293"/>
    </row>
    <row r="5" spans="1:6" s="191" customFormat="1" ht="32" customHeight="1" thickBot="1">
      <c r="A5" s="294" t="s">
        <v>108</v>
      </c>
      <c r="B5" s="294"/>
      <c r="C5" s="294"/>
      <c r="D5" s="294"/>
      <c r="E5" s="294"/>
      <c r="F5" s="294"/>
    </row>
    <row r="6" spans="1:6" s="192" customFormat="1" ht="19" thickBot="1">
      <c r="A6" s="287" t="s">
        <v>109</v>
      </c>
      <c r="B6" s="288"/>
      <c r="C6" s="288"/>
      <c r="D6" s="288"/>
      <c r="E6" s="288"/>
      <c r="F6" s="289"/>
    </row>
    <row r="7" spans="1:6" s="195" customFormat="1">
      <c r="A7" s="193" t="s">
        <v>110</v>
      </c>
      <c r="B7" s="194" t="s">
        <v>111</v>
      </c>
      <c r="C7" s="295" t="s">
        <v>112</v>
      </c>
      <c r="D7" s="295"/>
      <c r="E7" s="296">
        <v>45338</v>
      </c>
      <c r="F7" s="297"/>
    </row>
    <row r="8" spans="1:6" s="195" customFormat="1">
      <c r="A8" s="196"/>
      <c r="B8" s="197"/>
      <c r="C8" s="298"/>
      <c r="D8" s="299"/>
      <c r="E8" s="302"/>
      <c r="F8" s="304" t="s">
        <v>132</v>
      </c>
    </row>
    <row r="9" spans="1:6" s="195" customFormat="1" ht="15" thickBot="1">
      <c r="A9" s="198"/>
      <c r="B9" s="199" t="s">
        <v>113</v>
      </c>
      <c r="C9" s="300"/>
      <c r="D9" s="301"/>
      <c r="E9" s="303"/>
      <c r="F9" s="305"/>
    </row>
    <row r="10" spans="1:6" s="203" customFormat="1" ht="15" thickBot="1">
      <c r="A10" s="200" t="s">
        <v>114</v>
      </c>
      <c r="B10" s="201" t="s">
        <v>115</v>
      </c>
      <c r="C10" s="201" t="s">
        <v>3</v>
      </c>
      <c r="D10" s="201" t="s">
        <v>116</v>
      </c>
      <c r="E10" s="201" t="s">
        <v>103</v>
      </c>
      <c r="F10" s="202" t="s">
        <v>117</v>
      </c>
    </row>
    <row r="11" spans="1:6">
      <c r="A11" s="204"/>
      <c r="B11" s="205"/>
      <c r="C11" s="205"/>
      <c r="D11" s="205"/>
      <c r="E11" s="205"/>
      <c r="F11" s="206"/>
    </row>
    <row r="12" spans="1:6" ht="33" customHeight="1">
      <c r="A12" s="208">
        <v>1</v>
      </c>
      <c r="B12" s="253" t="s">
        <v>131</v>
      </c>
      <c r="C12" s="209" t="s">
        <v>118</v>
      </c>
      <c r="D12" s="210">
        <v>19869.0749</v>
      </c>
      <c r="E12" s="211">
        <f>Abstract!L20</f>
        <v>648423.3403421999</v>
      </c>
      <c r="F12" s="212">
        <f>E12-D12</f>
        <v>628554.26544219989</v>
      </c>
    </row>
    <row r="13" spans="1:6" ht="33" customHeight="1">
      <c r="A13" s="208"/>
      <c r="B13" s="213"/>
      <c r="C13" s="209"/>
      <c r="D13" s="210"/>
      <c r="E13" s="211"/>
      <c r="F13" s="212"/>
    </row>
    <row r="14" spans="1:6">
      <c r="A14" s="208"/>
      <c r="B14" s="213"/>
      <c r="C14" s="209"/>
      <c r="D14" s="210"/>
      <c r="E14" s="211"/>
      <c r="F14" s="212"/>
    </row>
    <row r="15" spans="1:6">
      <c r="A15" s="208"/>
      <c r="B15" s="213"/>
      <c r="C15" s="214"/>
      <c r="D15" s="214"/>
      <c r="E15" s="214"/>
      <c r="F15" s="215"/>
    </row>
    <row r="16" spans="1:6">
      <c r="A16" s="216"/>
      <c r="B16" s="217"/>
      <c r="C16" s="209"/>
      <c r="D16" s="210"/>
      <c r="E16" s="211"/>
      <c r="F16" s="212"/>
    </row>
    <row r="17" spans="1:8">
      <c r="A17" s="216"/>
      <c r="B17" s="218"/>
      <c r="C17" s="209"/>
      <c r="D17" s="209"/>
      <c r="E17" s="211"/>
      <c r="F17" s="212"/>
    </row>
    <row r="18" spans="1:8">
      <c r="A18" s="216"/>
      <c r="B18" s="217"/>
      <c r="C18" s="209"/>
      <c r="D18" s="210"/>
      <c r="E18" s="211"/>
      <c r="F18" s="212"/>
    </row>
    <row r="19" spans="1:8">
      <c r="A19" s="216"/>
      <c r="B19" s="219"/>
      <c r="C19" s="220"/>
      <c r="D19" s="220"/>
      <c r="E19" s="221"/>
      <c r="F19" s="222"/>
    </row>
    <row r="20" spans="1:8">
      <c r="A20" s="223"/>
      <c r="B20" s="224"/>
      <c r="C20" s="224"/>
      <c r="D20" s="224"/>
      <c r="E20" s="224"/>
      <c r="F20" s="225"/>
    </row>
    <row r="21" spans="1:8">
      <c r="A21" s="223"/>
      <c r="B21" s="226"/>
      <c r="C21" s="224"/>
      <c r="D21" s="224"/>
      <c r="E21" s="224"/>
      <c r="F21" s="225"/>
    </row>
    <row r="22" spans="1:8" s="231" customFormat="1">
      <c r="A22" s="227"/>
      <c r="B22" s="228"/>
      <c r="C22" s="228"/>
      <c r="D22" s="228"/>
      <c r="E22" s="229"/>
      <c r="F22" s="230"/>
      <c r="H22" s="232"/>
    </row>
    <row r="23" spans="1:8" ht="15" thickBot="1">
      <c r="A23" s="233"/>
      <c r="B23" s="234"/>
      <c r="C23" s="234"/>
      <c r="D23" s="234"/>
      <c r="E23" s="235"/>
      <c r="F23" s="236"/>
    </row>
    <row r="24" spans="1:8">
      <c r="A24" s="237"/>
      <c r="B24" s="238"/>
      <c r="C24" s="238"/>
      <c r="D24" s="238"/>
      <c r="E24" s="239"/>
      <c r="F24" s="240"/>
    </row>
    <row r="25" spans="1:8" s="231" customFormat="1">
      <c r="A25" s="26"/>
      <c r="B25" s="241" t="s">
        <v>119</v>
      </c>
      <c r="C25" s="27"/>
      <c r="D25" s="242">
        <f>SUM(D12:D24)</f>
        <v>19869.0749</v>
      </c>
      <c r="E25" s="242">
        <f>SUM(E12:E24)</f>
        <v>648423.3403421999</v>
      </c>
      <c r="F25" s="243">
        <f>SUM(F12:F24)</f>
        <v>628554.26544219989</v>
      </c>
    </row>
    <row r="26" spans="1:8">
      <c r="A26" s="15"/>
      <c r="B26" s="244" t="s">
        <v>120</v>
      </c>
      <c r="C26" s="113"/>
      <c r="D26" s="245">
        <f>D25*18%</f>
        <v>3576.4334819999999</v>
      </c>
      <c r="E26" s="245">
        <f>E25*18%</f>
        <v>116716.20126159598</v>
      </c>
      <c r="F26" s="246">
        <f>F25*18%</f>
        <v>113139.76777959598</v>
      </c>
    </row>
    <row r="27" spans="1:8" s="231" customFormat="1">
      <c r="A27" s="26"/>
      <c r="B27" s="241" t="s">
        <v>121</v>
      </c>
      <c r="C27" s="27"/>
      <c r="D27" s="242">
        <f>SUM(D25:D26)</f>
        <v>23445.508382</v>
      </c>
      <c r="E27" s="242">
        <f>SUM(E25:E26)</f>
        <v>765139.54160379583</v>
      </c>
      <c r="F27" s="243">
        <f>SUM(F25:F26)</f>
        <v>741694.03322179592</v>
      </c>
    </row>
    <row r="28" spans="1:8" s="231" customFormat="1" ht="15" thickBot="1">
      <c r="A28" s="32"/>
      <c r="B28" s="247" t="s">
        <v>122</v>
      </c>
      <c r="C28" s="33"/>
      <c r="D28" s="248"/>
      <c r="E28" s="248"/>
      <c r="F28" s="249">
        <f>F27</f>
        <v>741694.03322179592</v>
      </c>
    </row>
    <row r="29" spans="1:8">
      <c r="F29" s="254"/>
    </row>
    <row r="30" spans="1:8">
      <c r="B30" s="250" t="s">
        <v>123</v>
      </c>
    </row>
    <row r="31" spans="1:8">
      <c r="B31" s="207" t="s">
        <v>124</v>
      </c>
    </row>
    <row r="33" spans="1:2">
      <c r="B33" s="231" t="s">
        <v>125</v>
      </c>
    </row>
    <row r="34" spans="1:2">
      <c r="B34" s="207" t="s">
        <v>126</v>
      </c>
    </row>
    <row r="36" spans="1:2">
      <c r="B36" s="252" t="s">
        <v>127</v>
      </c>
    </row>
    <row r="39" spans="1:2">
      <c r="A39" s="207" t="s">
        <v>128</v>
      </c>
    </row>
    <row r="42" spans="1:2">
      <c r="A42" s="207" t="s">
        <v>129</v>
      </c>
    </row>
  </sheetData>
  <mergeCells count="11">
    <mergeCell ref="C7:D7"/>
    <mergeCell ref="E7:F7"/>
    <mergeCell ref="C8:D9"/>
    <mergeCell ref="E8:E9"/>
    <mergeCell ref="F8:F9"/>
    <mergeCell ref="A6:F6"/>
    <mergeCell ref="A1:F1"/>
    <mergeCell ref="A2:F2"/>
    <mergeCell ref="A3:F3"/>
    <mergeCell ref="A4:F4"/>
    <mergeCell ref="A5:F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M12"/>
  <sheetViews>
    <sheetView zoomScaleNormal="100" workbookViewId="0">
      <selection activeCell="I12" sqref="I12"/>
    </sheetView>
  </sheetViews>
  <sheetFormatPr defaultColWidth="11.54296875" defaultRowHeight="14.5"/>
  <cols>
    <col min="1" max="1" width="10.54296875" style="263" customWidth="1"/>
    <col min="2" max="2" width="27.6328125" style="263" customWidth="1"/>
    <col min="3" max="3" width="12.6328125" style="282" customWidth="1"/>
    <col min="4" max="4" width="12.36328125" style="263" customWidth="1"/>
    <col min="5" max="221" width="11.54296875" style="263"/>
    <col min="222" max="16384" width="11.54296875" style="264"/>
  </cols>
  <sheetData>
    <row r="1" spans="1:221">
      <c r="A1" s="306" t="s">
        <v>164</v>
      </c>
      <c r="B1" s="307"/>
      <c r="C1" s="308"/>
      <c r="D1" s="307"/>
      <c r="E1" s="307"/>
      <c r="F1" s="307"/>
      <c r="G1" s="307"/>
      <c r="H1" s="307"/>
    </row>
    <row r="2" spans="1:221" s="267" customFormat="1">
      <c r="A2" s="309" t="s">
        <v>114</v>
      </c>
      <c r="B2" s="309" t="s">
        <v>140</v>
      </c>
      <c r="C2" s="310" t="s">
        <v>141</v>
      </c>
      <c r="D2" s="312" t="s">
        <v>135</v>
      </c>
      <c r="E2" s="312"/>
      <c r="F2" s="312"/>
      <c r="G2" s="265"/>
      <c r="H2" s="312" t="s">
        <v>9</v>
      </c>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c r="BJ2" s="266"/>
      <c r="BK2" s="266"/>
      <c r="BL2" s="266"/>
      <c r="BM2" s="266"/>
      <c r="BN2" s="266"/>
      <c r="BO2" s="266"/>
      <c r="BP2" s="266"/>
      <c r="BQ2" s="266"/>
      <c r="BR2" s="266"/>
      <c r="BS2" s="266"/>
      <c r="BT2" s="266"/>
      <c r="BU2" s="266"/>
      <c r="BV2" s="266"/>
      <c r="BW2" s="266"/>
      <c r="BX2" s="266"/>
      <c r="BY2" s="266"/>
      <c r="BZ2" s="266"/>
      <c r="CA2" s="266"/>
      <c r="CB2" s="266"/>
      <c r="CC2" s="266"/>
      <c r="CD2" s="266"/>
      <c r="CE2" s="266"/>
      <c r="CF2" s="266"/>
      <c r="CG2" s="266"/>
      <c r="CH2" s="266"/>
      <c r="CI2" s="266"/>
      <c r="CJ2" s="266"/>
      <c r="CK2" s="266"/>
      <c r="CL2" s="266"/>
      <c r="CM2" s="266"/>
      <c r="CN2" s="266"/>
      <c r="CO2" s="266"/>
      <c r="CP2" s="266"/>
      <c r="CQ2" s="266"/>
      <c r="CR2" s="266"/>
      <c r="CS2" s="266"/>
      <c r="CT2" s="266"/>
      <c r="CU2" s="266"/>
      <c r="CV2" s="266"/>
      <c r="CW2" s="266"/>
      <c r="CX2" s="266"/>
      <c r="CY2" s="266"/>
      <c r="CZ2" s="266"/>
      <c r="DA2" s="266"/>
      <c r="DB2" s="266"/>
      <c r="DC2" s="266"/>
      <c r="DD2" s="266"/>
      <c r="DE2" s="266"/>
      <c r="DF2" s="266"/>
      <c r="DG2" s="266"/>
      <c r="DH2" s="266"/>
      <c r="DI2" s="266"/>
      <c r="DJ2" s="266"/>
      <c r="DK2" s="266"/>
      <c r="DL2" s="266"/>
      <c r="DM2" s="266"/>
      <c r="DN2" s="266"/>
      <c r="DO2" s="266"/>
      <c r="DP2" s="266"/>
      <c r="DQ2" s="266"/>
      <c r="DR2" s="266"/>
      <c r="DS2" s="266"/>
      <c r="DT2" s="266"/>
      <c r="DU2" s="266"/>
      <c r="DV2" s="266"/>
      <c r="DW2" s="266"/>
      <c r="DX2" s="266"/>
      <c r="DY2" s="266"/>
      <c r="DZ2" s="266"/>
      <c r="EA2" s="266"/>
      <c r="EB2" s="266"/>
      <c r="EC2" s="266"/>
      <c r="ED2" s="266"/>
      <c r="EE2" s="266"/>
      <c r="EF2" s="266"/>
      <c r="EG2" s="266"/>
      <c r="EH2" s="266"/>
      <c r="EI2" s="266"/>
      <c r="EJ2" s="266"/>
      <c r="EK2" s="266"/>
      <c r="EL2" s="266"/>
      <c r="EM2" s="266"/>
      <c r="EN2" s="266"/>
      <c r="EO2" s="266"/>
      <c r="EP2" s="266"/>
      <c r="EQ2" s="266"/>
      <c r="ER2" s="266"/>
      <c r="ES2" s="266"/>
      <c r="ET2" s="266"/>
      <c r="EU2" s="266"/>
      <c r="EV2" s="266"/>
      <c r="EW2" s="266"/>
      <c r="EX2" s="266"/>
      <c r="EY2" s="266"/>
      <c r="EZ2" s="266"/>
      <c r="FA2" s="266"/>
      <c r="FB2" s="266"/>
      <c r="FC2" s="266"/>
      <c r="FD2" s="266"/>
      <c r="FE2" s="266"/>
      <c r="FF2" s="266"/>
      <c r="FG2" s="266"/>
      <c r="FH2" s="266"/>
      <c r="FI2" s="266"/>
      <c r="FJ2" s="266"/>
      <c r="FK2" s="266"/>
      <c r="FL2" s="266"/>
      <c r="FM2" s="266"/>
      <c r="FN2" s="266"/>
      <c r="FO2" s="266"/>
      <c r="FP2" s="266"/>
      <c r="FQ2" s="266"/>
      <c r="FR2" s="266"/>
      <c r="FS2" s="266"/>
      <c r="FT2" s="266"/>
      <c r="FU2" s="266"/>
      <c r="FV2" s="266"/>
      <c r="FW2" s="266"/>
      <c r="FX2" s="266"/>
      <c r="FY2" s="266"/>
      <c r="FZ2" s="266"/>
      <c r="GA2" s="266"/>
      <c r="GB2" s="266"/>
      <c r="GC2" s="266"/>
      <c r="GD2" s="266"/>
      <c r="GE2" s="266"/>
      <c r="GF2" s="266"/>
      <c r="GG2" s="266"/>
      <c r="GH2" s="266"/>
      <c r="GI2" s="266"/>
      <c r="GJ2" s="266"/>
      <c r="GK2" s="266"/>
      <c r="GL2" s="266"/>
      <c r="GM2" s="266"/>
      <c r="GN2" s="266"/>
      <c r="GO2" s="266"/>
      <c r="GP2" s="266"/>
      <c r="GQ2" s="266"/>
      <c r="GR2" s="266"/>
      <c r="GS2" s="266"/>
      <c r="GT2" s="266"/>
      <c r="GU2" s="266"/>
      <c r="GV2" s="266"/>
      <c r="GW2" s="266"/>
      <c r="GX2" s="266"/>
      <c r="GY2" s="266"/>
      <c r="GZ2" s="266"/>
      <c r="HA2" s="266"/>
      <c r="HB2" s="266"/>
      <c r="HC2" s="266"/>
      <c r="HD2" s="266"/>
      <c r="HE2" s="266"/>
      <c r="HF2" s="266"/>
      <c r="HG2" s="266"/>
      <c r="HH2" s="266"/>
      <c r="HI2" s="266"/>
      <c r="HJ2" s="266"/>
      <c r="HK2" s="266"/>
      <c r="HL2" s="266"/>
      <c r="HM2" s="266"/>
    </row>
    <row r="3" spans="1:221">
      <c r="A3" s="309"/>
      <c r="B3" s="309"/>
      <c r="C3" s="311"/>
      <c r="D3" s="268" t="s">
        <v>142</v>
      </c>
      <c r="E3" s="268" t="s">
        <v>117</v>
      </c>
      <c r="F3" s="268" t="s">
        <v>143</v>
      </c>
      <c r="G3" s="268" t="s">
        <v>144</v>
      </c>
      <c r="H3" s="312"/>
    </row>
    <row r="4" spans="1:221">
      <c r="A4" s="269">
        <v>1</v>
      </c>
      <c r="B4" s="270" t="s">
        <v>146</v>
      </c>
      <c r="C4" s="271">
        <v>816373.81306720001</v>
      </c>
      <c r="D4" s="274">
        <f>Abstract!J20</f>
        <v>19869.0749</v>
      </c>
      <c r="E4" s="270">
        <f t="shared" ref="E4" si="0">F4-D4</f>
        <v>628554.26544219989</v>
      </c>
      <c r="F4" s="274">
        <f>Abstract!L20</f>
        <v>648423.3403421999</v>
      </c>
      <c r="G4" s="272">
        <f>F4-C4</f>
        <v>-167950.47272500012</v>
      </c>
      <c r="H4" s="272"/>
      <c r="I4" s="273"/>
    </row>
    <row r="5" spans="1:221">
      <c r="A5" s="269"/>
      <c r="B5" s="270"/>
      <c r="C5" s="271"/>
      <c r="D5" s="270"/>
      <c r="E5" s="270"/>
      <c r="F5" s="270"/>
      <c r="G5" s="272"/>
      <c r="H5" s="272"/>
      <c r="I5" s="273"/>
    </row>
    <row r="6" spans="1:221">
      <c r="A6" s="269"/>
      <c r="B6" s="270" t="s">
        <v>136</v>
      </c>
      <c r="C6" s="271">
        <f>C4*18%</f>
        <v>146947.28635209601</v>
      </c>
      <c r="D6" s="271">
        <f t="shared" ref="D6:G6" si="1">D4*18%</f>
        <v>3576.4334819999999</v>
      </c>
      <c r="E6" s="271">
        <f t="shared" si="1"/>
        <v>113139.76777959598</v>
      </c>
      <c r="F6" s="271">
        <f t="shared" si="1"/>
        <v>116716.20126159598</v>
      </c>
      <c r="G6" s="271">
        <f t="shared" si="1"/>
        <v>-30231.085090500019</v>
      </c>
      <c r="H6" s="272"/>
      <c r="I6" s="273"/>
    </row>
    <row r="7" spans="1:221">
      <c r="A7" s="276"/>
      <c r="B7" s="275"/>
      <c r="C7" s="271"/>
      <c r="D7" s="270"/>
      <c r="E7" s="270"/>
      <c r="F7" s="270"/>
      <c r="G7" s="270"/>
      <c r="H7" s="270"/>
    </row>
    <row r="8" spans="1:221" s="279" customFormat="1" ht="13">
      <c r="A8" s="277"/>
      <c r="B8" s="277" t="s">
        <v>145</v>
      </c>
      <c r="C8" s="278">
        <f>SUM(C4:C7)</f>
        <v>963321.09941929602</v>
      </c>
      <c r="D8" s="286">
        <f>SUM(D4:D7)</f>
        <v>23445.508382</v>
      </c>
      <c r="E8" s="286">
        <f>SUM(E4:E7)</f>
        <v>741694.03322179592</v>
      </c>
      <c r="F8" s="286">
        <f>SUM(F4:F7)</f>
        <v>765139.54160379583</v>
      </c>
      <c r="G8" s="278">
        <f>SUM(G4:G7)</f>
        <v>-198181.55781550013</v>
      </c>
      <c r="H8" s="278"/>
    </row>
    <row r="9" spans="1:221">
      <c r="B9" s="280"/>
      <c r="C9" s="281"/>
      <c r="D9" s="281"/>
      <c r="E9" s="281"/>
      <c r="F9" s="281"/>
      <c r="G9" s="281"/>
    </row>
    <row r="10" spans="1:221">
      <c r="C10" s="281"/>
      <c r="D10" s="281"/>
      <c r="E10" s="281"/>
      <c r="F10" s="281"/>
      <c r="G10" s="281"/>
    </row>
    <row r="12" spans="1:221">
      <c r="H12" s="273"/>
    </row>
  </sheetData>
  <mergeCells count="6">
    <mergeCell ref="A1:H1"/>
    <mergeCell ref="A2:A3"/>
    <mergeCell ref="B2:B3"/>
    <mergeCell ref="C2:C3"/>
    <mergeCell ref="D2:F2"/>
    <mergeCell ref="H2:H3"/>
  </mergeCells>
  <pageMargins left="0.7" right="0.7" top="0.75" bottom="0.75" header="0.3" footer="0.3"/>
  <pageSetup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opLeftCell="B22" workbookViewId="0">
      <selection activeCell="J33" sqref="J33"/>
    </sheetView>
  </sheetViews>
  <sheetFormatPr defaultColWidth="7.6328125" defaultRowHeight="14.5"/>
  <cols>
    <col min="1" max="1" width="9" style="135" customWidth="1"/>
    <col min="2" max="2" width="70.90625" style="135" customWidth="1"/>
    <col min="3" max="3" width="5.90625" style="135" customWidth="1"/>
    <col min="4" max="4" width="10.90625" style="135" bestFit="1" customWidth="1"/>
    <col min="5" max="6" width="9.6328125" style="135" customWidth="1"/>
    <col min="7" max="7" width="10" style="135" customWidth="1"/>
    <col min="8" max="8" width="8.6328125" style="135" customWidth="1"/>
    <col min="9" max="9" width="9.90625" style="135" customWidth="1"/>
    <col min="10" max="10" width="10.453125" style="135" customWidth="1"/>
    <col min="11" max="11" width="10.453125" style="135" bestFit="1" customWidth="1"/>
    <col min="12" max="13" width="11.54296875" style="135" customWidth="1"/>
    <col min="14" max="14" width="11.36328125" style="135" customWidth="1"/>
    <col min="15" max="16384" width="7.6328125" style="135"/>
  </cols>
  <sheetData>
    <row r="1" spans="1:14" ht="15" thickBot="1">
      <c r="A1" s="313" t="s">
        <v>133</v>
      </c>
      <c r="B1" s="314"/>
      <c r="C1" s="314"/>
      <c r="D1" s="314"/>
      <c r="E1" s="314"/>
      <c r="F1" s="314"/>
      <c r="G1" s="315"/>
      <c r="H1" s="315"/>
      <c r="I1" s="315"/>
      <c r="J1" s="314"/>
      <c r="K1" s="314"/>
      <c r="L1" s="314"/>
      <c r="M1" s="314"/>
      <c r="N1" s="316"/>
    </row>
    <row r="2" spans="1:14" ht="15" thickBot="1">
      <c r="A2" s="317" t="s">
        <v>93</v>
      </c>
      <c r="B2" s="318"/>
      <c r="C2" s="318"/>
      <c r="D2" s="318"/>
      <c r="E2" s="318"/>
      <c r="F2" s="261"/>
      <c r="G2" s="319" t="s">
        <v>94</v>
      </c>
      <c r="H2" s="319"/>
      <c r="I2" s="320"/>
      <c r="J2" s="321" t="s">
        <v>95</v>
      </c>
      <c r="K2" s="319"/>
      <c r="L2" s="320"/>
      <c r="M2" s="322" t="s">
        <v>139</v>
      </c>
      <c r="N2" s="322" t="s">
        <v>9</v>
      </c>
    </row>
    <row r="3" spans="1:14">
      <c r="A3" s="259" t="s">
        <v>96</v>
      </c>
      <c r="B3" s="260" t="s">
        <v>97</v>
      </c>
      <c r="C3" s="260" t="s">
        <v>98</v>
      </c>
      <c r="D3" s="260" t="s">
        <v>99</v>
      </c>
      <c r="E3" s="180" t="s">
        <v>100</v>
      </c>
      <c r="F3" s="180" t="s">
        <v>135</v>
      </c>
      <c r="G3" s="180" t="s">
        <v>101</v>
      </c>
      <c r="H3" s="180" t="s">
        <v>102</v>
      </c>
      <c r="I3" s="180" t="s">
        <v>103</v>
      </c>
      <c r="J3" s="180" t="s">
        <v>101</v>
      </c>
      <c r="K3" s="180" t="s">
        <v>102</v>
      </c>
      <c r="L3" s="180" t="s">
        <v>103</v>
      </c>
      <c r="M3" s="323"/>
      <c r="N3" s="323"/>
    </row>
    <row r="4" spans="1:14">
      <c r="A4" s="181"/>
      <c r="B4" s="182"/>
      <c r="C4" s="182"/>
      <c r="D4" s="182"/>
      <c r="E4" s="182"/>
      <c r="F4" s="182"/>
      <c r="G4" s="182"/>
      <c r="H4" s="182"/>
      <c r="I4" s="182"/>
      <c r="J4" s="182"/>
      <c r="K4" s="182"/>
      <c r="L4" s="182"/>
      <c r="M4" s="255"/>
      <c r="N4" s="183"/>
    </row>
    <row r="5" spans="1:14">
      <c r="A5" s="19"/>
      <c r="B5" s="14" t="s">
        <v>134</v>
      </c>
      <c r="C5" s="19"/>
      <c r="D5" s="170"/>
      <c r="E5" s="170"/>
      <c r="F5" s="170"/>
      <c r="G5" s="19"/>
      <c r="H5" s="19"/>
      <c r="I5" s="19"/>
      <c r="J5" s="19"/>
      <c r="K5" s="19"/>
      <c r="L5" s="256"/>
      <c r="M5" s="19"/>
      <c r="N5" s="19"/>
    </row>
    <row r="6" spans="1:14" ht="72.5">
      <c r="A6" s="117">
        <v>1</v>
      </c>
      <c r="B6" s="14" t="s">
        <v>17</v>
      </c>
      <c r="C6" s="171" t="s">
        <v>90</v>
      </c>
      <c r="D6" s="172">
        <v>218.88</v>
      </c>
      <c r="E6" s="172">
        <v>375</v>
      </c>
      <c r="F6" s="172">
        <f>E6*D6</f>
        <v>82080</v>
      </c>
      <c r="G6" s="169"/>
      <c r="H6" s="169"/>
      <c r="I6" s="169"/>
      <c r="J6" s="169"/>
      <c r="K6" s="169"/>
      <c r="L6" s="257"/>
      <c r="M6" s="258"/>
      <c r="N6" s="19"/>
    </row>
    <row r="7" spans="1:14" ht="58">
      <c r="A7" s="117">
        <v>2</v>
      </c>
      <c r="B7" s="14" t="s">
        <v>20</v>
      </c>
      <c r="C7" s="171" t="s">
        <v>29</v>
      </c>
      <c r="D7" s="172">
        <v>164.5284</v>
      </c>
      <c r="E7" s="172">
        <v>377.19610231425094</v>
      </c>
      <c r="F7" s="172">
        <f t="shared" ref="F7:F18" si="0">E7*D7</f>
        <v>62059.471200000007</v>
      </c>
      <c r="G7" s="169"/>
      <c r="H7" s="169">
        <f t="shared" ref="H7:H18" si="1">I7-G7</f>
        <v>164.5284</v>
      </c>
      <c r="I7" s="169">
        <f>'MB Extra item'!H24</f>
        <v>164.5284</v>
      </c>
      <c r="J7" s="169"/>
      <c r="K7" s="169">
        <f t="shared" ref="K7:K18" si="2">L7-J7</f>
        <v>62059.471200000007</v>
      </c>
      <c r="L7" s="257">
        <f t="shared" ref="L7:L18" si="3">I7*E7</f>
        <v>62059.471200000007</v>
      </c>
      <c r="M7" s="258">
        <f t="shared" ref="M7:M18" si="4">L7-F7</f>
        <v>0</v>
      </c>
      <c r="N7" s="19"/>
    </row>
    <row r="8" spans="1:14">
      <c r="A8" s="117">
        <v>3</v>
      </c>
      <c r="B8" s="14" t="s">
        <v>32</v>
      </c>
      <c r="C8" s="171" t="s">
        <v>90</v>
      </c>
      <c r="D8" s="172">
        <v>352.79009999999994</v>
      </c>
      <c r="E8" s="172">
        <v>33</v>
      </c>
      <c r="F8" s="172">
        <f t="shared" si="0"/>
        <v>11642.073299999998</v>
      </c>
      <c r="G8" s="169"/>
      <c r="H8" s="169">
        <f t="shared" si="1"/>
        <v>352.79009999999994</v>
      </c>
      <c r="I8" s="169">
        <f>'MB Extra item'!H32</f>
        <v>352.79009999999994</v>
      </c>
      <c r="J8" s="169"/>
      <c r="K8" s="169">
        <f t="shared" si="2"/>
        <v>11642.073299999998</v>
      </c>
      <c r="L8" s="257">
        <f t="shared" si="3"/>
        <v>11642.073299999998</v>
      </c>
      <c r="M8" s="258">
        <f t="shared" si="4"/>
        <v>0</v>
      </c>
      <c r="N8" s="19"/>
    </row>
    <row r="9" spans="1:14" ht="111" customHeight="1">
      <c r="A9" s="117">
        <v>4</v>
      </c>
      <c r="B9" s="173" t="s">
        <v>91</v>
      </c>
      <c r="C9" s="171" t="s">
        <v>90</v>
      </c>
      <c r="D9" s="172">
        <v>453</v>
      </c>
      <c r="E9" s="172">
        <v>414</v>
      </c>
      <c r="F9" s="172">
        <f t="shared" si="0"/>
        <v>187542</v>
      </c>
      <c r="G9" s="169"/>
      <c r="H9" s="169">
        <f t="shared" si="1"/>
        <v>366</v>
      </c>
      <c r="I9" s="169">
        <f>'MB Extra item'!H43</f>
        <v>366</v>
      </c>
      <c r="J9" s="169"/>
      <c r="K9" s="169">
        <f t="shared" si="2"/>
        <v>151524</v>
      </c>
      <c r="L9" s="257">
        <f t="shared" si="3"/>
        <v>151524</v>
      </c>
      <c r="M9" s="258">
        <f t="shared" si="4"/>
        <v>-36018</v>
      </c>
      <c r="N9" s="19"/>
    </row>
    <row r="10" spans="1:14" ht="43.5">
      <c r="A10" s="117">
        <v>5</v>
      </c>
      <c r="B10" s="14" t="s">
        <v>38</v>
      </c>
      <c r="C10" s="171" t="s">
        <v>90</v>
      </c>
      <c r="D10" s="172">
        <v>2150</v>
      </c>
      <c r="E10" s="172">
        <v>34</v>
      </c>
      <c r="F10" s="172">
        <f t="shared" si="0"/>
        <v>73100</v>
      </c>
      <c r="G10" s="169">
        <v>554</v>
      </c>
      <c r="H10" s="169">
        <f t="shared" si="1"/>
        <v>1482</v>
      </c>
      <c r="I10" s="169">
        <f>'MB Extra item'!H95</f>
        <v>2036</v>
      </c>
      <c r="J10" s="169">
        <v>18836</v>
      </c>
      <c r="K10" s="169">
        <f t="shared" si="2"/>
        <v>50388</v>
      </c>
      <c r="L10" s="257">
        <f t="shared" si="3"/>
        <v>69224</v>
      </c>
      <c r="M10" s="258">
        <f t="shared" si="4"/>
        <v>-3876</v>
      </c>
      <c r="N10" s="19"/>
    </row>
    <row r="11" spans="1:14" ht="57">
      <c r="A11" s="117">
        <v>6</v>
      </c>
      <c r="B11" s="14" t="s">
        <v>60</v>
      </c>
      <c r="C11" s="171" t="s">
        <v>90</v>
      </c>
      <c r="D11" s="172">
        <v>410</v>
      </c>
      <c r="E11" s="172">
        <v>411</v>
      </c>
      <c r="F11" s="172">
        <f t="shared" si="0"/>
        <v>168510</v>
      </c>
      <c r="G11" s="169"/>
      <c r="H11" s="169">
        <f t="shared" si="1"/>
        <v>337</v>
      </c>
      <c r="I11" s="169">
        <f>'MB Extra item'!H110</f>
        <v>337</v>
      </c>
      <c r="J11" s="169"/>
      <c r="K11" s="169">
        <f t="shared" si="2"/>
        <v>138507</v>
      </c>
      <c r="L11" s="257">
        <f t="shared" si="3"/>
        <v>138507</v>
      </c>
      <c r="M11" s="258">
        <f t="shared" si="4"/>
        <v>-30003</v>
      </c>
      <c r="N11" s="19"/>
    </row>
    <row r="12" spans="1:14" ht="29">
      <c r="A12" s="117">
        <v>7</v>
      </c>
      <c r="B12" s="14" t="s">
        <v>64</v>
      </c>
      <c r="C12" s="171" t="s">
        <v>90</v>
      </c>
      <c r="D12" s="172">
        <v>218.87732879999999</v>
      </c>
      <c r="E12" s="172">
        <v>169</v>
      </c>
      <c r="F12" s="172">
        <f t="shared" si="0"/>
        <v>36990.268567200001</v>
      </c>
      <c r="G12" s="169"/>
      <c r="H12" s="169">
        <f t="shared" si="1"/>
        <v>218.87732879999999</v>
      </c>
      <c r="I12" s="169">
        <f>'MB Extra item'!H119</f>
        <v>218.87732879999999</v>
      </c>
      <c r="J12" s="169"/>
      <c r="K12" s="169">
        <f t="shared" si="2"/>
        <v>36990.268567200001</v>
      </c>
      <c r="L12" s="257">
        <f t="shared" si="3"/>
        <v>36990.268567200001</v>
      </c>
      <c r="M12" s="258">
        <f t="shared" si="4"/>
        <v>0</v>
      </c>
      <c r="N12" s="19"/>
    </row>
    <row r="13" spans="1:14" ht="29">
      <c r="A13" s="117">
        <v>8</v>
      </c>
      <c r="B13" s="14" t="s">
        <v>66</v>
      </c>
      <c r="C13" s="171" t="s">
        <v>92</v>
      </c>
      <c r="D13" s="172">
        <v>1</v>
      </c>
      <c r="E13" s="172">
        <v>16000</v>
      </c>
      <c r="F13" s="172">
        <f t="shared" si="0"/>
        <v>16000</v>
      </c>
      <c r="G13" s="169"/>
      <c r="H13" s="169">
        <f t="shared" si="1"/>
        <v>1</v>
      </c>
      <c r="I13" s="169">
        <f>'MB Extra item'!H125</f>
        <v>1</v>
      </c>
      <c r="J13" s="169"/>
      <c r="K13" s="169">
        <f t="shared" si="2"/>
        <v>16000</v>
      </c>
      <c r="L13" s="257">
        <f t="shared" si="3"/>
        <v>16000</v>
      </c>
      <c r="M13" s="258">
        <f t="shared" si="4"/>
        <v>0</v>
      </c>
      <c r="N13" s="19"/>
    </row>
    <row r="14" spans="1:14" ht="29">
      <c r="A14" s="117">
        <v>9</v>
      </c>
      <c r="B14" s="14" t="s">
        <v>70</v>
      </c>
      <c r="C14" s="171" t="s">
        <v>92</v>
      </c>
      <c r="D14" s="172">
        <v>1</v>
      </c>
      <c r="E14" s="172">
        <v>3800</v>
      </c>
      <c r="F14" s="172">
        <f t="shared" si="0"/>
        <v>3800</v>
      </c>
      <c r="G14" s="169"/>
      <c r="H14" s="169">
        <f t="shared" si="1"/>
        <v>1</v>
      </c>
      <c r="I14" s="169">
        <f>'MB Extra item'!H131</f>
        <v>1</v>
      </c>
      <c r="J14" s="169"/>
      <c r="K14" s="169">
        <f t="shared" si="2"/>
        <v>3800</v>
      </c>
      <c r="L14" s="257">
        <f t="shared" si="3"/>
        <v>3800</v>
      </c>
      <c r="M14" s="258">
        <f t="shared" si="4"/>
        <v>0</v>
      </c>
      <c r="N14" s="19"/>
    </row>
    <row r="15" spans="1:14" ht="29">
      <c r="A15" s="117">
        <v>10</v>
      </c>
      <c r="B15" s="14" t="s">
        <v>72</v>
      </c>
      <c r="C15" s="171" t="s">
        <v>92</v>
      </c>
      <c r="D15" s="172">
        <v>1</v>
      </c>
      <c r="E15" s="172">
        <v>7000</v>
      </c>
      <c r="F15" s="172">
        <f t="shared" si="0"/>
        <v>7000</v>
      </c>
      <c r="G15" s="169"/>
      <c r="H15" s="169">
        <f t="shared" si="1"/>
        <v>1</v>
      </c>
      <c r="I15" s="169">
        <f>'MB Extra item'!H137</f>
        <v>1</v>
      </c>
      <c r="J15" s="169"/>
      <c r="K15" s="169">
        <f t="shared" si="2"/>
        <v>7000</v>
      </c>
      <c r="L15" s="257">
        <f t="shared" si="3"/>
        <v>7000</v>
      </c>
      <c r="M15" s="258">
        <f t="shared" si="4"/>
        <v>0</v>
      </c>
      <c r="N15" s="19"/>
    </row>
    <row r="16" spans="1:14" ht="29">
      <c r="A16" s="117">
        <v>11</v>
      </c>
      <c r="B16" s="14" t="s">
        <v>74</v>
      </c>
      <c r="C16" s="171" t="s">
        <v>90</v>
      </c>
      <c r="D16" s="172">
        <v>65</v>
      </c>
      <c r="E16" s="172">
        <v>110</v>
      </c>
      <c r="F16" s="172">
        <f t="shared" si="0"/>
        <v>7150</v>
      </c>
      <c r="G16" s="169">
        <v>9.3915900000000008</v>
      </c>
      <c r="H16" s="169">
        <f t="shared" si="1"/>
        <v>55.54224</v>
      </c>
      <c r="I16" s="169">
        <f>'MB Extra item'!H149</f>
        <v>64.93383</v>
      </c>
      <c r="J16" s="169">
        <v>1033.0749000000001</v>
      </c>
      <c r="K16" s="169">
        <f t="shared" si="2"/>
        <v>6109.6463999999996</v>
      </c>
      <c r="L16" s="257">
        <f t="shared" si="3"/>
        <v>7142.7213000000002</v>
      </c>
      <c r="M16" s="258">
        <f t="shared" si="4"/>
        <v>-7.2786999999998443</v>
      </c>
      <c r="N16" s="19"/>
    </row>
    <row r="17" spans="1:14" ht="58">
      <c r="A17" s="174">
        <v>12</v>
      </c>
      <c r="B17" s="148" t="s">
        <v>78</v>
      </c>
      <c r="C17" s="175" t="s">
        <v>29</v>
      </c>
      <c r="D17" s="176">
        <v>350</v>
      </c>
      <c r="E17" s="176">
        <v>330</v>
      </c>
      <c r="F17" s="172">
        <f t="shared" si="0"/>
        <v>115500</v>
      </c>
      <c r="G17" s="169"/>
      <c r="H17" s="169">
        <f t="shared" si="1"/>
        <v>320.83037999999993</v>
      </c>
      <c r="I17" s="169">
        <f>'MB Extra item'!H164</f>
        <v>320.83037999999993</v>
      </c>
      <c r="J17" s="169"/>
      <c r="K17" s="169">
        <f t="shared" si="2"/>
        <v>105874.02539999998</v>
      </c>
      <c r="L17" s="257">
        <f t="shared" si="3"/>
        <v>105874.02539999998</v>
      </c>
      <c r="M17" s="258">
        <f t="shared" si="4"/>
        <v>-9625.9746000000159</v>
      </c>
      <c r="N17" s="12"/>
    </row>
    <row r="18" spans="1:14" ht="29">
      <c r="A18" s="117">
        <v>13</v>
      </c>
      <c r="B18" s="177" t="s">
        <v>87</v>
      </c>
      <c r="C18" s="178" t="s">
        <v>90</v>
      </c>
      <c r="D18" s="179">
        <v>1800</v>
      </c>
      <c r="E18" s="179">
        <v>25</v>
      </c>
      <c r="F18" s="172">
        <f t="shared" si="0"/>
        <v>45000</v>
      </c>
      <c r="G18" s="169"/>
      <c r="H18" s="169">
        <f t="shared" si="1"/>
        <v>1546.3912229999999</v>
      </c>
      <c r="I18" s="169">
        <f>'MB Extra item'!H173</f>
        <v>1546.3912229999999</v>
      </c>
      <c r="J18" s="169"/>
      <c r="K18" s="169">
        <f t="shared" si="2"/>
        <v>38659.780574999997</v>
      </c>
      <c r="L18" s="257">
        <f t="shared" si="3"/>
        <v>38659.780574999997</v>
      </c>
      <c r="M18" s="258">
        <f t="shared" si="4"/>
        <v>-6340.219425000003</v>
      </c>
      <c r="N18" s="19"/>
    </row>
    <row r="19" spans="1:14" ht="15" thickBot="1"/>
    <row r="20" spans="1:14" ht="15" thickBot="1">
      <c r="A20" s="184"/>
      <c r="B20" s="185" t="s">
        <v>137</v>
      </c>
      <c r="C20" s="186"/>
      <c r="D20" s="186"/>
      <c r="E20" s="186"/>
      <c r="F20" s="187">
        <f>SUM(F4:F19)</f>
        <v>816373.81306720001</v>
      </c>
      <c r="G20" s="186"/>
      <c r="H20" s="186"/>
      <c r="I20" s="186"/>
      <c r="J20" s="187">
        <f>SUM(J4:J19)</f>
        <v>19869.0749</v>
      </c>
      <c r="K20" s="187">
        <f>SUM(K4:K19)</f>
        <v>628554.26544220001</v>
      </c>
      <c r="L20" s="187">
        <f>SUM(L4:L19)</f>
        <v>648423.3403421999</v>
      </c>
      <c r="M20" s="187">
        <f>SUM(M4:M19)</f>
        <v>-85870.472725000014</v>
      </c>
      <c r="N20" s="188"/>
    </row>
    <row r="21" spans="1:14" ht="15" thickBot="1">
      <c r="B21" s="135" t="s">
        <v>136</v>
      </c>
      <c r="F21" s="135">
        <f>F20*18%</f>
        <v>146947.28635209601</v>
      </c>
      <c r="J21" s="284">
        <f t="shared" ref="J21" si="5">J20*18%</f>
        <v>3576.4334819999999</v>
      </c>
      <c r="K21" s="285">
        <f t="shared" ref="K21:L21" si="6">K20*18%</f>
        <v>113139.76777959599</v>
      </c>
      <c r="L21" s="285">
        <f t="shared" si="6"/>
        <v>116716.20126159598</v>
      </c>
      <c r="M21" s="285">
        <f t="shared" ref="M21" si="7">M20*18%</f>
        <v>-15456.685090500003</v>
      </c>
    </row>
    <row r="22" spans="1:14" ht="15" thickBot="1">
      <c r="A22" s="184"/>
      <c r="B22" s="185" t="s">
        <v>138</v>
      </c>
      <c r="C22" s="186"/>
      <c r="D22" s="186"/>
      <c r="E22" s="186"/>
      <c r="F22" s="187">
        <f>SUM(F20:F21)</f>
        <v>963321.09941929602</v>
      </c>
      <c r="G22" s="186"/>
      <c r="H22" s="186"/>
      <c r="I22" s="186"/>
      <c r="J22" s="187">
        <f t="shared" ref="J22" si="8">SUM(J20:J21)</f>
        <v>23445.508382</v>
      </c>
      <c r="K22" s="187">
        <f t="shared" ref="K22:L22" si="9">SUM(K20:K21)</f>
        <v>741694.03322179604</v>
      </c>
      <c r="L22" s="187">
        <f t="shared" si="9"/>
        <v>765139.54160379583</v>
      </c>
      <c r="M22" s="187">
        <f t="shared" ref="M22" si="10">SUM(M20:M21)</f>
        <v>-101327.15781550002</v>
      </c>
      <c r="N22" s="188"/>
    </row>
    <row r="24" spans="1:14">
      <c r="H24" s="262"/>
      <c r="L24" s="262"/>
    </row>
  </sheetData>
  <mergeCells count="6">
    <mergeCell ref="A1:N1"/>
    <mergeCell ref="A2:E2"/>
    <mergeCell ref="G2:I2"/>
    <mergeCell ref="J2:L2"/>
    <mergeCell ref="M2:M3"/>
    <mergeCell ref="N2:N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6"/>
  <sheetViews>
    <sheetView topLeftCell="A89" zoomScaleNormal="100" workbookViewId="0">
      <selection activeCell="J100" sqref="J100"/>
    </sheetView>
  </sheetViews>
  <sheetFormatPr defaultRowHeight="14.5"/>
  <cols>
    <col min="2" max="2" width="55.453125" customWidth="1"/>
    <col min="9" max="9" width="12" customWidth="1"/>
  </cols>
  <sheetData>
    <row r="1" spans="1:9">
      <c r="A1" s="324" t="s">
        <v>0</v>
      </c>
      <c r="B1" s="325"/>
      <c r="C1" s="325"/>
      <c r="D1" s="325"/>
      <c r="E1" s="325"/>
      <c r="F1" s="325"/>
      <c r="G1" s="325"/>
      <c r="H1" s="325"/>
      <c r="I1" s="326"/>
    </row>
    <row r="2" spans="1:9">
      <c r="A2" s="327" t="s">
        <v>130</v>
      </c>
      <c r="B2" s="328"/>
      <c r="C2" s="328"/>
      <c r="D2" s="328"/>
      <c r="E2" s="328"/>
      <c r="F2" s="328"/>
      <c r="G2" s="328"/>
      <c r="H2" s="328"/>
      <c r="I2" s="329"/>
    </row>
    <row r="3" spans="1:9">
      <c r="A3" s="1" t="s">
        <v>1</v>
      </c>
      <c r="B3" s="2" t="s">
        <v>2</v>
      </c>
      <c r="C3" s="3" t="s">
        <v>3</v>
      </c>
      <c r="D3" s="3" t="s">
        <v>4</v>
      </c>
      <c r="E3" s="4" t="s">
        <v>5</v>
      </c>
      <c r="F3" s="4" t="s">
        <v>6</v>
      </c>
      <c r="G3" s="5" t="s">
        <v>7</v>
      </c>
      <c r="H3" s="5" t="s">
        <v>8</v>
      </c>
      <c r="I3" s="6" t="s">
        <v>9</v>
      </c>
    </row>
    <row r="4" spans="1:9">
      <c r="A4" s="7"/>
      <c r="B4" s="8" t="s">
        <v>10</v>
      </c>
      <c r="C4" s="9"/>
      <c r="D4" s="10"/>
      <c r="E4" s="11"/>
      <c r="F4" s="12"/>
      <c r="G4" s="12"/>
      <c r="H4" s="12"/>
      <c r="I4" s="13"/>
    </row>
    <row r="5" spans="1:9" ht="87">
      <c r="A5" s="38">
        <v>1</v>
      </c>
      <c r="B5" s="39" t="s">
        <v>17</v>
      </c>
      <c r="C5" s="19"/>
      <c r="D5" s="19"/>
      <c r="E5" s="40"/>
      <c r="F5" s="19"/>
      <c r="G5" s="19"/>
      <c r="H5" s="19"/>
      <c r="I5" s="31"/>
    </row>
    <row r="6" spans="1:9">
      <c r="A6" s="41"/>
      <c r="B6" s="42" t="s">
        <v>18</v>
      </c>
      <c r="C6" s="43" t="s">
        <v>11</v>
      </c>
      <c r="D6" s="43">
        <v>1</v>
      </c>
      <c r="E6" s="44">
        <v>18.7</v>
      </c>
      <c r="F6" s="43"/>
      <c r="G6" s="44">
        <v>0.96</v>
      </c>
      <c r="H6" s="44">
        <f>PRODUCT(D6:G6)</f>
        <v>17.951999999999998</v>
      </c>
      <c r="I6" s="31"/>
    </row>
    <row r="7" spans="1:9">
      <c r="A7" s="41"/>
      <c r="B7" s="45" t="s">
        <v>19</v>
      </c>
      <c r="C7" s="43" t="s">
        <v>11</v>
      </c>
      <c r="D7" s="43">
        <v>2</v>
      </c>
      <c r="E7" s="44">
        <v>0.43</v>
      </c>
      <c r="F7" s="43"/>
      <c r="G7" s="44">
        <v>2.77</v>
      </c>
      <c r="H7" s="44">
        <f>PRODUCT(D7:G7)</f>
        <v>2.3822000000000001</v>
      </c>
      <c r="I7" s="31"/>
    </row>
    <row r="8" spans="1:9" ht="15" thickBot="1">
      <c r="A8" s="41"/>
      <c r="B8" s="42"/>
      <c r="C8" s="43"/>
      <c r="D8" s="43"/>
      <c r="E8" s="44"/>
      <c r="F8" s="43"/>
      <c r="G8" s="44"/>
      <c r="H8" s="44"/>
      <c r="I8" s="31"/>
    </row>
    <row r="9" spans="1:9">
      <c r="A9" s="20"/>
      <c r="B9" s="21" t="s">
        <v>12</v>
      </c>
      <c r="C9" s="22" t="s">
        <v>11</v>
      </c>
      <c r="D9" s="21"/>
      <c r="E9" s="21"/>
      <c r="F9" s="21"/>
      <c r="G9" s="23"/>
      <c r="H9" s="24">
        <f>SUM(H6:H8)</f>
        <v>20.334199999999999</v>
      </c>
      <c r="I9" s="25"/>
    </row>
    <row r="10" spans="1:9">
      <c r="A10" s="26"/>
      <c r="B10" s="27" t="s">
        <v>13</v>
      </c>
      <c r="C10" s="28" t="s">
        <v>14</v>
      </c>
      <c r="D10" s="27"/>
      <c r="E10" s="27"/>
      <c r="F10" s="27"/>
      <c r="G10" s="19">
        <v>10.763999999999999</v>
      </c>
      <c r="H10" s="30">
        <f>H9*G10</f>
        <v>218.87732879999999</v>
      </c>
      <c r="I10" s="31"/>
    </row>
    <row r="11" spans="1:9">
      <c r="A11" s="26"/>
      <c r="B11" s="27" t="s">
        <v>15</v>
      </c>
      <c r="C11" s="28" t="s">
        <v>14</v>
      </c>
      <c r="D11" s="27"/>
      <c r="E11" s="27"/>
      <c r="F11" s="27"/>
      <c r="G11" s="19"/>
      <c r="H11" s="30"/>
      <c r="I11" s="31"/>
    </row>
    <row r="12" spans="1:9" ht="15" thickBot="1">
      <c r="A12" s="32"/>
      <c r="B12" s="33" t="s">
        <v>16</v>
      </c>
      <c r="C12" s="34" t="s">
        <v>14</v>
      </c>
      <c r="D12" s="33"/>
      <c r="E12" s="33"/>
      <c r="F12" s="33"/>
      <c r="G12" s="35"/>
      <c r="H12" s="36">
        <f>H10-H11</f>
        <v>218.87732879999999</v>
      </c>
      <c r="I12" s="37"/>
    </row>
    <row r="13" spans="1:9" ht="15" thickBot="1">
      <c r="A13" s="46"/>
      <c r="B13" s="47"/>
      <c r="C13" s="48"/>
      <c r="D13" s="49"/>
      <c r="E13" s="49"/>
      <c r="F13" s="49"/>
      <c r="G13" s="12"/>
      <c r="H13" s="50"/>
      <c r="I13" s="13"/>
    </row>
    <row r="14" spans="1:9" ht="72.5">
      <c r="A14" s="51">
        <v>2</v>
      </c>
      <c r="B14" s="52" t="s">
        <v>20</v>
      </c>
      <c r="C14" s="53"/>
      <c r="D14" s="53"/>
      <c r="E14" s="53"/>
      <c r="F14" s="53"/>
      <c r="G14" s="53"/>
      <c r="H14" s="53"/>
      <c r="I14" s="54"/>
    </row>
    <row r="15" spans="1:9">
      <c r="A15" s="55"/>
      <c r="B15" s="56" t="s">
        <v>21</v>
      </c>
      <c r="C15" s="56" t="s">
        <v>22</v>
      </c>
      <c r="D15" s="56">
        <v>3</v>
      </c>
      <c r="E15" s="56">
        <v>3.71</v>
      </c>
      <c r="F15" s="56"/>
      <c r="G15" s="56"/>
      <c r="H15" s="57">
        <f t="shared" ref="H15:H21" si="0">PRODUCT(D15:G15)</f>
        <v>11.129999999999999</v>
      </c>
      <c r="I15" s="58"/>
    </row>
    <row r="16" spans="1:9">
      <c r="A16" s="55"/>
      <c r="B16" s="56" t="s">
        <v>23</v>
      </c>
      <c r="C16" s="56" t="s">
        <v>22</v>
      </c>
      <c r="D16" s="56">
        <v>1</v>
      </c>
      <c r="E16" s="56">
        <v>10.02</v>
      </c>
      <c r="F16" s="56"/>
      <c r="G16" s="56"/>
      <c r="H16" s="57">
        <f t="shared" si="0"/>
        <v>10.02</v>
      </c>
      <c r="I16" s="58"/>
    </row>
    <row r="17" spans="1:9">
      <c r="A17" s="55"/>
      <c r="B17" s="56" t="s">
        <v>24</v>
      </c>
      <c r="C17" s="56" t="s">
        <v>22</v>
      </c>
      <c r="D17" s="56">
        <v>3</v>
      </c>
      <c r="E17" s="56">
        <v>3.71</v>
      </c>
      <c r="F17" s="56"/>
      <c r="G17" s="56"/>
      <c r="H17" s="57">
        <f t="shared" si="0"/>
        <v>11.129999999999999</v>
      </c>
      <c r="I17" s="58"/>
    </row>
    <row r="18" spans="1:9">
      <c r="A18" s="55"/>
      <c r="B18" s="56" t="s">
        <v>25</v>
      </c>
      <c r="C18" s="56" t="s">
        <v>22</v>
      </c>
      <c r="D18" s="56">
        <v>1</v>
      </c>
      <c r="E18" s="56">
        <v>7.82</v>
      </c>
      <c r="F18" s="56"/>
      <c r="G18" s="56"/>
      <c r="H18" s="57">
        <f t="shared" si="0"/>
        <v>7.82</v>
      </c>
      <c r="I18" s="58"/>
    </row>
    <row r="19" spans="1:9">
      <c r="A19" s="55"/>
      <c r="B19" s="56" t="s">
        <v>26</v>
      </c>
      <c r="C19" s="56" t="s">
        <v>22</v>
      </c>
      <c r="D19" s="56">
        <v>1</v>
      </c>
      <c r="E19" s="59">
        <v>1.7</v>
      </c>
      <c r="F19" s="56"/>
      <c r="G19" s="56"/>
      <c r="H19" s="57">
        <f t="shared" si="0"/>
        <v>1.7</v>
      </c>
      <c r="I19" s="58"/>
    </row>
    <row r="20" spans="1:9">
      <c r="A20" s="55"/>
      <c r="B20" s="56" t="s">
        <v>27</v>
      </c>
      <c r="C20" s="56" t="s">
        <v>22</v>
      </c>
      <c r="D20" s="56">
        <v>2</v>
      </c>
      <c r="E20" s="59">
        <v>2.4</v>
      </c>
      <c r="F20" s="56"/>
      <c r="G20" s="56"/>
      <c r="H20" s="57">
        <f t="shared" si="0"/>
        <v>4.8</v>
      </c>
      <c r="I20" s="58"/>
    </row>
    <row r="21" spans="1:9">
      <c r="A21" s="55"/>
      <c r="B21" s="56" t="s">
        <v>28</v>
      </c>
      <c r="C21" s="56" t="s">
        <v>22</v>
      </c>
      <c r="D21" s="56">
        <v>2</v>
      </c>
      <c r="E21" s="59">
        <v>1.75</v>
      </c>
      <c r="F21" s="56"/>
      <c r="G21" s="56"/>
      <c r="H21" s="57">
        <f t="shared" si="0"/>
        <v>3.5</v>
      </c>
      <c r="I21" s="58"/>
    </row>
    <row r="22" spans="1:9" ht="15" thickBot="1">
      <c r="A22" s="60"/>
      <c r="B22" s="61"/>
      <c r="C22" s="61"/>
      <c r="D22" s="61"/>
      <c r="E22" s="62"/>
      <c r="F22" s="61"/>
      <c r="G22" s="61"/>
      <c r="H22" s="63"/>
      <c r="I22" s="64"/>
    </row>
    <row r="23" spans="1:9">
      <c r="A23" s="65"/>
      <c r="B23" s="66" t="s">
        <v>12</v>
      </c>
      <c r="C23" s="67" t="s">
        <v>22</v>
      </c>
      <c r="D23" s="66"/>
      <c r="E23" s="66"/>
      <c r="F23" s="66"/>
      <c r="G23" s="68"/>
      <c r="H23" s="69">
        <f>SUM(H15:H21)</f>
        <v>50.1</v>
      </c>
      <c r="I23" s="70"/>
    </row>
    <row r="24" spans="1:9">
      <c r="A24" s="71"/>
      <c r="B24" s="72" t="s">
        <v>13</v>
      </c>
      <c r="C24" s="73" t="s">
        <v>29</v>
      </c>
      <c r="D24" s="72"/>
      <c r="E24" s="72"/>
      <c r="F24" s="72"/>
      <c r="G24" s="74">
        <v>3.2839999999999998</v>
      </c>
      <c r="H24" s="75">
        <f>H23*G24</f>
        <v>164.5284</v>
      </c>
      <c r="I24" s="76"/>
    </row>
    <row r="25" spans="1:9">
      <c r="A25" s="71"/>
      <c r="B25" s="72" t="s">
        <v>30</v>
      </c>
      <c r="C25" s="73" t="s">
        <v>29</v>
      </c>
      <c r="D25" s="72"/>
      <c r="E25" s="72"/>
      <c r="F25" s="72"/>
      <c r="G25" s="74"/>
      <c r="H25" s="75">
        <v>0</v>
      </c>
      <c r="I25" s="76"/>
    </row>
    <row r="26" spans="1:9" ht="15" thickBot="1">
      <c r="A26" s="77"/>
      <c r="B26" s="78" t="s">
        <v>31</v>
      </c>
      <c r="C26" s="79" t="s">
        <v>29</v>
      </c>
      <c r="D26" s="78"/>
      <c r="E26" s="78"/>
      <c r="F26" s="78"/>
      <c r="G26" s="80"/>
      <c r="H26" s="81">
        <f>H24-H25</f>
        <v>164.5284</v>
      </c>
      <c r="I26" s="82"/>
    </row>
    <row r="27" spans="1:9">
      <c r="A27" s="83"/>
      <c r="B27" s="84"/>
      <c r="C27" s="84"/>
      <c r="D27" s="84"/>
      <c r="E27" s="84"/>
      <c r="F27" s="84"/>
      <c r="G27" s="84"/>
      <c r="H27" s="84"/>
      <c r="I27" s="85"/>
    </row>
    <row r="28" spans="1:9">
      <c r="A28" s="86">
        <v>3</v>
      </c>
      <c r="B28" s="87" t="s">
        <v>32</v>
      </c>
      <c r="C28" s="88"/>
      <c r="D28" s="88"/>
      <c r="E28" s="89"/>
      <c r="F28" s="88"/>
      <c r="G28" s="88"/>
      <c r="H28" s="88"/>
      <c r="I28" s="76"/>
    </row>
    <row r="29" spans="1:9">
      <c r="A29" s="90"/>
      <c r="B29" s="91" t="s">
        <v>18</v>
      </c>
      <c r="C29" s="92" t="s">
        <v>11</v>
      </c>
      <c r="D29" s="92">
        <v>1</v>
      </c>
      <c r="E29" s="57">
        <f>4.34</f>
        <v>4.34</v>
      </c>
      <c r="F29" s="92"/>
      <c r="G29" s="57">
        <f>3.75</f>
        <v>3.75</v>
      </c>
      <c r="H29" s="57">
        <f>PRODUCT(D29:G29)</f>
        <v>16.274999999999999</v>
      </c>
      <c r="I29" s="76"/>
    </row>
    <row r="30" spans="1:9" ht="15" thickBot="1">
      <c r="A30" s="93"/>
      <c r="B30" s="94"/>
      <c r="C30" s="95" t="s">
        <v>11</v>
      </c>
      <c r="D30" s="95">
        <v>1</v>
      </c>
      <c r="E30" s="63">
        <f>4.4</f>
        <v>4.4000000000000004</v>
      </c>
      <c r="F30" s="95"/>
      <c r="G30" s="63">
        <f>3.75</f>
        <v>3.75</v>
      </c>
      <c r="H30" s="63">
        <f>PRODUCT(D30:G30)</f>
        <v>16.5</v>
      </c>
      <c r="I30" s="96"/>
    </row>
    <row r="31" spans="1:9">
      <c r="A31" s="65"/>
      <c r="B31" s="66" t="s">
        <v>12</v>
      </c>
      <c r="C31" s="67" t="s">
        <v>11</v>
      </c>
      <c r="D31" s="66"/>
      <c r="E31" s="66"/>
      <c r="F31" s="66"/>
      <c r="G31" s="68"/>
      <c r="H31" s="69">
        <f>SUM(H29:H30)</f>
        <v>32.774999999999999</v>
      </c>
      <c r="I31" s="70"/>
    </row>
    <row r="32" spans="1:9">
      <c r="A32" s="71"/>
      <c r="B32" s="72" t="s">
        <v>13</v>
      </c>
      <c r="C32" s="73" t="s">
        <v>14</v>
      </c>
      <c r="D32" s="72"/>
      <c r="E32" s="72"/>
      <c r="F32" s="72"/>
      <c r="G32" s="88">
        <v>10.763999999999999</v>
      </c>
      <c r="H32" s="75">
        <f>H31*G32</f>
        <v>352.79009999999994</v>
      </c>
      <c r="I32" s="76"/>
    </row>
    <row r="33" spans="1:9">
      <c r="A33" s="71"/>
      <c r="B33" s="72" t="s">
        <v>30</v>
      </c>
      <c r="C33" s="73"/>
      <c r="D33" s="72"/>
      <c r="E33" s="72"/>
      <c r="F33" s="72"/>
      <c r="G33" s="88"/>
      <c r="H33" s="75">
        <v>0</v>
      </c>
      <c r="I33" s="76"/>
    </row>
    <row r="34" spans="1:9" ht="15" thickBot="1">
      <c r="A34" s="77"/>
      <c r="B34" s="78" t="s">
        <v>33</v>
      </c>
      <c r="C34" s="79"/>
      <c r="D34" s="78"/>
      <c r="E34" s="78"/>
      <c r="F34" s="78"/>
      <c r="G34" s="97"/>
      <c r="H34" s="81">
        <f>H32-H33</f>
        <v>352.79009999999994</v>
      </c>
      <c r="I34" s="82"/>
    </row>
    <row r="35" spans="1:9" ht="15" thickBot="1">
      <c r="A35" s="98"/>
      <c r="B35" s="99"/>
      <c r="C35" s="100"/>
      <c r="D35" s="99"/>
      <c r="E35" s="99"/>
      <c r="F35" s="99"/>
      <c r="G35" s="101"/>
      <c r="H35" s="102"/>
      <c r="I35" s="103"/>
    </row>
    <row r="36" spans="1:9" ht="196">
      <c r="A36" s="51">
        <v>4</v>
      </c>
      <c r="B36" s="104" t="s">
        <v>34</v>
      </c>
      <c r="C36" s="105" t="s">
        <v>14</v>
      </c>
      <c r="D36" s="53"/>
      <c r="E36" s="53"/>
      <c r="F36" s="53"/>
      <c r="G36" s="53"/>
      <c r="H36" s="53"/>
      <c r="I36" s="54"/>
    </row>
    <row r="37" spans="1:9">
      <c r="A37" s="55"/>
      <c r="B37" s="56"/>
      <c r="C37" s="56"/>
      <c r="D37" s="56"/>
      <c r="E37" s="56"/>
      <c r="F37" s="56"/>
      <c r="G37" s="56"/>
      <c r="H37" s="56"/>
      <c r="I37" s="58"/>
    </row>
    <row r="38" spans="1:9">
      <c r="A38" s="90"/>
      <c r="B38" s="91" t="s">
        <v>35</v>
      </c>
      <c r="C38" s="92" t="s">
        <v>11</v>
      </c>
      <c r="D38" s="92">
        <v>1</v>
      </c>
      <c r="E38" s="57">
        <v>18.7</v>
      </c>
      <c r="F38" s="92"/>
      <c r="G38" s="57">
        <v>0.85</v>
      </c>
      <c r="H38" s="57">
        <f>PRODUCT(D38:G38)</f>
        <v>15.895</v>
      </c>
      <c r="I38" s="76"/>
    </row>
    <row r="39" spans="1:9">
      <c r="A39" s="90"/>
      <c r="B39" s="91" t="s">
        <v>36</v>
      </c>
      <c r="C39" s="92" t="s">
        <v>11</v>
      </c>
      <c r="D39" s="92">
        <v>2</v>
      </c>
      <c r="E39" s="57">
        <v>2.77</v>
      </c>
      <c r="F39" s="92"/>
      <c r="G39" s="57">
        <v>0.43</v>
      </c>
      <c r="H39" s="57">
        <f>PRODUCT(D39:G39)</f>
        <v>2.3822000000000001</v>
      </c>
      <c r="I39" s="76"/>
    </row>
    <row r="40" spans="1:9">
      <c r="A40" s="90"/>
      <c r="B40" s="91" t="s">
        <v>37</v>
      </c>
      <c r="C40" s="92" t="s">
        <v>11</v>
      </c>
      <c r="D40" s="92">
        <v>1</v>
      </c>
      <c r="E40" s="57">
        <v>17.5</v>
      </c>
      <c r="F40" s="92"/>
      <c r="G40" s="57">
        <v>0.9</v>
      </c>
      <c r="H40" s="57">
        <f>PRODUCT(D40:G40)</f>
        <v>15.75</v>
      </c>
      <c r="I40" s="76"/>
    </row>
    <row r="41" spans="1:9" ht="15" thickBot="1">
      <c r="A41" s="93"/>
      <c r="B41" s="94"/>
      <c r="C41" s="95"/>
      <c r="D41" s="95"/>
      <c r="E41" s="63"/>
      <c r="F41" s="95"/>
      <c r="G41" s="63"/>
      <c r="H41" s="63"/>
      <c r="I41" s="96"/>
    </row>
    <row r="42" spans="1:9">
      <c r="A42" s="65"/>
      <c r="B42" s="66" t="s">
        <v>12</v>
      </c>
      <c r="C42" s="67" t="s">
        <v>11</v>
      </c>
      <c r="D42" s="66"/>
      <c r="E42" s="66"/>
      <c r="F42" s="66"/>
      <c r="G42" s="68"/>
      <c r="H42" s="69">
        <f>SUM(H38:H41)</f>
        <v>34.027200000000001</v>
      </c>
      <c r="I42" s="70"/>
    </row>
    <row r="43" spans="1:9">
      <c r="A43" s="71"/>
      <c r="B43" s="72" t="s">
        <v>13</v>
      </c>
      <c r="C43" s="73" t="s">
        <v>14</v>
      </c>
      <c r="D43" s="72"/>
      <c r="E43" s="72"/>
      <c r="F43" s="72"/>
      <c r="G43" s="74">
        <v>10.76</v>
      </c>
      <c r="H43" s="75">
        <f>ROUND((H42*G43),0)</f>
        <v>366</v>
      </c>
      <c r="I43" s="76"/>
    </row>
    <row r="44" spans="1:9">
      <c r="A44" s="71"/>
      <c r="B44" s="72" t="s">
        <v>15</v>
      </c>
      <c r="C44" s="73" t="s">
        <v>14</v>
      </c>
      <c r="D44" s="72"/>
      <c r="E44" s="72"/>
      <c r="F44" s="72"/>
      <c r="G44" s="74"/>
      <c r="H44" s="75">
        <v>0</v>
      </c>
      <c r="I44" s="76"/>
    </row>
    <row r="45" spans="1:9" ht="15" thickBot="1">
      <c r="A45" s="77"/>
      <c r="B45" s="78" t="s">
        <v>33</v>
      </c>
      <c r="C45" s="79" t="s">
        <v>14</v>
      </c>
      <c r="D45" s="78"/>
      <c r="E45" s="78"/>
      <c r="F45" s="78"/>
      <c r="G45" s="80"/>
      <c r="H45" s="81">
        <f>H43-H44</f>
        <v>366</v>
      </c>
      <c r="I45" s="82"/>
    </row>
    <row r="46" spans="1:9">
      <c r="A46" s="106"/>
      <c r="B46" s="107"/>
      <c r="C46" s="107"/>
      <c r="D46" s="107"/>
      <c r="E46" s="107"/>
      <c r="F46" s="107"/>
      <c r="G46" s="107"/>
      <c r="H46" s="107"/>
      <c r="I46" s="108"/>
    </row>
    <row r="47" spans="1:9" ht="58">
      <c r="A47" s="86">
        <v>5</v>
      </c>
      <c r="B47" s="109" t="s">
        <v>38</v>
      </c>
      <c r="C47" s="110" t="s">
        <v>14</v>
      </c>
      <c r="D47" s="56"/>
      <c r="E47" s="56"/>
      <c r="F47" s="56"/>
      <c r="G47" s="56"/>
      <c r="H47" s="56"/>
      <c r="I47" s="58"/>
    </row>
    <row r="48" spans="1:9">
      <c r="A48" s="111"/>
      <c r="B48" s="113" t="s">
        <v>147</v>
      </c>
      <c r="C48" s="17" t="s">
        <v>54</v>
      </c>
      <c r="D48" s="17">
        <v>2</v>
      </c>
      <c r="E48" s="18">
        <v>0.6</v>
      </c>
      <c r="F48" s="17"/>
      <c r="G48" s="19">
        <v>1.1299999999999999</v>
      </c>
      <c r="H48" s="18">
        <v>1.3559999999999999</v>
      </c>
      <c r="I48" s="58"/>
    </row>
    <row r="49" spans="1:9">
      <c r="A49" s="111"/>
      <c r="B49" s="113" t="s">
        <v>148</v>
      </c>
      <c r="C49" s="17" t="s">
        <v>11</v>
      </c>
      <c r="D49" s="17">
        <v>1</v>
      </c>
      <c r="E49" s="18">
        <v>1</v>
      </c>
      <c r="F49" s="17"/>
      <c r="G49" s="19">
        <v>1.1299999999999999</v>
      </c>
      <c r="H49" s="18">
        <v>1.1299999999999999</v>
      </c>
      <c r="I49" s="58"/>
    </row>
    <row r="50" spans="1:9">
      <c r="A50" s="111"/>
      <c r="B50" s="113" t="s">
        <v>149</v>
      </c>
      <c r="C50" s="17" t="s">
        <v>54</v>
      </c>
      <c r="D50" s="17">
        <v>2</v>
      </c>
      <c r="E50" s="18">
        <v>0.6</v>
      </c>
      <c r="F50" s="17"/>
      <c r="G50" s="19">
        <v>1.8</v>
      </c>
      <c r="H50" s="18">
        <v>2.16</v>
      </c>
      <c r="I50" s="58"/>
    </row>
    <row r="51" spans="1:9">
      <c r="A51" s="111"/>
      <c r="B51" s="113" t="s">
        <v>148</v>
      </c>
      <c r="C51" s="17" t="s">
        <v>11</v>
      </c>
      <c r="D51" s="17">
        <v>1</v>
      </c>
      <c r="E51" s="18">
        <v>1</v>
      </c>
      <c r="F51" s="17"/>
      <c r="G51" s="19">
        <v>1.8</v>
      </c>
      <c r="H51" s="18">
        <v>1.8</v>
      </c>
      <c r="I51" s="58"/>
    </row>
    <row r="52" spans="1:9">
      <c r="A52" s="111"/>
      <c r="B52" s="113" t="s">
        <v>149</v>
      </c>
      <c r="C52" s="17" t="s">
        <v>54</v>
      </c>
      <c r="D52" s="17">
        <v>2</v>
      </c>
      <c r="E52" s="18">
        <v>0.6</v>
      </c>
      <c r="F52" s="17"/>
      <c r="G52" s="19">
        <v>1.8</v>
      </c>
      <c r="H52" s="18">
        <v>2.16</v>
      </c>
      <c r="I52" s="58"/>
    </row>
    <row r="53" spans="1:9">
      <c r="A53" s="111"/>
      <c r="B53" s="113" t="s">
        <v>148</v>
      </c>
      <c r="C53" s="17" t="s">
        <v>11</v>
      </c>
      <c r="D53" s="17">
        <v>1</v>
      </c>
      <c r="E53" s="18">
        <v>1.2</v>
      </c>
      <c r="F53" s="17"/>
      <c r="G53" s="19">
        <v>1.8</v>
      </c>
      <c r="H53" s="18">
        <v>2.16</v>
      </c>
      <c r="I53" s="58"/>
    </row>
    <row r="54" spans="1:9">
      <c r="A54" s="111"/>
      <c r="B54" s="113" t="s">
        <v>150</v>
      </c>
      <c r="C54" s="17" t="s">
        <v>11</v>
      </c>
      <c r="D54" s="17">
        <v>4</v>
      </c>
      <c r="E54" s="18">
        <v>0.41</v>
      </c>
      <c r="F54" s="17"/>
      <c r="G54" s="19">
        <v>2.29</v>
      </c>
      <c r="H54" s="18">
        <v>3.7555999999999998</v>
      </c>
      <c r="I54" s="58"/>
    </row>
    <row r="55" spans="1:9">
      <c r="A55" s="111"/>
      <c r="B55" s="113" t="s">
        <v>151</v>
      </c>
      <c r="C55" s="17" t="s">
        <v>11</v>
      </c>
      <c r="D55" s="17">
        <v>2</v>
      </c>
      <c r="E55" s="18">
        <v>1.7</v>
      </c>
      <c r="F55" s="17"/>
      <c r="G55" s="19">
        <v>0.41</v>
      </c>
      <c r="H55" s="18">
        <v>1.3939999999999999</v>
      </c>
      <c r="I55" s="58"/>
    </row>
    <row r="56" spans="1:9">
      <c r="A56" s="111"/>
      <c r="B56" s="113" t="s">
        <v>152</v>
      </c>
      <c r="C56" s="17" t="s">
        <v>11</v>
      </c>
      <c r="D56" s="17">
        <v>2</v>
      </c>
      <c r="E56" s="18">
        <v>0.41</v>
      </c>
      <c r="F56" s="17"/>
      <c r="G56" s="19">
        <v>2.2999999999999998</v>
      </c>
      <c r="H56" s="18">
        <v>1.8859999999999997</v>
      </c>
      <c r="I56" s="58"/>
    </row>
    <row r="57" spans="1:9">
      <c r="A57" s="111"/>
      <c r="B57" s="113" t="s">
        <v>153</v>
      </c>
      <c r="C57" s="17" t="s">
        <v>11</v>
      </c>
      <c r="D57" s="17">
        <v>2</v>
      </c>
      <c r="E57" s="18">
        <v>1.68</v>
      </c>
      <c r="F57" s="17"/>
      <c r="G57" s="19">
        <v>2.2799999999999998</v>
      </c>
      <c r="H57" s="18">
        <v>7.6607999999999992</v>
      </c>
      <c r="I57" s="58"/>
    </row>
    <row r="58" spans="1:9">
      <c r="A58" s="111"/>
      <c r="B58" s="113" t="s">
        <v>154</v>
      </c>
      <c r="C58" s="17" t="s">
        <v>11</v>
      </c>
      <c r="D58" s="17">
        <v>1</v>
      </c>
      <c r="E58" s="18">
        <v>5.0199999999999996</v>
      </c>
      <c r="F58" s="17"/>
      <c r="G58" s="19">
        <v>1.2</v>
      </c>
      <c r="H58" s="18">
        <v>6.0239999999999991</v>
      </c>
      <c r="I58" s="58"/>
    </row>
    <row r="59" spans="1:9">
      <c r="A59" s="111"/>
      <c r="B59" s="113" t="s">
        <v>155</v>
      </c>
      <c r="C59" s="17" t="s">
        <v>11</v>
      </c>
      <c r="D59" s="17">
        <v>2</v>
      </c>
      <c r="E59" s="18">
        <v>1.2</v>
      </c>
      <c r="F59" s="17">
        <v>1.68</v>
      </c>
      <c r="G59" s="19"/>
      <c r="H59" s="18">
        <v>4.032</v>
      </c>
      <c r="I59" s="58"/>
    </row>
    <row r="60" spans="1:9">
      <c r="A60" s="111"/>
      <c r="B60" s="113" t="s">
        <v>156</v>
      </c>
      <c r="C60" s="17" t="s">
        <v>11</v>
      </c>
      <c r="D60" s="17">
        <v>4</v>
      </c>
      <c r="E60" s="18">
        <v>1.4</v>
      </c>
      <c r="F60" s="17">
        <v>0.5</v>
      </c>
      <c r="G60" s="19"/>
      <c r="H60" s="18">
        <v>2.8</v>
      </c>
      <c r="I60" s="58"/>
    </row>
    <row r="61" spans="1:9">
      <c r="A61" s="111"/>
      <c r="B61" s="113"/>
      <c r="C61" s="17" t="s">
        <v>11</v>
      </c>
      <c r="D61" s="17">
        <v>2</v>
      </c>
      <c r="E61" s="18">
        <v>0.95</v>
      </c>
      <c r="F61" s="17">
        <v>0.5</v>
      </c>
      <c r="G61" s="19"/>
      <c r="H61" s="18">
        <v>0.95</v>
      </c>
      <c r="I61" s="58"/>
    </row>
    <row r="62" spans="1:9">
      <c r="A62" s="111"/>
      <c r="B62" s="113" t="s">
        <v>157</v>
      </c>
      <c r="C62" s="17" t="s">
        <v>11</v>
      </c>
      <c r="D62" s="17">
        <v>4</v>
      </c>
      <c r="E62" s="18">
        <v>1.4</v>
      </c>
      <c r="F62" s="17"/>
      <c r="G62" s="19">
        <v>0.8</v>
      </c>
      <c r="H62" s="18">
        <v>4.4799999999999995</v>
      </c>
      <c r="I62" s="58"/>
    </row>
    <row r="63" spans="1:9">
      <c r="A63" s="111"/>
      <c r="B63" s="113" t="s">
        <v>158</v>
      </c>
      <c r="C63" s="17" t="s">
        <v>11</v>
      </c>
      <c r="D63" s="17">
        <v>2</v>
      </c>
      <c r="E63" s="18">
        <v>2.2999999999999998</v>
      </c>
      <c r="F63" s="17"/>
      <c r="G63" s="19">
        <v>0.8</v>
      </c>
      <c r="H63" s="18">
        <v>3.6799999999999997</v>
      </c>
      <c r="I63" s="58"/>
    </row>
    <row r="64" spans="1:9">
      <c r="A64" s="111"/>
      <c r="B64" s="113" t="s">
        <v>159</v>
      </c>
      <c r="C64" s="17" t="s">
        <v>11</v>
      </c>
      <c r="D64" s="17">
        <v>2</v>
      </c>
      <c r="E64" s="18">
        <v>4.1100000000000003</v>
      </c>
      <c r="F64" s="17"/>
      <c r="G64" s="19">
        <v>0.375</v>
      </c>
      <c r="H64" s="18">
        <v>3.0825000000000005</v>
      </c>
      <c r="I64" s="58"/>
    </row>
    <row r="65" spans="1:9">
      <c r="A65" s="111"/>
      <c r="B65" s="113" t="s">
        <v>151</v>
      </c>
      <c r="C65" s="17" t="s">
        <v>11</v>
      </c>
      <c r="D65" s="17">
        <v>1</v>
      </c>
      <c r="E65" s="18">
        <v>8.31</v>
      </c>
      <c r="F65" s="17">
        <v>0.1</v>
      </c>
      <c r="G65" s="19"/>
      <c r="H65" s="18">
        <v>0.83100000000000007</v>
      </c>
      <c r="I65" s="58"/>
    </row>
    <row r="66" spans="1:9">
      <c r="A66" s="111"/>
      <c r="B66" s="113" t="s">
        <v>160</v>
      </c>
      <c r="C66" s="17" t="s">
        <v>11</v>
      </c>
      <c r="D66" s="17">
        <v>1</v>
      </c>
      <c r="E66" s="18">
        <v>1.58</v>
      </c>
      <c r="F66" s="17">
        <v>0.1</v>
      </c>
      <c r="G66" s="19"/>
      <c r="H66" s="18">
        <v>0.15800000000000003</v>
      </c>
      <c r="I66" s="58"/>
    </row>
    <row r="67" spans="1:9">
      <c r="A67" s="55"/>
      <c r="B67" s="16" t="s">
        <v>39</v>
      </c>
      <c r="C67" s="17" t="s">
        <v>11</v>
      </c>
      <c r="D67" s="17">
        <v>2</v>
      </c>
      <c r="E67" s="18">
        <v>9.2100000000000009</v>
      </c>
      <c r="F67" s="17">
        <v>0.8</v>
      </c>
      <c r="G67" s="19"/>
      <c r="H67" s="18">
        <f t="shared" ref="H67:H74" si="1">PRODUCT(D67:G67)</f>
        <v>14.736000000000002</v>
      </c>
      <c r="I67" s="58"/>
    </row>
    <row r="68" spans="1:9">
      <c r="A68" s="111"/>
      <c r="B68" s="112" t="s">
        <v>40</v>
      </c>
      <c r="C68" s="17" t="s">
        <v>11</v>
      </c>
      <c r="D68" s="17">
        <v>2</v>
      </c>
      <c r="E68" s="18">
        <v>8.8699999999999992</v>
      </c>
      <c r="F68" s="17">
        <v>0.8</v>
      </c>
      <c r="G68" s="19"/>
      <c r="H68" s="18">
        <f t="shared" si="1"/>
        <v>14.192</v>
      </c>
      <c r="I68" s="58"/>
    </row>
    <row r="69" spans="1:9">
      <c r="A69" s="111"/>
      <c r="B69" s="112" t="s">
        <v>41</v>
      </c>
      <c r="C69" s="17" t="s">
        <v>11</v>
      </c>
      <c r="D69" s="17">
        <v>5</v>
      </c>
      <c r="E69" s="18">
        <v>2.79</v>
      </c>
      <c r="F69" s="17">
        <v>0.8</v>
      </c>
      <c r="G69" s="19"/>
      <c r="H69" s="18">
        <f t="shared" si="1"/>
        <v>11.16</v>
      </c>
      <c r="I69" s="58"/>
    </row>
    <row r="70" spans="1:9">
      <c r="A70" s="111"/>
      <c r="B70" s="112" t="s">
        <v>42</v>
      </c>
      <c r="C70" s="17" t="s">
        <v>11</v>
      </c>
      <c r="D70" s="17">
        <v>5</v>
      </c>
      <c r="E70" s="18">
        <v>2.71</v>
      </c>
      <c r="F70" s="17">
        <v>0.8</v>
      </c>
      <c r="G70" s="19"/>
      <c r="H70" s="18">
        <f t="shared" si="1"/>
        <v>10.840000000000002</v>
      </c>
      <c r="I70" s="58"/>
    </row>
    <row r="71" spans="1:9">
      <c r="A71" s="111"/>
      <c r="B71" s="112" t="s">
        <v>43</v>
      </c>
      <c r="C71" s="17" t="s">
        <v>11</v>
      </c>
      <c r="D71" s="17">
        <v>5</v>
      </c>
      <c r="E71" s="18">
        <v>3.08</v>
      </c>
      <c r="F71" s="17">
        <v>0.8</v>
      </c>
      <c r="G71" s="19"/>
      <c r="H71" s="18">
        <f t="shared" si="1"/>
        <v>12.32</v>
      </c>
      <c r="I71" s="58"/>
    </row>
    <row r="72" spans="1:9">
      <c r="A72" s="111"/>
      <c r="B72" s="112" t="s">
        <v>44</v>
      </c>
      <c r="C72" s="17" t="s">
        <v>11</v>
      </c>
      <c r="D72" s="17">
        <v>5</v>
      </c>
      <c r="E72" s="18">
        <v>2.99</v>
      </c>
      <c r="F72" s="17">
        <v>0.8</v>
      </c>
      <c r="G72" s="19"/>
      <c r="H72" s="18">
        <f t="shared" si="1"/>
        <v>11.96</v>
      </c>
      <c r="I72" s="58"/>
    </row>
    <row r="73" spans="1:9">
      <c r="A73" s="111"/>
      <c r="B73" s="112" t="s">
        <v>45</v>
      </c>
      <c r="C73" s="17" t="s">
        <v>11</v>
      </c>
      <c r="D73" s="17">
        <v>5</v>
      </c>
      <c r="E73" s="18">
        <v>1.1850000000000001</v>
      </c>
      <c r="F73" s="17">
        <v>0.8</v>
      </c>
      <c r="G73" s="19"/>
      <c r="H73" s="18">
        <f t="shared" si="1"/>
        <v>4.7400000000000011</v>
      </c>
      <c r="I73" s="58"/>
    </row>
    <row r="74" spans="1:9">
      <c r="A74" s="111"/>
      <c r="B74" s="112" t="s">
        <v>46</v>
      </c>
      <c r="C74" s="17" t="s">
        <v>11</v>
      </c>
      <c r="D74" s="17">
        <v>5</v>
      </c>
      <c r="E74" s="18">
        <v>1.1599999999999999</v>
      </c>
      <c r="F74" s="17">
        <v>0.8</v>
      </c>
      <c r="G74" s="19"/>
      <c r="H74" s="18">
        <f t="shared" si="1"/>
        <v>4.6399999999999997</v>
      </c>
      <c r="I74" s="58"/>
    </row>
    <row r="75" spans="1:9">
      <c r="A75" s="111"/>
      <c r="B75" s="16" t="s">
        <v>47</v>
      </c>
      <c r="C75" s="17" t="s">
        <v>11</v>
      </c>
      <c r="D75" s="17">
        <v>2</v>
      </c>
      <c r="E75" s="18">
        <v>3.83</v>
      </c>
      <c r="F75" s="17"/>
      <c r="G75" s="19">
        <v>1.1499999999999999</v>
      </c>
      <c r="H75" s="18">
        <f>PRODUCT(D75:G75)</f>
        <v>8.8089999999999993</v>
      </c>
      <c r="I75" s="58"/>
    </row>
    <row r="76" spans="1:9">
      <c r="A76" s="111"/>
      <c r="B76" s="112" t="s">
        <v>48</v>
      </c>
      <c r="C76" s="17" t="s">
        <v>11</v>
      </c>
      <c r="D76" s="17">
        <v>2</v>
      </c>
      <c r="E76" s="18">
        <v>3.16</v>
      </c>
      <c r="F76" s="17"/>
      <c r="G76" s="19">
        <v>1.1499999999999999</v>
      </c>
      <c r="H76" s="18">
        <f>PRODUCT(D76:G76)</f>
        <v>7.2679999999999998</v>
      </c>
      <c r="I76" s="58"/>
    </row>
    <row r="77" spans="1:9">
      <c r="A77" s="111"/>
      <c r="B77" s="112" t="s">
        <v>49</v>
      </c>
      <c r="C77" s="17" t="s">
        <v>11</v>
      </c>
      <c r="D77" s="17">
        <v>2</v>
      </c>
      <c r="E77" s="18">
        <v>2.68</v>
      </c>
      <c r="F77" s="17"/>
      <c r="G77" s="19">
        <v>1.1499999999999999</v>
      </c>
      <c r="H77" s="18">
        <f>PRODUCT(D77:G77)</f>
        <v>6.1639999999999997</v>
      </c>
      <c r="I77" s="58"/>
    </row>
    <row r="78" spans="1:9">
      <c r="A78" s="111"/>
      <c r="B78" s="16" t="s">
        <v>50</v>
      </c>
      <c r="C78" s="17" t="s">
        <v>51</v>
      </c>
      <c r="D78" s="17">
        <v>1</v>
      </c>
      <c r="E78" s="18">
        <v>4.3</v>
      </c>
      <c r="F78" s="17">
        <v>0.45</v>
      </c>
      <c r="G78" s="19"/>
      <c r="H78" s="18">
        <f t="shared" ref="H78:H91" si="2">PRODUCT(D78:G78)</f>
        <v>1.9350000000000001</v>
      </c>
      <c r="I78" s="58"/>
    </row>
    <row r="79" spans="1:9">
      <c r="A79" s="111"/>
      <c r="B79" s="112" t="s">
        <v>48</v>
      </c>
      <c r="C79" s="17" t="s">
        <v>51</v>
      </c>
      <c r="D79" s="17">
        <v>1</v>
      </c>
      <c r="E79" s="18">
        <v>2.9</v>
      </c>
      <c r="F79" s="17">
        <v>0.45</v>
      </c>
      <c r="G79" s="19"/>
      <c r="H79" s="18">
        <f t="shared" si="2"/>
        <v>1.3049999999999999</v>
      </c>
      <c r="I79" s="58"/>
    </row>
    <row r="80" spans="1:9">
      <c r="A80" s="111"/>
      <c r="B80" s="112" t="s">
        <v>49</v>
      </c>
      <c r="C80" s="17" t="s">
        <v>51</v>
      </c>
      <c r="D80" s="17">
        <v>1</v>
      </c>
      <c r="E80" s="18">
        <v>2.5099999999999998</v>
      </c>
      <c r="F80" s="17">
        <v>0.45</v>
      </c>
      <c r="G80" s="19"/>
      <c r="H80" s="18">
        <f t="shared" si="2"/>
        <v>1.1294999999999999</v>
      </c>
      <c r="I80" s="58"/>
    </row>
    <row r="81" spans="1:9">
      <c r="A81" s="111"/>
      <c r="B81" s="16" t="s">
        <v>52</v>
      </c>
      <c r="C81" s="17" t="s">
        <v>51</v>
      </c>
      <c r="D81" s="17">
        <v>1</v>
      </c>
      <c r="E81" s="18">
        <v>4.3</v>
      </c>
      <c r="F81" s="17">
        <v>0.35</v>
      </c>
      <c r="G81" s="19"/>
      <c r="H81" s="18">
        <f t="shared" si="2"/>
        <v>1.5049999999999999</v>
      </c>
      <c r="I81" s="58"/>
    </row>
    <row r="82" spans="1:9">
      <c r="A82" s="111"/>
      <c r="B82" s="112" t="s">
        <v>48</v>
      </c>
      <c r="C82" s="17" t="s">
        <v>51</v>
      </c>
      <c r="D82" s="17">
        <v>1</v>
      </c>
      <c r="E82" s="18">
        <v>2.9</v>
      </c>
      <c r="F82" s="17">
        <v>0.35</v>
      </c>
      <c r="G82" s="19"/>
      <c r="H82" s="18">
        <f t="shared" si="2"/>
        <v>1.0149999999999999</v>
      </c>
      <c r="I82" s="58"/>
    </row>
    <row r="83" spans="1:9">
      <c r="A83" s="111"/>
      <c r="B83" s="112" t="s">
        <v>49</v>
      </c>
      <c r="C83" s="17" t="s">
        <v>51</v>
      </c>
      <c r="D83" s="17">
        <v>1</v>
      </c>
      <c r="E83" s="18">
        <v>2.5099999999999998</v>
      </c>
      <c r="F83" s="17">
        <v>0.35</v>
      </c>
      <c r="G83" s="19"/>
      <c r="H83" s="18">
        <f t="shared" si="2"/>
        <v>0.87849999999999984</v>
      </c>
      <c r="I83" s="58"/>
    </row>
    <row r="84" spans="1:9">
      <c r="A84" s="111"/>
      <c r="B84" s="113" t="s">
        <v>53</v>
      </c>
      <c r="C84" s="17" t="s">
        <v>54</v>
      </c>
      <c r="D84" s="17">
        <v>4</v>
      </c>
      <c r="E84" s="18">
        <v>0.2</v>
      </c>
      <c r="F84" s="17"/>
      <c r="G84" s="19">
        <v>3.6</v>
      </c>
      <c r="H84" s="18">
        <f t="shared" si="2"/>
        <v>2.8800000000000003</v>
      </c>
      <c r="I84" s="58"/>
    </row>
    <row r="85" spans="1:9">
      <c r="A85" s="111"/>
      <c r="B85" s="113"/>
      <c r="C85" s="17" t="s">
        <v>54</v>
      </c>
      <c r="D85" s="17">
        <v>4</v>
      </c>
      <c r="E85" s="18">
        <v>0.23499999999999999</v>
      </c>
      <c r="F85" s="17"/>
      <c r="G85" s="19">
        <v>3.6</v>
      </c>
      <c r="H85" s="18">
        <f t="shared" si="2"/>
        <v>3.3839999999999999</v>
      </c>
      <c r="I85" s="58"/>
    </row>
    <row r="86" spans="1:9">
      <c r="A86" s="111"/>
      <c r="B86" s="113" t="s">
        <v>55</v>
      </c>
      <c r="C86" s="17" t="s">
        <v>54</v>
      </c>
      <c r="D86" s="17">
        <v>4</v>
      </c>
      <c r="E86" s="18">
        <v>0.2</v>
      </c>
      <c r="F86" s="17"/>
      <c r="G86" s="19">
        <v>3.6</v>
      </c>
      <c r="H86" s="18">
        <f t="shared" si="2"/>
        <v>2.8800000000000003</v>
      </c>
      <c r="I86" s="58"/>
    </row>
    <row r="87" spans="1:9">
      <c r="A87" s="111"/>
      <c r="B87" s="113"/>
      <c r="C87" s="17" t="s">
        <v>54</v>
      </c>
      <c r="D87" s="17">
        <v>4</v>
      </c>
      <c r="E87" s="18">
        <v>0.23499999999999999</v>
      </c>
      <c r="F87" s="17"/>
      <c r="G87" s="19">
        <v>3.6</v>
      </c>
      <c r="H87" s="18">
        <f t="shared" si="2"/>
        <v>3.3839999999999999</v>
      </c>
      <c r="I87" s="58"/>
    </row>
    <row r="88" spans="1:9">
      <c r="A88" s="111"/>
      <c r="B88" s="113" t="s">
        <v>56</v>
      </c>
      <c r="C88" s="17" t="s">
        <v>54</v>
      </c>
      <c r="D88" s="17">
        <v>2</v>
      </c>
      <c r="E88" s="18">
        <v>0.22500000000000001</v>
      </c>
      <c r="F88" s="17"/>
      <c r="G88" s="19">
        <v>3.6</v>
      </c>
      <c r="H88" s="18">
        <f t="shared" si="2"/>
        <v>1.62</v>
      </c>
      <c r="I88" s="58"/>
    </row>
    <row r="89" spans="1:9">
      <c r="A89" s="111"/>
      <c r="B89" s="113" t="s">
        <v>57</v>
      </c>
      <c r="C89" s="17" t="s">
        <v>54</v>
      </c>
      <c r="D89" s="17">
        <v>4</v>
      </c>
      <c r="E89" s="18">
        <v>0.27</v>
      </c>
      <c r="F89" s="17"/>
      <c r="G89" s="19">
        <v>3.6</v>
      </c>
      <c r="H89" s="18">
        <f t="shared" si="2"/>
        <v>3.8880000000000003</v>
      </c>
      <c r="I89" s="58"/>
    </row>
    <row r="90" spans="1:9">
      <c r="A90" s="111"/>
      <c r="B90" s="113" t="s">
        <v>58</v>
      </c>
      <c r="C90" s="17" t="s">
        <v>54</v>
      </c>
      <c r="D90" s="17">
        <v>2</v>
      </c>
      <c r="E90" s="18">
        <v>0.22500000000000001</v>
      </c>
      <c r="F90" s="17"/>
      <c r="G90" s="19">
        <v>3.6</v>
      </c>
      <c r="H90" s="18">
        <f t="shared" si="2"/>
        <v>1.62</v>
      </c>
      <c r="I90" s="58"/>
    </row>
    <row r="91" spans="1:9">
      <c r="A91" s="111"/>
      <c r="B91" s="113" t="s">
        <v>59</v>
      </c>
      <c r="C91" s="17" t="s">
        <v>54</v>
      </c>
      <c r="D91" s="17">
        <v>4</v>
      </c>
      <c r="E91" s="18">
        <v>0.24</v>
      </c>
      <c r="F91" s="17"/>
      <c r="G91" s="19">
        <v>3.6</v>
      </c>
      <c r="H91" s="18">
        <f t="shared" si="2"/>
        <v>3.456</v>
      </c>
      <c r="I91" s="58"/>
    </row>
    <row r="92" spans="1:9">
      <c r="A92" s="111"/>
      <c r="B92" s="56"/>
      <c r="C92" s="56"/>
      <c r="D92" s="56"/>
      <c r="E92" s="56"/>
      <c r="F92" s="56"/>
      <c r="G92" s="56"/>
      <c r="H92" s="56"/>
      <c r="I92" s="58"/>
    </row>
    <row r="93" spans="1:9" ht="15" thickBot="1">
      <c r="A93" s="93"/>
      <c r="B93" s="94"/>
      <c r="C93" s="95"/>
      <c r="D93" s="95"/>
      <c r="E93" s="63"/>
      <c r="F93" s="95"/>
      <c r="G93" s="63"/>
      <c r="H93" s="63"/>
      <c r="I93" s="96"/>
    </row>
    <row r="94" spans="1:9">
      <c r="A94" s="65"/>
      <c r="B94" s="66" t="s">
        <v>12</v>
      </c>
      <c r="C94" s="67" t="s">
        <v>11</v>
      </c>
      <c r="D94" s="66"/>
      <c r="E94" s="66"/>
      <c r="F94" s="66"/>
      <c r="G94" s="68"/>
      <c r="H94" s="69">
        <f>SUM(H48:H93)</f>
        <v>189.20889999999994</v>
      </c>
      <c r="I94" s="70"/>
    </row>
    <row r="95" spans="1:9">
      <c r="A95" s="71"/>
      <c r="B95" s="72" t="s">
        <v>13</v>
      </c>
      <c r="C95" s="73" t="s">
        <v>14</v>
      </c>
      <c r="D95" s="72"/>
      <c r="E95" s="72"/>
      <c r="F95" s="72"/>
      <c r="G95" s="74">
        <v>10.76</v>
      </c>
      <c r="H95" s="75">
        <f>ROUND((H94*G95),0)</f>
        <v>2036</v>
      </c>
      <c r="I95" s="76"/>
    </row>
    <row r="96" spans="1:9">
      <c r="A96" s="71"/>
      <c r="B96" s="72" t="s">
        <v>30</v>
      </c>
      <c r="C96" s="73" t="s">
        <v>14</v>
      </c>
      <c r="D96" s="72"/>
      <c r="E96" s="72"/>
      <c r="F96" s="72"/>
      <c r="G96" s="74"/>
      <c r="H96" s="75">
        <v>554</v>
      </c>
      <c r="I96" s="76"/>
    </row>
    <row r="97" spans="1:9" ht="15" thickBot="1">
      <c r="A97" s="77"/>
      <c r="B97" s="78" t="s">
        <v>33</v>
      </c>
      <c r="C97" s="79" t="s">
        <v>14</v>
      </c>
      <c r="D97" s="78"/>
      <c r="E97" s="78"/>
      <c r="F97" s="78"/>
      <c r="G97" s="80"/>
      <c r="H97" s="81">
        <f>H95-H96</f>
        <v>1482</v>
      </c>
      <c r="I97" s="82"/>
    </row>
    <row r="98" spans="1:9">
      <c r="A98" s="106"/>
      <c r="B98" s="107"/>
      <c r="C98" s="107"/>
      <c r="D98" s="107"/>
      <c r="E98" s="107"/>
      <c r="F98" s="107"/>
      <c r="G98" s="107"/>
      <c r="H98" s="107"/>
      <c r="I98" s="108"/>
    </row>
    <row r="99" spans="1:9" ht="85">
      <c r="A99" s="86">
        <v>6</v>
      </c>
      <c r="B99" s="114" t="s">
        <v>60</v>
      </c>
      <c r="C99" s="110" t="s">
        <v>14</v>
      </c>
      <c r="D99" s="56"/>
      <c r="E99" s="56"/>
      <c r="F99" s="56"/>
      <c r="G99" s="56"/>
      <c r="H99" s="56"/>
      <c r="I99" s="58"/>
    </row>
    <row r="100" spans="1:9">
      <c r="A100" s="55"/>
      <c r="B100" s="115" t="s">
        <v>61</v>
      </c>
      <c r="C100" s="110" t="s">
        <v>11</v>
      </c>
      <c r="D100" s="116">
        <v>1</v>
      </c>
      <c r="E100" s="116">
        <v>1</v>
      </c>
      <c r="F100" s="116"/>
      <c r="G100" s="116">
        <v>1.8</v>
      </c>
      <c r="H100" s="18">
        <f t="shared" ref="H100:H102" si="3">PRODUCT(D100:G100)</f>
        <v>1.8</v>
      </c>
      <c r="I100" s="58"/>
    </row>
    <row r="101" spans="1:9">
      <c r="A101" s="90"/>
      <c r="B101" s="91"/>
      <c r="C101" s="110" t="s">
        <v>11</v>
      </c>
      <c r="D101" s="116">
        <v>1</v>
      </c>
      <c r="E101" s="116">
        <v>1</v>
      </c>
      <c r="F101" s="116"/>
      <c r="G101" s="116">
        <v>1.1000000000000001</v>
      </c>
      <c r="H101" s="18">
        <f t="shared" si="3"/>
        <v>1.1000000000000001</v>
      </c>
      <c r="I101" s="76"/>
    </row>
    <row r="102" spans="1:9">
      <c r="A102" s="90"/>
      <c r="B102" s="91"/>
      <c r="C102" s="110" t="s">
        <v>11</v>
      </c>
      <c r="D102" s="116">
        <v>1</v>
      </c>
      <c r="E102" s="116">
        <v>1.2</v>
      </c>
      <c r="F102" s="116"/>
      <c r="G102" s="116">
        <v>1.8</v>
      </c>
      <c r="H102" s="18">
        <f t="shared" si="3"/>
        <v>2.16</v>
      </c>
      <c r="I102" s="76"/>
    </row>
    <row r="103" spans="1:9">
      <c r="A103" s="90"/>
      <c r="B103" s="16" t="s">
        <v>47</v>
      </c>
      <c r="C103" s="17" t="s">
        <v>11</v>
      </c>
      <c r="D103" s="17">
        <v>2</v>
      </c>
      <c r="E103" s="18">
        <v>3.83</v>
      </c>
      <c r="F103" s="17"/>
      <c r="G103" s="117">
        <v>1.1499999999999999</v>
      </c>
      <c r="H103" s="18">
        <f>PRODUCT(D103:G103)</f>
        <v>8.8089999999999993</v>
      </c>
      <c r="I103" s="76"/>
    </row>
    <row r="104" spans="1:9">
      <c r="A104" s="90"/>
      <c r="B104" s="112" t="s">
        <v>48</v>
      </c>
      <c r="C104" s="17" t="s">
        <v>11</v>
      </c>
      <c r="D104" s="17">
        <v>2</v>
      </c>
      <c r="E104" s="18">
        <v>3.16</v>
      </c>
      <c r="F104" s="17"/>
      <c r="G104" s="117">
        <v>1.1499999999999999</v>
      </c>
      <c r="H104" s="18">
        <f>PRODUCT(D104:G104)</f>
        <v>7.2679999999999998</v>
      </c>
      <c r="I104" s="76"/>
    </row>
    <row r="105" spans="1:9">
      <c r="A105" s="90"/>
      <c r="B105" s="112" t="s">
        <v>49</v>
      </c>
      <c r="C105" s="17" t="s">
        <v>11</v>
      </c>
      <c r="D105" s="17">
        <v>2</v>
      </c>
      <c r="E105" s="18">
        <v>2.68</v>
      </c>
      <c r="F105" s="17"/>
      <c r="G105" s="117">
        <v>1.1499999999999999</v>
      </c>
      <c r="H105" s="18">
        <f>PRODUCT(D105:G105)</f>
        <v>6.1639999999999997</v>
      </c>
      <c r="I105" s="76"/>
    </row>
    <row r="106" spans="1:9">
      <c r="A106" s="93"/>
      <c r="B106" s="112" t="s">
        <v>62</v>
      </c>
      <c r="C106" s="17" t="s">
        <v>11</v>
      </c>
      <c r="D106" s="17">
        <v>1</v>
      </c>
      <c r="E106" s="18">
        <v>1.6850000000000001</v>
      </c>
      <c r="F106" s="17"/>
      <c r="G106" s="117">
        <v>1.1850000000000001</v>
      </c>
      <c r="H106" s="18">
        <f>PRODUCT(D106:G106)</f>
        <v>1.9967250000000001</v>
      </c>
      <c r="I106" s="96"/>
    </row>
    <row r="107" spans="1:9">
      <c r="A107" s="93"/>
      <c r="B107" s="112" t="s">
        <v>63</v>
      </c>
      <c r="C107" s="17" t="s">
        <v>11</v>
      </c>
      <c r="D107" s="17">
        <v>1</v>
      </c>
      <c r="E107" s="18">
        <v>1.6850000000000001</v>
      </c>
      <c r="F107" s="17"/>
      <c r="G107" s="117">
        <v>1.1850000000000001</v>
      </c>
      <c r="H107" s="18">
        <f>PRODUCT(D107:G107)</f>
        <v>1.9967250000000001</v>
      </c>
      <c r="I107" s="96"/>
    </row>
    <row r="108" spans="1:9" ht="15" thickBot="1">
      <c r="A108" s="93"/>
      <c r="B108" s="94"/>
      <c r="C108" s="95"/>
      <c r="D108" s="95"/>
      <c r="E108" s="63"/>
      <c r="F108" s="95"/>
      <c r="G108" s="63"/>
      <c r="H108" s="63"/>
      <c r="I108" s="96"/>
    </row>
    <row r="109" spans="1:9">
      <c r="A109" s="65"/>
      <c r="B109" s="66" t="s">
        <v>12</v>
      </c>
      <c r="C109" s="67" t="s">
        <v>11</v>
      </c>
      <c r="D109" s="66"/>
      <c r="E109" s="66"/>
      <c r="F109" s="66"/>
      <c r="G109" s="68"/>
      <c r="H109" s="69">
        <f>SUM(H100:H108)</f>
        <v>31.294450000000005</v>
      </c>
      <c r="I109" s="70"/>
    </row>
    <row r="110" spans="1:9">
      <c r="A110" s="71"/>
      <c r="B110" s="72" t="s">
        <v>13</v>
      </c>
      <c r="C110" s="73" t="s">
        <v>14</v>
      </c>
      <c r="D110" s="72"/>
      <c r="E110" s="72"/>
      <c r="F110" s="72"/>
      <c r="G110" s="74">
        <v>10.76</v>
      </c>
      <c r="H110" s="75">
        <f>ROUND((H109*G110),0)</f>
        <v>337</v>
      </c>
      <c r="I110" s="76"/>
    </row>
    <row r="111" spans="1:9">
      <c r="A111" s="71"/>
      <c r="B111" s="72" t="s">
        <v>30</v>
      </c>
      <c r="C111" s="73" t="s">
        <v>14</v>
      </c>
      <c r="D111" s="72"/>
      <c r="E111" s="72"/>
      <c r="F111" s="72"/>
      <c r="G111" s="74"/>
      <c r="H111" s="75">
        <v>0</v>
      </c>
      <c r="I111" s="76"/>
    </row>
    <row r="112" spans="1:9" ht="15" thickBot="1">
      <c r="A112" s="77"/>
      <c r="B112" s="78" t="s">
        <v>31</v>
      </c>
      <c r="C112" s="79" t="s">
        <v>14</v>
      </c>
      <c r="D112" s="78"/>
      <c r="E112" s="78"/>
      <c r="F112" s="78"/>
      <c r="G112" s="80"/>
      <c r="H112" s="81">
        <f>H110-H111</f>
        <v>337</v>
      </c>
      <c r="I112" s="82"/>
    </row>
    <row r="113" spans="1:9" ht="15" thickBot="1">
      <c r="A113" s="111"/>
      <c r="B113" s="118"/>
      <c r="C113" s="118"/>
      <c r="D113" s="118"/>
      <c r="E113" s="118"/>
      <c r="F113" s="118"/>
      <c r="G113" s="118"/>
      <c r="H113" s="118"/>
      <c r="I113" s="119"/>
    </row>
    <row r="114" spans="1:9" ht="29">
      <c r="A114" s="120">
        <v>7</v>
      </c>
      <c r="B114" s="52" t="s">
        <v>64</v>
      </c>
      <c r="C114" s="56"/>
      <c r="D114" s="56"/>
      <c r="E114" s="56"/>
      <c r="F114" s="56"/>
      <c r="G114" s="56"/>
      <c r="H114" s="56"/>
      <c r="I114" s="58"/>
    </row>
    <row r="115" spans="1:9">
      <c r="A115" s="90"/>
      <c r="B115" s="91" t="s">
        <v>18</v>
      </c>
      <c r="C115" s="92" t="s">
        <v>11</v>
      </c>
      <c r="D115" s="92">
        <v>1</v>
      </c>
      <c r="E115" s="57">
        <v>18.7</v>
      </c>
      <c r="F115" s="92"/>
      <c r="G115" s="57">
        <v>0.96</v>
      </c>
      <c r="H115" s="57">
        <f>PRODUCT(D115:G115)</f>
        <v>17.951999999999998</v>
      </c>
      <c r="I115" s="76"/>
    </row>
    <row r="116" spans="1:9">
      <c r="A116" s="90"/>
      <c r="B116" s="91" t="s">
        <v>36</v>
      </c>
      <c r="C116" s="92" t="s">
        <v>11</v>
      </c>
      <c r="D116" s="92">
        <v>2</v>
      </c>
      <c r="E116" s="57">
        <v>2.77</v>
      </c>
      <c r="F116" s="92"/>
      <c r="G116" s="57">
        <v>0.43</v>
      </c>
      <c r="H116" s="57">
        <f>PRODUCT(D116:G116)</f>
        <v>2.3822000000000001</v>
      </c>
      <c r="I116" s="76"/>
    </row>
    <row r="117" spans="1:9" ht="15" thickBot="1">
      <c r="A117" s="93"/>
      <c r="B117" s="94"/>
      <c r="C117" s="95"/>
      <c r="D117" s="95"/>
      <c r="E117" s="63"/>
      <c r="F117" s="95"/>
      <c r="G117" s="63"/>
      <c r="H117" s="63"/>
      <c r="I117" s="96"/>
    </row>
    <row r="118" spans="1:9">
      <c r="A118" s="65"/>
      <c r="B118" s="66" t="s">
        <v>12</v>
      </c>
      <c r="C118" s="67" t="s">
        <v>11</v>
      </c>
      <c r="D118" s="66"/>
      <c r="E118" s="66"/>
      <c r="F118" s="66"/>
      <c r="G118" s="121"/>
      <c r="H118" s="69">
        <f>SUM(H115:H117)</f>
        <v>20.334199999999999</v>
      </c>
      <c r="I118" s="122"/>
    </row>
    <row r="119" spans="1:9">
      <c r="A119" s="71"/>
      <c r="B119" s="72" t="s">
        <v>13</v>
      </c>
      <c r="C119" s="73" t="s">
        <v>14</v>
      </c>
      <c r="D119" s="72"/>
      <c r="E119" s="72"/>
      <c r="F119" s="72"/>
      <c r="G119" s="74">
        <v>10.763999999999999</v>
      </c>
      <c r="H119" s="75">
        <f>H118*G119</f>
        <v>218.87732879999999</v>
      </c>
      <c r="I119" s="123"/>
    </row>
    <row r="120" spans="1:9">
      <c r="A120" s="124"/>
      <c r="B120" s="125" t="s">
        <v>65</v>
      </c>
      <c r="C120" s="126" t="s">
        <v>14</v>
      </c>
      <c r="D120" s="125"/>
      <c r="E120" s="127"/>
      <c r="F120" s="125"/>
      <c r="G120" s="125"/>
      <c r="H120" s="29">
        <v>0</v>
      </c>
      <c r="I120" s="128"/>
    </row>
    <row r="121" spans="1:9" ht="15" thickBot="1">
      <c r="A121" s="129"/>
      <c r="B121" s="130" t="s">
        <v>33</v>
      </c>
      <c r="C121" s="131" t="s">
        <v>14</v>
      </c>
      <c r="D121" s="130"/>
      <c r="E121" s="132"/>
      <c r="F121" s="130"/>
      <c r="G121" s="130"/>
      <c r="H121" s="36">
        <f>H119-H120</f>
        <v>218.87732879999999</v>
      </c>
      <c r="I121" s="133"/>
    </row>
    <row r="122" spans="1:9">
      <c r="A122" s="134"/>
      <c r="B122" s="135"/>
      <c r="C122" s="135"/>
      <c r="D122" s="135"/>
      <c r="E122" s="136"/>
      <c r="F122" s="135"/>
      <c r="G122" s="135"/>
      <c r="H122" s="135"/>
      <c r="I122" s="137"/>
    </row>
    <row r="123" spans="1:9" ht="29">
      <c r="A123" s="120">
        <v>8</v>
      </c>
      <c r="B123" s="14" t="s">
        <v>66</v>
      </c>
      <c r="C123" s="56"/>
      <c r="D123" s="56"/>
      <c r="E123" s="56"/>
      <c r="F123" s="56"/>
      <c r="G123" s="56"/>
      <c r="H123" s="56"/>
      <c r="I123" s="58"/>
    </row>
    <row r="124" spans="1:9" ht="15" thickBot="1">
      <c r="A124" s="90"/>
      <c r="B124" s="91" t="s">
        <v>67</v>
      </c>
      <c r="C124" s="92" t="s">
        <v>68</v>
      </c>
      <c r="D124" s="92">
        <v>1</v>
      </c>
      <c r="E124" s="57"/>
      <c r="F124" s="92"/>
      <c r="G124" s="57"/>
      <c r="H124" s="57">
        <f>PRODUCT(D124:G124)</f>
        <v>1</v>
      </c>
      <c r="I124" s="76"/>
    </row>
    <row r="125" spans="1:9">
      <c r="A125" s="65"/>
      <c r="B125" s="66" t="s">
        <v>69</v>
      </c>
      <c r="C125" s="67" t="s">
        <v>68</v>
      </c>
      <c r="D125" s="66"/>
      <c r="E125" s="66"/>
      <c r="F125" s="66"/>
      <c r="G125" s="121"/>
      <c r="H125" s="69">
        <f>SUM(H124:H124)</f>
        <v>1</v>
      </c>
      <c r="I125" s="122"/>
    </row>
    <row r="126" spans="1:9">
      <c r="A126" s="124"/>
      <c r="B126" s="125" t="s">
        <v>65</v>
      </c>
      <c r="C126" s="126" t="s">
        <v>68</v>
      </c>
      <c r="D126" s="125"/>
      <c r="E126" s="127"/>
      <c r="F126" s="125"/>
      <c r="G126" s="125"/>
      <c r="H126" s="29">
        <v>0</v>
      </c>
      <c r="I126" s="128"/>
    </row>
    <row r="127" spans="1:9" ht="15" thickBot="1">
      <c r="A127" s="129"/>
      <c r="B127" s="130" t="s">
        <v>33</v>
      </c>
      <c r="C127" s="131" t="s">
        <v>68</v>
      </c>
      <c r="D127" s="130"/>
      <c r="E127" s="132"/>
      <c r="F127" s="130"/>
      <c r="G127" s="130"/>
      <c r="H127" s="36">
        <f>H125-H126</f>
        <v>1</v>
      </c>
      <c r="I127" s="133"/>
    </row>
    <row r="128" spans="1:9">
      <c r="A128" s="134"/>
      <c r="B128" s="135"/>
      <c r="C128" s="135"/>
      <c r="D128" s="135"/>
      <c r="E128" s="136"/>
      <c r="F128" s="135"/>
      <c r="G128" s="135"/>
      <c r="H128" s="135"/>
      <c r="I128" s="137"/>
    </row>
    <row r="129" spans="1:9" ht="43.5">
      <c r="A129" s="120">
        <v>9</v>
      </c>
      <c r="B129" s="14" t="s">
        <v>70</v>
      </c>
      <c r="C129" s="56"/>
      <c r="D129" s="56"/>
      <c r="E129" s="56"/>
      <c r="F129" s="56"/>
      <c r="G129" s="56"/>
      <c r="H129" s="56"/>
      <c r="I129" s="58"/>
    </row>
    <row r="130" spans="1:9" ht="15" thickBot="1">
      <c r="A130" s="90"/>
      <c r="B130" s="91" t="s">
        <v>71</v>
      </c>
      <c r="C130" s="92" t="s">
        <v>68</v>
      </c>
      <c r="D130" s="92">
        <v>1</v>
      </c>
      <c r="E130" s="57"/>
      <c r="F130" s="92"/>
      <c r="G130" s="57"/>
      <c r="H130" s="57">
        <f>PRODUCT(D130:G130)</f>
        <v>1</v>
      </c>
      <c r="I130" s="76"/>
    </row>
    <row r="131" spans="1:9">
      <c r="A131" s="65"/>
      <c r="B131" s="66" t="s">
        <v>69</v>
      </c>
      <c r="C131" s="67" t="s">
        <v>68</v>
      </c>
      <c r="D131" s="66"/>
      <c r="E131" s="66"/>
      <c r="F131" s="66"/>
      <c r="G131" s="121"/>
      <c r="H131" s="69">
        <f>SUM(H130:H130)</f>
        <v>1</v>
      </c>
      <c r="I131" s="122"/>
    </row>
    <row r="132" spans="1:9">
      <c r="A132" s="124"/>
      <c r="B132" s="125" t="s">
        <v>65</v>
      </c>
      <c r="C132" s="126" t="s">
        <v>68</v>
      </c>
      <c r="D132" s="125"/>
      <c r="E132" s="127"/>
      <c r="F132" s="125"/>
      <c r="G132" s="125"/>
      <c r="H132" s="29">
        <v>0</v>
      </c>
      <c r="I132" s="128"/>
    </row>
    <row r="133" spans="1:9" ht="15" thickBot="1">
      <c r="A133" s="129"/>
      <c r="B133" s="130" t="s">
        <v>33</v>
      </c>
      <c r="C133" s="131" t="s">
        <v>68</v>
      </c>
      <c r="D133" s="130"/>
      <c r="E133" s="132"/>
      <c r="F133" s="130"/>
      <c r="G133" s="130"/>
      <c r="H133" s="36">
        <f>H131-H132</f>
        <v>1</v>
      </c>
      <c r="I133" s="133"/>
    </row>
    <row r="134" spans="1:9">
      <c r="A134" s="134"/>
      <c r="B134" s="135"/>
      <c r="C134" s="135"/>
      <c r="D134" s="135"/>
      <c r="E134" s="136"/>
      <c r="F134" s="135"/>
      <c r="G134" s="135"/>
      <c r="H134" s="135"/>
      <c r="I134" s="137"/>
    </row>
    <row r="135" spans="1:9" ht="29">
      <c r="A135" s="120">
        <v>10</v>
      </c>
      <c r="B135" s="14" t="s">
        <v>72</v>
      </c>
      <c r="C135" s="56"/>
      <c r="D135" s="56"/>
      <c r="E135" s="56"/>
      <c r="F135" s="56"/>
      <c r="G135" s="56"/>
      <c r="H135" s="56"/>
      <c r="I135" s="58"/>
    </row>
    <row r="136" spans="1:9" ht="15" thickBot="1">
      <c r="A136" s="90"/>
      <c r="B136" s="91" t="s">
        <v>73</v>
      </c>
      <c r="C136" s="92" t="s">
        <v>68</v>
      </c>
      <c r="D136" s="92">
        <v>1</v>
      </c>
      <c r="E136" s="57"/>
      <c r="F136" s="92"/>
      <c r="G136" s="57"/>
      <c r="H136" s="57">
        <f>PRODUCT(D136:G136)</f>
        <v>1</v>
      </c>
      <c r="I136" s="76"/>
    </row>
    <row r="137" spans="1:9">
      <c r="A137" s="65"/>
      <c r="B137" s="66" t="s">
        <v>69</v>
      </c>
      <c r="C137" s="67" t="s">
        <v>68</v>
      </c>
      <c r="D137" s="66"/>
      <c r="E137" s="66"/>
      <c r="F137" s="66"/>
      <c r="G137" s="121"/>
      <c r="H137" s="69">
        <f>SUM(H136:H136)</f>
        <v>1</v>
      </c>
      <c r="I137" s="122"/>
    </row>
    <row r="138" spans="1:9">
      <c r="A138" s="124"/>
      <c r="B138" s="125" t="s">
        <v>65</v>
      </c>
      <c r="C138" s="126" t="s">
        <v>68</v>
      </c>
      <c r="D138" s="125"/>
      <c r="E138" s="127"/>
      <c r="F138" s="125"/>
      <c r="G138" s="125"/>
      <c r="H138" s="29">
        <v>0</v>
      </c>
      <c r="I138" s="128"/>
    </row>
    <row r="139" spans="1:9" ht="15" thickBot="1">
      <c r="A139" s="129"/>
      <c r="B139" s="130" t="s">
        <v>33</v>
      </c>
      <c r="C139" s="131" t="s">
        <v>68</v>
      </c>
      <c r="D139" s="130"/>
      <c r="E139" s="132"/>
      <c r="F139" s="130"/>
      <c r="G139" s="130"/>
      <c r="H139" s="36">
        <f>H137-H138</f>
        <v>1</v>
      </c>
      <c r="I139" s="133"/>
    </row>
    <row r="140" spans="1:9">
      <c r="A140" s="134"/>
      <c r="B140" s="135"/>
      <c r="C140" s="135"/>
      <c r="D140" s="135"/>
      <c r="E140" s="136"/>
      <c r="F140" s="135"/>
      <c r="G140" s="135"/>
      <c r="H140" s="135"/>
      <c r="I140" s="137"/>
    </row>
    <row r="141" spans="1:9" ht="43.5">
      <c r="A141" s="120">
        <v>11</v>
      </c>
      <c r="B141" s="14" t="s">
        <v>74</v>
      </c>
      <c r="C141" s="56"/>
      <c r="D141" s="56"/>
      <c r="E141" s="56"/>
      <c r="F141" s="56"/>
      <c r="G141" s="56"/>
      <c r="H141" s="56"/>
      <c r="I141" s="58"/>
    </row>
    <row r="142" spans="1:9">
      <c r="A142" s="90"/>
      <c r="B142" s="91" t="s">
        <v>75</v>
      </c>
      <c r="C142" s="92" t="s">
        <v>11</v>
      </c>
      <c r="D142" s="92">
        <v>14</v>
      </c>
      <c r="E142" s="57">
        <v>1.2</v>
      </c>
      <c r="F142" s="92">
        <v>0.2</v>
      </c>
      <c r="G142" s="57"/>
      <c r="H142" s="57">
        <f>PRODUCT(D142:G142)</f>
        <v>3.3600000000000003</v>
      </c>
      <c r="I142" s="76"/>
    </row>
    <row r="143" spans="1:9">
      <c r="A143" s="90"/>
      <c r="B143" s="138" t="s">
        <v>76</v>
      </c>
      <c r="C143" s="92" t="s">
        <v>11</v>
      </c>
      <c r="D143" s="92">
        <v>5</v>
      </c>
      <c r="E143" s="57">
        <v>0.5</v>
      </c>
      <c r="F143" s="92">
        <v>0.5</v>
      </c>
      <c r="G143" s="57"/>
      <c r="H143" s="57">
        <f>PRODUCT(D143:G143)</f>
        <v>1.25</v>
      </c>
      <c r="I143" s="139"/>
    </row>
    <row r="144" spans="1:9">
      <c r="A144" s="90"/>
      <c r="B144" s="138" t="s">
        <v>161</v>
      </c>
      <c r="C144" s="92" t="s">
        <v>11</v>
      </c>
      <c r="D144" s="92">
        <v>1</v>
      </c>
      <c r="E144" s="57">
        <v>0.5</v>
      </c>
      <c r="F144" s="92">
        <v>0.5</v>
      </c>
      <c r="G144" s="57"/>
      <c r="H144" s="57">
        <f>PRODUCT(D144:G144)</f>
        <v>0.25</v>
      </c>
      <c r="I144" s="139"/>
    </row>
    <row r="145" spans="1:9">
      <c r="A145" s="90"/>
      <c r="B145" s="138" t="s">
        <v>162</v>
      </c>
      <c r="C145" s="92" t="s">
        <v>11</v>
      </c>
      <c r="D145" s="92">
        <v>1</v>
      </c>
      <c r="E145" s="57">
        <v>0.5</v>
      </c>
      <c r="F145" s="92">
        <v>0.5</v>
      </c>
      <c r="G145" s="57"/>
      <c r="H145" s="57">
        <f>PRODUCT(D145:G145)</f>
        <v>0.25</v>
      </c>
      <c r="I145" s="139"/>
    </row>
    <row r="146" spans="1:9">
      <c r="A146" s="90"/>
      <c r="B146" s="283" t="s">
        <v>163</v>
      </c>
      <c r="C146" s="92" t="s">
        <v>11</v>
      </c>
      <c r="D146" s="92">
        <v>41</v>
      </c>
      <c r="E146" s="57">
        <v>0.15</v>
      </c>
      <c r="F146" s="92">
        <v>0.15</v>
      </c>
      <c r="G146" s="57"/>
      <c r="H146" s="57">
        <f>PRODUCT(D146:G146)</f>
        <v>0.92249999999999988</v>
      </c>
      <c r="I146" s="139"/>
    </row>
    <row r="147" spans="1:9" ht="15" thickBot="1">
      <c r="A147" s="90"/>
      <c r="B147" s="138"/>
      <c r="C147" s="140"/>
      <c r="D147" s="140"/>
      <c r="E147" s="141"/>
      <c r="F147" s="140"/>
      <c r="G147" s="141"/>
      <c r="H147" s="141"/>
      <c r="I147" s="139"/>
    </row>
    <row r="148" spans="1:9" ht="15" thickBot="1">
      <c r="A148" s="65"/>
      <c r="B148" s="66" t="s">
        <v>12</v>
      </c>
      <c r="C148" s="67" t="s">
        <v>11</v>
      </c>
      <c r="D148" s="66"/>
      <c r="E148" s="66"/>
      <c r="F148" s="66"/>
      <c r="G148" s="121"/>
      <c r="H148" s="69">
        <f>SUM(H142:H146)</f>
        <v>6.0325000000000006</v>
      </c>
      <c r="I148" s="122"/>
    </row>
    <row r="149" spans="1:9">
      <c r="A149" s="142"/>
      <c r="B149" s="66" t="s">
        <v>13</v>
      </c>
      <c r="C149" s="143" t="s">
        <v>77</v>
      </c>
      <c r="D149" s="144"/>
      <c r="E149" s="144"/>
      <c r="F149" s="144"/>
      <c r="G149" s="145">
        <v>10.763999999999999</v>
      </c>
      <c r="H149" s="146">
        <f>H148*G149</f>
        <v>64.93383</v>
      </c>
      <c r="I149" s="147"/>
    </row>
    <row r="150" spans="1:9">
      <c r="A150" s="124"/>
      <c r="B150" s="125" t="s">
        <v>65</v>
      </c>
      <c r="C150" s="126" t="s">
        <v>14</v>
      </c>
      <c r="D150" s="125"/>
      <c r="E150" s="127"/>
      <c r="F150" s="125"/>
      <c r="G150" s="125"/>
      <c r="H150" s="30">
        <v>9.3915900000000008</v>
      </c>
      <c r="I150" s="128"/>
    </row>
    <row r="151" spans="1:9" ht="15" thickBot="1">
      <c r="A151" s="129"/>
      <c r="B151" s="130" t="s">
        <v>33</v>
      </c>
      <c r="C151" s="131" t="s">
        <v>14</v>
      </c>
      <c r="D151" s="130"/>
      <c r="E151" s="132"/>
      <c r="F151" s="130"/>
      <c r="G151" s="130"/>
      <c r="H151" s="36">
        <f>H149-H150</f>
        <v>55.54224</v>
      </c>
      <c r="I151" s="133"/>
    </row>
    <row r="152" spans="1:9">
      <c r="A152" s="134"/>
      <c r="B152" s="135"/>
      <c r="C152" s="135"/>
      <c r="D152" s="135"/>
      <c r="E152" s="136"/>
      <c r="F152" s="135"/>
      <c r="G152" s="135"/>
      <c r="H152" s="135"/>
      <c r="I152" s="137"/>
    </row>
    <row r="153" spans="1:9" ht="72.5">
      <c r="A153" s="120">
        <v>12</v>
      </c>
      <c r="B153" s="148" t="s">
        <v>78</v>
      </c>
      <c r="C153" s="56"/>
      <c r="D153" s="56"/>
      <c r="E153" s="56"/>
      <c r="F153" s="56"/>
      <c r="G153" s="56"/>
      <c r="H153" s="56"/>
      <c r="I153" s="58"/>
    </row>
    <row r="154" spans="1:9">
      <c r="A154" s="90"/>
      <c r="B154" s="91" t="s">
        <v>79</v>
      </c>
      <c r="C154" s="92" t="s">
        <v>51</v>
      </c>
      <c r="D154" s="92">
        <v>3</v>
      </c>
      <c r="E154" s="57">
        <v>4.8949999999999996</v>
      </c>
      <c r="F154" s="92"/>
      <c r="G154" s="57"/>
      <c r="H154" s="57">
        <f t="shared" ref="H154:H161" si="4">PRODUCT(D154:G154)</f>
        <v>14.684999999999999</v>
      </c>
      <c r="I154" s="76"/>
    </row>
    <row r="155" spans="1:9">
      <c r="A155" s="90"/>
      <c r="B155" s="138" t="s">
        <v>80</v>
      </c>
      <c r="C155" s="92" t="s">
        <v>51</v>
      </c>
      <c r="D155" s="92">
        <v>6</v>
      </c>
      <c r="E155" s="57">
        <v>2.73</v>
      </c>
      <c r="F155" s="92"/>
      <c r="G155" s="57"/>
      <c r="H155" s="57">
        <f t="shared" si="4"/>
        <v>16.38</v>
      </c>
      <c r="I155" s="139"/>
    </row>
    <row r="156" spans="1:9">
      <c r="A156" s="90"/>
      <c r="B156" s="91" t="s">
        <v>81</v>
      </c>
      <c r="C156" s="92" t="s">
        <v>51</v>
      </c>
      <c r="D156" s="92">
        <v>3</v>
      </c>
      <c r="E156" s="57">
        <v>4.5250000000000004</v>
      </c>
      <c r="F156" s="92"/>
      <c r="G156" s="57"/>
      <c r="H156" s="57">
        <f t="shared" si="4"/>
        <v>13.575000000000001</v>
      </c>
      <c r="I156" s="139"/>
    </row>
    <row r="157" spans="1:9">
      <c r="A157" s="90"/>
      <c r="B157" s="138" t="s">
        <v>80</v>
      </c>
      <c r="C157" s="92" t="s">
        <v>51</v>
      </c>
      <c r="D157" s="92">
        <v>5</v>
      </c>
      <c r="E157" s="57">
        <v>2.73</v>
      </c>
      <c r="F157" s="92"/>
      <c r="G157" s="57"/>
      <c r="H157" s="57">
        <f t="shared" si="4"/>
        <v>13.65</v>
      </c>
      <c r="I157" s="139"/>
    </row>
    <row r="158" spans="1:9">
      <c r="A158" s="90"/>
      <c r="B158" s="91" t="s">
        <v>82</v>
      </c>
      <c r="C158" s="92" t="s">
        <v>51</v>
      </c>
      <c r="D158" s="92">
        <v>3</v>
      </c>
      <c r="E158" s="57">
        <v>1.78</v>
      </c>
      <c r="F158" s="92"/>
      <c r="G158" s="57"/>
      <c r="H158" s="57">
        <f t="shared" si="4"/>
        <v>5.34</v>
      </c>
      <c r="I158" s="139"/>
    </row>
    <row r="159" spans="1:9">
      <c r="A159" s="90"/>
      <c r="B159" s="138" t="s">
        <v>80</v>
      </c>
      <c r="C159" s="92" t="s">
        <v>51</v>
      </c>
      <c r="D159" s="92">
        <v>3</v>
      </c>
      <c r="E159" s="57">
        <v>2.73</v>
      </c>
      <c r="F159" s="92"/>
      <c r="G159" s="57"/>
      <c r="H159" s="57">
        <f t="shared" si="4"/>
        <v>8.19</v>
      </c>
      <c r="I159" s="139"/>
    </row>
    <row r="160" spans="1:9">
      <c r="A160" s="90"/>
      <c r="B160" s="91" t="s">
        <v>83</v>
      </c>
      <c r="C160" s="92" t="s">
        <v>51</v>
      </c>
      <c r="D160" s="92">
        <v>3</v>
      </c>
      <c r="E160" s="57">
        <v>4.0750000000000002</v>
      </c>
      <c r="F160" s="92"/>
      <c r="G160" s="57"/>
      <c r="H160" s="57">
        <f t="shared" si="4"/>
        <v>12.225000000000001</v>
      </c>
      <c r="I160" s="139"/>
    </row>
    <row r="161" spans="1:9">
      <c r="A161" s="90"/>
      <c r="B161" s="138" t="s">
        <v>80</v>
      </c>
      <c r="C161" s="92" t="s">
        <v>51</v>
      </c>
      <c r="D161" s="92">
        <v>5</v>
      </c>
      <c r="E161" s="57">
        <v>2.73</v>
      </c>
      <c r="F161" s="92"/>
      <c r="G161" s="57"/>
      <c r="H161" s="57">
        <f t="shared" si="4"/>
        <v>13.65</v>
      </c>
      <c r="I161" s="139"/>
    </row>
    <row r="162" spans="1:9" ht="15" thickBot="1">
      <c r="A162" s="93"/>
      <c r="B162" s="149"/>
      <c r="C162" s="150"/>
      <c r="D162" s="150"/>
      <c r="E162" s="151"/>
      <c r="F162" s="150"/>
      <c r="G162" s="151"/>
      <c r="H162" s="151"/>
      <c r="I162" s="152"/>
    </row>
    <row r="163" spans="1:9">
      <c r="A163" s="65"/>
      <c r="B163" s="66" t="s">
        <v>84</v>
      </c>
      <c r="C163" s="67" t="s">
        <v>51</v>
      </c>
      <c r="D163" s="66"/>
      <c r="E163" s="66"/>
      <c r="F163" s="66"/>
      <c r="G163" s="121"/>
      <c r="H163" s="69">
        <f>SUM(H154:H162)</f>
        <v>97.694999999999993</v>
      </c>
      <c r="I163" s="122"/>
    </row>
    <row r="164" spans="1:9">
      <c r="A164" s="71"/>
      <c r="B164" s="72" t="s">
        <v>85</v>
      </c>
      <c r="C164" s="73" t="s">
        <v>29</v>
      </c>
      <c r="D164" s="72"/>
      <c r="E164" s="72"/>
      <c r="F164" s="72"/>
      <c r="G164" s="74">
        <v>3.2839999999999998</v>
      </c>
      <c r="H164" s="75">
        <f>H163*G164</f>
        <v>320.83037999999993</v>
      </c>
      <c r="I164" s="123"/>
    </row>
    <row r="165" spans="1:9">
      <c r="A165" s="124"/>
      <c r="B165" s="125" t="s">
        <v>86</v>
      </c>
      <c r="C165" s="126" t="s">
        <v>29</v>
      </c>
      <c r="D165" s="125"/>
      <c r="E165" s="127"/>
      <c r="F165" s="125"/>
      <c r="G165" s="125"/>
      <c r="H165" s="29">
        <v>0</v>
      </c>
      <c r="I165" s="128"/>
    </row>
    <row r="166" spans="1:9" ht="15" thickBot="1">
      <c r="A166" s="129"/>
      <c r="B166" s="130" t="s">
        <v>33</v>
      </c>
      <c r="C166" s="131" t="s">
        <v>29</v>
      </c>
      <c r="D166" s="130"/>
      <c r="E166" s="132"/>
      <c r="F166" s="130"/>
      <c r="G166" s="130"/>
      <c r="H166" s="36">
        <f>H164-H165</f>
        <v>320.83037999999993</v>
      </c>
      <c r="I166" s="133"/>
    </row>
    <row r="167" spans="1:9">
      <c r="A167" s="134"/>
      <c r="B167" s="135"/>
      <c r="C167" s="135"/>
      <c r="D167" s="135"/>
      <c r="E167" s="136"/>
      <c r="F167" s="135"/>
      <c r="G167" s="135"/>
      <c r="H167" s="135"/>
      <c r="I167" s="137"/>
    </row>
    <row r="168" spans="1:9" ht="29">
      <c r="A168" s="153">
        <v>13</v>
      </c>
      <c r="B168" s="154" t="s">
        <v>87</v>
      </c>
      <c r="C168" s="19"/>
      <c r="D168" s="19"/>
      <c r="E168" s="40"/>
      <c r="F168" s="19"/>
      <c r="G168" s="19"/>
      <c r="H168" s="19"/>
      <c r="I168" s="31"/>
    </row>
    <row r="169" spans="1:9">
      <c r="A169" s="155"/>
      <c r="B169" s="16" t="s">
        <v>88</v>
      </c>
      <c r="C169" s="156" t="s">
        <v>11</v>
      </c>
      <c r="D169" s="156">
        <v>1</v>
      </c>
      <c r="E169" s="157">
        <v>7.4</v>
      </c>
      <c r="F169" s="158">
        <v>13.5</v>
      </c>
      <c r="G169" s="159"/>
      <c r="H169" s="160">
        <f>PRODUCT(D169:G169)</f>
        <v>99.9</v>
      </c>
      <c r="I169" s="161"/>
    </row>
    <row r="170" spans="1:9">
      <c r="A170" s="155"/>
      <c r="B170" s="16" t="s">
        <v>89</v>
      </c>
      <c r="C170" s="17" t="s">
        <v>11</v>
      </c>
      <c r="D170" s="17">
        <v>1</v>
      </c>
      <c r="E170" s="162">
        <v>12.51</v>
      </c>
      <c r="F170" s="163">
        <v>1.175</v>
      </c>
      <c r="G170" s="19"/>
      <c r="H170" s="18">
        <f>PRODUCT(D170:G170)</f>
        <v>14.699250000000001</v>
      </c>
      <c r="I170" s="31"/>
    </row>
    <row r="171" spans="1:9" ht="15" thickBot="1">
      <c r="A171" s="164"/>
      <c r="B171" s="112"/>
      <c r="C171" s="165" t="s">
        <v>11</v>
      </c>
      <c r="D171" s="165">
        <v>1</v>
      </c>
      <c r="E171" s="166">
        <v>18.164999999999999</v>
      </c>
      <c r="F171" s="167">
        <v>1.6</v>
      </c>
      <c r="G171" s="12"/>
      <c r="H171" s="168">
        <f>PRODUCT(D171:G171)</f>
        <v>29.064</v>
      </c>
      <c r="I171" s="13"/>
    </row>
    <row r="172" spans="1:9">
      <c r="A172" s="20"/>
      <c r="B172" s="21" t="s">
        <v>12</v>
      </c>
      <c r="C172" s="22" t="s">
        <v>11</v>
      </c>
      <c r="D172" s="21"/>
      <c r="E172" s="21"/>
      <c r="F172" s="21"/>
      <c r="G172" s="23"/>
      <c r="H172" s="24">
        <f>SUM(H169:H171)</f>
        <v>143.66325000000001</v>
      </c>
      <c r="I172" s="25"/>
    </row>
    <row r="173" spans="1:9">
      <c r="A173" s="26"/>
      <c r="B173" s="27" t="s">
        <v>13</v>
      </c>
      <c r="C173" s="28" t="s">
        <v>14</v>
      </c>
      <c r="D173" s="27"/>
      <c r="E173" s="27"/>
      <c r="F173" s="27"/>
      <c r="G173" s="29">
        <v>10.763999999999999</v>
      </c>
      <c r="H173" s="30">
        <f>H172*G173</f>
        <v>1546.3912229999999</v>
      </c>
      <c r="I173" s="31"/>
    </row>
    <row r="174" spans="1:9">
      <c r="A174" s="26"/>
      <c r="B174" s="27" t="s">
        <v>15</v>
      </c>
      <c r="C174" s="28" t="s">
        <v>14</v>
      </c>
      <c r="D174" s="27"/>
      <c r="E174" s="27"/>
      <c r="F174" s="27"/>
      <c r="G174" s="19"/>
      <c r="H174" s="30">
        <v>0</v>
      </c>
      <c r="I174" s="31"/>
    </row>
    <row r="175" spans="1:9" ht="15" thickBot="1">
      <c r="A175" s="32"/>
      <c r="B175" s="33" t="s">
        <v>16</v>
      </c>
      <c r="C175" s="34" t="s">
        <v>14</v>
      </c>
      <c r="D175" s="33"/>
      <c r="E175" s="33"/>
      <c r="F175" s="33"/>
      <c r="G175" s="35"/>
      <c r="H175" s="36">
        <f>H173-H174</f>
        <v>1546.3912229999999</v>
      </c>
      <c r="I175" s="37"/>
    </row>
    <row r="176" spans="1:9">
      <c r="A176" s="155"/>
      <c r="B176" s="16"/>
      <c r="C176" s="156"/>
      <c r="D176" s="156"/>
      <c r="E176" s="157"/>
      <c r="F176" s="158"/>
      <c r="G176" s="159"/>
      <c r="H176" s="160"/>
      <c r="I176" s="161"/>
    </row>
  </sheetData>
  <mergeCells count="2">
    <mergeCell ref="A1:I1"/>
    <mergeCell ref="A2:I2"/>
  </mergeCells>
  <pageMargins left="0.7" right="0.7" top="0.75" bottom="0.75" header="0.3" footer="0.3"/>
  <pageSetup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FF83D5-A049-4096-BE20-5F351952F9D8}"/>
</file>

<file path=customXml/itemProps2.xml><?xml version="1.0" encoding="utf-8"?>
<ds:datastoreItem xmlns:ds="http://schemas.openxmlformats.org/officeDocument/2006/customXml" ds:itemID="{1B7DF19A-4A97-4726-A773-8ED569F24517}">
  <ds:schemaRefs>
    <ds:schemaRef ds:uri="http://schemas.microsoft.com/sharepoint/v3/contenttype/forms"/>
  </ds:schemaRefs>
</ds:datastoreItem>
</file>

<file path=customXml/itemProps3.xml><?xml version="1.0" encoding="utf-8"?>
<ds:datastoreItem xmlns:ds="http://schemas.openxmlformats.org/officeDocument/2006/customXml" ds:itemID="{7F7520F8-1518-4CC2-9406-8790A291105E}">
  <ds:schemaRefs>
    <ds:schemaRef ds:uri="7326994b-23a0-4b5e-a973-7b87443abe0a"/>
    <ds:schemaRef ds:uri="http://schemas.microsoft.com/office/infopath/2007/PartnerControls"/>
    <ds:schemaRef ds:uri="http://purl.org/dc/terms/"/>
    <ds:schemaRef ds:uri="http://schemas.microsoft.com/office/2006/metadata/properties"/>
    <ds:schemaRef ds:uri="72b43016-16a7-42f7-bc1a-063c27e5d515"/>
    <ds:schemaRef ds:uri="http://purl.org/dc/dcmitype/"/>
    <ds:schemaRef ds:uri="http://schemas.microsoft.com/office/2006/documentManagement/types"/>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PI</vt:lpstr>
      <vt:lpstr>Summary</vt:lpstr>
      <vt:lpstr>Abstract</vt:lpstr>
      <vt:lpstr>MB Extra item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Urmila Jadhav</cp:lastModifiedBy>
  <dcterms:created xsi:type="dcterms:W3CDTF">2024-02-16T15:55:31Z</dcterms:created>
  <dcterms:modified xsi:type="dcterms:W3CDTF">2024-07-31T11:01:04Z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