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d.docs.live.net/226ce08ea28d8ecf/Desktop/LKO/203/"/>
    </mc:Choice>
  </mc:AlternateContent>
  <xr:revisionPtr revIDLastSave="18" documentId="11_FD000B7B3DDCD0A99FD48E083E00D062DC2B368E" xr6:coauthVersionLast="47" xr6:coauthVersionMax="47" xr10:uidLastSave="{C535F951-2149-43FB-9279-B1274A302F7D}"/>
  <bookViews>
    <workbookView xWindow="-108" yWindow="-108" windowWidth="23256" windowHeight="12576" activeTab="1" xr2:uid="{00000000-000D-0000-FFFF-FFFF00000000}"/>
  </bookViews>
  <sheets>
    <sheet name="PI" sheetId="6" r:id="rId1"/>
    <sheet name="Abstract" sheetId="5" r:id="rId2"/>
    <sheet name="MB Sheet" sheetId="4" r:id="rId3"/>
  </sheets>
  <definedNames>
    <definedName name="_xlnm.Print_Area" localSheetId="2">'MB Sheet'!$A$1:$I$59</definedName>
    <definedName name="_xlnm.Print_Titles" localSheetId="2">'MB Sheet'!$2:$3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5" l="1"/>
  <c r="M14" i="5"/>
  <c r="M13" i="5"/>
  <c r="M12" i="5"/>
  <c r="M11" i="5"/>
  <c r="M10" i="5"/>
  <c r="M9" i="5"/>
  <c r="M6" i="5"/>
  <c r="I14" i="5"/>
  <c r="H56" i="4"/>
  <c r="F15" i="5" l="1"/>
  <c r="F14" i="5"/>
  <c r="F13" i="5"/>
  <c r="F12" i="5"/>
  <c r="F11" i="5"/>
  <c r="F10" i="5"/>
  <c r="F9" i="5"/>
  <c r="F8" i="5"/>
  <c r="F17" i="5" s="1"/>
  <c r="F18" i="5" s="1"/>
  <c r="F19" i="5" s="1"/>
  <c r="F7" i="5"/>
  <c r="F6" i="5"/>
  <c r="D25" i="6" l="1"/>
  <c r="J17" i="5"/>
  <c r="J18" i="5" s="1"/>
  <c r="J19" i="5" s="1"/>
  <c r="H50" i="4"/>
  <c r="H52" i="4" s="1"/>
  <c r="H53" i="4" s="1"/>
  <c r="H42" i="4"/>
  <c r="H44" i="4" s="1"/>
  <c r="H46" i="4" s="1"/>
  <c r="H34" i="4"/>
  <c r="H36" i="4" s="1"/>
  <c r="H37" i="4" s="1"/>
  <c r="H39" i="4" s="1"/>
  <c r="H27" i="4"/>
  <c r="H29" i="4" s="1"/>
  <c r="H31" i="4" s="1"/>
  <c r="H19" i="4"/>
  <c r="H18" i="4"/>
  <c r="H17" i="4"/>
  <c r="H16" i="4"/>
  <c r="H6" i="4"/>
  <c r="H8" i="4" s="1"/>
  <c r="H9" i="4" s="1"/>
  <c r="I10" i="5" l="1"/>
  <c r="H10" i="5" s="1"/>
  <c r="H11" i="4"/>
  <c r="I6" i="5"/>
  <c r="I11" i="5"/>
  <c r="I12" i="5"/>
  <c r="L14" i="5"/>
  <c r="L10" i="5"/>
  <c r="H21" i="4"/>
  <c r="H22" i="4" s="1"/>
  <c r="D26" i="6"/>
  <c r="D27" i="6" s="1"/>
  <c r="K10" i="5" l="1"/>
  <c r="K14" i="5"/>
  <c r="H14" i="5"/>
  <c r="L12" i="5"/>
  <c r="H12" i="5"/>
  <c r="L11" i="5"/>
  <c r="H11" i="5"/>
  <c r="H6" i="5"/>
  <c r="L6" i="5"/>
  <c r="H24" i="4"/>
  <c r="I9" i="5"/>
  <c r="K11" i="5" l="1"/>
  <c r="K6" i="5"/>
  <c r="K12" i="5"/>
  <c r="H9" i="5"/>
  <c r="L9" i="5"/>
  <c r="K9" i="5" l="1"/>
  <c r="K17" i="5" s="1"/>
  <c r="K18" i="5" s="1"/>
  <c r="K19" i="5" s="1"/>
  <c r="L17" i="5"/>
  <c r="E12" i="6" l="1"/>
  <c r="F12" i="6" s="1"/>
  <c r="F25" i="6" s="1"/>
  <c r="L18" i="5"/>
  <c r="L19" i="5" s="1"/>
  <c r="E25" i="6"/>
  <c r="E26" i="6" s="1"/>
  <c r="E27" i="6" s="1"/>
  <c r="F26" i="6" l="1"/>
  <c r="F27" i="6" s="1"/>
  <c r="F28" i="6" s="1"/>
</calcChain>
</file>

<file path=xl/sharedStrings.xml><?xml version="1.0" encoding="utf-8"?>
<sst xmlns="http://schemas.openxmlformats.org/spreadsheetml/2006/main" count="168" uniqueCount="89">
  <si>
    <t>MB Sheet</t>
  </si>
  <si>
    <r>
      <rPr>
        <b/>
        <sz val="8"/>
        <rFont val="Calibri"/>
        <family val="2"/>
      </rPr>
      <t>SR. NO.</t>
    </r>
  </si>
  <si>
    <r>
      <rPr>
        <b/>
        <sz val="8"/>
        <rFont val="Calibri"/>
        <family val="2"/>
      </rPr>
      <t>ITEM DESCRIPTION</t>
    </r>
  </si>
  <si>
    <t>Unit</t>
  </si>
  <si>
    <t>No.</t>
  </si>
  <si>
    <t>Length</t>
  </si>
  <si>
    <t>Width</t>
  </si>
  <si>
    <t>Height</t>
  </si>
  <si>
    <t>Total</t>
  </si>
  <si>
    <t>Remarks</t>
  </si>
  <si>
    <t>Total Qty in Sqm</t>
  </si>
  <si>
    <t>sft</t>
  </si>
  <si>
    <t>Previous Qty</t>
  </si>
  <si>
    <t>Sqm</t>
  </si>
  <si>
    <t>Sft</t>
  </si>
  <si>
    <t>Total Qty in Sft</t>
  </si>
  <si>
    <t>Rmt</t>
  </si>
  <si>
    <t>Rft</t>
  </si>
  <si>
    <t xml:space="preserve">Glass fasade above area </t>
  </si>
  <si>
    <t>Nos</t>
  </si>
  <si>
    <t>nos</t>
  </si>
  <si>
    <t>This Bill qty</t>
  </si>
  <si>
    <t>Column Panelling</t>
  </si>
  <si>
    <t>Airport coridor side panelling</t>
  </si>
  <si>
    <t xml:space="preserve">Glass side Boxing </t>
  </si>
  <si>
    <t>EXTRA ITEM - Part-2</t>
  </si>
  <si>
    <t>Providing &amp; fixing paneling made of 50x50mm MS framework @ 450mm c/c bothways  fixed to the above ceiling and soffit of slab/beam with MS cleats bolted as required, followed with 2mm thk. MS Sheet as base to receive RO &amp; Gysrer for resting and services purpose  or as per engineer in-charge  Rate is inclusive of all necessary hardware &amp; fixtures.</t>
  </si>
  <si>
    <t>Sft.</t>
  </si>
  <si>
    <t xml:space="preserve">Ro and Gyser base </t>
  </si>
  <si>
    <t>This Bill Qty</t>
  </si>
  <si>
    <t>Providing and fixing Kent Elite 50 LPH  Ro system  with 100 ltr or as  project in-charge</t>
  </si>
  <si>
    <t>Providing and fixing  40 ltr. Water pressure tank for  Ro system or as  project in-charge</t>
  </si>
  <si>
    <t>Providing and applying 12x12mm cement base grout on brick tiles  in wall with masking tape above height 3m rate include s.folding and cleaning or as approved make and speacetion make- Laticrete and roff</t>
  </si>
  <si>
    <t>Providing fixing double leaf toughened glass door with 600mm fix glass on top fixed on existing faacde with patch fitting. Rate to include cost of heavy duty floor spring (Everite / Hemco / Haldin / Hyper or equivalent of capacity 120 kg), Removing the existing old glass and Replacing the same with cut-outs with patch fitting and as per dicussion at site</t>
  </si>
  <si>
    <t>Glass Door</t>
  </si>
  <si>
    <t>Total Qty in Nos</t>
  </si>
  <si>
    <t>Previous in nos</t>
  </si>
  <si>
    <t>P&amp;F of Plywood Boxing  with 12mm thick plywood boxing (selected &amp; approved make, bwr grade plywood), boxing to be Fixied from mother slab and Existing ms frame with necessary fittings  shape as shown on detail drawing, after fixing the boxing  4 mm thick Decorative veneer finish, Veneer to be finished in Melamine polish or Complete as per architectural detail drawing &amp; site engineer's instruction. Size: 250mm H x
75mm W</t>
  </si>
  <si>
    <t>Rft.</t>
  </si>
  <si>
    <t>Wooden Box Align MS Framing Floor</t>
  </si>
  <si>
    <t>Providing and making 25x25m  ms tube Ledge table fixing with fastner and black duco paint complete as per drawing or project in-charge.</t>
  </si>
  <si>
    <t>Ledge Table</t>
  </si>
  <si>
    <t>Providing and fixing exesting wooden Hut upper side match with exesting sleeper wood panelling and same as finish process ect inclusive of all rewqorks required to complete the item . Or as per project in charge.</t>
  </si>
  <si>
    <t>Providing and fixing pine wood planks fixeing on column size 100x25mm height upto  level 3700 mm rate include melamine polish and all nessery fixing aarangement and s.folding etc or as per project- in- charge.</t>
  </si>
  <si>
    <t>Wooden planks</t>
  </si>
  <si>
    <t xml:space="preserve">Providing antique jeep as per drawing and architict detail. </t>
  </si>
  <si>
    <r>
      <rPr>
        <b/>
        <sz val="8"/>
        <rFont val="Calibri"/>
        <family val="2"/>
      </rPr>
      <t>PROJECT: IRISH HOUSE, LUCKNOW AIRPORT - TERMINAL-T3</t>
    </r>
  </si>
  <si>
    <t>Qty.</t>
  </si>
  <si>
    <t>Amount (RS)</t>
  </si>
  <si>
    <r>
      <rPr>
        <b/>
        <sz val="8"/>
        <rFont val="Calibri"/>
        <family val="2"/>
      </rPr>
      <t>UOM</t>
    </r>
  </si>
  <si>
    <r>
      <rPr>
        <b/>
        <sz val="8"/>
        <rFont val="Calibri"/>
        <family val="2"/>
      </rPr>
      <t>QTY.</t>
    </r>
  </si>
  <si>
    <r>
      <rPr>
        <b/>
        <sz val="8"/>
        <rFont val="Calibri"/>
        <family val="2"/>
      </rPr>
      <t>UNIT RATE</t>
    </r>
  </si>
  <si>
    <t>Previous bill</t>
  </si>
  <si>
    <t>This bill</t>
  </si>
  <si>
    <t>Up To Date</t>
  </si>
  <si>
    <t>GRAND TOTAL</t>
  </si>
  <si>
    <t>VART</t>
  </si>
  <si>
    <t>Infracon Pvt Ltd</t>
  </si>
  <si>
    <t xml:space="preserve">229, Neha Ind. Est., Off Duttapada Road, </t>
  </si>
  <si>
    <t>Opp. Oberoi Sky, Borivali (E), Mumbai - 400066</t>
  </si>
  <si>
    <t>Contact No :- 022-40233596 / 28700110                                                                                                                                                                                                                                                                                                                                                                                                                                                                Email : info@vartinfra.com</t>
  </si>
  <si>
    <t xml:space="preserve">Proforma Invoice </t>
  </si>
  <si>
    <t>To,</t>
  </si>
  <si>
    <t>Simolina Kitchen Pvt. Ltd.</t>
  </si>
  <si>
    <t xml:space="preserve"> </t>
  </si>
  <si>
    <r>
      <rPr>
        <b/>
        <sz val="11"/>
        <rFont val="Calibri"/>
        <family val="2"/>
        <scheme val="minor"/>
      </rPr>
      <t xml:space="preserve">Kindly Attn.:- </t>
    </r>
    <r>
      <rPr>
        <sz val="11"/>
        <rFont val="Calibri"/>
        <family val="2"/>
        <scheme val="minor"/>
      </rPr>
      <t>Mr. Irfaan ji</t>
    </r>
  </si>
  <si>
    <t>Sr. No.</t>
  </si>
  <si>
    <t>Description</t>
  </si>
  <si>
    <t xml:space="preserve">Previous </t>
  </si>
  <si>
    <t>This Bill</t>
  </si>
  <si>
    <t>The Irish House Interior and finishing work RA-5th</t>
  </si>
  <si>
    <t>Job</t>
  </si>
  <si>
    <t>Basic Total</t>
  </si>
  <si>
    <t>Add GST @ 18%</t>
  </si>
  <si>
    <t>Grand Total</t>
  </si>
  <si>
    <t xml:space="preserve">This Bill Amount </t>
  </si>
  <si>
    <t>Work Completion Time Period</t>
  </si>
  <si>
    <t>Material Delivery 1o days from the Date of PO with advance</t>
  </si>
  <si>
    <t>Payment terms :</t>
  </si>
  <si>
    <t>100% Advance with Work order</t>
  </si>
  <si>
    <t>No Retention</t>
  </si>
  <si>
    <t>For VART Infracon Pvt. Ltd.</t>
  </si>
  <si>
    <t>Authorised Signatory</t>
  </si>
  <si>
    <t xml:space="preserve">PROJECT: IRISH HOUSE, LUCKNOW AIRPORT - TERMINAL-T3                             RA-1st </t>
  </si>
  <si>
    <t>PRICE COMPARATIVE                                                                                                          RA-1st</t>
  </si>
  <si>
    <t>Ext-02 Ra-1st</t>
  </si>
  <si>
    <t>AMOUNT</t>
  </si>
  <si>
    <t>Restricted Qty.</t>
  </si>
  <si>
    <t>QTY Variation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</si>
</sst>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_(* \(#,##0.00\);_(* &quot;-&quot;??_);_(@_)"/>
  </numFmts>
  <fonts count="2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Times New Roman"/>
      <family val="1"/>
    </font>
    <font>
      <b/>
      <sz val="8"/>
      <name val="Calibri"/>
      <family val="2"/>
    </font>
    <font>
      <b/>
      <sz val="11"/>
      <color theme="1"/>
      <name val="Arial"/>
      <family val="2"/>
    </font>
    <font>
      <sz val="10"/>
      <color rgb="FF000000"/>
      <name val="Times New Roman"/>
      <family val="1"/>
    </font>
    <font>
      <sz val="8"/>
      <color rgb="FF000000"/>
      <name val="Calibri"/>
      <family val="2"/>
    </font>
    <font>
      <b/>
      <sz val="10"/>
      <color rgb="FF000000"/>
      <name val="Times New Roman"/>
      <family val="1"/>
    </font>
    <font>
      <sz val="12"/>
      <color theme="1"/>
      <name val="Calibri"/>
      <family val="2"/>
      <scheme val="minor"/>
    </font>
    <font>
      <sz val="11"/>
      <name val="Calibri"/>
      <family val="2"/>
      <scheme val="minor"/>
    </font>
    <font>
      <b/>
      <sz val="11"/>
      <name val="Calibri"/>
      <family val="2"/>
      <scheme val="minor"/>
    </font>
    <font>
      <b/>
      <sz val="9"/>
      <name val="Calibri"/>
      <family val="2"/>
    </font>
    <font>
      <sz val="24"/>
      <color theme="1"/>
      <name val="Arial Black"/>
      <family val="2"/>
    </font>
    <font>
      <sz val="24"/>
      <name val="Calibri"/>
      <family val="2"/>
      <scheme val="minor"/>
    </font>
    <font>
      <b/>
      <sz val="12"/>
      <color theme="1"/>
      <name val="Calibri"/>
      <family val="2"/>
      <scheme val="minor"/>
    </font>
    <font>
      <sz val="12"/>
      <name val="Calibri"/>
      <family val="2"/>
      <scheme val="minor"/>
    </font>
    <font>
      <sz val="10"/>
      <color indexed="8"/>
      <name val="Calibri"/>
      <family val="2"/>
      <scheme val="minor"/>
    </font>
    <font>
      <sz val="10"/>
      <name val="Calibri"/>
      <family val="2"/>
      <scheme val="minor"/>
    </font>
    <font>
      <b/>
      <sz val="14"/>
      <color theme="1"/>
      <name val="Calibri"/>
      <family val="2"/>
      <scheme val="minor"/>
    </font>
    <font>
      <sz val="14"/>
      <name val="Calibri"/>
      <family val="2"/>
      <scheme val="minor"/>
    </font>
    <font>
      <sz val="10"/>
      <name val="Helv"/>
      <charset val="204"/>
    </font>
    <font>
      <b/>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8D8D8"/>
        <bgColor indexed="64"/>
      </patternFill>
    </fill>
    <fill>
      <patternFill patternType="solid">
        <fgColor rgb="FFFFFF00"/>
        <bgColor indexed="64"/>
      </patternFill>
    </fill>
    <fill>
      <patternFill patternType="solid">
        <fgColor theme="2"/>
        <bgColor indexed="64"/>
      </patternFill>
    </fill>
    <fill>
      <patternFill patternType="solid">
        <fgColor theme="4" tint="0.59999389629810485"/>
        <bgColor indexed="64"/>
      </patternFill>
    </fill>
  </fills>
  <borders count="6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medium">
        <color auto="1"/>
      </left>
      <right style="thin">
        <color rgb="FF000000"/>
      </right>
      <top style="thin">
        <color rgb="FF000000"/>
      </top>
      <bottom style="thin">
        <color rgb="FF000000"/>
      </bottom>
      <diagonal/>
    </border>
    <border>
      <left/>
      <right style="thin">
        <color auto="1"/>
      </right>
      <top style="thin">
        <color auto="1"/>
      </top>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top style="medium">
        <color auto="1"/>
      </top>
      <bottom/>
      <diagonal/>
    </border>
    <border>
      <left/>
      <right style="medium">
        <color auto="1"/>
      </right>
      <top style="medium">
        <color auto="1"/>
      </top>
      <bottom/>
      <diagonal/>
    </border>
    <border>
      <left style="medium">
        <color auto="1"/>
      </left>
      <right/>
      <top style="thin">
        <color rgb="FF000000"/>
      </top>
      <bottom style="thin">
        <color rgb="FF000000"/>
      </bottom>
      <diagonal/>
    </border>
    <border>
      <left/>
      <right/>
      <top style="thin">
        <color rgb="FF000000"/>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rgb="FF000000"/>
      </left>
      <right style="thin">
        <color rgb="FF000000"/>
      </right>
      <top/>
      <bottom style="thin">
        <color rgb="FF000000"/>
      </bottom>
      <diagonal/>
    </border>
    <border>
      <left/>
      <right style="medium">
        <color auto="1"/>
      </right>
      <top/>
      <bottom style="thin">
        <color rgb="FF000000"/>
      </bottom>
      <diagonal/>
    </border>
    <border>
      <left style="thin">
        <color rgb="FF000000"/>
      </left>
      <right style="medium">
        <color auto="1"/>
      </right>
      <top style="thin">
        <color rgb="FF000000"/>
      </top>
      <bottom/>
      <diagonal/>
    </border>
    <border>
      <left style="medium">
        <color auto="1"/>
      </left>
      <right style="thin">
        <color rgb="FF000000"/>
      </right>
      <top/>
      <bottom/>
      <diagonal/>
    </border>
    <border>
      <left style="medium">
        <color auto="1"/>
      </left>
      <right style="thin">
        <color rgb="FF000000"/>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s>
  <cellStyleXfs count="7">
    <xf numFmtId="0" fontId="0" fillId="0" borderId="0"/>
    <xf numFmtId="0" fontId="4" fillId="0" borderId="0"/>
    <xf numFmtId="43" fontId="7" fillId="0" borderId="0" applyFont="0" applyFill="0" applyBorder="0" applyAlignment="0" applyProtection="0"/>
    <xf numFmtId="0" fontId="10" fillId="0" borderId="0"/>
    <xf numFmtId="0" fontId="1" fillId="0" borderId="0"/>
    <xf numFmtId="0" fontId="1" fillId="0" borderId="0"/>
    <xf numFmtId="0" fontId="22" fillId="0" borderId="0"/>
  </cellStyleXfs>
  <cellXfs count="190">
    <xf numFmtId="0" fontId="0" fillId="0" borderId="0" xfId="0"/>
    <xf numFmtId="0" fontId="4" fillId="0" borderId="0" xfId="1" applyAlignment="1">
      <alignment horizontal="left" vertical="top"/>
    </xf>
    <xf numFmtId="0" fontId="5" fillId="3" borderId="4" xfId="1" applyFont="1" applyFill="1" applyBorder="1" applyAlignment="1">
      <alignment horizontal="center" vertical="top" wrapText="1"/>
    </xf>
    <xf numFmtId="0" fontId="5" fillId="3" borderId="5" xfId="1" applyFont="1" applyFill="1" applyBorder="1" applyAlignment="1">
      <alignment horizontal="center" vertical="top" wrapText="1"/>
    </xf>
    <xf numFmtId="164" fontId="6" fillId="2" borderId="5" xfId="1" applyNumberFormat="1" applyFont="1" applyFill="1" applyBorder="1" applyAlignment="1">
      <alignment horizontal="center" vertical="center" wrapText="1"/>
    </xf>
    <xf numFmtId="164" fontId="6" fillId="2" borderId="5" xfId="2" applyNumberFormat="1" applyFont="1" applyFill="1" applyBorder="1" applyAlignment="1">
      <alignment horizontal="center" vertical="center" wrapText="1"/>
    </xf>
    <xf numFmtId="164" fontId="6" fillId="2" borderId="5" xfId="2" applyNumberFormat="1" applyFont="1" applyFill="1" applyBorder="1" applyAlignment="1">
      <alignment horizontal="center" vertical="center"/>
    </xf>
    <xf numFmtId="164" fontId="6" fillId="2" borderId="6" xfId="2" applyNumberFormat="1" applyFont="1" applyFill="1" applyBorder="1" applyAlignment="1">
      <alignment horizontal="center" vertical="center"/>
    </xf>
    <xf numFmtId="0" fontId="4" fillId="0" borderId="5" xfId="1" applyBorder="1" applyAlignment="1">
      <alignment horizontal="left" vertical="top"/>
    </xf>
    <xf numFmtId="0" fontId="1" fillId="0" borderId="4" xfId="1" applyFont="1" applyBorder="1"/>
    <xf numFmtId="0" fontId="1" fillId="0" borderId="5" xfId="1" applyFont="1" applyBorder="1"/>
    <xf numFmtId="0" fontId="3" fillId="0" borderId="4" xfId="1" applyFont="1" applyBorder="1"/>
    <xf numFmtId="0" fontId="3" fillId="0" borderId="5" xfId="1" applyFont="1" applyBorder="1"/>
    <xf numFmtId="0" fontId="3" fillId="0" borderId="9" xfId="1" applyFont="1" applyBorder="1"/>
    <xf numFmtId="0" fontId="3" fillId="0" borderId="10" xfId="1" applyFont="1" applyBorder="1"/>
    <xf numFmtId="0" fontId="4" fillId="0" borderId="13" xfId="1" applyBorder="1" applyAlignment="1">
      <alignment horizontal="left" vertical="top"/>
    </xf>
    <xf numFmtId="0" fontId="4" fillId="2" borderId="5" xfId="1" applyFill="1" applyBorder="1" applyAlignment="1">
      <alignment horizontal="center" vertical="center" wrapText="1"/>
    </xf>
    <xf numFmtId="0" fontId="4" fillId="2" borderId="13" xfId="1" applyFill="1" applyBorder="1" applyAlignment="1">
      <alignment horizontal="center" vertical="center" wrapText="1"/>
    </xf>
    <xf numFmtId="0" fontId="7" fillId="0" borderId="5" xfId="4" applyFont="1" applyBorder="1"/>
    <xf numFmtId="0" fontId="7" fillId="0" borderId="5" xfId="4" applyFont="1" applyBorder="1" applyAlignment="1">
      <alignment horizontal="center" vertical="center"/>
    </xf>
    <xf numFmtId="2" fontId="7" fillId="0" borderId="5" xfId="4" applyNumberFormat="1" applyFont="1" applyBorder="1" applyAlignment="1">
      <alignment horizontal="center" vertical="center"/>
    </xf>
    <xf numFmtId="0" fontId="7" fillId="0" borderId="6" xfId="4" applyFont="1" applyBorder="1" applyAlignment="1">
      <alignment horizontal="left" vertical="top"/>
    </xf>
    <xf numFmtId="0" fontId="4" fillId="0" borderId="5" xfId="1" applyBorder="1"/>
    <xf numFmtId="0" fontId="4" fillId="2" borderId="5" xfId="1" applyFill="1" applyBorder="1" applyAlignment="1">
      <alignment horizontal="center" vertical="center"/>
    </xf>
    <xf numFmtId="0" fontId="4" fillId="0" borderId="5" xfId="1" applyBorder="1" applyAlignment="1">
      <alignment horizontal="center" vertical="center"/>
    </xf>
    <xf numFmtId="2" fontId="4" fillId="0" borderId="5" xfId="1" applyNumberFormat="1" applyBorder="1" applyAlignment="1">
      <alignment horizontal="center" vertical="center"/>
    </xf>
    <xf numFmtId="0" fontId="7" fillId="0" borderId="5" xfId="1" applyFont="1" applyBorder="1"/>
    <xf numFmtId="2" fontId="7" fillId="0" borderId="7" xfId="4" applyNumberFormat="1" applyFont="1" applyBorder="1" applyAlignment="1">
      <alignment horizontal="center" vertical="center"/>
    </xf>
    <xf numFmtId="0" fontId="3" fillId="0" borderId="1" xfId="4" applyFont="1" applyBorder="1"/>
    <xf numFmtId="0" fontId="3" fillId="0" borderId="2" xfId="4" applyFont="1" applyBorder="1"/>
    <xf numFmtId="0" fontId="3" fillId="0" borderId="2" xfId="4" applyFont="1" applyBorder="1" applyAlignment="1">
      <alignment horizontal="center" vertical="center"/>
    </xf>
    <xf numFmtId="0" fontId="7" fillId="0" borderId="2" xfId="4" applyFont="1" applyBorder="1" applyAlignment="1">
      <alignment horizontal="left" vertical="top"/>
    </xf>
    <xf numFmtId="2" fontId="9" fillId="0" borderId="2" xfId="4" applyNumberFormat="1" applyFont="1" applyBorder="1" applyAlignment="1">
      <alignment horizontal="center" vertical="center"/>
    </xf>
    <xf numFmtId="0" fontId="7" fillId="0" borderId="3" xfId="4" applyFont="1" applyBorder="1" applyAlignment="1">
      <alignment horizontal="left" vertical="top"/>
    </xf>
    <xf numFmtId="0" fontId="3" fillId="0" borderId="4" xfId="4" applyFont="1" applyBorder="1"/>
    <xf numFmtId="0" fontId="3" fillId="0" borderId="5" xfId="4" applyFont="1" applyBorder="1"/>
    <xf numFmtId="0" fontId="3" fillId="0" borderId="5" xfId="4" applyFont="1" applyBorder="1" applyAlignment="1">
      <alignment horizontal="center" vertical="center"/>
    </xf>
    <xf numFmtId="0" fontId="9" fillId="0" borderId="5" xfId="4" applyFont="1" applyBorder="1" applyAlignment="1">
      <alignment horizontal="left" vertical="top"/>
    </xf>
    <xf numFmtId="2" fontId="9" fillId="0" borderId="5" xfId="4" applyNumberFormat="1" applyFont="1" applyBorder="1" applyAlignment="1">
      <alignment horizontal="center" vertical="center"/>
    </xf>
    <xf numFmtId="0" fontId="3" fillId="0" borderId="9" xfId="4" applyFont="1" applyBorder="1"/>
    <xf numFmtId="0" fontId="3" fillId="0" borderId="10" xfId="4" applyFont="1" applyBorder="1"/>
    <xf numFmtId="0" fontId="3" fillId="0" borderId="10" xfId="4" applyFont="1" applyBorder="1" applyAlignment="1">
      <alignment horizontal="center" vertical="center"/>
    </xf>
    <xf numFmtId="0" fontId="9" fillId="0" borderId="10" xfId="4" applyFont="1" applyBorder="1" applyAlignment="1">
      <alignment horizontal="left" vertical="top"/>
    </xf>
    <xf numFmtId="2" fontId="9" fillId="0" borderId="10" xfId="4" applyNumberFormat="1" applyFont="1" applyBorder="1" applyAlignment="1">
      <alignment horizontal="center" vertical="center"/>
    </xf>
    <xf numFmtId="0" fontId="7" fillId="0" borderId="11" xfId="4" applyFont="1" applyBorder="1" applyAlignment="1">
      <alignment horizontal="left" vertical="top"/>
    </xf>
    <xf numFmtId="0" fontId="7" fillId="0" borderId="12" xfId="4" applyFont="1" applyBorder="1"/>
    <xf numFmtId="0" fontId="7" fillId="0" borderId="15" xfId="4" applyFont="1" applyBorder="1"/>
    <xf numFmtId="0" fontId="7" fillId="0" borderId="7" xfId="4" applyFont="1" applyBorder="1"/>
    <xf numFmtId="0" fontId="7" fillId="0" borderId="7" xfId="4" applyFont="1" applyBorder="1" applyAlignment="1">
      <alignment horizontal="center" vertical="center"/>
    </xf>
    <xf numFmtId="0" fontId="7" fillId="0" borderId="8" xfId="4" applyFont="1" applyBorder="1" applyAlignment="1">
      <alignment horizontal="left" vertical="top"/>
    </xf>
    <xf numFmtId="0" fontId="1" fillId="0" borderId="5" xfId="1" applyFont="1" applyBorder="1" applyAlignment="1">
      <alignment horizontal="center" vertical="center"/>
    </xf>
    <xf numFmtId="2" fontId="1" fillId="0" borderId="5" xfId="1" applyNumberFormat="1" applyFont="1" applyBorder="1" applyAlignment="1">
      <alignment horizontal="center" vertical="center"/>
    </xf>
    <xf numFmtId="0" fontId="4" fillId="2" borderId="0" xfId="1" applyFill="1" applyAlignment="1">
      <alignment horizontal="center" vertical="center"/>
    </xf>
    <xf numFmtId="0" fontId="4" fillId="2" borderId="7" xfId="1" applyFill="1" applyBorder="1" applyAlignment="1">
      <alignment horizontal="left" wrapText="1"/>
    </xf>
    <xf numFmtId="0" fontId="4" fillId="2" borderId="7" xfId="1" applyFill="1" applyBorder="1" applyAlignment="1">
      <alignment horizontal="center" vertical="center" wrapText="1"/>
    </xf>
    <xf numFmtId="0" fontId="4" fillId="2" borderId="5" xfId="1" applyFill="1" applyBorder="1" applyAlignment="1">
      <alignment horizontal="left" wrapText="1"/>
    </xf>
    <xf numFmtId="0" fontId="4" fillId="2" borderId="13" xfId="1" applyFill="1" applyBorder="1" applyAlignment="1">
      <alignment horizontal="left" wrapText="1"/>
    </xf>
    <xf numFmtId="0" fontId="4" fillId="2" borderId="13" xfId="1" applyFill="1" applyBorder="1" applyAlignment="1">
      <alignment horizontal="center" vertical="center"/>
    </xf>
    <xf numFmtId="0" fontId="3" fillId="0" borderId="19" xfId="4" applyFont="1" applyBorder="1"/>
    <xf numFmtId="0" fontId="3" fillId="0" borderId="7" xfId="4" applyFont="1" applyBorder="1"/>
    <xf numFmtId="0" fontId="3" fillId="0" borderId="7" xfId="4" applyFont="1" applyBorder="1" applyAlignment="1">
      <alignment horizontal="center" vertical="center"/>
    </xf>
    <xf numFmtId="0" fontId="9" fillId="0" borderId="7" xfId="4" applyFont="1" applyBorder="1" applyAlignment="1">
      <alignment horizontal="left" vertical="top"/>
    </xf>
    <xf numFmtId="2" fontId="9" fillId="0" borderId="7" xfId="4" applyNumberFormat="1" applyFont="1" applyBorder="1" applyAlignment="1">
      <alignment horizontal="center" vertical="center"/>
    </xf>
    <xf numFmtId="0" fontId="7" fillId="0" borderId="16" xfId="4" applyFont="1" applyBorder="1" applyAlignment="1">
      <alignment horizontal="left" vertical="top"/>
    </xf>
    <xf numFmtId="0" fontId="7" fillId="0" borderId="5" xfId="1" applyFont="1" applyBorder="1" applyAlignment="1">
      <alignment horizontal="center" vertical="center"/>
    </xf>
    <xf numFmtId="0" fontId="5" fillId="5" borderId="29" xfId="1" applyFont="1" applyFill="1" applyBorder="1" applyAlignment="1">
      <alignment vertical="top" wrapText="1"/>
    </xf>
    <xf numFmtId="0" fontId="5" fillId="2" borderId="18" xfId="1" applyFont="1" applyFill="1" applyBorder="1" applyAlignment="1">
      <alignment horizontal="center" vertical="top" wrapText="1"/>
    </xf>
    <xf numFmtId="0" fontId="5" fillId="2" borderId="14" xfId="1" applyFont="1" applyFill="1" applyBorder="1" applyAlignment="1">
      <alignment horizontal="center" vertical="top" wrapText="1"/>
    </xf>
    <xf numFmtId="0" fontId="5" fillId="2" borderId="14" xfId="1" applyFont="1" applyFill="1" applyBorder="1" applyAlignment="1">
      <alignment horizontal="left" vertical="top" wrapText="1" indent="1"/>
    </xf>
    <xf numFmtId="0" fontId="5" fillId="2" borderId="30" xfId="1" applyFont="1" applyFill="1" applyBorder="1" applyAlignment="1">
      <alignment horizontal="left" vertical="top" wrapText="1" indent="1"/>
    </xf>
    <xf numFmtId="0" fontId="5" fillId="2" borderId="31" xfId="1" applyFont="1" applyFill="1" applyBorder="1" applyAlignment="1">
      <alignment vertical="top" wrapText="1"/>
    </xf>
    <xf numFmtId="2" fontId="4" fillId="0" borderId="0" xfId="1" applyNumberFormat="1" applyAlignment="1">
      <alignment horizontal="left" vertical="top"/>
    </xf>
    <xf numFmtId="0" fontId="4" fillId="2" borderId="17" xfId="1" applyFill="1" applyBorder="1" applyAlignment="1">
      <alignment horizontal="left" wrapText="1"/>
    </xf>
    <xf numFmtId="2" fontId="4" fillId="2" borderId="17" xfId="1" applyNumberFormat="1" applyFill="1" applyBorder="1" applyAlignment="1">
      <alignment horizontal="left" wrapText="1"/>
    </xf>
    <xf numFmtId="2" fontId="8" fillId="2" borderId="17" xfId="1" applyNumberFormat="1" applyFont="1" applyFill="1" applyBorder="1" applyAlignment="1">
      <alignment horizontal="right" vertical="center" shrinkToFit="1"/>
    </xf>
    <xf numFmtId="0" fontId="5" fillId="2" borderId="32" xfId="1" applyFont="1" applyFill="1" applyBorder="1" applyAlignment="1">
      <alignment horizontal="right" vertical="top" wrapText="1"/>
    </xf>
    <xf numFmtId="0" fontId="4" fillId="2" borderId="33" xfId="1" applyFill="1" applyBorder="1" applyAlignment="1">
      <alignment horizontal="left" wrapText="1"/>
    </xf>
    <xf numFmtId="0" fontId="4" fillId="2" borderId="0" xfId="1" applyFill="1" applyAlignment="1">
      <alignment horizontal="left" vertical="top" wrapText="1"/>
    </xf>
    <xf numFmtId="2" fontId="4" fillId="2" borderId="5" xfId="1" applyNumberFormat="1" applyFill="1" applyBorder="1" applyAlignment="1">
      <alignment horizontal="center" vertical="center" wrapText="1"/>
    </xf>
    <xf numFmtId="2" fontId="8" fillId="2" borderId="17" xfId="1" applyNumberFormat="1" applyFont="1" applyFill="1" applyBorder="1" applyAlignment="1">
      <alignment horizontal="center" vertical="center" shrinkToFit="1"/>
    </xf>
    <xf numFmtId="0" fontId="9" fillId="6" borderId="34" xfId="1" applyFont="1" applyFill="1" applyBorder="1" applyAlignment="1">
      <alignment horizontal="left" wrapText="1"/>
    </xf>
    <xf numFmtId="0" fontId="13" fillId="6" borderId="35" xfId="1" applyFont="1" applyFill="1" applyBorder="1" applyAlignment="1">
      <alignment horizontal="left" vertical="top" wrapText="1"/>
    </xf>
    <xf numFmtId="0" fontId="9" fillId="6" borderId="35" xfId="1" applyFont="1" applyFill="1" applyBorder="1" applyAlignment="1">
      <alignment horizontal="left" wrapText="1"/>
    </xf>
    <xf numFmtId="0" fontId="5" fillId="6" borderId="36" xfId="1" applyFont="1" applyFill="1" applyBorder="1" applyAlignment="1">
      <alignment horizontal="right" vertical="top" wrapText="1"/>
    </xf>
    <xf numFmtId="0" fontId="15" fillId="0" borderId="0" xfId="5" applyFont="1" applyAlignment="1">
      <alignment vertical="center"/>
    </xf>
    <xf numFmtId="0" fontId="17" fillId="0" borderId="0" xfId="5" applyFont="1" applyAlignment="1">
      <alignment vertical="center"/>
    </xf>
    <xf numFmtId="0" fontId="19" fillId="0" borderId="0" xfId="5" applyFont="1" applyAlignment="1">
      <alignment vertical="center"/>
    </xf>
    <xf numFmtId="0" fontId="21" fillId="0" borderId="0" xfId="5" applyFont="1" applyAlignment="1">
      <alignment vertical="center"/>
    </xf>
    <xf numFmtId="0" fontId="12" fillId="0" borderId="38" xfId="1" applyFont="1" applyBorder="1" applyAlignment="1">
      <alignment horizontal="center" vertical="top" wrapText="1"/>
    </xf>
    <xf numFmtId="0" fontId="12" fillId="0" borderId="39" xfId="1" applyFont="1" applyBorder="1" applyAlignment="1">
      <alignment horizontal="justify" vertical="top" wrapText="1"/>
    </xf>
    <xf numFmtId="0" fontId="11" fillId="0" borderId="0" xfId="5" applyFont="1" applyAlignment="1">
      <alignment vertical="center"/>
    </xf>
    <xf numFmtId="0" fontId="12" fillId="0" borderId="41" xfId="1" applyFont="1" applyBorder="1" applyAlignment="1">
      <alignment horizontal="center" vertical="top" wrapText="1"/>
    </xf>
    <xf numFmtId="0" fontId="11" fillId="0" borderId="42" xfId="1" applyFont="1" applyBorder="1" applyAlignment="1">
      <alignment horizontal="left" vertical="center" wrapText="1"/>
    </xf>
    <xf numFmtId="0" fontId="12" fillId="0" borderId="47" xfId="1" applyFont="1" applyBorder="1" applyAlignment="1">
      <alignment horizontal="center" vertical="top" wrapText="1"/>
    </xf>
    <xf numFmtId="0" fontId="12" fillId="0" borderId="48" xfId="1" applyFont="1" applyBorder="1" applyAlignment="1">
      <alignment horizontal="center" vertical="top" wrapText="1"/>
    </xf>
    <xf numFmtId="0" fontId="12" fillId="0" borderId="53" xfId="1" applyFont="1" applyBorder="1" applyAlignment="1">
      <alignment horizontal="center" vertical="center" wrapText="1"/>
    </xf>
    <xf numFmtId="0" fontId="12" fillId="0" borderId="54" xfId="1" applyFont="1" applyBorder="1" applyAlignment="1">
      <alignment horizontal="center" vertical="center" wrapText="1"/>
    </xf>
    <xf numFmtId="43" fontId="12" fillId="0" borderId="55" xfId="2" applyFont="1" applyBorder="1" applyAlignment="1">
      <alignment horizontal="center" vertical="center" wrapText="1"/>
    </xf>
    <xf numFmtId="0" fontId="11" fillId="0" borderId="0" xfId="6" applyFont="1" applyAlignment="1">
      <alignment horizontal="center" vertical="center" wrapText="1"/>
    </xf>
    <xf numFmtId="0" fontId="1" fillId="0" borderId="38" xfId="1" applyFont="1" applyBorder="1"/>
    <xf numFmtId="0" fontId="1" fillId="0" borderId="39" xfId="1" applyFont="1" applyBorder="1"/>
    <xf numFmtId="43" fontId="1" fillId="0" borderId="40" xfId="2" applyFont="1" applyBorder="1"/>
    <xf numFmtId="0" fontId="1" fillId="0" borderId="0" xfId="1" applyFont="1"/>
    <xf numFmtId="0" fontId="1" fillId="0" borderId="56" xfId="1" applyFont="1" applyBorder="1" applyAlignment="1">
      <alignment horizontal="center" vertical="center"/>
    </xf>
    <xf numFmtId="0" fontId="1" fillId="0" borderId="57" xfId="1" applyFont="1" applyBorder="1" applyAlignment="1">
      <alignment horizontal="left" vertical="center" wrapText="1"/>
    </xf>
    <xf numFmtId="0" fontId="1" fillId="0" borderId="42" xfId="1" applyFont="1" applyBorder="1" applyAlignment="1">
      <alignment horizontal="center" vertical="center"/>
    </xf>
    <xf numFmtId="2" fontId="1" fillId="0" borderId="42" xfId="1" applyNumberFormat="1" applyFont="1" applyBorder="1" applyAlignment="1">
      <alignment horizontal="center" vertical="center"/>
    </xf>
    <xf numFmtId="43" fontId="1" fillId="0" borderId="42" xfId="2" applyFont="1" applyBorder="1" applyAlignment="1">
      <alignment horizontal="center" vertical="center"/>
    </xf>
    <xf numFmtId="43" fontId="1" fillId="0" borderId="58" xfId="2" applyFont="1" applyBorder="1" applyAlignment="1">
      <alignment horizontal="center" vertical="center"/>
    </xf>
    <xf numFmtId="0" fontId="1" fillId="0" borderId="57" xfId="1" applyFont="1" applyBorder="1" applyAlignment="1">
      <alignment wrapText="1"/>
    </xf>
    <xf numFmtId="0" fontId="1" fillId="0" borderId="57" xfId="1" applyFont="1" applyBorder="1"/>
    <xf numFmtId="43" fontId="1" fillId="0" borderId="59" xfId="2" applyFont="1" applyBorder="1"/>
    <xf numFmtId="0" fontId="1" fillId="0" borderId="41" xfId="1" applyFont="1" applyBorder="1" applyAlignment="1">
      <alignment horizontal="center" vertical="center"/>
    </xf>
    <xf numFmtId="0" fontId="1" fillId="0" borderId="42" xfId="1" applyFont="1" applyBorder="1" applyAlignment="1">
      <alignment horizontal="justify" vertical="center" wrapText="1"/>
    </xf>
    <xf numFmtId="0" fontId="1" fillId="0" borderId="42" xfId="1" applyFont="1" applyBorder="1" applyAlignment="1">
      <alignment horizontal="left" vertical="center" wrapText="1"/>
    </xf>
    <xf numFmtId="0" fontId="1" fillId="0" borderId="42" xfId="1" applyFont="1" applyBorder="1" applyAlignment="1">
      <alignment horizontal="left"/>
    </xf>
    <xf numFmtId="0" fontId="1" fillId="0" borderId="42" xfId="1" applyFont="1" applyBorder="1" applyAlignment="1">
      <alignment horizontal="center"/>
    </xf>
    <xf numFmtId="43" fontId="1" fillId="0" borderId="42" xfId="2" applyFont="1" applyBorder="1" applyAlignment="1">
      <alignment horizontal="center"/>
    </xf>
    <xf numFmtId="43" fontId="1" fillId="0" borderId="58" xfId="2" applyFont="1" applyBorder="1" applyAlignment="1">
      <alignment horizontal="center"/>
    </xf>
    <xf numFmtId="0" fontId="1" fillId="0" borderId="41" xfId="1" applyFont="1" applyBorder="1"/>
    <xf numFmtId="0" fontId="1" fillId="0" borderId="42" xfId="1" applyFont="1" applyBorder="1"/>
    <xf numFmtId="43" fontId="1" fillId="0" borderId="58" xfId="2" applyFont="1" applyBorder="1"/>
    <xf numFmtId="0" fontId="2" fillId="0" borderId="42" xfId="1" applyFont="1" applyBorder="1"/>
    <xf numFmtId="0" fontId="3" fillId="0" borderId="41" xfId="1" applyFont="1" applyBorder="1"/>
    <xf numFmtId="0" fontId="3" fillId="0" borderId="42" xfId="1" applyFont="1" applyBorder="1"/>
    <xf numFmtId="0" fontId="3" fillId="0" borderId="42" xfId="1" applyFont="1" applyBorder="1" applyAlignment="1">
      <alignment horizontal="right"/>
    </xf>
    <xf numFmtId="43" fontId="3" fillId="0" borderId="58" xfId="2" applyFont="1" applyBorder="1"/>
    <xf numFmtId="0" fontId="3" fillId="0" borderId="0" xfId="1" applyFont="1"/>
    <xf numFmtId="43" fontId="3" fillId="0" borderId="0" xfId="1" applyNumberFormat="1" applyFont="1"/>
    <xf numFmtId="0" fontId="1" fillId="0" borderId="60" xfId="1" applyFont="1" applyBorder="1"/>
    <xf numFmtId="0" fontId="1" fillId="0" borderId="45" xfId="1" applyFont="1" applyBorder="1"/>
    <xf numFmtId="0" fontId="1" fillId="0" borderId="45" xfId="1" applyFont="1" applyBorder="1" applyAlignment="1">
      <alignment horizontal="right"/>
    </xf>
    <xf numFmtId="43" fontId="1" fillId="0" borderId="46" xfId="2" applyFont="1" applyBorder="1"/>
    <xf numFmtId="0" fontId="1" fillId="0" borderId="1" xfId="1" applyFont="1" applyBorder="1"/>
    <xf numFmtId="0" fontId="1" fillId="0" borderId="2" xfId="1" applyFont="1" applyBorder="1"/>
    <xf numFmtId="0" fontId="1" fillId="0" borderId="2" xfId="1" applyFont="1" applyBorder="1" applyAlignment="1">
      <alignment horizontal="right"/>
    </xf>
    <xf numFmtId="43" fontId="1" fillId="0" borderId="3" xfId="2" applyFont="1" applyBorder="1"/>
    <xf numFmtId="0" fontId="3" fillId="0" borderId="5" xfId="1" applyFont="1" applyBorder="1" applyAlignment="1">
      <alignment horizontal="center"/>
    </xf>
    <xf numFmtId="43" fontId="3" fillId="0" borderId="5" xfId="2" applyFont="1" applyBorder="1"/>
    <xf numFmtId="43" fontId="3" fillId="0" borderId="6" xfId="2" applyFont="1" applyBorder="1"/>
    <xf numFmtId="0" fontId="1" fillId="0" borderId="5" xfId="1" applyFont="1" applyBorder="1" applyAlignment="1">
      <alignment horizontal="center"/>
    </xf>
    <xf numFmtId="43" fontId="1" fillId="0" borderId="5" xfId="2" applyFont="1" applyBorder="1"/>
    <xf numFmtId="43" fontId="1" fillId="0" borderId="6" xfId="2" applyFont="1" applyBorder="1"/>
    <xf numFmtId="0" fontId="3" fillId="0" borderId="10" xfId="1" applyFont="1" applyBorder="1" applyAlignment="1">
      <alignment horizontal="center"/>
    </xf>
    <xf numFmtId="43" fontId="3" fillId="0" borderId="10" xfId="2" applyFont="1" applyBorder="1"/>
    <xf numFmtId="43" fontId="3" fillId="0" borderId="11" xfId="2" applyFont="1" applyBorder="1"/>
    <xf numFmtId="0" fontId="23" fillId="0" borderId="0" xfId="1" applyFont="1"/>
    <xf numFmtId="43" fontId="1" fillId="0" borderId="0" xfId="2" applyFont="1"/>
    <xf numFmtId="0" fontId="2" fillId="0" borderId="0" xfId="1" applyFont="1"/>
    <xf numFmtId="0" fontId="5" fillId="5" borderId="0" xfId="1" applyFont="1" applyFill="1" applyAlignment="1">
      <alignment horizontal="center" vertical="top" wrapText="1"/>
    </xf>
    <xf numFmtId="0" fontId="4" fillId="0" borderId="54" xfId="1" applyBorder="1" applyAlignment="1">
      <alignment horizontal="left" vertical="top"/>
    </xf>
    <xf numFmtId="2" fontId="9" fillId="6" borderId="35" xfId="1" applyNumberFormat="1" applyFont="1" applyFill="1" applyBorder="1" applyAlignment="1">
      <alignment horizontal="right" vertical="center" wrapText="1"/>
    </xf>
    <xf numFmtId="0" fontId="9" fillId="6" borderId="35" xfId="1" applyFont="1" applyFill="1" applyBorder="1" applyAlignment="1">
      <alignment horizontal="right" wrapText="1"/>
    </xf>
    <xf numFmtId="2" fontId="4" fillId="0" borderId="54" xfId="1" applyNumberFormat="1" applyBorder="1" applyAlignment="1">
      <alignment horizontal="right" vertical="top"/>
    </xf>
    <xf numFmtId="0" fontId="4" fillId="0" borderId="54" xfId="1" applyBorder="1" applyAlignment="1">
      <alignment horizontal="right" vertical="top"/>
    </xf>
    <xf numFmtId="0" fontId="5" fillId="5" borderId="29" xfId="1" applyFont="1" applyFill="1" applyBorder="1" applyAlignment="1">
      <alignment horizontal="center" vertical="top" wrapText="1"/>
    </xf>
    <xf numFmtId="0" fontId="12" fillId="0" borderId="39" xfId="1" applyFont="1" applyBorder="1" applyAlignment="1">
      <alignment horizontal="center" vertical="center"/>
    </xf>
    <xf numFmtId="14" fontId="12" fillId="0" borderId="39" xfId="1" applyNumberFormat="1" applyFont="1" applyBorder="1" applyAlignment="1">
      <alignment horizontal="center" vertical="center" wrapText="1"/>
    </xf>
    <xf numFmtId="14" fontId="12" fillId="0" borderId="40" xfId="1" applyNumberFormat="1" applyFont="1" applyBorder="1" applyAlignment="1">
      <alignment horizontal="center" vertical="center" wrapText="1"/>
    </xf>
    <xf numFmtId="0" fontId="3" fillId="0" borderId="43" xfId="1" applyFont="1" applyBorder="1" applyAlignment="1">
      <alignment horizontal="center" vertical="center"/>
    </xf>
    <xf numFmtId="0" fontId="3" fillId="0" borderId="44" xfId="1" applyFont="1" applyBorder="1" applyAlignment="1">
      <alignment horizontal="center" vertical="center"/>
    </xf>
    <xf numFmtId="0" fontId="3" fillId="0" borderId="49" xfId="1" applyFont="1" applyBorder="1" applyAlignment="1">
      <alignment horizontal="center" vertical="center"/>
    </xf>
    <xf numFmtId="0" fontId="3" fillId="0" borderId="50" xfId="1" applyFont="1" applyBorder="1" applyAlignment="1">
      <alignment horizontal="center" vertical="center"/>
    </xf>
    <xf numFmtId="0" fontId="11" fillId="0" borderId="45" xfId="1" applyFont="1" applyBorder="1" applyAlignment="1">
      <alignment horizontal="center" vertical="center" wrapText="1"/>
    </xf>
    <xf numFmtId="0" fontId="11" fillId="0" borderId="51" xfId="1" applyFont="1" applyBorder="1" applyAlignment="1">
      <alignment horizontal="center" vertical="center" wrapText="1"/>
    </xf>
    <xf numFmtId="43" fontId="12" fillId="0" borderId="46" xfId="2" applyFont="1" applyBorder="1" applyAlignment="1">
      <alignment horizontal="center" vertical="center" wrapText="1"/>
    </xf>
    <xf numFmtId="43" fontId="12" fillId="0" borderId="52" xfId="2" applyFont="1" applyBorder="1" applyAlignment="1">
      <alignment horizontal="center" vertical="center" wrapText="1"/>
    </xf>
    <xf numFmtId="0" fontId="20" fillId="4" borderId="26" xfId="1" applyFont="1" applyFill="1" applyBorder="1" applyAlignment="1">
      <alignment horizontal="center"/>
    </xf>
    <xf numFmtId="0" fontId="20" fillId="4" borderId="27" xfId="1" applyFont="1" applyFill="1" applyBorder="1" applyAlignment="1">
      <alignment horizontal="center"/>
    </xf>
    <xf numFmtId="0" fontId="20" fillId="4" borderId="28" xfId="1" applyFont="1" applyFill="1" applyBorder="1" applyAlignment="1">
      <alignment horizontal="center"/>
    </xf>
    <xf numFmtId="0" fontId="14" fillId="0" borderId="0" xfId="1" applyFont="1" applyAlignment="1">
      <alignment horizontal="right" vertical="center"/>
    </xf>
    <xf numFmtId="0" fontId="16" fillId="0" borderId="0" xfId="1" applyFont="1" applyAlignment="1">
      <alignment horizontal="right" vertical="center"/>
    </xf>
    <xf numFmtId="0" fontId="18" fillId="0" borderId="0" xfId="1" applyFont="1" applyAlignment="1">
      <alignment horizontal="right" vertical="center"/>
    </xf>
    <xf numFmtId="0" fontId="19" fillId="0" borderId="0" xfId="1" applyFont="1" applyAlignment="1">
      <alignment horizontal="right" vertical="center"/>
    </xf>
    <xf numFmtId="0" fontId="19" fillId="0" borderId="37" xfId="1" applyFont="1" applyBorder="1" applyAlignment="1">
      <alignment horizontal="right" vertical="center" wrapText="1"/>
    </xf>
    <xf numFmtId="0" fontId="5" fillId="5" borderId="20" xfId="1" applyFont="1" applyFill="1" applyBorder="1" applyAlignment="1">
      <alignment horizontal="center" vertical="top" wrapText="1"/>
    </xf>
    <xf numFmtId="0" fontId="5" fillId="5" borderId="21" xfId="1" applyFont="1" applyFill="1" applyBorder="1" applyAlignment="1">
      <alignment horizontal="center" vertical="top" wrapText="1"/>
    </xf>
    <xf numFmtId="0" fontId="5" fillId="5" borderId="22" xfId="1" applyFont="1" applyFill="1" applyBorder="1" applyAlignment="1">
      <alignment horizontal="center" vertical="top" wrapText="1"/>
    </xf>
    <xf numFmtId="0" fontId="5" fillId="5" borderId="23" xfId="1" applyFont="1" applyFill="1" applyBorder="1" applyAlignment="1">
      <alignment horizontal="center" vertical="top" wrapText="1"/>
    </xf>
    <xf numFmtId="0" fontId="5" fillId="5" borderId="24" xfId="1" applyFont="1" applyFill="1" applyBorder="1" applyAlignment="1">
      <alignment horizontal="center" vertical="top" wrapText="1"/>
    </xf>
    <xf numFmtId="0" fontId="5" fillId="5" borderId="25" xfId="1" applyFont="1" applyFill="1" applyBorder="1" applyAlignment="1">
      <alignment horizontal="center" vertical="top" wrapText="1"/>
    </xf>
    <xf numFmtId="0" fontId="5" fillId="5" borderId="26" xfId="1" applyFont="1" applyFill="1" applyBorder="1" applyAlignment="1">
      <alignment horizontal="center" vertical="top" wrapText="1"/>
    </xf>
    <xf numFmtId="0" fontId="5" fillId="5" borderId="27" xfId="1" applyFont="1" applyFill="1" applyBorder="1" applyAlignment="1">
      <alignment horizontal="center" vertical="top" wrapText="1"/>
    </xf>
    <xf numFmtId="0" fontId="5" fillId="5" borderId="28" xfId="1" applyFont="1" applyFill="1" applyBorder="1" applyAlignment="1">
      <alignment horizontal="center" vertical="top" wrapText="1"/>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2" borderId="3" xfId="1" applyFont="1" applyFill="1" applyBorder="1" applyAlignment="1">
      <alignment horizontal="center" vertical="top" wrapText="1"/>
    </xf>
    <xf numFmtId="0" fontId="5" fillId="2" borderId="4" xfId="1" applyFont="1" applyFill="1" applyBorder="1" applyAlignment="1">
      <alignment horizontal="center" vertical="top" wrapText="1"/>
    </xf>
    <xf numFmtId="0" fontId="5" fillId="2" borderId="5" xfId="1" applyFont="1" applyFill="1" applyBorder="1" applyAlignment="1">
      <alignment horizontal="center" vertical="top" wrapText="1"/>
    </xf>
    <xf numFmtId="0" fontId="5" fillId="2" borderId="6" xfId="1" applyFont="1" applyFill="1" applyBorder="1" applyAlignment="1">
      <alignment horizontal="center" vertical="top" wrapText="1"/>
    </xf>
  </cellXfs>
  <cellStyles count="7">
    <cellStyle name="Comma 2" xfId="2" xr:uid="{00000000-0005-0000-0000-000000000000}"/>
    <cellStyle name="Normal" xfId="0" builtinId="0"/>
    <cellStyle name="Normal 2" xfId="1" xr:uid="{00000000-0005-0000-0000-000002000000}"/>
    <cellStyle name="Normal 2 2" xfId="5" xr:uid="{00000000-0005-0000-0000-000003000000}"/>
    <cellStyle name="Normal 3" xfId="4" xr:uid="{00000000-0005-0000-0000-000004000000}"/>
    <cellStyle name="Normal 4" xfId="3" xr:uid="{00000000-0005-0000-0000-000005000000}"/>
    <cellStyle name="Style 1"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topLeftCell="A8" zoomScaleNormal="100" workbookViewId="0">
      <selection activeCell="D21" sqref="D21"/>
    </sheetView>
  </sheetViews>
  <sheetFormatPr defaultColWidth="10.33203125" defaultRowHeight="14.4"/>
  <cols>
    <col min="1" max="1" width="10.33203125" style="102"/>
    <col min="2" max="2" width="57.77734375" style="102" customWidth="1"/>
    <col min="3" max="3" width="10.33203125" style="102"/>
    <col min="4" max="4" width="15.6640625" style="102" customWidth="1"/>
    <col min="5" max="5" width="17" style="102" bestFit="1" customWidth="1"/>
    <col min="6" max="6" width="15.6640625" style="147" customWidth="1"/>
    <col min="7" max="7" width="10.33203125" style="102"/>
    <col min="8" max="8" width="12.77734375" style="102" customWidth="1"/>
    <col min="9" max="16384" width="10.33203125" style="102"/>
  </cols>
  <sheetData>
    <row r="1" spans="1:6" s="84" customFormat="1" ht="36.6">
      <c r="A1" s="170" t="s">
        <v>56</v>
      </c>
      <c r="B1" s="170"/>
      <c r="C1" s="170"/>
      <c r="D1" s="170"/>
      <c r="E1" s="170"/>
      <c r="F1" s="170"/>
    </row>
    <row r="2" spans="1:6" s="85" customFormat="1" ht="15.6">
      <c r="A2" s="171" t="s">
        <v>57</v>
      </c>
      <c r="B2" s="171"/>
      <c r="C2" s="171"/>
      <c r="D2" s="171"/>
      <c r="E2" s="171"/>
      <c r="F2" s="171"/>
    </row>
    <row r="3" spans="1:6" s="86" customFormat="1" ht="13.8">
      <c r="A3" s="172" t="s">
        <v>58</v>
      </c>
      <c r="B3" s="172"/>
      <c r="C3" s="172"/>
      <c r="D3" s="172"/>
      <c r="E3" s="172"/>
      <c r="F3" s="172"/>
    </row>
    <row r="4" spans="1:6" s="86" customFormat="1" ht="13.8">
      <c r="A4" s="173" t="s">
        <v>59</v>
      </c>
      <c r="B4" s="173"/>
      <c r="C4" s="173"/>
      <c r="D4" s="173"/>
      <c r="E4" s="173"/>
      <c r="F4" s="173"/>
    </row>
    <row r="5" spans="1:6" s="86" customFormat="1" ht="31.95" customHeight="1" thickBot="1">
      <c r="A5" s="174" t="s">
        <v>60</v>
      </c>
      <c r="B5" s="174"/>
      <c r="C5" s="174"/>
      <c r="D5" s="174"/>
      <c r="E5" s="174"/>
      <c r="F5" s="174"/>
    </row>
    <row r="6" spans="1:6" s="87" customFormat="1" ht="18.600000000000001" thickBot="1">
      <c r="A6" s="167" t="s">
        <v>61</v>
      </c>
      <c r="B6" s="168"/>
      <c r="C6" s="168"/>
      <c r="D6" s="168"/>
      <c r="E6" s="168"/>
      <c r="F6" s="169"/>
    </row>
    <row r="7" spans="1:6" s="90" customFormat="1">
      <c r="A7" s="88" t="s">
        <v>62</v>
      </c>
      <c r="B7" s="89" t="s">
        <v>63</v>
      </c>
      <c r="C7" s="156" t="s">
        <v>64</v>
      </c>
      <c r="D7" s="156"/>
      <c r="E7" s="157">
        <v>45374</v>
      </c>
      <c r="F7" s="158"/>
    </row>
    <row r="8" spans="1:6" s="90" customFormat="1">
      <c r="A8" s="91"/>
      <c r="B8" s="92"/>
      <c r="C8" s="159"/>
      <c r="D8" s="160"/>
      <c r="E8" s="163"/>
      <c r="F8" s="165" t="s">
        <v>85</v>
      </c>
    </row>
    <row r="9" spans="1:6" s="90" customFormat="1" ht="15" thickBot="1">
      <c r="A9" s="93"/>
      <c r="B9" s="94" t="s">
        <v>65</v>
      </c>
      <c r="C9" s="161"/>
      <c r="D9" s="162"/>
      <c r="E9" s="164"/>
      <c r="F9" s="166"/>
    </row>
    <row r="10" spans="1:6" s="98" customFormat="1" ht="15" thickBot="1">
      <c r="A10" s="95" t="s">
        <v>66</v>
      </c>
      <c r="B10" s="96" t="s">
        <v>67</v>
      </c>
      <c r="C10" s="96" t="s">
        <v>3</v>
      </c>
      <c r="D10" s="96" t="s">
        <v>68</v>
      </c>
      <c r="E10" s="96" t="s">
        <v>54</v>
      </c>
      <c r="F10" s="97" t="s">
        <v>69</v>
      </c>
    </row>
    <row r="11" spans="1:6">
      <c r="A11" s="99"/>
      <c r="B11" s="100"/>
      <c r="C11" s="100"/>
      <c r="D11" s="100"/>
      <c r="E11" s="100"/>
      <c r="F11" s="101"/>
    </row>
    <row r="12" spans="1:6" ht="33" customHeight="1">
      <c r="A12" s="103">
        <v>1</v>
      </c>
      <c r="B12" s="104" t="s">
        <v>70</v>
      </c>
      <c r="C12" s="105" t="s">
        <v>71</v>
      </c>
      <c r="D12" s="106"/>
      <c r="E12" s="107">
        <f>Abstract!L17</f>
        <v>343912.59908987652</v>
      </c>
      <c r="F12" s="108">
        <f>E12-D12</f>
        <v>343912.59908987652</v>
      </c>
    </row>
    <row r="13" spans="1:6" ht="33" customHeight="1">
      <c r="A13" s="103"/>
      <c r="B13" s="109"/>
      <c r="C13" s="105"/>
      <c r="D13" s="106"/>
      <c r="E13" s="107"/>
      <c r="F13" s="108"/>
    </row>
    <row r="14" spans="1:6">
      <c r="A14" s="103"/>
      <c r="B14" s="109"/>
      <c r="C14" s="105"/>
      <c r="D14" s="106"/>
      <c r="E14" s="107"/>
      <c r="F14" s="108"/>
    </row>
    <row r="15" spans="1:6">
      <c r="A15" s="103"/>
      <c r="B15" s="109"/>
      <c r="C15" s="110"/>
      <c r="D15" s="110"/>
      <c r="E15" s="110"/>
      <c r="F15" s="111"/>
    </row>
    <row r="16" spans="1:6">
      <c r="A16" s="112"/>
      <c r="B16" s="113"/>
      <c r="C16" s="105"/>
      <c r="D16" s="106"/>
      <c r="E16" s="107"/>
      <c r="F16" s="108"/>
    </row>
    <row r="17" spans="1:8">
      <c r="A17" s="112"/>
      <c r="B17" s="114"/>
      <c r="C17" s="105"/>
      <c r="D17" s="105"/>
      <c r="E17" s="107"/>
      <c r="F17" s="108"/>
    </row>
    <row r="18" spans="1:8">
      <c r="A18" s="112"/>
      <c r="B18" s="113"/>
      <c r="C18" s="105"/>
      <c r="D18" s="106"/>
      <c r="E18" s="107"/>
      <c r="F18" s="108"/>
    </row>
    <row r="19" spans="1:8">
      <c r="A19" s="112"/>
      <c r="B19" s="115"/>
      <c r="C19" s="116"/>
      <c r="D19" s="116"/>
      <c r="E19" s="117"/>
      <c r="F19" s="118"/>
    </row>
    <row r="20" spans="1:8">
      <c r="A20" s="119"/>
      <c r="B20" s="120"/>
      <c r="C20" s="120"/>
      <c r="D20" s="120"/>
      <c r="E20" s="120"/>
      <c r="F20" s="121"/>
    </row>
    <row r="21" spans="1:8">
      <c r="A21" s="119"/>
      <c r="B21" s="122"/>
      <c r="C21" s="120"/>
      <c r="D21" s="120"/>
      <c r="E21" s="120"/>
      <c r="F21" s="121"/>
    </row>
    <row r="22" spans="1:8" s="127" customFormat="1">
      <c r="A22" s="123"/>
      <c r="B22" s="124"/>
      <c r="C22" s="124"/>
      <c r="D22" s="124"/>
      <c r="E22" s="125"/>
      <c r="F22" s="126"/>
      <c r="H22" s="128"/>
    </row>
    <row r="23" spans="1:8" ht="15" thickBot="1">
      <c r="A23" s="129"/>
      <c r="B23" s="130"/>
      <c r="C23" s="130"/>
      <c r="D23" s="130"/>
      <c r="E23" s="131"/>
      <c r="F23" s="132"/>
    </row>
    <row r="24" spans="1:8">
      <c r="A24" s="133"/>
      <c r="B24" s="134"/>
      <c r="C24" s="134"/>
      <c r="D24" s="134"/>
      <c r="E24" s="135"/>
      <c r="F24" s="136"/>
    </row>
    <row r="25" spans="1:8" s="127" customFormat="1">
      <c r="A25" s="11"/>
      <c r="B25" s="137" t="s">
        <v>72</v>
      </c>
      <c r="C25" s="12"/>
      <c r="D25" s="138">
        <f>SUM(D12:D24)</f>
        <v>0</v>
      </c>
      <c r="E25" s="138">
        <f>SUM(E12:E24)</f>
        <v>343912.59908987652</v>
      </c>
      <c r="F25" s="139">
        <f>SUM(F12:F24)</f>
        <v>343912.59908987652</v>
      </c>
    </row>
    <row r="26" spans="1:8">
      <c r="A26" s="9"/>
      <c r="B26" s="140" t="s">
        <v>73</v>
      </c>
      <c r="C26" s="10"/>
      <c r="D26" s="141">
        <f>D25*18%</f>
        <v>0</v>
      </c>
      <c r="E26" s="141">
        <f>E25*18%</f>
        <v>61904.267836177773</v>
      </c>
      <c r="F26" s="142">
        <f>F25*18%</f>
        <v>61904.267836177773</v>
      </c>
    </row>
    <row r="27" spans="1:8" s="127" customFormat="1">
      <c r="A27" s="11"/>
      <c r="B27" s="137" t="s">
        <v>74</v>
      </c>
      <c r="C27" s="12"/>
      <c r="D27" s="138">
        <f>SUM(D25:D26)</f>
        <v>0</v>
      </c>
      <c r="E27" s="138">
        <f>SUM(E25:E26)</f>
        <v>405816.8669260543</v>
      </c>
      <c r="F27" s="139">
        <f>SUM(F25:F26)</f>
        <v>405816.8669260543</v>
      </c>
    </row>
    <row r="28" spans="1:8" s="127" customFormat="1" ht="15" thickBot="1">
      <c r="A28" s="13"/>
      <c r="B28" s="143" t="s">
        <v>75</v>
      </c>
      <c r="C28" s="14"/>
      <c r="D28" s="144"/>
      <c r="E28" s="144"/>
      <c r="F28" s="145">
        <f>F27</f>
        <v>405816.8669260543</v>
      </c>
    </row>
    <row r="30" spans="1:8">
      <c r="B30" s="146" t="s">
        <v>76</v>
      </c>
    </row>
    <row r="31" spans="1:8">
      <c r="B31" s="102" t="s">
        <v>77</v>
      </c>
    </row>
    <row r="33" spans="1:2">
      <c r="B33" s="127" t="s">
        <v>78</v>
      </c>
    </row>
    <row r="34" spans="1:2">
      <c r="B34" s="102" t="s">
        <v>79</v>
      </c>
    </row>
    <row r="36" spans="1:2">
      <c r="B36" s="148" t="s">
        <v>80</v>
      </c>
    </row>
    <row r="39" spans="1:2">
      <c r="A39" s="102" t="s">
        <v>81</v>
      </c>
    </row>
    <row r="42" spans="1:2">
      <c r="A42" s="102" t="s">
        <v>82</v>
      </c>
    </row>
  </sheetData>
  <mergeCells count="11">
    <mergeCell ref="A6:F6"/>
    <mergeCell ref="A1:F1"/>
    <mergeCell ref="A2:F2"/>
    <mergeCell ref="A3:F3"/>
    <mergeCell ref="A4:F4"/>
    <mergeCell ref="A5:F5"/>
    <mergeCell ref="C7:D7"/>
    <mergeCell ref="E7:F7"/>
    <mergeCell ref="C8:D9"/>
    <mergeCell ref="E8:E9"/>
    <mergeCell ref="F8:F9"/>
  </mergeCells>
  <pageMargins left="0.75" right="0.75" top="1" bottom="1" header="0.5" footer="0.5"/>
  <pageSetup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9"/>
  <sheetViews>
    <sheetView tabSelected="1" topLeftCell="A3" zoomScale="85" zoomScaleNormal="85" workbookViewId="0">
      <selection activeCell="M20" sqref="M20"/>
    </sheetView>
  </sheetViews>
  <sheetFormatPr defaultColWidth="9" defaultRowHeight="13.2"/>
  <cols>
    <col min="1" max="1" width="10.44140625" style="1" customWidth="1"/>
    <col min="2" max="2" width="82.6640625" style="1" customWidth="1"/>
    <col min="3" max="3" width="6.77734375" style="1" customWidth="1"/>
    <col min="4" max="4" width="12.6640625" style="1" bestFit="1" customWidth="1"/>
    <col min="5" max="6" width="11.33203125" style="1" customWidth="1"/>
    <col min="7" max="7" width="11.6640625" style="1" customWidth="1"/>
    <col min="8" max="8" width="9.44140625" style="1" customWidth="1"/>
    <col min="9" max="9" width="11.44140625" style="1" customWidth="1"/>
    <col min="10" max="10" width="12.109375" style="1" customWidth="1"/>
    <col min="11" max="11" width="12.109375" style="1" bestFit="1" customWidth="1"/>
    <col min="12" max="13" width="13.44140625" style="1" customWidth="1"/>
    <col min="14" max="14" width="13.109375" style="1" customWidth="1"/>
    <col min="15" max="15" width="9" style="1"/>
    <col min="16" max="16" width="9.44140625" style="1" bestFit="1" customWidth="1"/>
    <col min="17" max="16384" width="9" style="1"/>
  </cols>
  <sheetData>
    <row r="1" spans="1:15" ht="13.8" thickBot="1">
      <c r="A1" s="175" t="s">
        <v>84</v>
      </c>
      <c r="B1" s="176"/>
      <c r="C1" s="176"/>
      <c r="D1" s="176"/>
      <c r="E1" s="176"/>
      <c r="F1" s="176"/>
      <c r="G1" s="176"/>
      <c r="H1" s="176"/>
      <c r="I1" s="176"/>
      <c r="J1" s="177"/>
      <c r="K1" s="177"/>
      <c r="L1" s="177"/>
      <c r="M1" s="177"/>
      <c r="N1" s="178"/>
    </row>
    <row r="2" spans="1:15" ht="13.8" thickBot="1">
      <c r="A2" s="179" t="s">
        <v>46</v>
      </c>
      <c r="B2" s="180"/>
      <c r="C2" s="180"/>
      <c r="D2" s="180"/>
      <c r="E2" s="180"/>
      <c r="F2" s="149"/>
      <c r="G2" s="181" t="s">
        <v>47</v>
      </c>
      <c r="H2" s="182"/>
      <c r="I2" s="183"/>
      <c r="J2" s="181" t="s">
        <v>48</v>
      </c>
      <c r="K2" s="182"/>
      <c r="L2" s="183"/>
      <c r="M2" s="155" t="s">
        <v>88</v>
      </c>
      <c r="N2" s="65" t="s">
        <v>9</v>
      </c>
    </row>
    <row r="3" spans="1:15" ht="18" customHeight="1">
      <c r="A3" s="66" t="s">
        <v>1</v>
      </c>
      <c r="B3" s="67" t="s">
        <v>2</v>
      </c>
      <c r="C3" s="67" t="s">
        <v>49</v>
      </c>
      <c r="D3" s="67" t="s">
        <v>50</v>
      </c>
      <c r="E3" s="68" t="s">
        <v>51</v>
      </c>
      <c r="F3" s="68" t="s">
        <v>86</v>
      </c>
      <c r="G3" s="69" t="s">
        <v>52</v>
      </c>
      <c r="H3" s="69" t="s">
        <v>53</v>
      </c>
      <c r="I3" s="69" t="s">
        <v>54</v>
      </c>
      <c r="J3" s="69" t="s">
        <v>52</v>
      </c>
      <c r="K3" s="69" t="s">
        <v>53</v>
      </c>
      <c r="L3" s="69" t="s">
        <v>54</v>
      </c>
      <c r="M3" s="73"/>
      <c r="N3" s="70" t="s">
        <v>9</v>
      </c>
    </row>
    <row r="4" spans="1:15">
      <c r="A4" s="76"/>
      <c r="B4" s="77"/>
      <c r="C4" s="72"/>
      <c r="D4" s="72"/>
      <c r="E4" s="73"/>
      <c r="F4" s="73"/>
      <c r="G4" s="73"/>
      <c r="H4" s="73"/>
      <c r="I4" s="73"/>
      <c r="J4" s="74"/>
      <c r="K4" s="73"/>
      <c r="L4" s="73"/>
      <c r="M4" s="55"/>
      <c r="N4" s="75"/>
      <c r="O4" s="71"/>
    </row>
    <row r="5" spans="1:15">
      <c r="A5" s="55"/>
      <c r="B5" s="55" t="s">
        <v>25</v>
      </c>
      <c r="C5" s="16"/>
      <c r="D5" s="55"/>
      <c r="E5" s="55"/>
      <c r="F5" s="55"/>
      <c r="G5" s="55"/>
      <c r="H5" s="55"/>
      <c r="I5" s="55"/>
      <c r="J5" s="55"/>
      <c r="K5" s="55"/>
      <c r="L5" s="55"/>
      <c r="M5" s="79"/>
      <c r="N5" s="55"/>
      <c r="O5" s="71"/>
    </row>
    <row r="6" spans="1:15" ht="52.8">
      <c r="A6" s="16">
        <v>1</v>
      </c>
      <c r="B6" s="55" t="s">
        <v>26</v>
      </c>
      <c r="C6" s="16" t="s">
        <v>27</v>
      </c>
      <c r="D6" s="78">
        <v>23.250240000000002</v>
      </c>
      <c r="E6" s="78">
        <v>587</v>
      </c>
      <c r="F6" s="78">
        <f t="shared" ref="F6:F15" si="0">E6*D6</f>
        <v>13647.890880000001</v>
      </c>
      <c r="G6" s="78"/>
      <c r="H6" s="78">
        <f>I6-G6</f>
        <v>23.250240000000002</v>
      </c>
      <c r="I6" s="78">
        <f>'MB Sheet'!H9</f>
        <v>23.250240000000002</v>
      </c>
      <c r="J6" s="79"/>
      <c r="K6" s="79">
        <f t="shared" ref="K6" si="1">L6-J6</f>
        <v>13647.890880000001</v>
      </c>
      <c r="L6" s="79">
        <f t="shared" ref="L6" si="2">I6*E6</f>
        <v>13647.890880000001</v>
      </c>
      <c r="M6" s="78">
        <f>D6-I6</f>
        <v>0</v>
      </c>
      <c r="N6" s="55"/>
      <c r="O6" s="71"/>
    </row>
    <row r="7" spans="1:15">
      <c r="A7" s="16">
        <v>2</v>
      </c>
      <c r="B7" s="55" t="s">
        <v>30</v>
      </c>
      <c r="C7" s="16" t="s">
        <v>20</v>
      </c>
      <c r="D7" s="78">
        <v>1</v>
      </c>
      <c r="E7" s="78">
        <v>44850</v>
      </c>
      <c r="F7" s="78">
        <f t="shared" si="0"/>
        <v>44850</v>
      </c>
      <c r="G7" s="55"/>
      <c r="H7" s="55"/>
      <c r="I7" s="55"/>
      <c r="J7" s="55"/>
      <c r="K7" s="55"/>
      <c r="L7" s="55"/>
      <c r="M7" s="55"/>
      <c r="N7" s="55"/>
      <c r="O7" s="71"/>
    </row>
    <row r="8" spans="1:15">
      <c r="A8" s="16">
        <v>3</v>
      </c>
      <c r="B8" s="55" t="s">
        <v>31</v>
      </c>
      <c r="C8" s="16" t="s">
        <v>20</v>
      </c>
      <c r="D8" s="78">
        <v>1</v>
      </c>
      <c r="E8" s="78">
        <v>7500</v>
      </c>
      <c r="F8" s="78">
        <f t="shared" si="0"/>
        <v>7500</v>
      </c>
      <c r="G8" s="55"/>
      <c r="H8" s="55"/>
      <c r="I8" s="55"/>
      <c r="J8" s="55"/>
      <c r="K8" s="55"/>
      <c r="L8" s="55"/>
      <c r="M8" s="79"/>
      <c r="N8" s="55"/>
      <c r="O8" s="71"/>
    </row>
    <row r="9" spans="1:15" ht="26.4">
      <c r="A9" s="16">
        <v>4</v>
      </c>
      <c r="B9" s="55" t="s">
        <v>32</v>
      </c>
      <c r="C9" s="16" t="s">
        <v>27</v>
      </c>
      <c r="D9" s="78">
        <v>420</v>
      </c>
      <c r="E9" s="78">
        <v>45</v>
      </c>
      <c r="F9" s="78">
        <f t="shared" si="0"/>
        <v>18900</v>
      </c>
      <c r="G9" s="78"/>
      <c r="H9" s="78">
        <f>I9-G9</f>
        <v>372</v>
      </c>
      <c r="I9" s="78">
        <f>'MB Sheet'!H22</f>
        <v>372</v>
      </c>
      <c r="J9" s="79"/>
      <c r="K9" s="79">
        <f t="shared" ref="K9:K12" si="3">L9-J9</f>
        <v>16740</v>
      </c>
      <c r="L9" s="79">
        <f t="shared" ref="L9:L12" si="4">I9*E9</f>
        <v>16740</v>
      </c>
      <c r="M9" s="78">
        <f>D9-I9</f>
        <v>48</v>
      </c>
      <c r="N9" s="55"/>
      <c r="O9" s="71"/>
    </row>
    <row r="10" spans="1:15" ht="52.8">
      <c r="A10" s="16">
        <v>5</v>
      </c>
      <c r="B10" s="55" t="s">
        <v>33</v>
      </c>
      <c r="C10" s="16" t="s">
        <v>20</v>
      </c>
      <c r="D10" s="78">
        <v>1</v>
      </c>
      <c r="E10" s="78">
        <v>116000</v>
      </c>
      <c r="F10" s="78">
        <f t="shared" si="0"/>
        <v>116000</v>
      </c>
      <c r="G10" s="78"/>
      <c r="H10" s="78">
        <f>I10-G10</f>
        <v>1</v>
      </c>
      <c r="I10" s="78">
        <f>'MB Sheet'!H29</f>
        <v>1</v>
      </c>
      <c r="J10" s="79"/>
      <c r="K10" s="79">
        <f t="shared" si="3"/>
        <v>116000</v>
      </c>
      <c r="L10" s="79">
        <f t="shared" si="4"/>
        <v>116000</v>
      </c>
      <c r="M10" s="78">
        <f>D10-I10</f>
        <v>0</v>
      </c>
      <c r="N10" s="55"/>
      <c r="O10" s="71"/>
    </row>
    <row r="11" spans="1:15" ht="71.400000000000006" customHeight="1">
      <c r="A11" s="16">
        <v>6</v>
      </c>
      <c r="B11" s="55" t="s">
        <v>37</v>
      </c>
      <c r="C11" s="16" t="s">
        <v>38</v>
      </c>
      <c r="D11" s="78">
        <v>55</v>
      </c>
      <c r="E11" s="78">
        <v>1400</v>
      </c>
      <c r="F11" s="78">
        <f t="shared" si="0"/>
        <v>77000</v>
      </c>
      <c r="G11" s="78"/>
      <c r="H11" s="78">
        <f>I11-G11</f>
        <v>55</v>
      </c>
      <c r="I11" s="78">
        <f>'MB Sheet'!H37</f>
        <v>55</v>
      </c>
      <c r="J11" s="79"/>
      <c r="K11" s="79">
        <f t="shared" si="3"/>
        <v>77000</v>
      </c>
      <c r="L11" s="79">
        <f t="shared" si="4"/>
        <v>77000</v>
      </c>
      <c r="M11" s="78">
        <f>D11-I11</f>
        <v>0</v>
      </c>
      <c r="N11" s="55"/>
      <c r="O11" s="71"/>
    </row>
    <row r="12" spans="1:15" ht="26.4">
      <c r="A12" s="16">
        <v>7</v>
      </c>
      <c r="B12" s="55" t="s">
        <v>40</v>
      </c>
      <c r="C12" s="16" t="s">
        <v>20</v>
      </c>
      <c r="D12" s="78">
        <v>1</v>
      </c>
      <c r="E12" s="78">
        <v>80000</v>
      </c>
      <c r="F12" s="78">
        <f t="shared" si="0"/>
        <v>80000</v>
      </c>
      <c r="G12" s="78"/>
      <c r="H12" s="78">
        <f>I12-G12</f>
        <v>1</v>
      </c>
      <c r="I12" s="78">
        <f>'MB Sheet'!H44</f>
        <v>1</v>
      </c>
      <c r="J12" s="79"/>
      <c r="K12" s="79">
        <f t="shared" si="3"/>
        <v>80000</v>
      </c>
      <c r="L12" s="79">
        <f t="shared" si="4"/>
        <v>80000</v>
      </c>
      <c r="M12" s="78">
        <f>D12-I12</f>
        <v>0</v>
      </c>
      <c r="N12" s="55"/>
      <c r="O12" s="71"/>
    </row>
    <row r="13" spans="1:15" ht="39.6">
      <c r="A13" s="16">
        <v>8</v>
      </c>
      <c r="B13" s="55" t="s">
        <v>42</v>
      </c>
      <c r="C13" s="16" t="s">
        <v>17</v>
      </c>
      <c r="D13" s="78">
        <v>406.60845999999998</v>
      </c>
      <c r="E13" s="78">
        <v>1150</v>
      </c>
      <c r="F13" s="78">
        <f t="shared" si="0"/>
        <v>467599.72899999999</v>
      </c>
      <c r="G13" s="55"/>
      <c r="H13" s="55"/>
      <c r="I13" s="55"/>
      <c r="J13" s="55"/>
      <c r="K13" s="55"/>
      <c r="L13" s="55"/>
      <c r="M13" s="78">
        <f>D13-I13</f>
        <v>406.60845999999998</v>
      </c>
      <c r="N13" s="55"/>
      <c r="O13" s="71"/>
    </row>
    <row r="14" spans="1:15" ht="39.6">
      <c r="A14" s="16">
        <v>9</v>
      </c>
      <c r="B14" s="55" t="s">
        <v>43</v>
      </c>
      <c r="C14" s="16" t="s">
        <v>17</v>
      </c>
      <c r="D14" s="78">
        <v>52</v>
      </c>
      <c r="E14" s="78">
        <v>779.32131172839513</v>
      </c>
      <c r="F14" s="78">
        <f t="shared" si="0"/>
        <v>40524.708209876546</v>
      </c>
      <c r="G14" s="78"/>
      <c r="H14" s="78">
        <f>I14-G14</f>
        <v>52</v>
      </c>
      <c r="I14" s="78">
        <f>'MB Sheet'!H54</f>
        <v>52</v>
      </c>
      <c r="J14" s="79"/>
      <c r="K14" s="79">
        <f t="shared" ref="K14" si="5">L14-J14</f>
        <v>40524.708209876546</v>
      </c>
      <c r="L14" s="79">
        <f t="shared" ref="L14" si="6">I14*E14</f>
        <v>40524.708209876546</v>
      </c>
      <c r="M14" s="78">
        <f>D14-I14</f>
        <v>0</v>
      </c>
      <c r="N14" s="55"/>
      <c r="O14" s="71"/>
    </row>
    <row r="15" spans="1:15">
      <c r="A15" s="16">
        <v>10</v>
      </c>
      <c r="B15" s="55" t="s">
        <v>45</v>
      </c>
      <c r="C15" s="16" t="s">
        <v>20</v>
      </c>
      <c r="D15" s="78">
        <v>1</v>
      </c>
      <c r="E15" s="78">
        <v>109523.80952380951</v>
      </c>
      <c r="F15" s="78">
        <f t="shared" si="0"/>
        <v>109523.80952380951</v>
      </c>
      <c r="G15" s="55"/>
      <c r="H15" s="55"/>
      <c r="I15" s="55"/>
      <c r="J15" s="55"/>
      <c r="K15" s="55"/>
      <c r="L15" s="55"/>
      <c r="M15" s="78">
        <f>D15-I15</f>
        <v>1</v>
      </c>
      <c r="N15" s="55"/>
      <c r="O15" s="71"/>
    </row>
    <row r="16" spans="1:15" ht="13.8" thickBot="1">
      <c r="A16" s="55"/>
      <c r="B16" s="55"/>
      <c r="C16" s="55"/>
      <c r="D16" s="55"/>
      <c r="E16" s="55"/>
      <c r="F16" s="55"/>
      <c r="G16" s="55"/>
      <c r="H16" s="55"/>
      <c r="I16" s="55"/>
      <c r="J16" s="55"/>
      <c r="K16" s="55"/>
      <c r="L16" s="55"/>
      <c r="M16" s="69"/>
      <c r="N16" s="55"/>
      <c r="O16" s="71"/>
    </row>
    <row r="17" spans="1:16" ht="13.8" thickBot="1">
      <c r="A17" s="80"/>
      <c r="B17" s="81" t="s">
        <v>55</v>
      </c>
      <c r="C17" s="82"/>
      <c r="D17" s="82"/>
      <c r="E17" s="82"/>
      <c r="F17" s="151">
        <f>SUM(F4:F15)</f>
        <v>975546.13761368592</v>
      </c>
      <c r="G17" s="152"/>
      <c r="H17" s="152"/>
      <c r="I17" s="152"/>
      <c r="J17" s="151">
        <f>SUM(J4:J15)</f>
        <v>0</v>
      </c>
      <c r="K17" s="151">
        <f>SUM(K4:K15)</f>
        <v>343912.59908987652</v>
      </c>
      <c r="L17" s="151">
        <f>SUM(L4:L15)</f>
        <v>343912.59908987652</v>
      </c>
      <c r="M17" s="151"/>
      <c r="N17" s="83"/>
      <c r="O17" s="71"/>
      <c r="P17" s="71"/>
    </row>
    <row r="18" spans="1:16" ht="13.8" thickBot="1">
      <c r="A18" s="150"/>
      <c r="B18" s="150" t="s">
        <v>73</v>
      </c>
      <c r="C18" s="150"/>
      <c r="D18" s="150"/>
      <c r="E18" s="150"/>
      <c r="F18" s="153">
        <f>F17*18%</f>
        <v>175598.30477046347</v>
      </c>
      <c r="G18" s="154"/>
      <c r="H18" s="154"/>
      <c r="I18" s="154"/>
      <c r="J18" s="154">
        <f>J17*18%</f>
        <v>0</v>
      </c>
      <c r="K18" s="153">
        <f>K17*18%</f>
        <v>61904.267836177773</v>
      </c>
      <c r="L18" s="153">
        <f>L17*18%</f>
        <v>61904.267836177773</v>
      </c>
      <c r="M18" s="153"/>
      <c r="N18" s="150"/>
    </row>
    <row r="19" spans="1:16" ht="13.8" thickBot="1">
      <c r="A19" s="80"/>
      <c r="B19" s="81" t="s">
        <v>55</v>
      </c>
      <c r="C19" s="82"/>
      <c r="D19" s="82"/>
      <c r="E19" s="82"/>
      <c r="F19" s="151">
        <f>F18+F17</f>
        <v>1151144.4423841494</v>
      </c>
      <c r="G19" s="152"/>
      <c r="H19" s="152"/>
      <c r="I19" s="152"/>
      <c r="J19" s="151">
        <f>J18+J17</f>
        <v>0</v>
      </c>
      <c r="K19" s="151">
        <f>K18+K17</f>
        <v>405816.8669260543</v>
      </c>
      <c r="L19" s="151">
        <f>L18+L17</f>
        <v>405816.8669260543</v>
      </c>
      <c r="M19" s="151"/>
      <c r="N19" s="83"/>
      <c r="O19" s="71"/>
      <c r="P19" s="71"/>
    </row>
  </sheetData>
  <mergeCells count="4">
    <mergeCell ref="A1:N1"/>
    <mergeCell ref="A2:E2"/>
    <mergeCell ref="G2:I2"/>
    <mergeCell ref="J2:L2"/>
  </mergeCells>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9"/>
  <sheetViews>
    <sheetView view="pageBreakPreview" topLeftCell="A34" zoomScaleNormal="100" zoomScaleSheetLayoutView="100" workbookViewId="0">
      <selection activeCell="H48" sqref="H48"/>
    </sheetView>
  </sheetViews>
  <sheetFormatPr defaultColWidth="9" defaultRowHeight="13.2"/>
  <cols>
    <col min="1" max="1" width="7.6640625" style="1" customWidth="1"/>
    <col min="2" max="2" width="74.44140625" style="1" customWidth="1"/>
    <col min="3" max="3" width="6.77734375" style="1" customWidth="1"/>
    <col min="4" max="4" width="7.44140625" style="1" customWidth="1"/>
    <col min="5" max="5" width="10.44140625" style="52" customWidth="1"/>
    <col min="6" max="6" width="8.6640625" style="1" customWidth="1"/>
    <col min="7" max="7" width="10.33203125" style="1" customWidth="1"/>
    <col min="8" max="8" width="10.44140625" style="1" customWidth="1"/>
    <col min="9" max="9" width="10.77734375" style="1" customWidth="1"/>
    <col min="10" max="16384" width="9" style="1"/>
  </cols>
  <sheetData>
    <row r="1" spans="1:9" ht="12" customHeight="1">
      <c r="A1" s="184" t="s">
        <v>0</v>
      </c>
      <c r="B1" s="185"/>
      <c r="C1" s="185"/>
      <c r="D1" s="185"/>
      <c r="E1" s="185"/>
      <c r="F1" s="185"/>
      <c r="G1" s="185"/>
      <c r="H1" s="185"/>
      <c r="I1" s="186"/>
    </row>
    <row r="2" spans="1:9" ht="12" customHeight="1">
      <c r="A2" s="187" t="s">
        <v>83</v>
      </c>
      <c r="B2" s="188"/>
      <c r="C2" s="188"/>
      <c r="D2" s="188"/>
      <c r="E2" s="188"/>
      <c r="F2" s="188"/>
      <c r="G2" s="188"/>
      <c r="H2" s="188"/>
      <c r="I2" s="189"/>
    </row>
    <row r="3" spans="1:9" ht="12" customHeight="1">
      <c r="A3" s="2" t="s">
        <v>1</v>
      </c>
      <c r="B3" s="3" t="s">
        <v>2</v>
      </c>
      <c r="C3" s="4" t="s">
        <v>3</v>
      </c>
      <c r="D3" s="4" t="s">
        <v>4</v>
      </c>
      <c r="E3" s="5" t="s">
        <v>5</v>
      </c>
      <c r="F3" s="5" t="s">
        <v>6</v>
      </c>
      <c r="G3" s="6" t="s">
        <v>7</v>
      </c>
      <c r="H3" s="6" t="s">
        <v>8</v>
      </c>
      <c r="I3" s="7" t="s">
        <v>9</v>
      </c>
    </row>
    <row r="4" spans="1:9">
      <c r="A4" s="53"/>
      <c r="B4" s="53" t="s">
        <v>25</v>
      </c>
      <c r="C4" s="54"/>
    </row>
    <row r="5" spans="1:9" ht="52.8">
      <c r="A5" s="16">
        <v>1</v>
      </c>
      <c r="B5" s="55" t="s">
        <v>26</v>
      </c>
      <c r="C5" s="16" t="s">
        <v>27</v>
      </c>
      <c r="D5" s="8"/>
      <c r="E5" s="23"/>
      <c r="F5" s="8"/>
      <c r="G5" s="8"/>
      <c r="H5" s="8"/>
      <c r="I5" s="8"/>
    </row>
    <row r="6" spans="1:9">
      <c r="A6" s="45"/>
      <c r="B6" s="18" t="s">
        <v>28</v>
      </c>
      <c r="C6" s="19" t="s">
        <v>13</v>
      </c>
      <c r="D6" s="19">
        <v>1</v>
      </c>
      <c r="E6" s="20">
        <v>1.2</v>
      </c>
      <c r="F6" s="19">
        <v>1.8</v>
      </c>
      <c r="G6" s="20"/>
      <c r="H6" s="20">
        <f>PRODUCT(D6:G6)</f>
        <v>2.16</v>
      </c>
      <c r="I6" s="21"/>
    </row>
    <row r="7" spans="1:9" ht="13.8" thickBot="1">
      <c r="A7" s="46"/>
      <c r="B7" s="47"/>
      <c r="C7" s="48"/>
      <c r="D7" s="48"/>
      <c r="E7" s="27"/>
      <c r="F7" s="48"/>
      <c r="G7" s="27"/>
      <c r="H7" s="27"/>
      <c r="I7" s="49"/>
    </row>
    <row r="8" spans="1:9" ht="14.4">
      <c r="A8" s="28"/>
      <c r="B8" s="29" t="s">
        <v>10</v>
      </c>
      <c r="C8" s="30" t="s">
        <v>13</v>
      </c>
      <c r="D8" s="29"/>
      <c r="E8" s="29"/>
      <c r="F8" s="29"/>
      <c r="G8" s="31"/>
      <c r="H8" s="32">
        <f>SUM(H6:H7)</f>
        <v>2.16</v>
      </c>
      <c r="I8" s="33"/>
    </row>
    <row r="9" spans="1:9" ht="14.4">
      <c r="A9" s="34"/>
      <c r="B9" s="35" t="s">
        <v>15</v>
      </c>
      <c r="C9" s="36" t="s">
        <v>14</v>
      </c>
      <c r="D9" s="35"/>
      <c r="E9" s="35"/>
      <c r="F9" s="35"/>
      <c r="G9" s="37">
        <v>10.763999999999999</v>
      </c>
      <c r="H9" s="38">
        <f>H8*G9</f>
        <v>23.250240000000002</v>
      </c>
      <c r="I9" s="21"/>
    </row>
    <row r="10" spans="1:9" ht="14.4">
      <c r="A10" s="34"/>
      <c r="B10" s="35" t="s">
        <v>12</v>
      </c>
      <c r="C10" s="36" t="s">
        <v>11</v>
      </c>
      <c r="D10" s="35"/>
      <c r="E10" s="35"/>
      <c r="F10" s="35"/>
      <c r="G10" s="37"/>
      <c r="H10" s="38">
        <v>0</v>
      </c>
      <c r="I10" s="21"/>
    </row>
    <row r="11" spans="1:9" ht="15" thickBot="1">
      <c r="A11" s="39"/>
      <c r="B11" s="40" t="s">
        <v>29</v>
      </c>
      <c r="C11" s="41" t="s">
        <v>14</v>
      </c>
      <c r="D11" s="40"/>
      <c r="E11" s="40"/>
      <c r="F11" s="40"/>
      <c r="G11" s="42"/>
      <c r="H11" s="43">
        <f>H9-H10</f>
        <v>23.250240000000002</v>
      </c>
      <c r="I11" s="44"/>
    </row>
    <row r="12" spans="1:9">
      <c r="A12" s="17"/>
      <c r="B12" s="56"/>
      <c r="C12" s="17"/>
      <c r="D12" s="15"/>
      <c r="E12" s="57"/>
      <c r="F12" s="15"/>
      <c r="G12" s="15"/>
      <c r="H12" s="15"/>
      <c r="I12" s="15"/>
    </row>
    <row r="13" spans="1:9">
      <c r="A13" s="16">
        <v>2</v>
      </c>
      <c r="B13" s="55" t="s">
        <v>30</v>
      </c>
      <c r="C13" s="16" t="s">
        <v>20</v>
      </c>
      <c r="D13" s="8"/>
      <c r="E13" s="23"/>
      <c r="F13" s="8"/>
      <c r="G13" s="8"/>
      <c r="H13" s="8"/>
      <c r="I13" s="8"/>
    </row>
    <row r="14" spans="1:9">
      <c r="A14" s="16">
        <v>3</v>
      </c>
      <c r="B14" s="55" t="s">
        <v>31</v>
      </c>
      <c r="C14" s="16" t="s">
        <v>20</v>
      </c>
      <c r="D14" s="8"/>
      <c r="E14" s="23"/>
      <c r="F14" s="8"/>
      <c r="G14" s="8"/>
      <c r="H14" s="8"/>
      <c r="I14" s="8"/>
    </row>
    <row r="15" spans="1:9" ht="39.6">
      <c r="A15" s="16">
        <v>4</v>
      </c>
      <c r="B15" s="55" t="s">
        <v>32</v>
      </c>
      <c r="C15" s="16" t="s">
        <v>27</v>
      </c>
      <c r="D15" s="8"/>
      <c r="E15" s="23"/>
      <c r="F15" s="8"/>
      <c r="G15" s="8"/>
      <c r="H15" s="8"/>
      <c r="I15" s="8"/>
    </row>
    <row r="16" spans="1:9">
      <c r="A16" s="45"/>
      <c r="B16" s="18" t="s">
        <v>18</v>
      </c>
      <c r="C16" s="19" t="s">
        <v>13</v>
      </c>
      <c r="D16" s="19">
        <v>1</v>
      </c>
      <c r="E16" s="20">
        <v>18.7</v>
      </c>
      <c r="F16" s="19"/>
      <c r="G16" s="20">
        <v>0.85</v>
      </c>
      <c r="H16" s="20">
        <f>PRODUCT(D16:G16)</f>
        <v>15.895</v>
      </c>
      <c r="I16" s="21"/>
    </row>
    <row r="17" spans="1:9">
      <c r="A17" s="45"/>
      <c r="B17" s="18" t="s">
        <v>22</v>
      </c>
      <c r="C17" s="19" t="s">
        <v>13</v>
      </c>
      <c r="D17" s="19">
        <v>2</v>
      </c>
      <c r="E17" s="20">
        <v>2.77</v>
      </c>
      <c r="F17" s="19"/>
      <c r="G17" s="20">
        <v>0.43</v>
      </c>
      <c r="H17" s="20">
        <f>PRODUCT(D17:G17)</f>
        <v>2.3822000000000001</v>
      </c>
      <c r="I17" s="21"/>
    </row>
    <row r="18" spans="1:9">
      <c r="A18" s="45"/>
      <c r="B18" s="18" t="s">
        <v>23</v>
      </c>
      <c r="C18" s="19" t="s">
        <v>13</v>
      </c>
      <c r="D18" s="19">
        <v>1</v>
      </c>
      <c r="E18" s="20">
        <v>17.5</v>
      </c>
      <c r="F18" s="19"/>
      <c r="G18" s="20">
        <v>0.9</v>
      </c>
      <c r="H18" s="20">
        <f>PRODUCT(D18:G18)</f>
        <v>15.75</v>
      </c>
      <c r="I18" s="21"/>
    </row>
    <row r="19" spans="1:9">
      <c r="A19" s="46"/>
      <c r="B19" s="47" t="s">
        <v>24</v>
      </c>
      <c r="C19" s="19" t="s">
        <v>13</v>
      </c>
      <c r="D19" s="19">
        <v>1</v>
      </c>
      <c r="E19" s="20">
        <v>0.2</v>
      </c>
      <c r="F19" s="19"/>
      <c r="G19" s="20">
        <v>2.9</v>
      </c>
      <c r="H19" s="20">
        <f>PRODUCT(D19:G19)</f>
        <v>0.57999999999999996</v>
      </c>
      <c r="I19" s="49"/>
    </row>
    <row r="20" spans="1:9" ht="13.8" thickBot="1">
      <c r="A20" s="46"/>
      <c r="B20" s="47"/>
      <c r="C20" s="48"/>
      <c r="D20" s="48"/>
      <c r="E20" s="27"/>
      <c r="F20" s="48"/>
      <c r="G20" s="27"/>
      <c r="H20" s="27"/>
      <c r="I20" s="49"/>
    </row>
    <row r="21" spans="1:9" ht="14.4">
      <c r="A21" s="28"/>
      <c r="B21" s="29" t="s">
        <v>10</v>
      </c>
      <c r="C21" s="30" t="s">
        <v>13</v>
      </c>
      <c r="D21" s="29"/>
      <c r="E21" s="29"/>
      <c r="F21" s="29"/>
      <c r="G21" s="31"/>
      <c r="H21" s="32">
        <f>SUM(H16:H20)</f>
        <v>34.607199999999999</v>
      </c>
      <c r="I21" s="33"/>
    </row>
    <row r="22" spans="1:9" ht="14.4">
      <c r="A22" s="34"/>
      <c r="B22" s="35" t="s">
        <v>15</v>
      </c>
      <c r="C22" s="36" t="s">
        <v>14</v>
      </c>
      <c r="D22" s="35"/>
      <c r="E22" s="35"/>
      <c r="F22" s="35"/>
      <c r="G22" s="37">
        <v>10.76</v>
      </c>
      <c r="H22" s="38">
        <f>ROUND((H21*G22),0)</f>
        <v>372</v>
      </c>
      <c r="I22" s="21"/>
    </row>
    <row r="23" spans="1:9" ht="14.4">
      <c r="A23" s="34"/>
      <c r="B23" s="35" t="s">
        <v>12</v>
      </c>
      <c r="C23" s="36" t="s">
        <v>14</v>
      </c>
      <c r="D23" s="35"/>
      <c r="E23" s="35"/>
      <c r="F23" s="35"/>
      <c r="G23" s="37"/>
      <c r="H23" s="38">
        <v>0</v>
      </c>
      <c r="I23" s="21"/>
    </row>
    <row r="24" spans="1:9" ht="15" thickBot="1">
      <c r="A24" s="39"/>
      <c r="B24" s="40" t="s">
        <v>21</v>
      </c>
      <c r="C24" s="41" t="s">
        <v>14</v>
      </c>
      <c r="D24" s="40"/>
      <c r="E24" s="40"/>
      <c r="F24" s="40"/>
      <c r="G24" s="42"/>
      <c r="H24" s="43">
        <f>H22-H23</f>
        <v>372</v>
      </c>
      <c r="I24" s="44"/>
    </row>
    <row r="25" spans="1:9" ht="14.4">
      <c r="A25" s="58"/>
      <c r="B25" s="59"/>
      <c r="C25" s="60"/>
      <c r="D25" s="59"/>
      <c r="E25" s="59"/>
      <c r="F25" s="59"/>
      <c r="G25" s="61"/>
      <c r="H25" s="62"/>
      <c r="I25" s="63"/>
    </row>
    <row r="26" spans="1:9" ht="52.8">
      <c r="A26" s="16">
        <v>5</v>
      </c>
      <c r="B26" s="55" t="s">
        <v>33</v>
      </c>
      <c r="C26" s="16" t="s">
        <v>20</v>
      </c>
      <c r="D26" s="8"/>
      <c r="E26" s="23"/>
      <c r="F26" s="8"/>
      <c r="G26" s="8"/>
      <c r="H26" s="8"/>
      <c r="I26" s="8"/>
    </row>
    <row r="27" spans="1:9">
      <c r="A27" s="46"/>
      <c r="B27" s="47" t="s">
        <v>34</v>
      </c>
      <c r="C27" s="19" t="s">
        <v>19</v>
      </c>
      <c r="D27" s="19">
        <v>1</v>
      </c>
      <c r="E27" s="20">
        <v>1</v>
      </c>
      <c r="F27" s="19"/>
      <c r="G27" s="20"/>
      <c r="H27" s="20">
        <f>PRODUCT(D27:G27)</f>
        <v>1</v>
      </c>
      <c r="I27" s="49"/>
    </row>
    <row r="28" spans="1:9" ht="13.8" thickBot="1">
      <c r="A28" s="46"/>
      <c r="B28" s="47"/>
      <c r="C28" s="48"/>
      <c r="D28" s="48"/>
      <c r="E28" s="27"/>
      <c r="F28" s="48"/>
      <c r="G28" s="27"/>
      <c r="H28" s="27"/>
      <c r="I28" s="49"/>
    </row>
    <row r="29" spans="1:9" ht="14.4">
      <c r="A29" s="28"/>
      <c r="B29" s="29" t="s">
        <v>35</v>
      </c>
      <c r="C29" s="30" t="s">
        <v>19</v>
      </c>
      <c r="D29" s="29"/>
      <c r="E29" s="29"/>
      <c r="F29" s="29"/>
      <c r="G29" s="31"/>
      <c r="H29" s="32">
        <f>SUM(H27:H28)</f>
        <v>1</v>
      </c>
      <c r="I29" s="33"/>
    </row>
    <row r="30" spans="1:9" ht="14.4">
      <c r="A30" s="34"/>
      <c r="B30" s="35" t="s">
        <v>36</v>
      </c>
      <c r="C30" s="36" t="s">
        <v>20</v>
      </c>
      <c r="D30" s="35"/>
      <c r="E30" s="35"/>
      <c r="F30" s="35"/>
      <c r="G30" s="37"/>
      <c r="H30" s="38">
        <v>0</v>
      </c>
      <c r="I30" s="21"/>
    </row>
    <row r="31" spans="1:9" ht="15" thickBot="1">
      <c r="A31" s="39"/>
      <c r="B31" s="40" t="s">
        <v>21</v>
      </c>
      <c r="C31" s="41" t="s">
        <v>19</v>
      </c>
      <c r="D31" s="40"/>
      <c r="E31" s="40"/>
      <c r="F31" s="40"/>
      <c r="G31" s="42"/>
      <c r="H31" s="43">
        <f>H29-H30</f>
        <v>1</v>
      </c>
      <c r="I31" s="44"/>
    </row>
    <row r="32" spans="1:9">
      <c r="A32" s="16"/>
      <c r="B32" s="55"/>
      <c r="C32" s="16"/>
      <c r="D32" s="8"/>
      <c r="E32" s="23"/>
      <c r="F32" s="8"/>
      <c r="G32" s="8"/>
      <c r="H32" s="8"/>
      <c r="I32" s="8"/>
    </row>
    <row r="33" spans="1:9" ht="79.2">
      <c r="A33" s="16">
        <v>6</v>
      </c>
      <c r="B33" s="55" t="s">
        <v>37</v>
      </c>
      <c r="C33" s="16" t="s">
        <v>38</v>
      </c>
      <c r="D33" s="8"/>
      <c r="E33" s="23"/>
      <c r="F33" s="8"/>
      <c r="G33" s="8"/>
      <c r="H33" s="8"/>
      <c r="I33" s="8"/>
    </row>
    <row r="34" spans="1:9" ht="14.4">
      <c r="A34" s="45"/>
      <c r="B34" s="22" t="s">
        <v>39</v>
      </c>
      <c r="C34" s="64" t="s">
        <v>16</v>
      </c>
      <c r="D34" s="50">
        <v>1</v>
      </c>
      <c r="E34" s="51">
        <v>16.66</v>
      </c>
      <c r="F34" s="24"/>
      <c r="H34" s="25">
        <f>PRODUCT(D34:F34)</f>
        <v>16.66</v>
      </c>
      <c r="I34" s="21"/>
    </row>
    <row r="35" spans="1:9" ht="10.8" customHeight="1" thickBot="1">
      <c r="A35" s="46"/>
      <c r="B35" s="47"/>
      <c r="C35" s="48"/>
      <c r="D35" s="48"/>
      <c r="E35" s="27"/>
      <c r="F35" s="48"/>
      <c r="G35" s="27"/>
      <c r="H35" s="27"/>
      <c r="I35" s="49"/>
    </row>
    <row r="36" spans="1:9" ht="14.4">
      <c r="A36" s="28"/>
      <c r="B36" s="29" t="s">
        <v>10</v>
      </c>
      <c r="C36" s="30" t="s">
        <v>16</v>
      </c>
      <c r="D36" s="29"/>
      <c r="E36" s="29"/>
      <c r="F36" s="29"/>
      <c r="G36" s="31"/>
      <c r="H36" s="32">
        <f>SUM(H34:H35)</f>
        <v>16.66</v>
      </c>
      <c r="I36" s="33"/>
    </row>
    <row r="37" spans="1:9" ht="14.4">
      <c r="A37" s="34"/>
      <c r="B37" s="35" t="s">
        <v>15</v>
      </c>
      <c r="C37" s="36" t="s">
        <v>17</v>
      </c>
      <c r="D37" s="35"/>
      <c r="E37" s="35"/>
      <c r="F37" s="35"/>
      <c r="G37" s="37">
        <v>3.28</v>
      </c>
      <c r="H37" s="38">
        <f>ROUND((H36*G37),0)</f>
        <v>55</v>
      </c>
      <c r="I37" s="21"/>
    </row>
    <row r="38" spans="1:9" ht="14.4">
      <c r="A38" s="34"/>
      <c r="B38" s="35" t="s">
        <v>12</v>
      </c>
      <c r="C38" s="36" t="s">
        <v>17</v>
      </c>
      <c r="D38" s="35"/>
      <c r="E38" s="35"/>
      <c r="F38" s="35"/>
      <c r="G38" s="37"/>
      <c r="H38" s="38">
        <v>0</v>
      </c>
      <c r="I38" s="21"/>
    </row>
    <row r="39" spans="1:9" ht="15" thickBot="1">
      <c r="A39" s="39"/>
      <c r="B39" s="40" t="s">
        <v>21</v>
      </c>
      <c r="C39" s="41" t="s">
        <v>17</v>
      </c>
      <c r="D39" s="40"/>
      <c r="E39" s="40"/>
      <c r="F39" s="40"/>
      <c r="G39" s="42"/>
      <c r="H39" s="43">
        <f>H37-H38</f>
        <v>55</v>
      </c>
      <c r="I39" s="44"/>
    </row>
    <row r="40" spans="1:9" ht="6.6" customHeight="1">
      <c r="A40" s="16"/>
      <c r="B40" s="55"/>
      <c r="C40" s="16"/>
      <c r="D40" s="8"/>
      <c r="E40" s="23"/>
      <c r="F40" s="8"/>
      <c r="G40" s="8"/>
      <c r="H40" s="8"/>
      <c r="I40" s="8"/>
    </row>
    <row r="41" spans="1:9" ht="26.4">
      <c r="A41" s="16">
        <v>7</v>
      </c>
      <c r="B41" s="55" t="s">
        <v>40</v>
      </c>
      <c r="C41" s="16" t="s">
        <v>20</v>
      </c>
      <c r="D41" s="8"/>
      <c r="E41" s="23"/>
      <c r="F41" s="8"/>
      <c r="G41" s="8"/>
      <c r="H41" s="8"/>
      <c r="I41" s="8"/>
    </row>
    <row r="42" spans="1:9">
      <c r="A42" s="46"/>
      <c r="B42" s="47" t="s">
        <v>41</v>
      </c>
      <c r="C42" s="19" t="s">
        <v>19</v>
      </c>
      <c r="D42" s="19">
        <v>1</v>
      </c>
      <c r="E42" s="20">
        <v>1</v>
      </c>
      <c r="F42" s="19"/>
      <c r="G42" s="20"/>
      <c r="H42" s="20">
        <f>PRODUCT(D42:G42)</f>
        <v>1</v>
      </c>
      <c r="I42" s="49"/>
    </row>
    <row r="43" spans="1:9" ht="9.6" customHeight="1" thickBot="1">
      <c r="A43" s="46"/>
      <c r="B43" s="47"/>
      <c r="C43" s="48"/>
      <c r="D43" s="48"/>
      <c r="E43" s="27"/>
      <c r="F43" s="48"/>
      <c r="G43" s="27"/>
      <c r="H43" s="27"/>
      <c r="I43" s="49"/>
    </row>
    <row r="44" spans="1:9" ht="14.4">
      <c r="A44" s="28"/>
      <c r="B44" s="29" t="s">
        <v>35</v>
      </c>
      <c r="C44" s="30" t="s">
        <v>19</v>
      </c>
      <c r="D44" s="29"/>
      <c r="E44" s="29"/>
      <c r="F44" s="29"/>
      <c r="G44" s="31"/>
      <c r="H44" s="32">
        <f>SUM(H42:H43)</f>
        <v>1</v>
      </c>
      <c r="I44" s="33"/>
    </row>
    <row r="45" spans="1:9" ht="14.4">
      <c r="A45" s="34"/>
      <c r="B45" s="35" t="s">
        <v>36</v>
      </c>
      <c r="C45" s="36" t="s">
        <v>20</v>
      </c>
      <c r="D45" s="35"/>
      <c r="E45" s="35"/>
      <c r="F45" s="35"/>
      <c r="G45" s="37"/>
      <c r="H45" s="38">
        <v>0</v>
      </c>
      <c r="I45" s="21"/>
    </row>
    <row r="46" spans="1:9" ht="15" thickBot="1">
      <c r="A46" s="39"/>
      <c r="B46" s="40" t="s">
        <v>21</v>
      </c>
      <c r="C46" s="41" t="s">
        <v>19</v>
      </c>
      <c r="D46" s="40"/>
      <c r="E46" s="40"/>
      <c r="F46" s="40"/>
      <c r="G46" s="42"/>
      <c r="H46" s="43">
        <f>H44-H45</f>
        <v>1</v>
      </c>
      <c r="I46" s="44"/>
    </row>
    <row r="47" spans="1:9" ht="7.8" customHeight="1">
      <c r="A47" s="16"/>
      <c r="B47" s="55"/>
      <c r="C47" s="16"/>
      <c r="D47" s="8"/>
      <c r="E47" s="23"/>
      <c r="F47" s="8"/>
      <c r="G47" s="8"/>
      <c r="H47" s="8"/>
      <c r="I47" s="8"/>
    </row>
    <row r="48" spans="1:9" ht="39.6">
      <c r="A48" s="16">
        <v>8</v>
      </c>
      <c r="B48" s="55" t="s">
        <v>42</v>
      </c>
      <c r="C48" s="16" t="s">
        <v>17</v>
      </c>
      <c r="D48" s="8"/>
      <c r="E48" s="23"/>
      <c r="F48" s="8"/>
      <c r="G48" s="8"/>
      <c r="H48" s="8"/>
      <c r="I48" s="8"/>
    </row>
    <row r="49" spans="1:9" ht="39.6">
      <c r="A49" s="16">
        <v>9</v>
      </c>
      <c r="B49" s="55" t="s">
        <v>43</v>
      </c>
      <c r="C49" s="16" t="s">
        <v>17</v>
      </c>
      <c r="D49" s="8"/>
      <c r="E49" s="23"/>
      <c r="F49" s="8"/>
      <c r="G49" s="8"/>
      <c r="H49" s="8"/>
      <c r="I49" s="8"/>
    </row>
    <row r="50" spans="1:9" ht="14.4">
      <c r="A50" s="45"/>
      <c r="B50" s="26" t="s">
        <v>44</v>
      </c>
      <c r="C50" s="64" t="s">
        <v>16</v>
      </c>
      <c r="D50" s="50">
        <v>52</v>
      </c>
      <c r="E50" s="51">
        <v>1</v>
      </c>
      <c r="F50" s="24"/>
      <c r="H50" s="25">
        <f>PRODUCT(D50:F50)</f>
        <v>52</v>
      </c>
      <c r="I50" s="21"/>
    </row>
    <row r="51" spans="1:9" ht="9.6" customHeight="1" thickBot="1">
      <c r="A51" s="46"/>
      <c r="B51" s="47"/>
      <c r="C51" s="48"/>
      <c r="D51" s="48"/>
      <c r="E51" s="27"/>
      <c r="F51" s="48"/>
      <c r="G51" s="27"/>
      <c r="H51" s="27"/>
      <c r="I51" s="49"/>
    </row>
    <row r="52" spans="1:9" ht="14.4">
      <c r="A52" s="28"/>
      <c r="B52" s="29" t="s">
        <v>10</v>
      </c>
      <c r="C52" s="30" t="s">
        <v>16</v>
      </c>
      <c r="D52" s="29"/>
      <c r="E52" s="29"/>
      <c r="F52" s="29"/>
      <c r="G52" s="31"/>
      <c r="H52" s="32">
        <f>SUM(H50:H51)</f>
        <v>52</v>
      </c>
      <c r="I52" s="33"/>
    </row>
    <row r="53" spans="1:9" ht="14.4">
      <c r="A53" s="34"/>
      <c r="B53" s="35" t="s">
        <v>15</v>
      </c>
      <c r="C53" s="36" t="s">
        <v>17</v>
      </c>
      <c r="D53" s="35"/>
      <c r="E53" s="35"/>
      <c r="F53" s="35"/>
      <c r="G53" s="37">
        <v>3.28</v>
      </c>
      <c r="H53" s="38">
        <f>ROUND((H52*G53),0)</f>
        <v>171</v>
      </c>
      <c r="I53" s="21"/>
    </row>
    <row r="54" spans="1:9" ht="14.4">
      <c r="A54" s="34"/>
      <c r="B54" s="35" t="s">
        <v>87</v>
      </c>
      <c r="C54" s="36"/>
      <c r="D54" s="35"/>
      <c r="E54" s="35"/>
      <c r="F54" s="35"/>
      <c r="G54" s="37"/>
      <c r="H54" s="38">
        <v>52</v>
      </c>
      <c r="I54" s="21"/>
    </row>
    <row r="55" spans="1:9" ht="14.4">
      <c r="A55" s="34"/>
      <c r="B55" s="35" t="s">
        <v>12</v>
      </c>
      <c r="C55" s="36" t="s">
        <v>17</v>
      </c>
      <c r="D55" s="35"/>
      <c r="E55" s="35"/>
      <c r="F55" s="35"/>
      <c r="G55" s="37"/>
      <c r="H55" s="38">
        <v>0</v>
      </c>
      <c r="I55" s="21"/>
    </row>
    <row r="56" spans="1:9" ht="15" thickBot="1">
      <c r="A56" s="39"/>
      <c r="B56" s="40" t="s">
        <v>21</v>
      </c>
      <c r="C56" s="41" t="s">
        <v>17</v>
      </c>
      <c r="D56" s="40"/>
      <c r="E56" s="40"/>
      <c r="F56" s="40"/>
      <c r="G56" s="42"/>
      <c r="H56" s="43">
        <f>H54-H55</f>
        <v>52</v>
      </c>
      <c r="I56" s="44"/>
    </row>
    <row r="57" spans="1:9">
      <c r="A57" s="16"/>
      <c r="B57" s="55"/>
      <c r="C57" s="16"/>
      <c r="D57" s="8"/>
      <c r="E57" s="23"/>
      <c r="F57" s="8"/>
      <c r="G57" s="8"/>
      <c r="H57" s="8"/>
      <c r="I57" s="8"/>
    </row>
    <row r="58" spans="1:9">
      <c r="A58" s="16">
        <v>10</v>
      </c>
      <c r="B58" s="55" t="s">
        <v>45</v>
      </c>
      <c r="C58" s="16" t="s">
        <v>20</v>
      </c>
      <c r="D58" s="8"/>
      <c r="E58" s="23"/>
      <c r="F58" s="8"/>
      <c r="G58" s="8"/>
      <c r="H58" s="8"/>
      <c r="I58" s="8"/>
    </row>
    <row r="59" spans="1:9">
      <c r="A59" s="8"/>
      <c r="B59" s="8"/>
      <c r="C59" s="8"/>
      <c r="D59" s="8"/>
      <c r="E59" s="23"/>
      <c r="F59" s="8"/>
      <c r="G59" s="8"/>
      <c r="H59" s="8"/>
      <c r="I59" s="8"/>
    </row>
  </sheetData>
  <mergeCells count="2">
    <mergeCell ref="A1:I1"/>
    <mergeCell ref="A2:I2"/>
  </mergeCells>
  <pageMargins left="0.25" right="0.25" top="0.5" bottom="0.5" header="0.3" footer="0.3"/>
  <pageSetup scale="6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E8FBC4-7EB8-41E6-9129-6FE52D510555}"/>
</file>

<file path=customXml/itemProps2.xml><?xml version="1.0" encoding="utf-8"?>
<ds:datastoreItem xmlns:ds="http://schemas.openxmlformats.org/officeDocument/2006/customXml" ds:itemID="{E8322CC8-43D8-485F-96FB-29D89E65BD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PI</vt:lpstr>
      <vt:lpstr>Abstract</vt:lpstr>
      <vt:lpstr>MB Sheet</vt:lpstr>
      <vt:lpstr>'MB Sheet'!Print_Area</vt:lpstr>
      <vt:lpstr>'MB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c:creator>
  <cp:lastModifiedBy>Paresh Gohil</cp:lastModifiedBy>
  <dcterms:created xsi:type="dcterms:W3CDTF">2024-04-02T08:39:58Z</dcterms:created>
  <dcterms:modified xsi:type="dcterms:W3CDTF">2024-04-26T05:35:09Z</dcterms:modified>
</cp:coreProperties>
</file>