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ttps://travelfoodservices-my.sharepoint.com/personal/urmila_jadhav_travelfoodservices_com/Documents/URMILA WORKING/Lucknow/Irish House/"/>
    </mc:Choice>
  </mc:AlternateContent>
  <bookViews>
    <workbookView xWindow="0" yWindow="0" windowWidth="19200" windowHeight="6930"/>
  </bookViews>
  <sheets>
    <sheet name="PI" sheetId="6" r:id="rId1"/>
    <sheet name="Summary" sheetId="7" r:id="rId2"/>
    <sheet name="Abstract" sheetId="5" r:id="rId3"/>
    <sheet name="MB Sheet" sheetId="4" r:id="rId4"/>
  </sheets>
  <definedNames>
    <definedName name="_xlnm.Print_Area" localSheetId="3">'MB Sheet'!$A$1:$I$515</definedName>
    <definedName name="_xlnm.Print_Titles" localSheetId="3">'MB Sheet'!$2:$3</definedName>
  </definedNames>
  <calcPr calcId="162913"/>
</workbook>
</file>

<file path=xl/calcChain.xml><?xml version="1.0" encoding="utf-8"?>
<calcChain xmlns="http://schemas.openxmlformats.org/spreadsheetml/2006/main">
  <c r="D4" i="7" l="1"/>
  <c r="E13" i="6"/>
  <c r="D13" i="6"/>
  <c r="M10" i="5" l="1"/>
  <c r="M12" i="5"/>
  <c r="M26" i="5"/>
  <c r="M27" i="5"/>
  <c r="M28" i="5"/>
  <c r="M60" i="5"/>
  <c r="M68" i="5"/>
  <c r="M70" i="5"/>
  <c r="M74" i="5"/>
  <c r="M76" i="5"/>
  <c r="F85" i="5"/>
  <c r="F20" i="5"/>
  <c r="F21" i="5"/>
  <c r="F22" i="5"/>
  <c r="F23" i="5"/>
  <c r="F24" i="5"/>
  <c r="F25" i="5"/>
  <c r="F26" i="5"/>
  <c r="F27" i="5"/>
  <c r="F28" i="5"/>
  <c r="F32" i="5"/>
  <c r="F33" i="5"/>
  <c r="F37" i="5"/>
  <c r="F38" i="5"/>
  <c r="F39" i="5"/>
  <c r="F40" i="5"/>
  <c r="F41" i="5"/>
  <c r="F45" i="5"/>
  <c r="F46" i="5"/>
  <c r="F47" i="5"/>
  <c r="F48" i="5"/>
  <c r="F49" i="5"/>
  <c r="M49" i="5" s="1"/>
  <c r="F50" i="5"/>
  <c r="F51"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M81" i="5" s="1"/>
  <c r="F82" i="5"/>
  <c r="F19" i="5"/>
  <c r="H385" i="4" l="1"/>
  <c r="H482" i="4" l="1"/>
  <c r="H463" i="4" l="1"/>
  <c r="H426" i="4"/>
  <c r="H425" i="4"/>
  <c r="H282" i="4"/>
  <c r="H281" i="4"/>
  <c r="H280" i="4"/>
  <c r="H428" i="4" l="1"/>
  <c r="H464" i="4"/>
  <c r="H466" i="4" s="1"/>
  <c r="I75" i="5"/>
  <c r="L75" i="5" s="1"/>
  <c r="H429" i="4"/>
  <c r="H431" i="4" s="1"/>
  <c r="H283" i="4"/>
  <c r="H284" i="4" s="1"/>
  <c r="K75" i="5" l="1"/>
  <c r="M75" i="5"/>
  <c r="H75" i="5"/>
  <c r="I69" i="5"/>
  <c r="L69" i="5" s="1"/>
  <c r="H286" i="4"/>
  <c r="I50" i="5"/>
  <c r="K69" i="5" l="1"/>
  <c r="M69" i="5"/>
  <c r="H69" i="5"/>
  <c r="L50" i="5"/>
  <c r="H50" i="5"/>
  <c r="K50" i="5" l="1"/>
  <c r="M50" i="5"/>
  <c r="H189" i="4"/>
  <c r="H188" i="4"/>
  <c r="H187" i="4"/>
  <c r="H186" i="4"/>
  <c r="H85" i="4"/>
  <c r="H191" i="4" l="1"/>
  <c r="H192" i="4" s="1"/>
  <c r="H194" i="4" s="1"/>
  <c r="I39" i="5" l="1"/>
  <c r="L39" i="5" s="1"/>
  <c r="K39" i="5" l="1"/>
  <c r="M39" i="5"/>
  <c r="H39" i="5"/>
  <c r="J86" i="5" l="1"/>
  <c r="H509" i="4" l="1"/>
  <c r="H508" i="4"/>
  <c r="H511" i="4" l="1"/>
  <c r="H512" i="4" s="1"/>
  <c r="H514" i="4" s="1"/>
  <c r="I85" i="5" l="1"/>
  <c r="H291" i="4" l="1"/>
  <c r="H290" i="4"/>
  <c r="H492" i="4" l="1"/>
  <c r="H493" i="4" s="1"/>
  <c r="H495" i="4" s="1"/>
  <c r="H470" i="4"/>
  <c r="H456" i="4"/>
  <c r="H450" i="4"/>
  <c r="H392" i="4"/>
  <c r="H379" i="4"/>
  <c r="H381" i="4" s="1"/>
  <c r="H370" i="4"/>
  <c r="H369" i="4"/>
  <c r="H368" i="4"/>
  <c r="H367" i="4"/>
  <c r="H359" i="4"/>
  <c r="H361" i="4" s="1"/>
  <c r="H363" i="4" s="1"/>
  <c r="H320" i="4"/>
  <c r="H205" i="4"/>
  <c r="H178" i="4"/>
  <c r="H177" i="4"/>
  <c r="H204" i="4"/>
  <c r="H203" i="4"/>
  <c r="H159" i="4"/>
  <c r="H451" i="4" l="1"/>
  <c r="H453" i="4" s="1"/>
  <c r="H457" i="4"/>
  <c r="I73" i="5" s="1"/>
  <c r="H73" i="5" s="1"/>
  <c r="H471" i="4"/>
  <c r="H473" i="4" s="1"/>
  <c r="I80" i="5"/>
  <c r="I77" i="5"/>
  <c r="I72" i="5"/>
  <c r="I63" i="5"/>
  <c r="I61" i="5"/>
  <c r="L61" i="5" s="1"/>
  <c r="H322" i="4"/>
  <c r="H323" i="4" s="1"/>
  <c r="K61" i="5" l="1"/>
  <c r="M61" i="5"/>
  <c r="H459" i="4"/>
  <c r="L63" i="5"/>
  <c r="H63" i="5"/>
  <c r="H80" i="5"/>
  <c r="L80" i="5"/>
  <c r="L79" i="5"/>
  <c r="H79" i="5"/>
  <c r="L73" i="5"/>
  <c r="L77" i="5"/>
  <c r="H77" i="5"/>
  <c r="H72" i="5"/>
  <c r="L72" i="5"/>
  <c r="H61" i="5"/>
  <c r="I56" i="5"/>
  <c r="H325" i="4"/>
  <c r="K80" i="5" l="1"/>
  <c r="M80" i="5"/>
  <c r="K77" i="5"/>
  <c r="M77" i="5"/>
  <c r="K79" i="5"/>
  <c r="M79" i="5"/>
  <c r="K72" i="5"/>
  <c r="M72" i="5"/>
  <c r="K73" i="5"/>
  <c r="M73" i="5"/>
  <c r="K63" i="5"/>
  <c r="M63" i="5"/>
  <c r="H56" i="5"/>
  <c r="L56" i="5"/>
  <c r="K56" i="5" l="1"/>
  <c r="M56" i="5"/>
  <c r="H112" i="4"/>
  <c r="H113" i="4"/>
  <c r="H114" i="4"/>
  <c r="H57" i="4" l="1"/>
  <c r="H391" i="4" l="1"/>
  <c r="H393" i="4" s="1"/>
  <c r="L85" i="5" l="1"/>
  <c r="M85" i="5" s="1"/>
  <c r="H85" i="5"/>
  <c r="H394" i="4"/>
  <c r="D12" i="6"/>
  <c r="K85" i="5" l="1"/>
  <c r="I65" i="5"/>
  <c r="H65" i="5" s="1"/>
  <c r="H396" i="4"/>
  <c r="L65" i="5" l="1"/>
  <c r="H313" i="4"/>
  <c r="H315" i="4" s="1"/>
  <c r="K65" i="5" l="1"/>
  <c r="M65" i="5"/>
  <c r="I55" i="5"/>
  <c r="L55" i="5" s="1"/>
  <c r="H317" i="4"/>
  <c r="H202" i="4"/>
  <c r="H201" i="4"/>
  <c r="H200" i="4"/>
  <c r="H19" i="4"/>
  <c r="H18" i="4"/>
  <c r="H10" i="4"/>
  <c r="H9" i="4"/>
  <c r="K55" i="5" l="1"/>
  <c r="M55" i="5"/>
  <c r="H21" i="4"/>
  <c r="H24" i="4" s="1"/>
  <c r="H55" i="5"/>
  <c r="I9" i="5"/>
  <c r="H12" i="4"/>
  <c r="H13" i="4" s="1"/>
  <c r="H15" i="4" l="1"/>
  <c r="I8" i="5"/>
  <c r="L9" i="5"/>
  <c r="H9" i="5"/>
  <c r="H416" i="4"/>
  <c r="H415" i="4"/>
  <c r="H384" i="4"/>
  <c r="H386" i="4" s="1"/>
  <c r="H199" i="4"/>
  <c r="H176" i="4"/>
  <c r="H156" i="4"/>
  <c r="H56" i="4"/>
  <c r="K9" i="5" l="1"/>
  <c r="M9" i="5"/>
  <c r="I64" i="5"/>
  <c r="L8" i="5"/>
  <c r="M8" i="5" s="1"/>
  <c r="H8" i="5"/>
  <c r="H418" i="4"/>
  <c r="H419" i="4" s="1"/>
  <c r="L64" i="5" l="1"/>
  <c r="H64" i="5"/>
  <c r="H388" i="4"/>
  <c r="K8" i="5"/>
  <c r="H421" i="4"/>
  <c r="I67" i="5"/>
  <c r="K64" i="5" l="1"/>
  <c r="M64" i="5"/>
  <c r="H67" i="5"/>
  <c r="L67" i="5"/>
  <c r="K67" i="5" l="1"/>
  <c r="M67" i="5"/>
  <c r="H198" i="4"/>
  <c r="H197" i="4"/>
  <c r="H175" i="4"/>
  <c r="H174" i="4"/>
  <c r="H166" i="4"/>
  <c r="H168" i="4" s="1"/>
  <c r="H102" i="4"/>
  <c r="H207" i="4" l="1"/>
  <c r="H208" i="4" s="1"/>
  <c r="H180" i="4"/>
  <c r="H181" i="4" s="1"/>
  <c r="H104" i="4"/>
  <c r="H169" i="4"/>
  <c r="H171" i="4" s="1"/>
  <c r="H133" i="4"/>
  <c r="H132" i="4"/>
  <c r="H134" i="4"/>
  <c r="H111" i="4"/>
  <c r="H110" i="4"/>
  <c r="H210" i="4" l="1"/>
  <c r="I40" i="5"/>
  <c r="H116" i="4"/>
  <c r="H117" i="4" s="1"/>
  <c r="I37" i="5"/>
  <c r="L37" i="5" s="1"/>
  <c r="H183" i="4"/>
  <c r="I38" i="5"/>
  <c r="H135" i="4"/>
  <c r="H136" i="4" s="1"/>
  <c r="H124" i="4"/>
  <c r="H32" i="4"/>
  <c r="K37" i="5" l="1"/>
  <c r="M37" i="5"/>
  <c r="L40" i="5"/>
  <c r="H40" i="5"/>
  <c r="H37" i="5"/>
  <c r="L38" i="5"/>
  <c r="H38" i="5"/>
  <c r="H138" i="4"/>
  <c r="I25" i="5"/>
  <c r="H119" i="4"/>
  <c r="I23" i="5"/>
  <c r="H366" i="4"/>
  <c r="H123" i="4"/>
  <c r="H84" i="4"/>
  <c r="H94" i="4"/>
  <c r="K38" i="5" l="1"/>
  <c r="M38" i="5"/>
  <c r="K40" i="5"/>
  <c r="M40" i="5"/>
  <c r="H372" i="4"/>
  <c r="H373" i="4" s="1"/>
  <c r="I62" i="5" s="1"/>
  <c r="H62" i="5" s="1"/>
  <c r="H25" i="5"/>
  <c r="L25" i="5"/>
  <c r="H23" i="5"/>
  <c r="L23" i="5"/>
  <c r="M23" i="5" s="1"/>
  <c r="H122" i="4"/>
  <c r="K25" i="5" l="1"/>
  <c r="M25" i="5"/>
  <c r="H375" i="4"/>
  <c r="K23" i="5"/>
  <c r="L62" i="5"/>
  <c r="H105" i="4"/>
  <c r="H126" i="4"/>
  <c r="H127" i="4" s="1"/>
  <c r="H93" i="4"/>
  <c r="H83" i="4"/>
  <c r="H87" i="4" s="1"/>
  <c r="K62" i="5" l="1"/>
  <c r="M62" i="5"/>
  <c r="H88" i="4"/>
  <c r="I24" i="5"/>
  <c r="L24" i="5" s="1"/>
  <c r="M24" i="5" s="1"/>
  <c r="H129" i="4"/>
  <c r="I22" i="5"/>
  <c r="L22" i="5" s="1"/>
  <c r="H107" i="4"/>
  <c r="H96" i="4"/>
  <c r="H97" i="4" s="1"/>
  <c r="K22" i="5" l="1"/>
  <c r="M22" i="5"/>
  <c r="K24" i="5"/>
  <c r="H24" i="5"/>
  <c r="H90" i="4"/>
  <c r="I20" i="5"/>
  <c r="H22" i="5"/>
  <c r="I21" i="5"/>
  <c r="H21" i="5" s="1"/>
  <c r="H99" i="4"/>
  <c r="H500" i="4"/>
  <c r="H478" i="4"/>
  <c r="H481" i="4"/>
  <c r="H480" i="4"/>
  <c r="H479" i="4"/>
  <c r="H477" i="4"/>
  <c r="H476" i="4"/>
  <c r="H484" i="4" l="1"/>
  <c r="H485" i="4" s="1"/>
  <c r="H502" i="4"/>
  <c r="I82" i="5" s="1"/>
  <c r="H20" i="5"/>
  <c r="L20" i="5"/>
  <c r="L21" i="5"/>
  <c r="H504" i="4"/>
  <c r="H441" i="4"/>
  <c r="H440" i="4"/>
  <c r="H439" i="4"/>
  <c r="H438" i="4"/>
  <c r="H437" i="4"/>
  <c r="H436" i="4"/>
  <c r="H442" i="4"/>
  <c r="H435" i="4"/>
  <c r="H343" i="4"/>
  <c r="H342" i="4"/>
  <c r="H341" i="4"/>
  <c r="H340" i="4"/>
  <c r="H339" i="4"/>
  <c r="H338" i="4"/>
  <c r="H337" i="4"/>
  <c r="H328" i="4"/>
  <c r="H330" i="4" s="1"/>
  <c r="H305" i="4"/>
  <c r="H304" i="4"/>
  <c r="H303" i="4"/>
  <c r="H302" i="4"/>
  <c r="H301" i="4"/>
  <c r="H300" i="4"/>
  <c r="H289" i="4"/>
  <c r="H293" i="4" s="1"/>
  <c r="H237" i="4"/>
  <c r="H236" i="4"/>
  <c r="H235" i="4"/>
  <c r="H233" i="4"/>
  <c r="H232" i="4"/>
  <c r="H230" i="4"/>
  <c r="H229" i="4"/>
  <c r="H228" i="4"/>
  <c r="H227" i="4"/>
  <c r="H226" i="4"/>
  <c r="H225" i="4"/>
  <c r="H216" i="4"/>
  <c r="H217" i="4"/>
  <c r="H218" i="4"/>
  <c r="H221" i="4"/>
  <c r="H222" i="4"/>
  <c r="H223" i="4"/>
  <c r="H215" i="4"/>
  <c r="E220" i="4"/>
  <c r="H220" i="4" s="1"/>
  <c r="E219" i="4"/>
  <c r="H219" i="4" s="1"/>
  <c r="K21" i="5" l="1"/>
  <c r="M21" i="5"/>
  <c r="K20" i="5"/>
  <c r="M20" i="5"/>
  <c r="L82" i="5"/>
  <c r="H82" i="5"/>
  <c r="H444" i="4"/>
  <c r="H445" i="4" s="1"/>
  <c r="H487" i="4"/>
  <c r="I78" i="5"/>
  <c r="H307" i="4"/>
  <c r="H308" i="4" s="1"/>
  <c r="H331" i="4"/>
  <c r="H294" i="4"/>
  <c r="H239" i="4"/>
  <c r="H240" i="4" s="1"/>
  <c r="H155" i="4"/>
  <c r="H154" i="4"/>
  <c r="H66" i="4"/>
  <c r="H31" i="4"/>
  <c r="H55" i="4"/>
  <c r="H53" i="4"/>
  <c r="H52" i="4"/>
  <c r="H51" i="4"/>
  <c r="H28" i="4"/>
  <c r="K82" i="5" l="1"/>
  <c r="M82" i="5"/>
  <c r="H160" i="4"/>
  <c r="H310" i="4"/>
  <c r="D25" i="6"/>
  <c r="D26" i="6" s="1"/>
  <c r="D27" i="6" s="1"/>
  <c r="H161" i="4"/>
  <c r="H163" i="4" s="1"/>
  <c r="H59" i="4"/>
  <c r="H60" i="4" s="1"/>
  <c r="H62" i="4" s="1"/>
  <c r="L78" i="5"/>
  <c r="H78" i="5"/>
  <c r="I54" i="5"/>
  <c r="H54" i="5" s="1"/>
  <c r="H447" i="4"/>
  <c r="I71" i="5"/>
  <c r="H333" i="4"/>
  <c r="I57" i="5"/>
  <c r="H296" i="4"/>
  <c r="I51" i="5"/>
  <c r="H242" i="4"/>
  <c r="I41" i="5"/>
  <c r="H68" i="4"/>
  <c r="H69" i="4" s="1"/>
  <c r="H42" i="4"/>
  <c r="H41" i="4"/>
  <c r="H400" i="4"/>
  <c r="H399" i="4"/>
  <c r="H351" i="4"/>
  <c r="H353" i="4" s="1"/>
  <c r="H336" i="4"/>
  <c r="H271" i="4"/>
  <c r="H270" i="4"/>
  <c r="H269" i="4"/>
  <c r="H261" i="4"/>
  <c r="H260" i="4"/>
  <c r="H259" i="4"/>
  <c r="H252" i="4"/>
  <c r="H254" i="4" s="1"/>
  <c r="I46" i="5" s="1"/>
  <c r="L46" i="5" s="1"/>
  <c r="M46" i="5" s="1"/>
  <c r="H245" i="4"/>
  <c r="H247" i="4" s="1"/>
  <c r="I45" i="5" s="1"/>
  <c r="H45" i="5" s="1"/>
  <c r="H146" i="4"/>
  <c r="H148" i="4" s="1"/>
  <c r="H75" i="4"/>
  <c r="H77" i="4" s="1"/>
  <c r="H78" i="4" s="1"/>
  <c r="H30" i="4"/>
  <c r="H29" i="4"/>
  <c r="K78" i="5" l="1"/>
  <c r="M78" i="5"/>
  <c r="H263" i="4"/>
  <c r="H264" i="4" s="1"/>
  <c r="H266" i="4" s="1"/>
  <c r="H409" i="4"/>
  <c r="H410" i="4" s="1"/>
  <c r="I66" i="5" s="1"/>
  <c r="H66" i="5" s="1"/>
  <c r="H34" i="4"/>
  <c r="H35" i="4" s="1"/>
  <c r="H44" i="4"/>
  <c r="H45" i="4" s="1"/>
  <c r="H47" i="4" s="1"/>
  <c r="H149" i="4"/>
  <c r="L54" i="5"/>
  <c r="L71" i="5"/>
  <c r="H71" i="5"/>
  <c r="H345" i="4"/>
  <c r="H346" i="4" s="1"/>
  <c r="L57" i="5"/>
  <c r="H57" i="5"/>
  <c r="H51" i="5"/>
  <c r="L51" i="5"/>
  <c r="I33" i="5"/>
  <c r="L41" i="5"/>
  <c r="H41" i="5"/>
  <c r="H273" i="4"/>
  <c r="H274" i="4" s="1"/>
  <c r="H276" i="4" s="1"/>
  <c r="I15" i="5"/>
  <c r="H71" i="4"/>
  <c r="I17" i="5"/>
  <c r="H256" i="4"/>
  <c r="H355" i="4"/>
  <c r="I59" i="5"/>
  <c r="H59" i="5" s="1"/>
  <c r="K46" i="5"/>
  <c r="H46" i="5"/>
  <c r="L45" i="5"/>
  <c r="I19" i="5"/>
  <c r="H19" i="5" s="1"/>
  <c r="H80" i="4"/>
  <c r="H249" i="4"/>
  <c r="K54" i="5" l="1"/>
  <c r="M54" i="5"/>
  <c r="K45" i="5"/>
  <c r="M45" i="5"/>
  <c r="K57" i="5"/>
  <c r="M57" i="5"/>
  <c r="K51" i="5"/>
  <c r="M51" i="5"/>
  <c r="K41" i="5"/>
  <c r="M41" i="5"/>
  <c r="K71" i="5"/>
  <c r="M71" i="5"/>
  <c r="I32" i="5"/>
  <c r="H32" i="5" s="1"/>
  <c r="H151" i="4"/>
  <c r="L33" i="5"/>
  <c r="H33" i="5"/>
  <c r="I47" i="5"/>
  <c r="H47" i="5" s="1"/>
  <c r="H348" i="4"/>
  <c r="I58" i="5"/>
  <c r="H58" i="5" s="1"/>
  <c r="H412" i="4"/>
  <c r="I13" i="5"/>
  <c r="H13" i="5" s="1"/>
  <c r="H37" i="4"/>
  <c r="I11" i="5"/>
  <c r="H11" i="5" s="1"/>
  <c r="L59" i="5"/>
  <c r="I48" i="5"/>
  <c r="H48" i="5" s="1"/>
  <c r="L15" i="5"/>
  <c r="H15" i="5"/>
  <c r="L17" i="5"/>
  <c r="H17" i="5"/>
  <c r="L66" i="5"/>
  <c r="L19" i="5"/>
  <c r="K33" i="5" l="1"/>
  <c r="M33" i="5"/>
  <c r="K66" i="5"/>
  <c r="M66" i="5"/>
  <c r="K17" i="5"/>
  <c r="M17" i="5"/>
  <c r="K59" i="5"/>
  <c r="M59" i="5"/>
  <c r="K19" i="5"/>
  <c r="M19" i="5"/>
  <c r="K15" i="5"/>
  <c r="M15" i="5"/>
  <c r="L32" i="5"/>
  <c r="M32" i="5" s="1"/>
  <c r="L47" i="5"/>
  <c r="L58" i="5"/>
  <c r="L13" i="5"/>
  <c r="L11" i="5"/>
  <c r="M11" i="5" s="1"/>
  <c r="L48" i="5"/>
  <c r="K58" i="5" l="1"/>
  <c r="M58" i="5"/>
  <c r="K47" i="5"/>
  <c r="M47" i="5"/>
  <c r="K13" i="5"/>
  <c r="M13" i="5"/>
  <c r="K48" i="5"/>
  <c r="M48" i="5"/>
  <c r="M86" i="5"/>
  <c r="L86" i="5"/>
  <c r="E12" i="6" s="1"/>
  <c r="K11" i="5"/>
  <c r="K32" i="5"/>
  <c r="K86" i="5" l="1"/>
  <c r="E25" i="6"/>
  <c r="E26" i="6" s="1"/>
  <c r="E27" i="6" s="1"/>
  <c r="F12" i="6" l="1"/>
  <c r="F25" i="6" s="1"/>
  <c r="F26" i="6" s="1"/>
  <c r="F27" i="6" s="1"/>
  <c r="F28" i="6" s="1"/>
  <c r="D7" i="7" s="1"/>
  <c r="D8" i="7" l="1"/>
</calcChain>
</file>

<file path=xl/sharedStrings.xml><?xml version="1.0" encoding="utf-8"?>
<sst xmlns="http://schemas.openxmlformats.org/spreadsheetml/2006/main" count="1010" uniqueCount="284">
  <si>
    <t>VART</t>
  </si>
  <si>
    <t>Infracon Pvt Ltd</t>
  </si>
  <si>
    <t xml:space="preserve">229, Neha Ind. Est., Off Duttapada Road, </t>
  </si>
  <si>
    <t>Opp. Oberoi Sky, Borivali (E), Mumbai - 400066</t>
  </si>
  <si>
    <t>Contact No :- 022-40233596 / 28700110                                                                                                                                                                                                                                                                                                                                                                                                                                                                Email : info@vartinfra.com</t>
  </si>
  <si>
    <t>To,</t>
  </si>
  <si>
    <r>
      <rPr>
        <b/>
        <sz val="11"/>
        <rFont val="Calibri"/>
        <family val="2"/>
        <scheme val="minor"/>
      </rPr>
      <t xml:space="preserve">Kindly Attn.:- </t>
    </r>
    <r>
      <rPr>
        <sz val="11"/>
        <rFont val="Calibri"/>
        <family val="2"/>
        <scheme val="minor"/>
      </rPr>
      <t>Mr. Irfaan ji</t>
    </r>
  </si>
  <si>
    <t>Sr. No.</t>
  </si>
  <si>
    <t>Description</t>
  </si>
  <si>
    <t>Unit</t>
  </si>
  <si>
    <t>Job</t>
  </si>
  <si>
    <t>Basic Total</t>
  </si>
  <si>
    <t>Add GST @ 18%</t>
  </si>
  <si>
    <t>Grand Total</t>
  </si>
  <si>
    <t>Work Completion Time Period</t>
  </si>
  <si>
    <t>Material Delivery 1o days from the Date of PO with advance</t>
  </si>
  <si>
    <t>Payment terms :</t>
  </si>
  <si>
    <t>100% Advance with Work order</t>
  </si>
  <si>
    <t>No Retention</t>
  </si>
  <si>
    <t>For VART Infracon Pvt. Ltd.</t>
  </si>
  <si>
    <t>Authorised Signatory</t>
  </si>
  <si>
    <r>
      <rPr>
        <b/>
        <sz val="8"/>
        <rFont val="Calibri"/>
        <family val="2"/>
      </rPr>
      <t>PROJECT: IRISH HOUSE, LUCKNOW AIRPORT - TERMINAL-T3</t>
    </r>
  </si>
  <si>
    <t>Qty.</t>
  </si>
  <si>
    <t>Amount (RS)</t>
  </si>
  <si>
    <t>Remarks</t>
  </si>
  <si>
    <r>
      <rPr>
        <b/>
        <sz val="8"/>
        <rFont val="Calibri"/>
        <family val="2"/>
      </rPr>
      <t>SR. NO.</t>
    </r>
  </si>
  <si>
    <r>
      <rPr>
        <b/>
        <sz val="8"/>
        <rFont val="Calibri"/>
        <family val="2"/>
      </rPr>
      <t>ITEM DESCRIPTION</t>
    </r>
  </si>
  <si>
    <r>
      <rPr>
        <b/>
        <sz val="8"/>
        <rFont val="Calibri"/>
        <family val="2"/>
      </rPr>
      <t>UOM</t>
    </r>
  </si>
  <si>
    <r>
      <rPr>
        <b/>
        <sz val="8"/>
        <rFont val="Calibri"/>
        <family val="2"/>
      </rPr>
      <t>QTY.</t>
    </r>
  </si>
  <si>
    <r>
      <rPr>
        <b/>
        <sz val="8"/>
        <rFont val="Calibri"/>
        <family val="2"/>
      </rPr>
      <t>UNIT RATE</t>
    </r>
  </si>
  <si>
    <t>Previous bill</t>
  </si>
  <si>
    <t>This bill</t>
  </si>
  <si>
    <t>Up To Date</t>
  </si>
  <si>
    <r>
      <rPr>
        <b/>
        <sz val="8"/>
        <rFont val="Calibri"/>
        <family val="2"/>
      </rPr>
      <t>General Site Works</t>
    </r>
  </si>
  <si>
    <r>
      <rPr>
        <sz val="8"/>
        <rFont val="Calibri"/>
        <family val="2"/>
      </rPr>
      <t>Providing Pest Control &amp; Anti-termite treatment by appointing a specialized agency as per the specifications mentioned by the Bureau of Indian Standard &amp; Agencies specification (Whichever is higher ) for General Civil , Plumbing / Drainage &amp; timber / Carpentry works , Gypsum related work including 5 Years guarantee under suitable undertaking on stamp paper etc complete as directed . ( Mode of Measurement to be on carpet area of floor &amp; not the area of surface treated.)</t>
    </r>
  </si>
  <si>
    <r>
      <rPr>
        <sz val="8"/>
        <rFont val="Calibri"/>
        <family val="2"/>
      </rPr>
      <t>sq.ft</t>
    </r>
  </si>
  <si>
    <r>
      <rPr>
        <sz val="8"/>
        <rFont val="Calibri"/>
        <family val="2"/>
      </rPr>
      <t>QRO</t>
    </r>
  </si>
  <si>
    <r>
      <rPr>
        <b/>
        <sz val="8"/>
        <rFont val="Calibri"/>
        <family val="2"/>
      </rPr>
      <t xml:space="preserve">Site Barricading </t>
    </r>
    <r>
      <rPr>
        <sz val="8"/>
        <rFont val="Calibri"/>
        <family val="2"/>
      </rPr>
      <t>- Providing and fixing flex board out. Cost to include framework cost, opening for door, flex printing and installation. ( digital file provided by client ) Sizes as mentioned below</t>
    </r>
  </si>
  <si>
    <r>
      <rPr>
        <b/>
        <sz val="8"/>
        <rFont val="Calibri"/>
        <family val="2"/>
      </rPr>
      <t>Waterproofing</t>
    </r>
  </si>
  <si>
    <r>
      <rPr>
        <sz val="8"/>
        <rFont val="Calibri"/>
        <family val="2"/>
      </rPr>
      <t xml:space="preserve">P&amp;A </t>
    </r>
    <r>
      <rPr>
        <b/>
        <sz val="8"/>
        <rFont val="Calibri"/>
        <family val="2"/>
      </rPr>
      <t>Waterproofing on mother slabs</t>
    </r>
    <r>
      <rPr>
        <sz val="8"/>
        <rFont val="Calibri"/>
        <family val="2"/>
      </rPr>
      <t xml:space="preserve">, with single coats of chemical (Zypex or Equivalent chemical to be used) treatment on the mother slab, before doing the treatment mother slab needs to clean properly up to the mark &amp; dust free surface needs to achieve to apply the chemical (proof bond /BASF, Dr. Fixit / Equivalent make) &amp; chemical needs to dry properly, After all there should be a water pond testing to be done for water tightness &amp; rectifications of defects if any. Complete with 10 years performance guarantee with client's satisfaction. Entire process to be done under guideline &amp; supervision of appointed engineering team. </t>
    </r>
    <r>
      <rPr>
        <sz val="8"/>
        <color rgb="FFFF0000"/>
        <rFont val="Calibri"/>
        <family val="2"/>
      </rPr>
      <t>(bar and flower bed entire carpet area considered)</t>
    </r>
  </si>
  <si>
    <r>
      <rPr>
        <sz val="8"/>
        <rFont val="Calibri"/>
        <family val="2"/>
      </rPr>
      <t xml:space="preserve">P&amp;A </t>
    </r>
    <r>
      <rPr>
        <b/>
        <sz val="8"/>
        <rFont val="Calibri"/>
        <family val="2"/>
      </rPr>
      <t>Waterproofing on mother slab &amp; vertical wall up to 600mm height</t>
    </r>
    <r>
      <rPr>
        <sz val="8"/>
        <rFont val="Calibri"/>
        <family val="2"/>
      </rPr>
      <t xml:space="preserve">, with two coats of chemical (Zypex or Equivalent chemical to be used) treatment on wall surface, before doing the treatment wall surafce needs to clean properly up to the mark &amp; dust free surface needs to achieve to apply the chemical (proof bond /BASF, Dr. Fixit / Equivalent make) &amp; chemical needs to dry properly, including laying of 25mm protective layer of 1:4 , cement sand mortar on the mambaran sheet. After all there should be a water pond testing to be done for water tightness &amp; rectifications of defects if any.
</t>
    </r>
    <r>
      <rPr>
        <sz val="8"/>
        <rFont val="Calibri"/>
        <family val="2"/>
      </rPr>
      <t xml:space="preserve">Complete with 10 years performance guarantee with client's satisfaction. Entire process to be done under guideline &amp; supervision of appointed engineering team. </t>
    </r>
    <r>
      <rPr>
        <sz val="8"/>
        <color rgb="FFFF0000"/>
        <rFont val="Calibri"/>
        <family val="2"/>
      </rPr>
      <t>(bar counter  and flower bed wall considered)</t>
    </r>
  </si>
  <si>
    <r>
      <rPr>
        <b/>
        <sz val="8"/>
        <rFont val="Calibri"/>
        <family val="2"/>
      </rPr>
      <t>Construction of Walls</t>
    </r>
  </si>
  <si>
    <r>
      <rPr>
        <sz val="8"/>
        <rFont val="Calibri"/>
        <family val="2"/>
      </rPr>
      <t xml:space="preserve">P&amp;C of </t>
    </r>
    <r>
      <rPr>
        <b/>
        <sz val="8"/>
        <rFont val="Calibri"/>
        <family val="2"/>
      </rPr>
      <t xml:space="preserve">100mm thick full height exposed brick wall </t>
    </r>
    <r>
      <rPr>
        <sz val="8"/>
        <rFont val="Calibri"/>
        <family val="2"/>
      </rPr>
      <t xml:space="preserve">in CM 1:4 proportion, including scaffolding, ranking out the joints, cutting, providing &amp; fixing of 12mm thick MS rod for the each one meter height of the wall, lintel work for the doors &amp; windows opening, seven days water treatment to the walls, etc. complete as per site engineer's instruction. </t>
    </r>
    <r>
      <rPr>
        <sz val="8"/>
        <color rgb="FFFF0000"/>
        <rFont val="Calibri"/>
        <family val="2"/>
      </rPr>
      <t>(All internal divider wall up to 4000mm ht.)</t>
    </r>
  </si>
  <si>
    <r>
      <rPr>
        <sz val="8"/>
        <rFont val="Calibri"/>
        <family val="2"/>
      </rPr>
      <t xml:space="preserve">P&amp;C of </t>
    </r>
    <r>
      <rPr>
        <b/>
        <sz val="8"/>
        <rFont val="Calibri"/>
        <family val="2"/>
      </rPr>
      <t xml:space="preserve">100mm thick height brick wall  </t>
    </r>
    <r>
      <rPr>
        <sz val="8"/>
        <rFont val="Calibri"/>
        <family val="2"/>
      </rPr>
      <t xml:space="preserve">in CM 1:4 proportion, including scaffolding, ranking out the joints, cutting, providing &amp; fixing of 12mm thick MS rod for the each one meter height of the wall, lintel work for the doors &amp; windows opening, seven days water treatment to the walls, etc. complete as per site engineer's instruction. </t>
    </r>
    <r>
      <rPr>
        <sz val="8"/>
        <color rgb="FFFF0000"/>
        <rFont val="Calibri"/>
        <family val="2"/>
      </rPr>
      <t>(Bar counter's walls of 1200mm ht.)</t>
    </r>
  </si>
  <si>
    <r>
      <rPr>
        <sz val="8"/>
        <rFont val="Calibri"/>
        <family val="2"/>
      </rPr>
      <t xml:space="preserve">P&amp;C of </t>
    </r>
    <r>
      <rPr>
        <b/>
        <sz val="8"/>
        <rFont val="Calibri"/>
        <family val="2"/>
      </rPr>
      <t xml:space="preserve">100mm thick height brick wall  </t>
    </r>
    <r>
      <rPr>
        <sz val="8"/>
        <rFont val="Calibri"/>
        <family val="2"/>
      </rPr>
      <t xml:space="preserve">in CM 1:4 proportion, including scaffolding, ranking out the joints, cutting, providing &amp; fixing of 12mm thick MS rod for the each one meter height of the wall, lintel work for the doors &amp; windows opening, seven days water treatment to the walls, etc. complete as per site engineer's instruction. </t>
    </r>
    <r>
      <rPr>
        <sz val="8"/>
        <color rgb="FFFF0000"/>
        <rFont val="Calibri"/>
        <family val="2"/>
      </rPr>
      <t>(flowerbed walls of 450mm ht.)</t>
    </r>
  </si>
  <si>
    <r>
      <rPr>
        <b/>
        <sz val="8"/>
        <rFont val="Calibri"/>
        <family val="2"/>
      </rPr>
      <t>Plaster Works</t>
    </r>
  </si>
  <si>
    <r>
      <rPr>
        <sz val="8"/>
        <rFont val="Calibri"/>
        <family val="2"/>
      </rPr>
      <t>-</t>
    </r>
  </si>
  <si>
    <r>
      <rPr>
        <sz val="8"/>
        <rFont val="Calibri"/>
        <family val="2"/>
      </rPr>
      <t xml:space="preserve">P&amp;A of </t>
    </r>
    <r>
      <rPr>
        <b/>
        <sz val="8"/>
        <rFont val="Calibri"/>
        <family val="2"/>
      </rPr>
      <t xml:space="preserve">single coat backing plaster of 20 / 25 mm thick </t>
    </r>
    <r>
      <rPr>
        <sz val="8"/>
        <rFont val="Calibri"/>
        <family val="2"/>
      </rPr>
      <t>in CM 1:4 proportion to the walls &amp; others surface including scaffolding, curing the joints, etc. The rates are inclusive of providing chicken mesh of 18mm gauge &amp; 150mm width at junction of brick &amp; RCC etc. at the walls, columns, beams etc., seven days water treatment as anti crack of plaster. Complete as per site engineer's instruction.</t>
    </r>
  </si>
  <si>
    <r>
      <rPr>
        <b/>
        <sz val="8"/>
        <rFont val="Calibri"/>
        <family val="2"/>
      </rPr>
      <t>Kobah works</t>
    </r>
  </si>
  <si>
    <r>
      <rPr>
        <sz val="8"/>
        <rFont val="Calibri"/>
        <family val="2"/>
      </rPr>
      <t xml:space="preserve">P&amp;C of </t>
    </r>
    <r>
      <rPr>
        <b/>
        <sz val="8"/>
        <rFont val="Calibri"/>
        <family val="2"/>
      </rPr>
      <t xml:space="preserve">150mm height Kobah with 100mm thick modifoam </t>
    </r>
    <r>
      <rPr>
        <sz val="8"/>
        <rFont val="Calibri"/>
        <family val="2"/>
      </rPr>
      <t xml:space="preserve">in 1:4 cement sand proportion, modifoam to be laid on the waterproofing treated floor in proper leveling, after laying of the block, void area to be filled up with Siporex or equivalent light weight materials including making of </t>
    </r>
    <r>
      <rPr>
        <b/>
        <sz val="8"/>
        <rFont val="Calibri"/>
        <family val="2"/>
      </rPr>
      <t xml:space="preserve">50mm thick PCC </t>
    </r>
    <r>
      <rPr>
        <sz val="8"/>
        <rFont val="Calibri"/>
        <family val="2"/>
      </rPr>
      <t xml:space="preserve">in 1:4 cement sand proportion &amp; stone chips, laying the same in proper line &amp; level over the siporex block to get smooth surface to lay the finishing material on the said surface. Complete as per instruction by the site engineer. It is considered for performance platform. </t>
    </r>
    <r>
      <rPr>
        <sz val="8"/>
        <color rgb="FFFF0000"/>
        <rFont val="Calibri"/>
        <family val="2"/>
      </rPr>
      <t>(For bar flooring raised area)</t>
    </r>
  </si>
  <si>
    <r>
      <rPr>
        <b/>
        <sz val="8"/>
        <rFont val="Calibri"/>
        <family val="2"/>
      </rPr>
      <t>Flooring,Dado and counter works</t>
    </r>
  </si>
  <si>
    <r>
      <rPr>
        <sz val="8"/>
        <rFont val="Calibri"/>
        <family val="2"/>
      </rPr>
      <t xml:space="preserve">P&amp;L of 19mm thick </t>
    </r>
    <r>
      <rPr>
        <b/>
        <sz val="8"/>
        <rFont val="Calibri"/>
        <family val="2"/>
      </rPr>
      <t xml:space="preserve">Kotah Stone </t>
    </r>
    <r>
      <rPr>
        <sz val="8"/>
        <rFont val="Calibri"/>
        <family val="2"/>
      </rPr>
      <t xml:space="preserve">(selected &amp; approved grey colour) </t>
    </r>
    <r>
      <rPr>
        <b/>
        <sz val="8"/>
        <rFont val="Calibri"/>
        <family val="2"/>
      </rPr>
      <t xml:space="preserve">flooring </t>
    </r>
    <r>
      <rPr>
        <sz val="8"/>
        <rFont val="Calibri"/>
        <family val="2"/>
      </rPr>
      <t xml:space="preserve">( Size, 600mm x 600mm ) @ </t>
    </r>
    <r>
      <rPr>
        <b/>
        <sz val="8"/>
        <rFont val="Calibri"/>
        <family val="2"/>
      </rPr>
      <t>Kitchen</t>
    </r>
    <r>
      <rPr>
        <sz val="8"/>
        <rFont val="Calibri"/>
        <family val="2"/>
      </rPr>
      <t>, laying with 38mm thick cement sand mortar bed in 1:4 proportions, including finishing of joints in white cement with added color pigments, etc. Rate inclusive of polish finished (not mirror finished) of the stone surface up to the mark as per client's satisfaction, necessary cut out for services purpose, chamfer of edges, etc. Complete in proper line &amp; level as per site engineer's instruction</t>
    </r>
    <r>
      <rPr>
        <sz val="8"/>
        <color rgb="FFFF0000"/>
        <rFont val="Calibri"/>
        <family val="2"/>
      </rPr>
      <t xml:space="preserve">.( It is
</t>
    </r>
    <r>
      <rPr>
        <sz val="8"/>
        <color rgb="FFFF0000"/>
        <rFont val="Calibri"/>
        <family val="2"/>
      </rPr>
      <t>considered for bar area)</t>
    </r>
  </si>
  <si>
    <r>
      <rPr>
        <sz val="8"/>
        <rFont val="Calibri"/>
        <family val="2"/>
      </rPr>
      <t xml:space="preserve">Fixing of  </t>
    </r>
    <r>
      <rPr>
        <b/>
        <sz val="8"/>
        <rFont val="Calibri"/>
        <family val="2"/>
      </rPr>
      <t xml:space="preserve">Vitrified tile flooring </t>
    </r>
    <r>
      <rPr>
        <sz val="8"/>
        <rFont val="Calibri"/>
        <family val="2"/>
      </rPr>
      <t xml:space="preserve">of 1200mm X 600mm  </t>
    </r>
    <r>
      <rPr>
        <b/>
        <sz val="8"/>
        <color rgb="FFFF0000"/>
        <rFont val="Calibri"/>
        <family val="2"/>
      </rPr>
      <t xml:space="preserve">seating area's </t>
    </r>
    <r>
      <rPr>
        <sz val="8"/>
        <rFont val="Calibri"/>
        <family val="2"/>
      </rPr>
      <t xml:space="preserve">flooring, including laying of 38 / 45 mm thick cement sand mortar bed in 1:4 proportions below the tiles, finishing of joints in white cement with added color pigments. Rate should be included with sand, cement, spacer, grouting etc. all raw materials to lay the tiles up to the mark. Complete in proper line &amp; level as per architectural drawing &amp; site engineer's instruction..(Flooring pattern as per design). &amp; Cleaning of the same as per intructions.tiles to be supplied by client. </t>
    </r>
    <r>
      <rPr>
        <sz val="8"/>
        <color rgb="FFFF0000"/>
        <rFont val="Calibri"/>
        <family val="2"/>
      </rPr>
      <t>Basic cost - 120/ -</t>
    </r>
  </si>
  <si>
    <r>
      <rPr>
        <sz val="8"/>
        <rFont val="Calibri"/>
        <family val="2"/>
      </rPr>
      <t xml:space="preserve">Fixing of  </t>
    </r>
    <r>
      <rPr>
        <b/>
        <sz val="8"/>
        <rFont val="Calibri"/>
        <family val="2"/>
      </rPr>
      <t xml:space="preserve">wooden finish Vitrified tile flooring </t>
    </r>
    <r>
      <rPr>
        <sz val="8"/>
        <rFont val="Calibri"/>
        <family val="2"/>
      </rPr>
      <t xml:space="preserve">of 1200mm X 300mm </t>
    </r>
    <r>
      <rPr>
        <b/>
        <sz val="8"/>
        <color rgb="FFFF0000"/>
        <rFont val="Calibri"/>
        <family val="2"/>
      </rPr>
      <t xml:space="preserve">seating area's </t>
    </r>
    <r>
      <rPr>
        <sz val="8"/>
        <rFont val="Calibri"/>
        <family val="2"/>
      </rPr>
      <t xml:space="preserve">flooring, including laying of 38 / 45 mm thick cement sand mortar bed in 1:4 proportions below the tiles, finishing of joints in white cement with added color pigments. Rate should be included with sand, cement, spacer, grouting etc. all raw materials to lay the tiles up to the mark. Complete in proper line &amp; level as per architectural drawing &amp; site engineer's instruction..(Flooring pattern as per design). &amp; Cleaning of the same as per intructions.tiles to be supplied by client. </t>
    </r>
    <r>
      <rPr>
        <sz val="8"/>
        <color rgb="FFFF0000"/>
        <rFont val="Calibri"/>
        <family val="2"/>
      </rPr>
      <t>Basic cost - 150/ -</t>
    </r>
  </si>
  <si>
    <r>
      <rPr>
        <sz val="8"/>
        <rFont val="Calibri"/>
        <family val="2"/>
      </rPr>
      <t xml:space="preserve">Fixing of  </t>
    </r>
    <r>
      <rPr>
        <b/>
        <sz val="8"/>
        <rFont val="Calibri"/>
        <family val="2"/>
      </rPr>
      <t xml:space="preserve">pattern Vitrified tile flooring in various size lasar cut </t>
    </r>
    <r>
      <rPr>
        <sz val="8"/>
        <color rgb="FFFF0000"/>
        <rFont val="Calibri"/>
        <family val="2"/>
      </rPr>
      <t xml:space="preserve">entrance </t>
    </r>
    <r>
      <rPr>
        <b/>
        <sz val="8"/>
        <color rgb="FFFF0000"/>
        <rFont val="Calibri"/>
        <family val="2"/>
      </rPr>
      <t xml:space="preserve">area's </t>
    </r>
    <r>
      <rPr>
        <sz val="8"/>
        <rFont val="Calibri"/>
        <family val="2"/>
      </rPr>
      <t xml:space="preserve">flooring, including laying of 38 / 45 mm thick cement sand mortar bed in 1:4 proportions below the tiles, finishing of joints in white cement with added color pigments. Rate should be included with sand, cement, spacer, grouting etc. all raw materials to lay the tiles up to the mark. Complete in proper line &amp; level as per architectural drawing &amp; site engineer's instruction..(Flooring pattern as per design). &amp; Cleaning of the same as per intructions.tiles to be supplied by client. </t>
    </r>
    <r>
      <rPr>
        <sz val="8"/>
        <color rgb="FFFF0000"/>
        <rFont val="Calibri"/>
        <family val="2"/>
      </rPr>
      <t>Basic cost - 150/ -</t>
    </r>
  </si>
  <si>
    <r>
      <rPr>
        <sz val="8"/>
        <rFont val="Calibri"/>
        <family val="2"/>
      </rPr>
      <t xml:space="preserve">P&amp;F of </t>
    </r>
    <r>
      <rPr>
        <b/>
        <sz val="8"/>
        <rFont val="Calibri"/>
        <family val="2"/>
      </rPr>
      <t xml:space="preserve">18 mm thick black leather finish granite skirting of 100mm height </t>
    </r>
    <r>
      <rPr>
        <sz val="8"/>
        <rFont val="Calibri"/>
        <family val="2"/>
      </rPr>
      <t xml:space="preserve">(selected &amp; approved make. on existing wall's / column's surface with cement sand mortar bed in 1:4 proportions, finishing of joints in white cement with added color pigments, including cutting of random flamed granite slabs, finishing of top edges up to the mark, making cut out provision for all related services such as electrical switch board, plumbing fittings, etc as require. Complete laying in proper line &amp; level as per architectural detail drawing &amp; site engineer's instruction. </t>
    </r>
    <r>
      <rPr>
        <sz val="8"/>
        <color rgb="FFFF0000"/>
        <rFont val="Calibri"/>
        <family val="2"/>
      </rPr>
      <t>Basic cost - 250/ -</t>
    </r>
  </si>
  <si>
    <r>
      <rPr>
        <sz val="8"/>
        <rFont val="Calibri"/>
        <family val="2"/>
      </rPr>
      <t>RFT</t>
    </r>
  </si>
  <si>
    <r>
      <rPr>
        <sz val="8"/>
        <rFont val="Calibri"/>
        <family val="2"/>
      </rPr>
      <t xml:space="preserve">P&amp;F of </t>
    </r>
    <r>
      <rPr>
        <b/>
        <sz val="8"/>
        <rFont val="Calibri"/>
        <family val="2"/>
      </rPr>
      <t xml:space="preserve">Semi vitrified tiles dado of 300mm x 600mm </t>
    </r>
    <r>
      <rPr>
        <sz val="8"/>
        <rFont val="Calibri"/>
        <family val="2"/>
      </rPr>
      <t xml:space="preserve">(Marbomax / Marbonite  make, basic cost INR. 538.00/SM.) at </t>
    </r>
    <r>
      <rPr>
        <b/>
        <sz val="8"/>
        <color rgb="FFFF0000"/>
        <rFont val="Calibri"/>
        <family val="2"/>
      </rPr>
      <t>bar's internal wall</t>
    </r>
    <r>
      <rPr>
        <sz val="8"/>
        <color rgb="FFFF0000"/>
        <rFont val="Calibri"/>
        <family val="2"/>
      </rPr>
      <t xml:space="preserve">, </t>
    </r>
    <r>
      <rPr>
        <sz val="8"/>
        <rFont val="Calibri"/>
        <family val="2"/>
      </rPr>
      <t xml:space="preserve">fixing with cement sand mortar bed in 1:4 proportions / cement neru mortar bed in 1:1 proportions, including finishing of joints in white cement with added matching color pigments, etc, making cut out provisions for all related services such as electrical switch board, plumbing sanitary ware fittings, etc as required on site. Complete in proper line &amp; level as per architectural detail drawing &amp; site engineer's instruction. Tiles is considered up to 1200mm ht. </t>
    </r>
    <r>
      <rPr>
        <sz val="8"/>
        <color rgb="FFFF0000"/>
        <rFont val="Calibri"/>
        <family val="2"/>
      </rPr>
      <t>Basic cost - 45/ - (COLOR DARK GREY)</t>
    </r>
  </si>
  <si>
    <r>
      <rPr>
        <sz val="8"/>
        <rFont val="Calibri"/>
        <family val="2"/>
      </rPr>
      <t xml:space="preserve">Chasing in existing brick/siphorex/concrete wall, up to 200mm wide and 75mm deep, for installation of
</t>
    </r>
    <r>
      <rPr>
        <sz val="8"/>
        <rFont val="Calibri"/>
        <family val="2"/>
      </rPr>
      <t>A.C. copper pipes/drain pipes as required and making good of chases with cement plaster/POP ready for application of paint.</t>
    </r>
  </si>
  <si>
    <r>
      <rPr>
        <sz val="8"/>
        <rFont val="Calibri"/>
        <family val="2"/>
      </rPr>
      <t xml:space="preserve">Making  punctures  in  existing  brick/siphorex/concrete  wall  block  up  to  600mm  diameter,  for  passing
</t>
    </r>
    <r>
      <rPr>
        <sz val="8"/>
        <rFont val="Calibri"/>
        <family val="2"/>
      </rPr>
      <t>A.C. copper pipes/drain pipes as required and making good the same with cement plaster/POP.</t>
    </r>
  </si>
  <si>
    <r>
      <rPr>
        <sz val="8"/>
        <rFont val="Calibri"/>
        <family val="2"/>
      </rPr>
      <t>Nos</t>
    </r>
  </si>
  <si>
    <r>
      <rPr>
        <sz val="8"/>
        <rFont val="Calibri"/>
        <family val="2"/>
      </rPr>
      <t>P &amp; Fixing of approved &amp; selected granite cladding on one step's tread &amp; riser from sitting area to the bar  area  with  sand  cement  mortar  /  adhesive  bed  in  1:4  proportion  on  the  existing  plaster  finished wall, having necessary supporting to hold the ledge on the wall, including complete edge polishing &amp; joints in added color pigments, making edge polish. Complete in proper line &amp; level as per architectural detail drawing of step's dado &amp; tread-riser stone cladding</t>
    </r>
  </si>
  <si>
    <r>
      <rPr>
        <sz val="8"/>
        <rFont val="Calibri"/>
        <family val="2"/>
      </rPr>
      <t xml:space="preserve">150mm wide Leather Finsh Granite threshold between lobby and restaurant flooring and between the service corridor and the bond room.  sand cement mortar / adhesive bed in 1:4 proportion on the existing plaster finished wall, having necessary supporting to hold the ledge on the wall, including complete edge polishing &amp; joints in added color pigments, making edge polish. Complete in proper line
</t>
    </r>
    <r>
      <rPr>
        <sz val="8"/>
        <rFont val="Calibri"/>
        <family val="2"/>
      </rPr>
      <t>&amp; level as per architectural detail drawing.</t>
    </r>
  </si>
  <si>
    <r>
      <rPr>
        <b/>
        <sz val="8"/>
        <rFont val="Calibri"/>
        <family val="2"/>
      </rPr>
      <t>Sub total for civil work.</t>
    </r>
  </si>
  <si>
    <r>
      <rPr>
        <sz val="8"/>
        <rFont val="Calibri"/>
        <family val="2"/>
      </rPr>
      <t xml:space="preserve">P&amp;F of </t>
    </r>
    <r>
      <rPr>
        <b/>
        <sz val="8"/>
        <rFont val="Calibri"/>
        <family val="2"/>
      </rPr>
      <t xml:space="preserve">Flat false ceiling </t>
    </r>
    <r>
      <rPr>
        <sz val="8"/>
        <rFont val="Calibri"/>
        <family val="2"/>
      </rPr>
      <t xml:space="preserve">in 12mm thick India Gypsum or equivalent Gypboard, with GI perimeter channels of size 0.55 mm.thick ( having one flange of 20 mm.&amp; another flange of 30 mm. and a web of 270 mm. ), GI intermediate channels of size 45 mm ( 0.9mm thick to flanges of 15 mm each), GI cleat and steel expansion fasteners, ceiling section of 0.55 thickness having with the help of connecting clip,
</t>
    </r>
    <r>
      <rPr>
        <sz val="8"/>
        <rFont val="Calibri"/>
        <family val="2"/>
      </rPr>
      <t>12.5mm tapered edge Gypboard ( confirming to IS 2095-1996:part-1), 25mm drywall screws etc necessary hardware fittings as required, after fixing the Gypboard, the joints to be filled with jointing compound, joint paper, tape and two coats of drywall tape suitable for Gypboard ( as per recommended practices of BPB India Gypsum) to gain smooth surface of the ceiling, including all necessary provision making &amp; cutting for light fixtures, AC grills, diffusers, speakers, etc.. Complete in proper line &amp; level as per architectural detail drawing &amp; Site Engineer's instruction. (All GI perimeter , channels -  should be Gypsteel India make &amp; Gypboard- India Gypsum or equivalent make). Complete as per architectural detail drawings &amp; site engineer's instruction.</t>
    </r>
  </si>
  <si>
    <r>
      <rPr>
        <sz val="8"/>
        <rFont val="Calibri"/>
        <family val="2"/>
      </rPr>
      <t xml:space="preserve">Providing and applying of POP Punning on plastered walls with plaster of paris of average thickness of 15 to 30 mm thk of approved make to true line, level, plumb including leveling, sanding of surface fit to
</t>
    </r>
    <r>
      <rPr>
        <sz val="8"/>
        <rFont val="Calibri"/>
        <family val="2"/>
      </rPr>
      <t xml:space="preserve">receive further finish. </t>
    </r>
    <r>
      <rPr>
        <sz val="8"/>
        <color rgb="FFFF0000"/>
        <rFont val="Calibri"/>
        <family val="2"/>
      </rPr>
      <t>( For Wall Only)</t>
    </r>
  </si>
  <si>
    <r>
      <rPr>
        <b/>
        <sz val="8"/>
        <rFont val="Calibri"/>
        <family val="2"/>
      </rPr>
      <t>Sub total for POP work.</t>
    </r>
  </si>
  <si>
    <r>
      <rPr>
        <sz val="8"/>
        <rFont val="Calibri"/>
        <family val="2"/>
      </rPr>
      <t xml:space="preserve">P&amp;A of </t>
    </r>
    <r>
      <rPr>
        <b/>
        <sz val="8"/>
        <rFont val="Calibri"/>
        <family val="2"/>
      </rPr>
      <t xml:space="preserve">Acrylic Emulsion Paint, </t>
    </r>
    <r>
      <rPr>
        <sz val="8"/>
        <rFont val="Calibri"/>
        <family val="2"/>
      </rPr>
      <t xml:space="preserve">approved make &amp; shade on POP Gypboard finished ceilings/ wall/ mother slab with sand papering &amp; cleaning the surface, applying double boiled linseed acrylic/oil/cement primer &amp; Lambi putty to surface 3 times, there after painting the surface in three finishing coats over base primer coat to achieve even finish. Complete up to the mark &amp; site engineer's
</t>
    </r>
    <r>
      <rPr>
        <sz val="8"/>
        <rFont val="Calibri"/>
        <family val="2"/>
      </rPr>
      <t>instruction. including all ceiling.</t>
    </r>
  </si>
  <si>
    <r>
      <rPr>
        <sz val="8"/>
        <rFont val="Calibri"/>
        <family val="2"/>
      </rPr>
      <t xml:space="preserve">P&amp;A of </t>
    </r>
    <r>
      <rPr>
        <b/>
        <sz val="8"/>
        <rFont val="Calibri"/>
        <family val="2"/>
      </rPr>
      <t xml:space="preserve">Luster Paint, </t>
    </r>
    <r>
      <rPr>
        <sz val="8"/>
        <rFont val="Calibri"/>
        <family val="2"/>
      </rPr>
      <t xml:space="preserve">approved make &amp; shade on POP punning finished wall with sand papering &amp; cleaning the surface, applying double boiled linseed acrylic/oil/cement primer &amp; Lambi putty to surface 3 times, there after painting the surface in three finishing coats over base primer coat to achieve even finish. Complete up to the mark &amp; site engineer's instruction. </t>
    </r>
    <r>
      <rPr>
        <sz val="8"/>
        <color rgb="FFFF0000"/>
        <rFont val="Calibri"/>
        <family val="2"/>
      </rPr>
      <t>main wall</t>
    </r>
  </si>
  <si>
    <r>
      <rPr>
        <sz val="8"/>
        <rFont val="Calibri"/>
        <family val="2"/>
      </rPr>
      <t xml:space="preserve">P&amp;A of </t>
    </r>
    <r>
      <rPr>
        <b/>
        <sz val="8"/>
        <rFont val="Calibri"/>
        <family val="2"/>
      </rPr>
      <t xml:space="preserve">texture metal paint on exposed duct, </t>
    </r>
    <r>
      <rPr>
        <sz val="8"/>
        <rFont val="Calibri"/>
        <family val="2"/>
      </rPr>
      <t xml:space="preserve">approved make &amp; shade on decorative pop panel with sand papering &amp; cleaning the surface, applying double boiled linseed acrylic/oil/cement primer, there after painting the surface in three finishing coats over base primer coat to achieve even finish.
</t>
    </r>
    <r>
      <rPr>
        <sz val="8"/>
        <rFont val="Calibri"/>
        <family val="2"/>
      </rPr>
      <t>Complete up to the mark &amp; site engineer's instruction.</t>
    </r>
  </si>
  <si>
    <r>
      <rPr>
        <sz val="8"/>
        <rFont val="Calibri"/>
        <family val="2"/>
      </rPr>
      <t xml:space="preserve">P&amp;A of Linseed oil/lacquer for exposed red brick wall including the number of quotes up to the mark as
</t>
    </r>
    <r>
      <rPr>
        <sz val="8"/>
        <rFont val="Calibri"/>
        <family val="2"/>
      </rPr>
      <t>per site engineer's instructions.</t>
    </r>
  </si>
  <si>
    <r>
      <rPr>
        <sz val="8"/>
        <rFont val="Calibri"/>
        <family val="2"/>
      </rPr>
      <t xml:space="preserve">Fire sprinkler paint_Providing &amp; applying Three (03) coats of fire rated paint as per standard on
</t>
    </r>
    <r>
      <rPr>
        <sz val="8"/>
        <rFont val="Calibri"/>
        <family val="2"/>
      </rPr>
      <t>exposed surface on metal including removing of old paint etc. complete with final coat no brush mark to be visible after painting colour shade as specified.</t>
    </r>
  </si>
  <si>
    <r>
      <rPr>
        <b/>
        <sz val="8"/>
        <rFont val="Calibri"/>
        <family val="2"/>
      </rPr>
      <t>Sub total for Painting work.</t>
    </r>
  </si>
  <si>
    <r>
      <rPr>
        <sz val="8"/>
        <rFont val="Calibri"/>
        <family val="2"/>
      </rPr>
      <t xml:space="preserve">P&amp;C of </t>
    </r>
    <r>
      <rPr>
        <b/>
        <sz val="8"/>
        <rFont val="Calibri"/>
        <family val="2"/>
      </rPr>
      <t xml:space="preserve">Service Station, </t>
    </r>
    <r>
      <rPr>
        <sz val="8"/>
        <rFont val="Calibri"/>
        <family val="2"/>
      </rPr>
      <t xml:space="preserve">with 19mm thick ashwood/ sheesham wood structure, unit having 4 nos. of drawers with necessary drawer compartment finished in felt, 1nos. of wooden shelves in side the unit, lower part having 3 nos. of open able shutters provision on one of the shutters (300mm L x 125mm H). unit finished with melanine polish. Rate inclusive of all necessary hardware fittings - like hinges, draw telescopic channels, cup board lock, decorative antique bolt handle, wire managers, locks etc. (approved &amp; branded make) &amp;  necessary cut out for services requirements. Counter having 150mm ht. 18 mm thick flamed granite skirting on front side. Service desk back in paint finish as per refrence image with rough wood log borders in dark stain melamine polish as per reference image and the top front appron should have green paint with hand writtern text done by artist. Complete as per architectural detail drawing &amp; site engineer's instruction. </t>
    </r>
    <r>
      <rPr>
        <sz val="8"/>
        <color rgb="FFFF0000"/>
        <rFont val="Calibri"/>
        <family val="2"/>
      </rPr>
      <t>Size: 1000mm L x 600mm W x 1800mm H.</t>
    </r>
  </si>
  <si>
    <r>
      <rPr>
        <sz val="8"/>
        <rFont val="Calibri"/>
        <family val="2"/>
      </rPr>
      <t xml:space="preserve">P&amp;C of </t>
    </r>
    <r>
      <rPr>
        <b/>
        <sz val="8"/>
        <rFont val="Calibri"/>
        <family val="2"/>
      </rPr>
      <t xml:space="preserve">Service Station, </t>
    </r>
    <r>
      <rPr>
        <sz val="8"/>
        <rFont val="Calibri"/>
        <family val="2"/>
      </rPr>
      <t xml:space="preserve">with 19mm thick ashwood/ sheesham wood structure, unit having 4 nos. of drawers with necessary drawer compartment finished in felt, 1nos. of wooden shelves in side the unit, lower part having 3 nos. of open able shutters provision on one of the shutters (300mm L x 125mm H). unit finished with melanine polish. Rate inclusive of all necessary hardware fittings - like hinges, draw telescopic channels, cup board lock, decorative antique bolt handle, wire managers, locks etc. (approved &amp; branded make) &amp;  necessary cut out for services requirements. Counter having 150mm ht. 18 mm thick flamed granite skirting on front side. Service desk back in paint finish as per refrence image with rough wood log borders in dark stain melamine polish as per reference image and the top front appron should have green paint with hand writtern text done by artist. Complete as per architectural detail drawing &amp; site engineer's instruction. </t>
    </r>
    <r>
      <rPr>
        <sz val="8"/>
        <color rgb="FFFF0000"/>
        <rFont val="Calibri"/>
        <family val="2"/>
      </rPr>
      <t>Size: 1600mm L x 600mm W x 1800mm H.</t>
    </r>
  </si>
  <si>
    <r>
      <rPr>
        <sz val="8"/>
        <rFont val="Calibri"/>
        <family val="2"/>
      </rPr>
      <t xml:space="preserve">P&amp;F of 600mm wide </t>
    </r>
    <r>
      <rPr>
        <b/>
        <sz val="8"/>
        <rFont val="Calibri"/>
        <family val="2"/>
      </rPr>
      <t xml:space="preserve">Bar counter solid wooden top </t>
    </r>
    <r>
      <rPr>
        <sz val="8"/>
        <rFont val="Calibri"/>
        <family val="2"/>
      </rPr>
      <t xml:space="preserve">with 19mm thick double plywood (selected &amp; approved make, bwr grade) backing, plywood to be fixed on the existing low height bar wall's top having pelmet provision as shown details. After fixing the plywood 12mm thick x 200 mm wide seasoned 1st quality btc wooden plank to be fixed on the top of the bar counter, </t>
    </r>
    <r>
      <rPr>
        <b/>
        <sz val="8"/>
        <rFont val="Calibri"/>
        <family val="2"/>
      </rPr>
      <t xml:space="preserve">having half round shape molding </t>
    </r>
    <r>
      <rPr>
        <sz val="8"/>
        <rFont val="Calibri"/>
        <family val="2"/>
      </rPr>
      <t>on both the edges, wooden top be finished with high gloss lamination polish ( stain free)  as per approved sample up to the mark. Complete as per architectural detail drawing &amp; site engineer's instruction. Size: 12000mm L x 600mm W x 50mm H</t>
    </r>
  </si>
  <si>
    <r>
      <rPr>
        <sz val="8"/>
        <rFont val="Calibri"/>
        <family val="2"/>
      </rPr>
      <t xml:space="preserve">P&amp;F of 18mm thk marien </t>
    </r>
    <r>
      <rPr>
        <b/>
        <sz val="8"/>
        <rFont val="Calibri"/>
        <family val="2"/>
      </rPr>
      <t xml:space="preserve">plywood paneling on bar counter front surface in levels with 30mm offset to give provision of led light, </t>
    </r>
    <r>
      <rPr>
        <sz val="8"/>
        <rFont val="Calibri"/>
        <family val="2"/>
      </rPr>
      <t xml:space="preserve">with 50mm x 25mm aluminium pipe framing out of vertical members at 400 mm c/c &amp; with horizontal members at 550 mm c/c, fixing the framing on the existing plaster finished wall, after fixing farming 19mm thick marien plywood (selected &amp; approved make, bwr grade plywood) to be installed on the framing. Complete as per architectural detail drawing &amp; site engineer's
</t>
    </r>
    <r>
      <rPr>
        <sz val="8"/>
        <rFont val="Calibri"/>
        <family val="2"/>
      </rPr>
      <t>instruction.</t>
    </r>
  </si>
  <si>
    <r>
      <rPr>
        <sz val="8"/>
        <rFont val="Calibri"/>
        <family val="2"/>
      </rPr>
      <t xml:space="preserve">P&amp;F of </t>
    </r>
    <r>
      <rPr>
        <b/>
        <sz val="8"/>
        <rFont val="Calibri"/>
        <family val="2"/>
      </rPr>
      <t xml:space="preserve">Rough outer sleeper wooden paneling </t>
    </r>
    <r>
      <rPr>
        <sz val="8"/>
        <rFont val="Calibri"/>
        <family val="2"/>
      </rPr>
      <t>at bar front wall with 15/18mm thick x 150mm wide rough outer sleeper wood to be fixed on the existing plywood paneling surface in different level with provision of indirect lighting, surface area to be finished with melamine polish. Rate including all necessary hardware fittings to install the rough wood, cut out for services requirements, required scaffolding, etc. as required on site, necessary adhesive, etc.. Complete as per architectural detail drawing &amp; site engineer's instruction.</t>
    </r>
  </si>
  <si>
    <r>
      <rPr>
        <sz val="8"/>
        <rFont val="Calibri"/>
        <family val="2"/>
      </rPr>
      <t xml:space="preserve">Providing &amp; fixing </t>
    </r>
    <r>
      <rPr>
        <b/>
        <sz val="8"/>
        <rFont val="Calibri"/>
        <family val="2"/>
      </rPr>
      <t xml:space="preserve">brass Foot-rail </t>
    </r>
    <r>
      <rPr>
        <sz val="8"/>
        <rFont val="Calibri"/>
        <family val="2"/>
      </rPr>
      <t>made out of 38 mm.dia brass tube (14 gauge 304 grade hair line mat finished) framing, fixing the frame on floor with all necessary hardware fittings. Complete as per architectural detail drawing &amp; site engineer' instruction.@ bar counter's front.</t>
    </r>
  </si>
  <si>
    <r>
      <rPr>
        <sz val="8"/>
        <rFont val="Calibri"/>
        <family val="2"/>
      </rPr>
      <t xml:space="preserve">P&amp;F of </t>
    </r>
    <r>
      <rPr>
        <b/>
        <sz val="8"/>
        <rFont val="Calibri"/>
        <family val="2"/>
      </rPr>
      <t>island counter of 600mm wide granite top working back counter</t>
    </r>
    <r>
      <rPr>
        <sz val="8"/>
        <rFont val="Calibri"/>
        <family val="2"/>
      </rPr>
      <t>, with 19mm thick marien plywood structure &amp; 12mm plywood back (selected &amp; approved make, bwr plywood), counter having 4 nos. of open able shutters (in 19mm thick plywood) on front side of the unit. Counter top to be  finished with 19mm thick black galaxy granite with 38mm dual nose finished, counter front part, &amp; all the visible part to be finished with 1mm thick wooden laminate</t>
    </r>
    <r>
      <rPr>
        <sz val="8"/>
        <color rgb="FFFF0000"/>
        <rFont val="Calibri"/>
        <family val="2"/>
      </rPr>
      <t xml:space="preserve">, </t>
    </r>
    <r>
      <rPr>
        <sz val="8"/>
        <rFont val="Calibri"/>
        <family val="2"/>
      </rPr>
      <t>counter's internal part to be finished with 1mm thick light walnut laminate (selected make, basic cost INR. 1200.00/ sheet). Rate inclusive of all necessary hardware fittings - like hinges, draw telescopic channels, cup board lock, decorative antique bolt handle, wire managers, etc. (approved &amp; branded make) &amp;  necessary cut out for services requirements. Counter having 50mm ht. 18 mm thick flamed granite skirting on front side on existing 150mm ht. kobah. Complete as per architectural detail drawing &amp; site engineer's instruction. Size: 1760mm L x 600mm W x 1000mm H x1 nos.</t>
    </r>
  </si>
  <si>
    <r>
      <rPr>
        <b/>
        <sz val="8"/>
        <rFont val="Calibri"/>
        <family val="2"/>
      </rPr>
      <t>BAR BACK</t>
    </r>
  </si>
  <si>
    <r>
      <rPr>
        <sz val="8"/>
        <rFont val="Calibri"/>
        <family val="2"/>
      </rPr>
      <t xml:space="preserve">P&amp;F of </t>
    </r>
    <r>
      <rPr>
        <b/>
        <sz val="8"/>
        <rFont val="Calibri"/>
        <family val="2"/>
      </rPr>
      <t xml:space="preserve">bar back </t>
    </r>
    <r>
      <rPr>
        <sz val="8"/>
        <rFont val="Calibri"/>
        <family val="2"/>
      </rPr>
      <t>structure with MS framework made out of 50 x 50mm box section vertical members at 400 mm c/c &amp; with horizontal members at 550 mm c/c, fixing the framing in proper line &amp; level on existing wall/ floor/ mother slab. the MS to be finished with zink oxide and black powder coating. Rate including all necessary hardware fittings, cut out for services requirements, required scaffolding, etc. as required on site, necessary adhesive, etc.. as required on site. Complete as per architectural detail drawing &amp; site engineer's instruction.</t>
    </r>
  </si>
  <si>
    <r>
      <rPr>
        <sz val="8"/>
        <rFont val="Calibri"/>
        <family val="2"/>
      </rPr>
      <t xml:space="preserve">P&amp;F of </t>
    </r>
    <r>
      <rPr>
        <b/>
        <sz val="8"/>
        <rFont val="Calibri"/>
        <family val="2"/>
      </rPr>
      <t xml:space="preserve">crate wooden box paneling @ bar back wall </t>
    </r>
    <r>
      <rPr>
        <sz val="8"/>
        <rFont val="Calibri"/>
        <family val="2"/>
      </rPr>
      <t>having 25mm thick x 350mm wide x 350-450mm high crate wood (pine wood / approved wood) boxes to be fixed on both the MS framework with desired pattern as shown on the detail drawing, wooden surface to be finished clear PU paint. Rate including all necessary hardware fittings to install the panel, cut out for services requirements,  required scaffolding, etc. as required on site, necessary adhesive etc. as required on site. Complete as per architectural detail drawing &amp; site engineer's instruction. Pine wood Boxes Size: 350mm L x 350mm W x 500mm H as shown on elevation.</t>
    </r>
  </si>
  <si>
    <r>
      <rPr>
        <sz val="8"/>
        <rFont val="Calibri"/>
        <family val="2"/>
      </rPr>
      <t>no.</t>
    </r>
  </si>
  <si>
    <r>
      <rPr>
        <sz val="8"/>
        <rFont val="Calibri"/>
        <family val="2"/>
      </rPr>
      <t xml:space="preserve">P&amp;F of 600mm wide 10MM THK toughned glass shelf with 10-15mm MS bidding all finished with black powder coating and shelf including provision for led lights. Rate including all necessary hardware fittings to install the partition, scaffolding, etc. as required on site. Complete as per architectural detail
</t>
    </r>
    <r>
      <rPr>
        <sz val="8"/>
        <rFont val="Calibri"/>
        <family val="2"/>
      </rPr>
      <t>drawing &amp; site engineer's instruction.</t>
    </r>
  </si>
  <si>
    <r>
      <rPr>
        <sz val="8"/>
        <rFont val="Calibri"/>
        <family val="2"/>
      </rPr>
      <t xml:space="preserve">P&amp;F of 350mm wide </t>
    </r>
    <r>
      <rPr>
        <b/>
        <sz val="8"/>
        <rFont val="Calibri"/>
        <family val="2"/>
      </rPr>
      <t xml:space="preserve">Bar Bulkhead/ glass hanger </t>
    </r>
    <r>
      <rPr>
        <sz val="8"/>
        <rFont val="Calibri"/>
        <family val="2"/>
      </rPr>
      <t>having 25mm X 25MM brass metal in 2 layers having vertical and horizontal member @every 600mm c/c with 12mm thk toughthned glass shelf having provision for led profile light. brass metal to be brushed finish. the base including 8-10mm solid rods band in curve shape to hang the wine glass. Rate including all necessary hardware fittings to install the shelves, anchor fastner, ceiling support, scaffolding, etc. as required on site. Complete as per architectural detail drawing &amp; site engineer's instruction. Size: 2200mm L x 350mm W x 900mm H as shown on elevation.</t>
    </r>
  </si>
  <si>
    <r>
      <rPr>
        <sz val="8"/>
        <rFont val="Calibri"/>
        <family val="2"/>
      </rPr>
      <t xml:space="preserve">P&amp;F of </t>
    </r>
    <r>
      <rPr>
        <b/>
        <sz val="8"/>
        <rFont val="Calibri"/>
        <family val="2"/>
      </rPr>
      <t xml:space="preserve">Wooden rafter in hut shape </t>
    </r>
    <r>
      <rPr>
        <sz val="8"/>
        <rFont val="Calibri"/>
        <family val="2"/>
      </rPr>
      <t xml:space="preserve">with 19mm thick plywood boxing (selected &amp; approved make, bwr grade plywood), boxing to be hanged from mother slab with necessary support from wall &amp; slab to get hut shape as shown on detail drawing, after fixing the boxing in hut shape 15 /18 mm thick rough outer sleeper wood to be finished all three visible parts (except top side) the boxing (selected &amp; approved sleeper wood), sleeper wood to be finished in linceed oil, including all necessary hardware fittings, required anchor fasteners to hang the rafter from the slab / wall, necessary scaffolding, etc. as required. Complete as per architectural detail drawing &amp; site engineer's instruction. Size: 200mm H x
</t>
    </r>
    <r>
      <rPr>
        <sz val="8"/>
        <rFont val="Calibri"/>
        <family val="2"/>
      </rPr>
      <t>200mm D</t>
    </r>
  </si>
  <si>
    <r>
      <rPr>
        <sz val="8"/>
        <rFont val="Calibri"/>
        <family val="2"/>
      </rPr>
      <t xml:space="preserve">P&amp;F of </t>
    </r>
    <r>
      <rPr>
        <b/>
        <sz val="8"/>
        <rFont val="Calibri"/>
        <family val="2"/>
      </rPr>
      <t xml:space="preserve">"U" Shape Bench Seating, </t>
    </r>
    <r>
      <rPr>
        <sz val="8"/>
        <rFont val="Calibri"/>
        <family val="2"/>
      </rPr>
      <t>having 600mm width X 450MM seat height and  1200mm back ht. with 19mm thick plywood (selected &amp; approved make, bwr grade) boxing for seating, boxing having storage provision, having 75mm to 175mm thk. slanted back partition of 1200mm ht with 19mm thick plywood framing &amp; 12 mm thick plywood backing on the framing, openable seating with 50-75mm thick upholstery work (selected &amp; approved density foam, father make) finished with selected &amp; approved make fabrics (basic cost INR. 800 - 1000 /Mtr.), slanted back partition to be cusioned in chester feild pattern &amp; all the visible parts of the bench seating to be finished with veneer having 150mm ht. 18 mm thick flamed granite skirting on front side. Rate including all necessary hardware fittings. Complete as per architectural detail drawing.</t>
    </r>
  </si>
  <si>
    <r>
      <rPr>
        <sz val="8"/>
        <rFont val="Calibri"/>
        <family val="2"/>
      </rPr>
      <t>No</t>
    </r>
  </si>
  <si>
    <r>
      <rPr>
        <sz val="8"/>
        <rFont val="Calibri"/>
        <family val="2"/>
      </rPr>
      <t xml:space="preserve">P&amp;F of </t>
    </r>
    <r>
      <rPr>
        <b/>
        <sz val="8"/>
        <rFont val="Calibri"/>
        <family val="2"/>
      </rPr>
      <t xml:space="preserve">Rough sleeper wooden paneling on main facade for signage </t>
    </r>
    <r>
      <rPr>
        <sz val="8"/>
        <rFont val="Calibri"/>
        <family val="2"/>
      </rPr>
      <t xml:space="preserve">with 12mm thick marine plywood (selected &amp; approved make, bwr grade) backing on existing pop punning finished walls, after fixing of the plywood 15/18mm thick x 100mm wide rough sleeper wood to be fixed on the said surface and 18mm thick x 50mm wide btc wooden patti to bed fixed on all edges of the paneling as shown detail, total surface area to be finished with melamine polish. Rate including all necessary hardware fittings to install the panel, cut out for services requirements, required scaffolding, etc. as required on site, necessary adhesive, etc.. Complete as per architectural detail drawing &amp; site engineer's instruction.
</t>
    </r>
    <r>
      <rPr>
        <sz val="8"/>
        <rFont val="Calibri"/>
        <family val="2"/>
      </rPr>
      <t>Size: 3000mm x 450mm height no. in hut shape, as per facade details.</t>
    </r>
  </si>
  <si>
    <r>
      <rPr>
        <sz val="8"/>
        <rFont val="Calibri"/>
        <family val="2"/>
      </rPr>
      <t xml:space="preserve">P&amp;F of </t>
    </r>
    <r>
      <rPr>
        <b/>
        <sz val="8"/>
        <rFont val="Calibri"/>
        <family val="2"/>
      </rPr>
      <t xml:space="preserve">Wicket door of size 750mm x 1200mm @ Bar - a flush door </t>
    </r>
    <r>
      <rPr>
        <sz val="8"/>
        <rFont val="Calibri"/>
        <family val="2"/>
      </rPr>
      <t xml:space="preserve">. The outer surface of the door is with 15/18mm thick x 150mm wide sleeperwood to be finished with linceed oil.the top to have 75mm wide BTC wooden edge with round edging. The inner side of the door to be finished with 1mm thick laminate. Rate inclusive of all hardware fittings like- hinges, sliding channel, conceal door closer (Ozone make, 400mm ht. S.S. handle , door stopper, dead lock, tower bolt, all necessary hardware fittings, etc. (all the fittings should be branded / Ozone make and to be approved by architect / site engineer),
</t>
    </r>
    <r>
      <rPr>
        <sz val="8"/>
        <rFont val="Calibri"/>
        <family val="2"/>
      </rPr>
      <t xml:space="preserve">both the sides having 150mm ht 14 gauge 304 grade SS (hairline matt finish) kick plate on bottom side of the door, etc. Complete as per architectural detail drawing &amp; site engineer's instruction.
</t>
    </r>
    <r>
      <rPr>
        <sz val="8"/>
        <rFont val="Calibri"/>
        <family val="2"/>
      </rPr>
      <t>Size: 750mm L x 1200mm H x 1 no.</t>
    </r>
  </si>
  <si>
    <r>
      <rPr>
        <sz val="8"/>
        <rFont val="Calibri"/>
        <family val="2"/>
      </rPr>
      <t>Nos.</t>
    </r>
  </si>
  <si>
    <r>
      <rPr>
        <sz val="8"/>
        <rFont val="Calibri"/>
        <family val="2"/>
      </rPr>
      <t xml:space="preserve">P&amp;L of </t>
    </r>
    <r>
      <rPr>
        <b/>
        <sz val="8"/>
        <rFont val="Calibri"/>
        <family val="2"/>
      </rPr>
      <t xml:space="preserve">6mm thick mdf sheet </t>
    </r>
    <r>
      <rPr>
        <sz val="8"/>
        <rFont val="Calibri"/>
        <family val="2"/>
      </rPr>
      <t xml:space="preserve">with transparent plastic paper to protect the flooring, after competition
</t>
    </r>
    <r>
      <rPr>
        <sz val="8"/>
        <rFont val="Calibri"/>
        <family val="2"/>
      </rPr>
      <t>of all interior works the same to be removed from the floor with proper cleaning of the flooring &amp; debris' to be removed from the compound.</t>
    </r>
  </si>
  <si>
    <r>
      <rPr>
        <sz val="8"/>
        <rFont val="Calibri"/>
        <family val="2"/>
      </rPr>
      <t>P&amp;F of 450mm dia half cut wooden barrel finished with artistic paint &amp; lacquer finish fixed on existing ms framework. Rate including all necessary hardware fittings to install the barrel, scaffolding, etc. as required on site. Complete as per architectural detail drawing &amp; site engineer's instruction.</t>
    </r>
  </si>
  <si>
    <r>
      <rPr>
        <sz val="8"/>
        <rFont val="Calibri"/>
        <family val="2"/>
      </rPr>
      <t xml:space="preserve">P&amp;F of </t>
    </r>
    <r>
      <rPr>
        <b/>
        <sz val="8"/>
        <rFont val="Calibri"/>
        <family val="2"/>
      </rPr>
      <t xml:space="preserve">crate wooden box </t>
    </r>
    <r>
      <rPr>
        <sz val="8"/>
        <rFont val="Calibri"/>
        <family val="2"/>
      </rPr>
      <t>having 25mm thick x 600mm wide x 250 mm high crate wood (pine wood / approved wood) boxes to be fixed on both the MS framework with desired pattern as shown on the detail drawing, wooden surface to be finished clear PU paint. Rate including all necessary hardware fittings to install the panel, cut out for services requirements, required scaffolding, etc. as required on site, necessary adhesive etc. as required on site. Complete as per architectural detail drawing &amp; site engineer's instruction. Pine wood Boxes Size: 350mm L x 350mm W x 500mm H as shown on elevation.</t>
    </r>
  </si>
  <si>
    <r>
      <rPr>
        <sz val="8"/>
        <rFont val="Calibri"/>
        <family val="2"/>
      </rPr>
      <t xml:space="preserve">P &amp; f of 900mm high </t>
    </r>
    <r>
      <rPr>
        <b/>
        <sz val="8"/>
        <rFont val="Calibri"/>
        <family val="2"/>
      </rPr>
      <t xml:space="preserve">MS decorative railing, </t>
    </r>
    <r>
      <rPr>
        <sz val="8"/>
        <rFont val="Calibri"/>
        <family val="2"/>
      </rPr>
      <t>with 50 mm x 50mm 14 swg gauge ms box post to be finished with 12mm thk plywood and veneer, top rail of 50mm X 50mm square pipe framing 14 swg gauge pipe having solid square rod 15mm X 15mm decorative design as shown on details drawing, with base plate fixing with necessary fastener. Complete railing in black powder coat finish.</t>
    </r>
  </si>
  <si>
    <r>
      <rPr>
        <sz val="8"/>
        <rFont val="Calibri"/>
        <family val="2"/>
      </rPr>
      <t xml:space="preserve">P &amp; f of </t>
    </r>
    <r>
      <rPr>
        <b/>
        <sz val="8"/>
        <rFont val="Calibri"/>
        <family val="2"/>
      </rPr>
      <t xml:space="preserve">MS framing for planters, </t>
    </r>
    <r>
      <rPr>
        <sz val="8"/>
        <rFont val="Calibri"/>
        <family val="2"/>
      </rPr>
      <t>with 25mm X 50mm box section framing (14 swg gauge) with 3 nos of horizontal and 12 nos of vertical frames as shown on details drawing, with base plate fixing with necessary fastener and to be finished in approve black powder coating. height upto 4000mm.</t>
    </r>
  </si>
  <si>
    <r>
      <rPr>
        <sz val="8"/>
        <rFont val="Calibri"/>
        <family val="2"/>
      </rPr>
      <t xml:space="preserve">P &amp; f of 1600mm high- 600mm height pine wood picket fance railing having 25mm thk pine wood plants size of 100mm wide finished in clear PU polish with color pegment. internal 25mm x 25mm MS framework to support the structure in curve shape. the metal to be finished with powder coating. the cost include all hardware fixture, required base plate, cutting rounding finishing in all respect as per
</t>
    </r>
    <r>
      <rPr>
        <sz val="8"/>
        <rFont val="Calibri"/>
        <family val="2"/>
      </rPr>
      <t>drawing  and instruction.</t>
    </r>
  </si>
  <si>
    <r>
      <rPr>
        <sz val="8"/>
        <rFont val="Calibri"/>
        <family val="2"/>
      </rPr>
      <t>P &amp; f of pinewood board size of 600 x 900mm having 12mm thk pine wood plants size of 100mm wide finished in clear PU polish with color pegment. internal 25mm x 25mm MS framework to support the structure in curve shape. the metal to be finished with powder coating. the cost include all hardware fixture, required base plate, cutting rounding finishing in all respect as per drawing  and instruction.</t>
    </r>
  </si>
  <si>
    <r>
      <rPr>
        <sz val="8"/>
        <rFont val="Calibri"/>
        <family val="2"/>
      </rPr>
      <t xml:space="preserve">Providing &amp; fixing </t>
    </r>
    <r>
      <rPr>
        <b/>
        <sz val="8"/>
        <rFont val="Calibri"/>
        <family val="2"/>
      </rPr>
      <t xml:space="preserve">brass Foot-rail near planter box </t>
    </r>
    <r>
      <rPr>
        <sz val="8"/>
        <rFont val="Calibri"/>
        <family val="2"/>
      </rPr>
      <t>made out of 38 mm.dia brass tube (14 gauge 304 grade hair line mat finished) framing, fixing the frame on floor with all necessary hardware fittings. Complete as per architectural detail drawing &amp; site engineer' instruction.@ bar counter's front.</t>
    </r>
  </si>
  <si>
    <r>
      <rPr>
        <sz val="8"/>
        <rFont val="Calibri"/>
        <family val="2"/>
      </rPr>
      <t xml:space="preserve">P&amp;F of </t>
    </r>
    <r>
      <rPr>
        <b/>
        <sz val="8"/>
        <rFont val="Calibri"/>
        <family val="2"/>
      </rPr>
      <t xml:space="preserve">25mm thk BTC wood signage with </t>
    </r>
    <r>
      <rPr>
        <sz val="8"/>
        <rFont val="Calibri"/>
        <family val="2"/>
      </rPr>
      <t xml:space="preserve">ingrave letters finished with melamine polish. Size - 2200 x
</t>
    </r>
    <r>
      <rPr>
        <sz val="8"/>
        <rFont val="Calibri"/>
        <family val="2"/>
      </rPr>
      <t>300mm high</t>
    </r>
  </si>
  <si>
    <r>
      <rPr>
        <sz val="8"/>
        <rFont val="Calibri"/>
        <family val="2"/>
      </rPr>
      <t>P&amp;F of wooden paneling on column, with 50mm x 25mm aluminium pipe framing out of vertical members at 400 mm c/c &amp; with horizontal members at 550 mm c/c, fixing the framing on the existing plaster finished column, after fixing farming 12mm thick plywood (selected &amp; approved make, bwr grade plywood) to be installed on the framing and finished with apporved veneer and bamboo rope as per design.  Complete as per architectural detail drawing &amp; site engineer's instruction.</t>
    </r>
  </si>
  <si>
    <r>
      <rPr>
        <sz val="8"/>
        <rFont val="Calibri"/>
        <family val="2"/>
      </rPr>
      <t>Real scale jeep (vehicle) artwork installtion</t>
    </r>
  </si>
  <si>
    <r>
      <rPr>
        <sz val="8"/>
        <rFont val="Calibri"/>
        <family val="2"/>
      </rPr>
      <t>job</t>
    </r>
  </si>
  <si>
    <r>
      <rPr>
        <sz val="8"/>
        <rFont val="Calibri"/>
        <family val="2"/>
      </rPr>
      <t>Old wooden barrel size of 600mm dia meter with proper polish</t>
    </r>
  </si>
  <si>
    <r>
      <rPr>
        <sz val="8"/>
        <rFont val="Calibri"/>
        <family val="2"/>
      </rPr>
      <t>Artist work on wall_ slogans/ write up on walls. (Lumpsum amount 25000/- )</t>
    </r>
  </si>
  <si>
    <r>
      <rPr>
        <sz val="8"/>
        <rFont val="Calibri"/>
        <family val="2"/>
      </rPr>
      <t>Artifact from antique store as per selection. (Lumpsum amount 2,00,000/- )</t>
    </r>
  </si>
  <si>
    <r>
      <rPr>
        <sz val="8"/>
        <rFont val="Calibri"/>
        <family val="2"/>
      </rPr>
      <t xml:space="preserve">Canvas Photoframes and random size mirror as per brandstandard sizes in random frame design
</t>
    </r>
    <r>
      <rPr>
        <sz val="8"/>
        <rFont val="Calibri"/>
        <family val="2"/>
      </rPr>
      <t>(Lumpsum amount 1,50,000/- )</t>
    </r>
  </si>
  <si>
    <r>
      <rPr>
        <sz val="8"/>
        <rFont val="Calibri"/>
        <family val="2"/>
      </rPr>
      <t xml:space="preserve">P&amp;F of </t>
    </r>
    <r>
      <rPr>
        <b/>
        <sz val="8"/>
        <rFont val="Calibri"/>
        <family val="2"/>
      </rPr>
      <t xml:space="preserve">Hostess desk barrel </t>
    </r>
    <r>
      <rPr>
        <sz val="8"/>
        <rFont val="Calibri"/>
        <family val="2"/>
      </rPr>
      <t>size of 1200mm height and 750-900mm dia finished with melamine polish.</t>
    </r>
  </si>
  <si>
    <r>
      <rPr>
        <sz val="8"/>
        <rFont val="Calibri"/>
        <family val="2"/>
      </rPr>
      <t xml:space="preserve">P&amp;F of </t>
    </r>
    <r>
      <rPr>
        <b/>
        <sz val="8"/>
        <rFont val="Calibri"/>
        <family val="2"/>
      </rPr>
      <t xml:space="preserve">hanging barrel </t>
    </r>
    <r>
      <rPr>
        <sz val="8"/>
        <rFont val="Calibri"/>
        <family val="2"/>
      </rPr>
      <t xml:space="preserve">structure with MS framework made out of 50 x 50mm box section vertical members at 400 mm c/c &amp; with horizontal members at 550 mm c/c, fixing the framing in proper line &amp; level on existing wall mother slab. the MS to be finished with zink oxide and black powder coating.
</t>
    </r>
    <r>
      <rPr>
        <sz val="8"/>
        <rFont val="Calibri"/>
        <family val="2"/>
      </rPr>
      <t>Rate including all necessary hardware fittings, cut out for services requirements, required scaffolding, etc. as required on site, necessary adhesive, etc.. as required on site. Complete as per architectural detail drawing &amp; site engineer's instruction.</t>
    </r>
  </si>
  <si>
    <r>
      <rPr>
        <sz val="8"/>
        <rFont val="Calibri"/>
        <family val="2"/>
      </rPr>
      <t xml:space="preserve">Providing fixing double leaf toughened glass door with 600mm fix glass on top fixed on existing faacde with patch fitting. Rate to include cost of heavy duty floor spring (Everite / Hemco / Haldin / Hyper or equivalent of capacity 120 kg), wooden/ sleeperwood decorative  handle of size 900mm, mortise concealed lock,  all required hardware patch fitting complete as directed. (Toughned Glass Door : Size -
</t>
    </r>
    <r>
      <rPr>
        <sz val="8"/>
        <rFont val="Calibri"/>
        <family val="2"/>
      </rPr>
      <t>1800mm X 2400mm)</t>
    </r>
  </si>
  <si>
    <r>
      <rPr>
        <sz val="8"/>
        <rFont val="Calibri"/>
        <family val="2"/>
      </rPr>
      <t xml:space="preserve">P&amp;F of </t>
    </r>
    <r>
      <rPr>
        <b/>
        <sz val="8"/>
        <rFont val="Calibri"/>
        <family val="2"/>
      </rPr>
      <t>Dual leaf service trap door</t>
    </r>
    <r>
      <rPr>
        <sz val="8"/>
        <rFont val="Calibri"/>
        <family val="2"/>
      </rPr>
      <t xml:space="preserve">, with wooden framework out of vertical members at 400 mm c/c &amp; with horizontal members at 550 mm  c/c with both side 12mm thick bwr plywood (selected &amp; approved make) backing both side of the framing,. Rate inclusive of all necessary supporting from existing slab, necessary scaffolding &amp; hardware fittings, etc. Complete as per architectural detail
</t>
    </r>
    <r>
      <rPr>
        <sz val="8"/>
        <rFont val="Calibri"/>
        <family val="2"/>
      </rPr>
      <t>drawing. Size:  1200mm X 2400mm.</t>
    </r>
  </si>
  <si>
    <r>
      <rPr>
        <sz val="8"/>
        <rFont val="Calibri"/>
        <family val="2"/>
      </rPr>
      <t>P&amp;F of slate black board, with 1st grade BTC framing finished with melamine polish etc. Complete as per architectural detail drawing &amp; site engineer's instruction. Size - 900 X 1200 mm</t>
    </r>
  </si>
  <si>
    <r>
      <rPr>
        <sz val="8"/>
        <rFont val="Calibri"/>
        <family val="2"/>
      </rPr>
      <t xml:space="preserve">P&amp;F of </t>
    </r>
    <r>
      <rPr>
        <b/>
        <sz val="8"/>
        <rFont val="Calibri"/>
        <family val="2"/>
      </rPr>
      <t xml:space="preserve">Main DB/ electrical panel unit </t>
    </r>
    <r>
      <rPr>
        <sz val="8"/>
        <rFont val="Calibri"/>
        <family val="2"/>
      </rPr>
      <t>of 600mm depth made out of 19mm thick plywood structure &amp; with 12mm thick plywood (selected &amp; approved make, bwr grade plywood) back, having 4 nos of semi wooden louvers open able shutter HT. 2200mm in wood, wooden surface to be finished with exterior grade melamine polish. Rate including all necessary hardware fittings to install the panel, and in rest of the side finished with 1mm thick light walnut laminate (selected make, basic cost INR. 800.00/ sheet), having provision of 75mm height cove light pelmet, all edges should be btc wooden patta with polish finished, including all necessary hardware fittings (approved &amp; branded make)  - like hinges, tower bolt, cup board lock, extended bottom part of the shutter to be used as a handle, etc. (approved &amp; branded make) &amp;  necessary cut out for services requirements, etc. Complete as per architectural detail drawing &amp; site engineer's instruction. Size: 3000mm L x 3000mm H x 1 no.</t>
    </r>
  </si>
  <si>
    <r>
      <rPr>
        <b/>
        <sz val="8"/>
        <rFont val="Calibri"/>
        <family val="2"/>
      </rPr>
      <t>Sub total for Interior Carpentry Work. Amt. Rs.</t>
    </r>
  </si>
  <si>
    <t>Sft</t>
  </si>
  <si>
    <t>Providing &amp; fixing paneling made of 50x50mm MS framework @ 600mm c/c bothways  fixed to the floor and soffit of slab/beam with MS cleats bolted as required, followed with 12mm thk. Bison board as base to receive tile cladding and different finishes over it as per design &amp; details given in drawing/Architect instruction. Rate is inclusive of all necessary hardware &amp; fixtures.</t>
  </si>
  <si>
    <t>GRAND TOTAL</t>
  </si>
  <si>
    <t>MB Sheet</t>
  </si>
  <si>
    <t>No.</t>
  </si>
  <si>
    <t>Length</t>
  </si>
  <si>
    <t>Width</t>
  </si>
  <si>
    <t>Height</t>
  </si>
  <si>
    <t>Total</t>
  </si>
  <si>
    <t>Back sofa side wall</t>
  </si>
  <si>
    <t>Sqm</t>
  </si>
  <si>
    <t>Designer wall</t>
  </si>
  <si>
    <t>Total Qty in Sqm</t>
  </si>
  <si>
    <t>Previous Qty</t>
  </si>
  <si>
    <t>This Bill Qty.</t>
  </si>
  <si>
    <t>Planter-1</t>
  </si>
  <si>
    <t>Rmt</t>
  </si>
  <si>
    <t>Planter-2</t>
  </si>
  <si>
    <t>Rft</t>
  </si>
  <si>
    <t>Bar counter area</t>
  </si>
  <si>
    <t>Flat area</t>
  </si>
  <si>
    <t>Service station</t>
  </si>
  <si>
    <t>Nos</t>
  </si>
  <si>
    <t xml:space="preserve">Total Qty </t>
  </si>
  <si>
    <t>nos</t>
  </si>
  <si>
    <t>Front side</t>
  </si>
  <si>
    <t xml:space="preserve">LHS </t>
  </si>
  <si>
    <t>RHS</t>
  </si>
  <si>
    <t>Total Qty in Sft</t>
  </si>
  <si>
    <t xml:space="preserve">U shape sofa </t>
  </si>
  <si>
    <t>Total Qty in nos</t>
  </si>
  <si>
    <t xml:space="preserve">Irish House </t>
  </si>
  <si>
    <t>sqm</t>
  </si>
  <si>
    <t>Design plaster sofa back wall</t>
  </si>
  <si>
    <t>Above door opening</t>
  </si>
  <si>
    <t>Above door opening to the lucknow street</t>
  </si>
  <si>
    <t>sft</t>
  </si>
  <si>
    <t>i)</t>
  </si>
  <si>
    <t xml:space="preserve">Branch -1 above Bar counter </t>
  </si>
  <si>
    <t>Sprinklar branch bar area</t>
  </si>
  <si>
    <t>Branch -2 above rafters</t>
  </si>
  <si>
    <t xml:space="preserve">Sprinklar brances </t>
  </si>
  <si>
    <t>Above hut both side line</t>
  </si>
  <si>
    <t>3 rd branc above C- bench sofa</t>
  </si>
  <si>
    <t>25 mm dia.   (circumfrence of 25 mm =3.14x25=78.5 mm)</t>
  </si>
  <si>
    <t>iii)</t>
  </si>
  <si>
    <t>40 mm dia.      (circumfrence of 40 mm =3.14x25=125.6 mm)</t>
  </si>
  <si>
    <t>ii)</t>
  </si>
  <si>
    <t>iv)</t>
  </si>
  <si>
    <t>50 mm dia.      (circumfrence of 40 mm =3.14x25=157 mm)</t>
  </si>
  <si>
    <t>Airport chilled line to main Header</t>
  </si>
  <si>
    <t xml:space="preserve">Down </t>
  </si>
  <si>
    <t>Main Header run</t>
  </si>
  <si>
    <t>65 mm dia.      (circumfrence of 40 mm =3.14x25=204 mm)</t>
  </si>
  <si>
    <t>Island counter</t>
  </si>
  <si>
    <t>rft</t>
  </si>
  <si>
    <t>Vertical member from ms true slab</t>
  </si>
  <si>
    <t>LHS Horizontal membar</t>
  </si>
  <si>
    <t>RHS Horizontal membar</t>
  </si>
  <si>
    <t xml:space="preserve">Front and Back </t>
  </si>
  <si>
    <t xml:space="preserve">Top area support </t>
  </si>
  <si>
    <t>Counter Glass hangeer bulk head</t>
  </si>
  <si>
    <t>Outer section rafter</t>
  </si>
  <si>
    <t>Center section Rafter</t>
  </si>
  <si>
    <t>Horizontal rafter</t>
  </si>
  <si>
    <t>Horizontal rafter side 2</t>
  </si>
  <si>
    <t>Tapper Horizontal Rafter</t>
  </si>
  <si>
    <t>Tapper Horizontal Rafter side 2</t>
  </si>
  <si>
    <t>Inner small rafter</t>
  </si>
  <si>
    <t>Inner small rafter side 2</t>
  </si>
  <si>
    <t xml:space="preserve">near sofa ms column center </t>
  </si>
  <si>
    <t>bar area side ms column center</t>
  </si>
  <si>
    <t>Coridor side column near sofa front</t>
  </si>
  <si>
    <t>Sides</t>
  </si>
  <si>
    <t>Coridor side column near bar front</t>
  </si>
  <si>
    <t>sides</t>
  </si>
  <si>
    <t>Vertical column</t>
  </si>
  <si>
    <t>Horizontal under box section  front</t>
  </si>
  <si>
    <t>Horizontal bottam and top membar</t>
  </si>
  <si>
    <t>Horizontal under box section  Back</t>
  </si>
  <si>
    <t>Vertical membar front</t>
  </si>
  <si>
    <t>Outer vertical</t>
  </si>
  <si>
    <t>Total Qty in Rmt</t>
  </si>
  <si>
    <t>Total Qty in Rft</t>
  </si>
  <si>
    <t>Previous Qty.</t>
  </si>
  <si>
    <t xml:space="preserve">Previous </t>
  </si>
  <si>
    <t>This Bill</t>
  </si>
  <si>
    <t xml:space="preserve">This Bill Amount </t>
  </si>
  <si>
    <t>Simolina Kitchen Pvt. Ltd.</t>
  </si>
  <si>
    <t xml:space="preserve"> </t>
  </si>
  <si>
    <t>wooden tiles arount bar counter</t>
  </si>
  <si>
    <t>Total Qty in sqm</t>
  </si>
  <si>
    <t>Total Qty in sft</t>
  </si>
  <si>
    <t>area</t>
  </si>
  <si>
    <t>Entrance area</t>
  </si>
  <si>
    <t>front wall</t>
  </si>
  <si>
    <t>RHS wall</t>
  </si>
  <si>
    <t>LHS wall</t>
  </si>
  <si>
    <t>Bar counter area kota stone</t>
  </si>
  <si>
    <r>
      <rPr>
        <b/>
        <i/>
        <sz val="9"/>
        <color rgb="FF2F2F2F"/>
        <rFont val="Arial"/>
        <family val="2"/>
      </rPr>
      <t xml:space="preserve">Sr </t>
    </r>
    <r>
      <rPr>
        <b/>
        <sz val="9"/>
        <color rgb="FF2F2F2F"/>
        <rFont val="Arial"/>
        <family val="2"/>
      </rPr>
      <t>No.</t>
    </r>
  </si>
  <si>
    <t>Ra Bills</t>
  </si>
  <si>
    <r>
      <rPr>
        <sz val="9"/>
        <color rgb="FF444444"/>
        <rFont val="Times New Roman"/>
        <family val="1"/>
      </rPr>
      <t xml:space="preserve">RA </t>
    </r>
    <r>
      <rPr>
        <sz val="9"/>
        <color rgb="FF2F2F2F"/>
        <rFont val="Times New Roman"/>
        <family val="1"/>
      </rPr>
      <t>B</t>
    </r>
    <r>
      <rPr>
        <sz val="9"/>
        <color rgb="FF5B5B5B"/>
        <rFont val="Times New Roman"/>
        <family val="1"/>
      </rPr>
      <t xml:space="preserve">iil </t>
    </r>
    <r>
      <rPr>
        <sz val="9"/>
        <color rgb="FF2F2F2F"/>
        <rFont val="Times New Roman"/>
        <family val="1"/>
      </rPr>
      <t xml:space="preserve">1 </t>
    </r>
    <r>
      <rPr>
        <sz val="9"/>
        <color rgb="FF5B5B5B"/>
        <rFont val="Times New Roman"/>
        <family val="1"/>
      </rPr>
      <t>Civi</t>
    </r>
    <r>
      <rPr>
        <sz val="9"/>
        <color rgb="FF7E7E7E"/>
        <rFont val="Times New Roman"/>
        <family val="1"/>
      </rPr>
      <t xml:space="preserve">l </t>
    </r>
    <r>
      <rPr>
        <sz val="9"/>
        <color rgb="FF444444"/>
        <rFont val="Times New Roman"/>
        <family val="1"/>
      </rPr>
      <t>&amp; Inte</t>
    </r>
    <r>
      <rPr>
        <sz val="9"/>
        <color rgb="FF7E7E7E"/>
        <rFont val="Times New Roman"/>
        <family val="1"/>
      </rPr>
      <t>ri</t>
    </r>
    <r>
      <rPr>
        <sz val="9"/>
        <color rgb="FF444444"/>
        <rFont val="Times New Roman"/>
        <family val="1"/>
      </rPr>
      <t>or</t>
    </r>
  </si>
  <si>
    <r>
      <rPr>
        <sz val="9"/>
        <color rgb="FF444444"/>
        <rFont val="Times New Roman"/>
        <family val="1"/>
      </rPr>
      <t xml:space="preserve">RA Bill 2 </t>
    </r>
    <r>
      <rPr>
        <sz val="9"/>
        <color rgb="FF5B5B5B"/>
        <rFont val="Times New Roman"/>
        <family val="1"/>
      </rPr>
      <t xml:space="preserve">Civil </t>
    </r>
    <r>
      <rPr>
        <sz val="9"/>
        <color rgb="FF444444"/>
        <rFont val="Times New Roman"/>
        <family val="1"/>
      </rPr>
      <t xml:space="preserve">&amp; </t>
    </r>
    <r>
      <rPr>
        <sz val="9"/>
        <color rgb="FF5B5B5B"/>
        <rFont val="Times New Roman"/>
        <family val="1"/>
      </rPr>
      <t>Inte</t>
    </r>
    <r>
      <rPr>
        <sz val="9"/>
        <color rgb="FF7E7E7E"/>
        <rFont val="Times New Roman"/>
        <family val="1"/>
      </rPr>
      <t>ri</t>
    </r>
    <r>
      <rPr>
        <sz val="9"/>
        <color rgb="FF444444"/>
        <rFont val="Times New Roman"/>
        <family val="1"/>
      </rPr>
      <t>or</t>
    </r>
  </si>
  <si>
    <t>PO Amount</t>
  </si>
  <si>
    <t>RA Bill 3 Civil &amp; interior</t>
  </si>
  <si>
    <t>Certified Amount incl GST</t>
  </si>
  <si>
    <t xml:space="preserve">Designer wall extended </t>
  </si>
  <si>
    <r>
      <rPr>
        <sz val="9"/>
        <rFont val="Calibri"/>
        <family val="2"/>
      </rPr>
      <t xml:space="preserve">Fixing of  </t>
    </r>
    <r>
      <rPr>
        <b/>
        <sz val="9"/>
        <rFont val="Calibri"/>
        <family val="2"/>
      </rPr>
      <t xml:space="preserve">Vitrified tile flooring </t>
    </r>
    <r>
      <rPr>
        <sz val="9"/>
        <rFont val="Calibri"/>
        <family val="2"/>
      </rPr>
      <t xml:space="preserve">of 1200mm X 600mm  </t>
    </r>
    <r>
      <rPr>
        <b/>
        <sz val="9"/>
        <color rgb="FFFF0000"/>
        <rFont val="Calibri"/>
        <family val="2"/>
      </rPr>
      <t xml:space="preserve">seating area's </t>
    </r>
    <r>
      <rPr>
        <sz val="9"/>
        <rFont val="Calibri"/>
        <family val="2"/>
      </rPr>
      <t xml:space="preserve">flooring, including laying of 38 / 45 mm thick cement sand mortar bed in 1:4 proportions below the tiles, finishing of joints in white cement with added color pigments. Rate should be included with sand, cement, spacer, grouting etc. all raw materials to lay the tiles up to the mark. Complete in proper line &amp; level as per architectural drawing &amp; site engineer's instruction..(Flooring pattern as per design). &amp; Cleaning of the same as per intructions.tiles to be supplied by client. </t>
    </r>
    <r>
      <rPr>
        <sz val="9"/>
        <color rgb="FFFF0000"/>
        <rFont val="Calibri"/>
        <family val="2"/>
      </rPr>
      <t>Basic cost - 120/ -</t>
    </r>
  </si>
  <si>
    <t>Planter -1</t>
  </si>
  <si>
    <t>Vertical on wall</t>
  </si>
  <si>
    <t>Bar counter area chassing brick wall for gyser and ro line horizontal</t>
  </si>
  <si>
    <t>Wall chassing for electrical DB back side for cable tray concealed</t>
  </si>
  <si>
    <t>Bar counter skarting 150 mm front</t>
  </si>
  <si>
    <t>Side</t>
  </si>
  <si>
    <t>Planter -2</t>
  </si>
  <si>
    <t>MS display wall planter box</t>
  </si>
  <si>
    <t>Sft.</t>
  </si>
  <si>
    <r>
      <rPr>
        <sz val="9"/>
        <rFont val="Calibri"/>
        <family val="2"/>
      </rPr>
      <t>Providing fixing double leaf toughened glass door with 600mm fix glass on top fixed on existing faacde with patch fitting. Rate to include cost of heavy duty floor spring (Everite / Hemco / Haldin / Hyper or equivalent of capacity 120 kg), wooden/ sleeperwood decorative  handle of size 900mm, mortise concealed lock,  all required hardware patch fitting complete as directed. (Toughned Glass Door : Size -
1800mm X 2400mm)</t>
    </r>
  </si>
  <si>
    <t>Design wall</t>
  </si>
  <si>
    <t>Bar counter area wall</t>
  </si>
  <si>
    <t>Crate box for ms frame bar area</t>
  </si>
  <si>
    <t xml:space="preserve">Total </t>
  </si>
  <si>
    <t>PRICE COMPARATIVE                                                                                                          RA-3rd</t>
  </si>
  <si>
    <t>Ms railing</t>
  </si>
  <si>
    <t>RFT</t>
  </si>
  <si>
    <r>
      <rPr>
        <sz val="10"/>
        <rFont val="Calibri"/>
        <family val="2"/>
      </rPr>
      <t xml:space="preserve">Providing &amp; fixing </t>
    </r>
    <r>
      <rPr>
        <b/>
        <sz val="10"/>
        <rFont val="Calibri"/>
        <family val="2"/>
      </rPr>
      <t xml:space="preserve">brass Foot-rail near planter box </t>
    </r>
    <r>
      <rPr>
        <sz val="10"/>
        <rFont val="Calibri"/>
        <family val="2"/>
      </rPr>
      <t>made out of 38 mm.dia brass tube (14 gauge 304 grade hair line mat finished) framing, fixing the frame on floor with all necessary hardware fittings. Complete as per architectural detail drawing &amp; site engineer' instruction.@ bar counter's front.</t>
    </r>
  </si>
  <si>
    <t>P&amp;F of 450mm dia half cut wooden barrel finished with artistic paint &amp; lacquer finish fixed on existing ms framework. Rate including all necessary hardware fittings to install the barrel, scaffolding, etc. as required on site. Complete as per architectural detail drawing &amp; site engineer's instruction.</t>
  </si>
  <si>
    <t>Extra item</t>
  </si>
  <si>
    <t xml:space="preserve">Proforma Invoice </t>
  </si>
  <si>
    <t>Real scale jeep (vehicle) artwork installtion</t>
  </si>
  <si>
    <t>job</t>
  </si>
  <si>
    <t>Desiner Jeep Wall plaster</t>
  </si>
  <si>
    <t>PROJECT: IRISH HOUSE, LUCKNOW AIRPORT - TERMINAL-T3                             RA-4th</t>
  </si>
  <si>
    <t xml:space="preserve">Glass fasade above area </t>
  </si>
  <si>
    <t>Airport coridor side pop</t>
  </si>
  <si>
    <t>Glass fasade above area pop</t>
  </si>
  <si>
    <t>Desiner Jeep Wall pop</t>
  </si>
  <si>
    <t xml:space="preserve">Airport coridor side </t>
  </si>
  <si>
    <t xml:space="preserve">Column </t>
  </si>
  <si>
    <t xml:space="preserve">bar hanger glass </t>
  </si>
  <si>
    <t>Wicket Door</t>
  </si>
  <si>
    <t>Ms railing planter box</t>
  </si>
  <si>
    <t>Ms railing due to design change by akshay sir</t>
  </si>
  <si>
    <t>Frame-1 Bar counter side Horizontal section</t>
  </si>
  <si>
    <t>Vertical member</t>
  </si>
  <si>
    <t>Frame-2  Horizontal section</t>
  </si>
  <si>
    <t>Frame-3  Horizontal section</t>
  </si>
  <si>
    <t>Frame-4  Horizontal section</t>
  </si>
  <si>
    <t>jeep installation</t>
  </si>
  <si>
    <t xml:space="preserve">Old Barrel above sofa ms frame </t>
  </si>
  <si>
    <t>Hostess desk barrel</t>
  </si>
  <si>
    <t>Trap door</t>
  </si>
  <si>
    <t>RA Bill 4 Civil &amp; interior</t>
  </si>
  <si>
    <t>Bar counter RHS</t>
  </si>
  <si>
    <t>Bar counter LHS</t>
  </si>
  <si>
    <t>EXTRA ITEM - Part-1</t>
  </si>
  <si>
    <t>THE IRISH HOUSE                              RA-4th</t>
  </si>
  <si>
    <t>The Irish House Interior and finishing work RA -4th</t>
  </si>
  <si>
    <t xml:space="preserve">Tile replace due to railing removing </t>
  </si>
  <si>
    <t xml:space="preserve">850x300 mm duct </t>
  </si>
  <si>
    <t>850x300 mm duct Glass screen side</t>
  </si>
  <si>
    <t>550x200 mm duct</t>
  </si>
  <si>
    <t>550x200 mm counter area</t>
  </si>
  <si>
    <t xml:space="preserve">Artifact    </t>
  </si>
  <si>
    <t>vertical member above sofa</t>
  </si>
  <si>
    <t xml:space="preserve">Amount </t>
  </si>
  <si>
    <t>Boq</t>
  </si>
  <si>
    <t>Varation</t>
  </si>
  <si>
    <t xml:space="preserve">Credit Note Against RA 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</si>
</sst>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 #,##0.00_ ;_ * \-#,##0.00_ ;_ * &quot;-&quot;??_ ;_ @_ "/>
    <numFmt numFmtId="164" formatCode="_(* #,##0.00_);_(* \(#,##0.00\);_(* &quot;-&quot;??_);_(@_)"/>
    <numFmt numFmtId="165" formatCode="#,##0.00;#,##0.00"/>
    <numFmt numFmtId="166" formatCode="_ * #,##0.0_ ;_ * \-#,##0.0_ ;_ * &quot;-&quot;??_ ;_ @_ "/>
    <numFmt numFmtId="167" formatCode="#,##0.00000000"/>
    <numFmt numFmtId="168" formatCode="_(* #,##0_);_(* \(#,##0\);_(* \-??_);_(@_)"/>
  </numFmts>
  <fonts count="68">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8"/>
      <name val="Calibri"/>
      <family val="2"/>
    </font>
    <font>
      <b/>
      <sz val="11"/>
      <color theme="1"/>
      <name val="Arial"/>
      <family val="2"/>
    </font>
    <font>
      <sz val="8"/>
      <color rgb="FF000000"/>
      <name val="Calibri"/>
      <family val="2"/>
    </font>
    <font>
      <sz val="8"/>
      <name val="Calibri"/>
      <family val="2"/>
    </font>
    <font>
      <sz val="11"/>
      <color theme="1"/>
      <name val="Calibri"/>
      <family val="2"/>
      <scheme val="minor"/>
    </font>
    <font>
      <sz val="10"/>
      <color theme="1"/>
      <name val="Adani Regular"/>
      <charset val="134"/>
    </font>
    <font>
      <b/>
      <sz val="11"/>
      <color theme="1"/>
      <name val="Calibri"/>
      <family val="2"/>
      <scheme val="minor"/>
    </font>
    <font>
      <b/>
      <sz val="10"/>
      <color rgb="FF000000"/>
      <name val="Times New Roman"/>
      <family val="1"/>
    </font>
    <font>
      <sz val="11"/>
      <name val="Cambria"/>
      <family val="1"/>
      <scheme val="major"/>
    </font>
    <font>
      <b/>
      <sz val="9"/>
      <name val="Calibri"/>
      <family val="2"/>
    </font>
    <font>
      <sz val="24"/>
      <name val="Calibri"/>
      <family val="2"/>
      <scheme val="minor"/>
    </font>
    <font>
      <sz val="12"/>
      <name val="Calibri"/>
      <family val="2"/>
      <scheme val="minor"/>
    </font>
    <font>
      <sz val="10"/>
      <name val="Calibri"/>
      <family val="2"/>
      <scheme val="minor"/>
    </font>
    <font>
      <sz val="14"/>
      <name val="Calibri"/>
      <family val="2"/>
      <scheme val="minor"/>
    </font>
    <font>
      <sz val="11"/>
      <name val="Calibri"/>
      <family val="2"/>
      <scheme val="minor"/>
    </font>
    <font>
      <sz val="24"/>
      <color theme="1"/>
      <name val="Arial Black"/>
      <family val="2"/>
    </font>
    <font>
      <b/>
      <sz val="12"/>
      <color theme="1"/>
      <name val="Calibri"/>
      <family val="2"/>
      <scheme val="minor"/>
    </font>
    <font>
      <sz val="10"/>
      <color indexed="8"/>
      <name val="Calibri"/>
      <family val="2"/>
      <scheme val="minor"/>
    </font>
    <font>
      <b/>
      <sz val="14"/>
      <color theme="1"/>
      <name val="Calibri"/>
      <family val="2"/>
      <scheme val="minor"/>
    </font>
    <font>
      <b/>
      <sz val="11"/>
      <name val="Calibri"/>
      <family val="2"/>
      <scheme val="minor"/>
    </font>
    <font>
      <sz val="11"/>
      <color rgb="FFFF0000"/>
      <name val="Calibri"/>
      <family val="2"/>
      <scheme val="minor"/>
    </font>
    <font>
      <b/>
      <u/>
      <sz val="11"/>
      <color theme="1"/>
      <name val="Calibri"/>
      <family val="2"/>
      <scheme val="minor"/>
    </font>
    <font>
      <sz val="12"/>
      <color theme="1"/>
      <name val="Calibri"/>
      <family val="2"/>
      <scheme val="minor"/>
    </font>
    <font>
      <sz val="10"/>
      <name val="Arial"/>
      <family val="2"/>
    </font>
    <font>
      <sz val="10"/>
      <name val="Helv"/>
      <charset val="204"/>
    </font>
    <font>
      <sz val="8"/>
      <color rgb="FFFF0000"/>
      <name val="Calibri"/>
      <family val="2"/>
    </font>
    <font>
      <b/>
      <sz val="8"/>
      <color rgb="FFFF0000"/>
      <name val="Calibri"/>
      <family val="2"/>
    </font>
    <font>
      <sz val="10"/>
      <color rgb="FF000000"/>
      <name val="Times New Roman"/>
      <family val="1"/>
    </font>
    <font>
      <b/>
      <sz val="11"/>
      <color theme="1"/>
      <name val="Calibri"/>
      <family val="2"/>
      <scheme val="minor"/>
    </font>
    <font>
      <b/>
      <sz val="11"/>
      <name val="Calibri"/>
      <family val="2"/>
      <scheme val="minor"/>
    </font>
    <font>
      <sz val="11"/>
      <name val="Calibri"/>
      <family val="2"/>
      <scheme val="minor"/>
    </font>
    <font>
      <sz val="10"/>
      <color rgb="FF000000"/>
      <name val="Times New Roman"/>
      <family val="1"/>
    </font>
    <font>
      <b/>
      <i/>
      <sz val="9"/>
      <color rgb="FF2F2F2F"/>
      <name val="Arial"/>
      <family val="2"/>
    </font>
    <font>
      <b/>
      <sz val="9"/>
      <color rgb="FF2F2F2F"/>
      <name val="Arial"/>
      <family val="2"/>
    </font>
    <font>
      <b/>
      <sz val="9"/>
      <name val="Arial"/>
      <family val="2"/>
    </font>
    <font>
      <sz val="9"/>
      <name val="Times New Roman"/>
      <family val="1"/>
    </font>
    <font>
      <sz val="9"/>
      <color rgb="FF444444"/>
      <name val="Times New Roman"/>
      <family val="1"/>
    </font>
    <font>
      <sz val="9"/>
      <color rgb="FF2F2F2F"/>
      <name val="Times New Roman"/>
      <family val="1"/>
    </font>
    <font>
      <sz val="9"/>
      <color rgb="FF5B5B5B"/>
      <name val="Times New Roman"/>
      <family val="1"/>
    </font>
    <font>
      <sz val="9"/>
      <color rgb="FF7E7E7E"/>
      <name val="Times New Roman"/>
      <family val="1"/>
    </font>
    <font>
      <b/>
      <sz val="9"/>
      <color rgb="FF444444"/>
      <name val="Times New Roman"/>
      <family val="1"/>
    </font>
    <font>
      <sz val="9"/>
      <color rgb="FF000000"/>
      <name val="Times New Roman"/>
      <family val="1"/>
    </font>
    <font>
      <sz val="9"/>
      <name val="Calibri"/>
      <family val="2"/>
    </font>
    <font>
      <b/>
      <sz val="9"/>
      <color rgb="FFFF0000"/>
      <name val="Calibri"/>
      <family val="2"/>
    </font>
    <font>
      <sz val="9"/>
      <color rgb="FFFF0000"/>
      <name val="Calibri"/>
      <family val="2"/>
    </font>
    <font>
      <sz val="8"/>
      <color rgb="FF000000"/>
      <name val="Times New Roman"/>
      <family val="1"/>
    </font>
    <font>
      <sz val="10"/>
      <name val="Calibri"/>
      <family val="2"/>
    </font>
    <font>
      <b/>
      <sz val="10"/>
      <name val="Calibri"/>
      <family val="2"/>
    </font>
    <font>
      <sz val="10"/>
      <color rgb="FF000000"/>
      <name val="Calibri"/>
      <family val="2"/>
    </font>
    <font>
      <sz val="9"/>
      <color rgb="FF000000"/>
      <name val="Calibri"/>
      <family val="2"/>
    </font>
    <font>
      <sz val="8"/>
      <color theme="1" tint="4.9989318521683403E-2"/>
      <name val="Calibri"/>
      <family val="2"/>
    </font>
    <font>
      <sz val="11"/>
      <color indexed="8"/>
      <name val="Calibri"/>
      <family val="2"/>
      <scheme val="minor"/>
    </font>
    <font>
      <sz val="10"/>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D8D8D8"/>
        <bgColor indexed="64"/>
      </patternFill>
    </fill>
    <fill>
      <patternFill patternType="solid">
        <fgColor rgb="FFDBE6F0"/>
        <bgColor indexed="64"/>
      </patternFill>
    </fill>
    <fill>
      <patternFill patternType="solid">
        <fgColor theme="4" tint="0.79995117038483843"/>
        <bgColor indexed="64"/>
      </patternFill>
    </fill>
    <fill>
      <patternFill patternType="solid">
        <fgColor theme="4"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rgb="FFFFFF00"/>
        <bgColor indexed="64"/>
      </patternFill>
    </fill>
  </fills>
  <borders count="66">
    <border>
      <left/>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medium">
        <color auto="1"/>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rgb="FF000000"/>
      </left>
      <right style="thin">
        <color rgb="FF000000"/>
      </right>
      <top style="thin">
        <color rgb="FF000000"/>
      </top>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rgb="FF000000"/>
      </right>
      <top style="thin">
        <color rgb="FF000000"/>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rgb="FF000000"/>
      </bottom>
      <diagonal/>
    </border>
    <border>
      <left/>
      <right/>
      <top style="medium">
        <color auto="1"/>
      </top>
      <bottom style="thin">
        <color rgb="FF000000"/>
      </bottom>
      <diagonal/>
    </border>
    <border>
      <left style="medium">
        <color auto="1"/>
      </left>
      <right/>
      <top style="thin">
        <color rgb="FF000000"/>
      </top>
      <bottom style="thin">
        <color rgb="FF000000"/>
      </bottom>
      <diagonal/>
    </border>
    <border>
      <left/>
      <right/>
      <top style="thin">
        <color rgb="FF000000"/>
      </top>
      <bottom style="thin">
        <color rgb="FF000000"/>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right style="medium">
        <color auto="1"/>
      </right>
      <top/>
      <bottom style="thin">
        <color rgb="FF000000"/>
      </bottom>
      <diagonal/>
    </border>
    <border>
      <left style="thin">
        <color rgb="FF000000"/>
      </left>
      <right style="medium">
        <color auto="1"/>
      </right>
      <top style="thin">
        <color rgb="FF000000"/>
      </top>
      <bottom style="thin">
        <color rgb="FF000000"/>
      </bottom>
      <diagonal/>
    </border>
    <border>
      <left style="medium">
        <color auto="1"/>
      </left>
      <right style="thin">
        <color rgb="FF000000"/>
      </right>
      <top style="medium">
        <color auto="1"/>
      </top>
      <bottom style="medium">
        <color auto="1"/>
      </bottom>
      <diagonal/>
    </border>
    <border>
      <left style="thin">
        <color rgb="FF000000"/>
      </left>
      <right style="thin">
        <color rgb="FF000000"/>
      </right>
      <top style="medium">
        <color auto="1"/>
      </top>
      <bottom style="medium">
        <color auto="1"/>
      </bottom>
      <diagonal/>
    </border>
    <border>
      <left style="thin">
        <color rgb="FF000000"/>
      </left>
      <right style="medium">
        <color auto="1"/>
      </right>
      <top style="thin">
        <color rgb="FF000000"/>
      </top>
      <bottom/>
      <diagonal/>
    </border>
    <border>
      <left style="thin">
        <color rgb="FF000000"/>
      </left>
      <right style="medium">
        <color auto="1"/>
      </right>
      <top style="medium">
        <color auto="1"/>
      </top>
      <bottom style="medium">
        <color auto="1"/>
      </bottom>
      <diagonal/>
    </border>
    <border>
      <left/>
      <right/>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style="medium">
        <color auto="1"/>
      </right>
      <top style="hair">
        <color auto="1"/>
      </top>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top/>
      <bottom style="medium">
        <color auto="1"/>
      </bottom>
      <diagonal/>
    </border>
    <border>
      <left/>
      <right style="hair">
        <color auto="1"/>
      </right>
      <top/>
      <bottom style="medium">
        <color auto="1"/>
      </bottom>
      <diagonal/>
    </border>
    <border>
      <left style="hair">
        <color auto="1"/>
      </left>
      <right style="hair">
        <color auto="1"/>
      </right>
      <top/>
      <bottom style="medium">
        <color auto="1"/>
      </bottom>
      <diagonal/>
    </border>
    <border>
      <left style="hair">
        <color auto="1"/>
      </left>
      <right style="medium">
        <color auto="1"/>
      </right>
      <top/>
      <bottom style="medium">
        <color auto="1"/>
      </bottom>
      <diagonal/>
    </border>
    <border>
      <left style="thin">
        <color auto="1"/>
      </left>
      <right style="thin">
        <color auto="1"/>
      </right>
      <top style="medium">
        <color auto="1"/>
      </top>
      <bottom style="medium">
        <color auto="1"/>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bottom style="hair">
        <color auto="1"/>
      </bottom>
      <diagonal/>
    </border>
    <border>
      <left style="medium">
        <color auto="1"/>
      </left>
      <right style="hair">
        <color auto="1"/>
      </right>
      <top style="hair">
        <color auto="1"/>
      </top>
      <bottom/>
      <diagonal/>
    </border>
    <border>
      <left/>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diagonal/>
    </border>
    <border>
      <left style="thin">
        <color auto="1"/>
      </left>
      <right style="thin">
        <color auto="1"/>
      </right>
      <top/>
      <bottom/>
      <diagonal/>
    </border>
    <border>
      <left/>
      <right style="medium">
        <color auto="1"/>
      </right>
      <top style="thin">
        <color rgb="FF000000"/>
      </top>
      <bottom style="thin">
        <color rgb="FF000000"/>
      </bottom>
      <diagonal/>
    </border>
    <border>
      <left/>
      <right/>
      <top/>
      <bottom style="thin">
        <color rgb="FF000000"/>
      </bottom>
      <diagonal/>
    </border>
  </borders>
  <cellStyleXfs count="8">
    <xf numFmtId="0" fontId="0" fillId="0" borderId="0"/>
    <xf numFmtId="43" fontId="42" fillId="0" borderId="0" applyFont="0" applyFill="0" applyBorder="0" applyAlignment="0" applyProtection="0"/>
    <xf numFmtId="0" fontId="38" fillId="0" borderId="0"/>
    <xf numFmtId="0" fontId="37" fillId="0" borderId="0"/>
    <xf numFmtId="0" fontId="19" fillId="0" borderId="0"/>
    <xf numFmtId="0" fontId="39" fillId="0" borderId="0"/>
    <xf numFmtId="0" fontId="19" fillId="0" borderId="0"/>
    <xf numFmtId="0" fontId="9" fillId="0" borderId="0"/>
  </cellStyleXfs>
  <cellXfs count="390">
    <xf numFmtId="0" fontId="0" fillId="0" borderId="0" xfId="0" applyFill="1" applyBorder="1" applyAlignment="1">
      <alignment horizontal="left" vertical="top"/>
    </xf>
    <xf numFmtId="0" fontId="0" fillId="2" borderId="0" xfId="0" applyFill="1" applyBorder="1" applyAlignment="1">
      <alignment horizontal="center" vertical="center"/>
    </xf>
    <xf numFmtId="164" fontId="16" fillId="2" borderId="2" xfId="0" applyNumberFormat="1" applyFont="1" applyFill="1" applyBorder="1" applyAlignment="1">
      <alignment horizontal="center" vertical="center" wrapText="1"/>
    </xf>
    <xf numFmtId="164" fontId="16" fillId="2" borderId="2" xfId="1" applyNumberFormat="1" applyFont="1" applyFill="1" applyBorder="1" applyAlignment="1">
      <alignment horizontal="center" vertical="center" wrapText="1"/>
    </xf>
    <xf numFmtId="164" fontId="16" fillId="2" borderId="2" xfId="1" applyNumberFormat="1" applyFont="1" applyFill="1" applyBorder="1" applyAlignment="1">
      <alignment horizontal="center" vertical="center"/>
    </xf>
    <xf numFmtId="0" fontId="0" fillId="6" borderId="2" xfId="0" applyFill="1" applyBorder="1" applyAlignment="1">
      <alignment horizontal="left" vertical="top"/>
    </xf>
    <xf numFmtId="0" fontId="0" fillId="0" borderId="2" xfId="0" applyFill="1" applyBorder="1" applyAlignment="1">
      <alignment horizontal="left" vertical="top"/>
    </xf>
    <xf numFmtId="0" fontId="0" fillId="5" borderId="2" xfId="0" applyFill="1" applyBorder="1" applyAlignment="1">
      <alignment horizontal="left" vertical="top"/>
    </xf>
    <xf numFmtId="0" fontId="19" fillId="0" borderId="6" xfId="0" applyFont="1" applyFill="1" applyBorder="1" applyAlignment="1"/>
    <xf numFmtId="0" fontId="19" fillId="0" borderId="2" xfId="0" applyFont="1" applyFill="1" applyBorder="1" applyAlignment="1">
      <alignment horizontal="center" vertical="center"/>
    </xf>
    <xf numFmtId="2" fontId="19" fillId="0" borderId="2" xfId="0" applyNumberFormat="1" applyFont="1" applyFill="1" applyBorder="1" applyAlignment="1">
      <alignment horizontal="center" vertical="center"/>
    </xf>
    <xf numFmtId="0" fontId="21" fillId="0" borderId="6" xfId="0" applyFont="1" applyFill="1" applyBorder="1" applyAlignment="1"/>
    <xf numFmtId="0" fontId="21" fillId="0" borderId="2" xfId="0" applyFont="1" applyFill="1" applyBorder="1" applyAlignment="1"/>
    <xf numFmtId="0" fontId="21" fillId="0" borderId="2" xfId="0" applyFont="1" applyFill="1" applyBorder="1" applyAlignment="1">
      <alignment horizontal="center" vertical="center"/>
    </xf>
    <xf numFmtId="0" fontId="22" fillId="0" borderId="2" xfId="0" applyFont="1" applyFill="1" applyBorder="1" applyAlignment="1">
      <alignment horizontal="center" vertical="center"/>
    </xf>
    <xf numFmtId="2" fontId="22" fillId="0" borderId="2" xfId="0" applyNumberFormat="1" applyFont="1" applyFill="1" applyBorder="1" applyAlignment="1">
      <alignment horizontal="center" vertical="center"/>
    </xf>
    <xf numFmtId="0" fontId="21" fillId="0" borderId="9" xfId="0" applyFont="1" applyFill="1" applyBorder="1" applyAlignment="1"/>
    <xf numFmtId="0" fontId="21" fillId="0" borderId="10" xfId="0" applyFont="1" applyFill="1" applyBorder="1" applyAlignment="1"/>
    <xf numFmtId="0" fontId="0" fillId="0" borderId="10" xfId="0" applyFill="1" applyBorder="1" applyAlignment="1">
      <alignment horizontal="left" vertical="top"/>
    </xf>
    <xf numFmtId="0" fontId="19" fillId="0" borderId="2" xfId="0" applyFont="1" applyFill="1" applyBorder="1" applyAlignment="1"/>
    <xf numFmtId="0" fontId="0" fillId="0" borderId="5" xfId="0" applyFill="1" applyBorder="1" applyAlignment="1">
      <alignment horizontal="left" vertical="top" wrapText="1"/>
    </xf>
    <xf numFmtId="0" fontId="18" fillId="0" borderId="2" xfId="0" applyFont="1" applyFill="1" applyBorder="1" applyAlignment="1">
      <alignment horizontal="center" vertical="center" wrapText="1"/>
    </xf>
    <xf numFmtId="1" fontId="17" fillId="2" borderId="2" xfId="0" applyNumberFormat="1" applyFont="1" applyFill="1" applyBorder="1" applyAlignment="1">
      <alignment horizontal="center" vertical="center" shrinkToFit="1"/>
    </xf>
    <xf numFmtId="0" fontId="0" fillId="4" borderId="2" xfId="0" applyFill="1" applyBorder="1" applyAlignment="1">
      <alignment horizontal="left" wrapText="1"/>
    </xf>
    <xf numFmtId="0" fontId="0" fillId="4" borderId="2" xfId="0" applyFill="1" applyBorder="1" applyAlignment="1">
      <alignment horizontal="center" vertical="center" wrapText="1"/>
    </xf>
    <xf numFmtId="2" fontId="17" fillId="0" borderId="2" xfId="0" applyNumberFormat="1" applyFont="1" applyFill="1" applyBorder="1" applyAlignment="1">
      <alignment horizontal="center" vertical="center" shrinkToFit="1"/>
    </xf>
    <xf numFmtId="3" fontId="17" fillId="2" borderId="2" xfId="0" applyNumberFormat="1" applyFont="1" applyFill="1" applyBorder="1" applyAlignment="1">
      <alignment horizontal="center" vertical="center" shrinkToFit="1"/>
    </xf>
    <xf numFmtId="0" fontId="0" fillId="0" borderId="2" xfId="0" applyFill="1" applyBorder="1" applyAlignment="1">
      <alignment horizontal="left" wrapText="1"/>
    </xf>
    <xf numFmtId="0" fontId="0" fillId="2" borderId="2" xfId="0" applyFill="1" applyBorder="1" applyAlignment="1">
      <alignment horizontal="center" vertical="center" wrapText="1"/>
    </xf>
    <xf numFmtId="164" fontId="16" fillId="2" borderId="12" xfId="1" applyNumberFormat="1" applyFont="1" applyFill="1" applyBorder="1" applyAlignment="1">
      <alignment horizontal="center" vertical="center"/>
    </xf>
    <xf numFmtId="0" fontId="0" fillId="6" borderId="12" xfId="0" applyFill="1" applyBorder="1" applyAlignment="1">
      <alignment horizontal="left" vertical="top"/>
    </xf>
    <xf numFmtId="0" fontId="0" fillId="0" borderId="12" xfId="0" applyFill="1" applyBorder="1" applyAlignment="1">
      <alignment horizontal="left" vertical="top"/>
    </xf>
    <xf numFmtId="0" fontId="0" fillId="0" borderId="14" xfId="0" applyFill="1" applyBorder="1" applyAlignment="1">
      <alignment horizontal="left" vertical="top"/>
    </xf>
    <xf numFmtId="9" fontId="0" fillId="0" borderId="12" xfId="0" applyNumberFormat="1" applyFill="1" applyBorder="1" applyAlignment="1">
      <alignment horizontal="left" vertical="top"/>
    </xf>
    <xf numFmtId="0" fontId="18" fillId="0" borderId="2" xfId="0" applyFont="1" applyFill="1" applyBorder="1" applyAlignment="1">
      <alignment horizontal="center" vertical="top" wrapText="1"/>
    </xf>
    <xf numFmtId="2" fontId="17" fillId="0" borderId="2" xfId="0" applyNumberFormat="1" applyFont="1" applyFill="1" applyBorder="1" applyAlignment="1">
      <alignment horizontal="center" vertical="top" shrinkToFit="1"/>
    </xf>
    <xf numFmtId="0" fontId="18" fillId="2" borderId="2" xfId="0" applyFont="1" applyFill="1" applyBorder="1" applyAlignment="1">
      <alignment horizontal="center" vertical="center" wrapText="1"/>
    </xf>
    <xf numFmtId="0" fontId="0" fillId="2" borderId="2" xfId="0" applyFill="1" applyBorder="1" applyAlignment="1">
      <alignment horizontal="center" vertical="center"/>
    </xf>
    <xf numFmtId="0" fontId="0" fillId="0" borderId="2" xfId="0" applyBorder="1"/>
    <xf numFmtId="0" fontId="0" fillId="0" borderId="2" xfId="0" applyBorder="1" applyAlignment="1">
      <alignment horizontal="center" vertical="center"/>
    </xf>
    <xf numFmtId="2" fontId="0" fillId="0" borderId="2" xfId="0" applyNumberFormat="1" applyBorder="1" applyAlignment="1">
      <alignment horizontal="center" vertical="center"/>
    </xf>
    <xf numFmtId="0" fontId="15" fillId="2" borderId="3" xfId="0" applyFont="1" applyFill="1" applyBorder="1" applyAlignment="1">
      <alignment horizontal="center" vertical="top" wrapText="1"/>
    </xf>
    <xf numFmtId="0" fontId="15" fillId="2" borderId="4" xfId="0" applyFont="1" applyFill="1" applyBorder="1" applyAlignment="1">
      <alignment horizontal="center" vertical="top" wrapText="1"/>
    </xf>
    <xf numFmtId="0" fontId="15" fillId="2" borderId="1" xfId="0" applyFont="1" applyFill="1" applyBorder="1" applyAlignment="1">
      <alignment horizontal="left" vertical="top" wrapText="1" indent="1"/>
    </xf>
    <xf numFmtId="0" fontId="0" fillId="2" borderId="3" xfId="0" applyFill="1" applyBorder="1" applyAlignment="1">
      <alignment horizontal="left" wrapText="1"/>
    </xf>
    <xf numFmtId="0" fontId="15" fillId="2" borderId="4" xfId="0" applyFont="1" applyFill="1" applyBorder="1" applyAlignment="1">
      <alignment horizontal="left" vertical="top" wrapText="1"/>
    </xf>
    <xf numFmtId="0" fontId="0" fillId="2" borderId="4" xfId="0" applyFill="1" applyBorder="1" applyAlignment="1">
      <alignment horizontal="left" wrapText="1"/>
    </xf>
    <xf numFmtId="1" fontId="17" fillId="2" borderId="3" xfId="0" applyNumberFormat="1" applyFont="1" applyFill="1" applyBorder="1" applyAlignment="1">
      <alignment horizontal="center" vertical="center" shrinkToFit="1"/>
    </xf>
    <xf numFmtId="0" fontId="18" fillId="2" borderId="4" xfId="0" applyFont="1" applyFill="1" applyBorder="1" applyAlignment="1">
      <alignment horizontal="left" vertical="top" wrapText="1"/>
    </xf>
    <xf numFmtId="0" fontId="18" fillId="2" borderId="4" xfId="0" applyFont="1" applyFill="1" applyBorder="1" applyAlignment="1">
      <alignment horizontal="center" vertical="center" wrapText="1"/>
    </xf>
    <xf numFmtId="0" fontId="0" fillId="2" borderId="4" xfId="0" applyFill="1" applyBorder="1" applyAlignment="1">
      <alignment horizontal="left" vertical="top" wrapText="1"/>
    </xf>
    <xf numFmtId="2" fontId="17" fillId="2" borderId="4" xfId="0" applyNumberFormat="1" applyFont="1" applyFill="1" applyBorder="1" applyAlignment="1">
      <alignment horizontal="center" vertical="center" shrinkToFit="1"/>
    </xf>
    <xf numFmtId="1" fontId="17" fillId="2" borderId="3" xfId="0" applyNumberFormat="1" applyFont="1" applyFill="1" applyBorder="1" applyAlignment="1">
      <alignment horizontal="center" vertical="top" shrinkToFit="1"/>
    </xf>
    <xf numFmtId="0" fontId="18" fillId="2" borderId="4" xfId="0" applyFont="1" applyFill="1" applyBorder="1" applyAlignment="1">
      <alignment horizontal="center" vertical="top" wrapText="1"/>
    </xf>
    <xf numFmtId="2" fontId="17" fillId="2" borderId="4" xfId="0" applyNumberFormat="1" applyFont="1" applyFill="1" applyBorder="1" applyAlignment="1">
      <alignment horizontal="center" vertical="top" shrinkToFit="1"/>
    </xf>
    <xf numFmtId="2" fontId="17" fillId="2" borderId="4" xfId="0" applyNumberFormat="1" applyFont="1" applyFill="1" applyBorder="1" applyAlignment="1">
      <alignment horizontal="right" vertical="center" shrinkToFit="1"/>
    </xf>
    <xf numFmtId="0" fontId="0" fillId="2" borderId="28" xfId="0" applyFill="1" applyBorder="1" applyAlignment="1">
      <alignment horizontal="left" wrapText="1"/>
    </xf>
    <xf numFmtId="0" fontId="0" fillId="2" borderId="28" xfId="0" applyFill="1" applyBorder="1" applyAlignment="1">
      <alignment horizontal="left" vertical="top" wrapText="1"/>
    </xf>
    <xf numFmtId="0" fontId="0" fillId="2" borderId="28" xfId="0" applyFill="1" applyBorder="1" applyAlignment="1">
      <alignment horizontal="left" vertical="center" wrapText="1"/>
    </xf>
    <xf numFmtId="3" fontId="17" fillId="2" borderId="28" xfId="0" applyNumberFormat="1" applyFont="1" applyFill="1" applyBorder="1" applyAlignment="1">
      <alignment horizontal="left" vertical="center" indent="4" shrinkToFit="1"/>
    </xf>
    <xf numFmtId="0" fontId="18" fillId="2" borderId="28" xfId="0" applyFont="1" applyFill="1" applyBorder="1" applyAlignment="1">
      <alignment horizontal="right" vertical="center" wrapText="1"/>
    </xf>
    <xf numFmtId="3" fontId="17" fillId="2" borderId="28" xfId="0" applyNumberFormat="1" applyFont="1" applyFill="1" applyBorder="1" applyAlignment="1">
      <alignment horizontal="right" vertical="center" shrinkToFit="1"/>
    </xf>
    <xf numFmtId="0" fontId="18" fillId="2" borderId="28" xfId="0" applyFont="1" applyFill="1" applyBorder="1" applyAlignment="1">
      <alignment horizontal="right" vertical="top" wrapText="1"/>
    </xf>
    <xf numFmtId="3" fontId="17" fillId="2" borderId="28" xfId="0" applyNumberFormat="1" applyFont="1" applyFill="1" applyBorder="1" applyAlignment="1">
      <alignment horizontal="right" vertical="top" shrinkToFit="1"/>
    </xf>
    <xf numFmtId="0" fontId="15" fillId="2" borderId="28" xfId="0" applyFont="1" applyFill="1" applyBorder="1" applyAlignment="1">
      <alignment horizontal="right" vertical="top" wrapText="1"/>
    </xf>
    <xf numFmtId="0" fontId="0" fillId="2" borderId="15" xfId="0" applyFill="1" applyBorder="1" applyAlignment="1">
      <alignment horizontal="left" wrapText="1"/>
    </xf>
    <xf numFmtId="0" fontId="0" fillId="2" borderId="11" xfId="0" applyFill="1" applyBorder="1" applyAlignment="1">
      <alignment horizontal="left" wrapText="1"/>
    </xf>
    <xf numFmtId="0" fontId="22" fillId="8" borderId="29" xfId="0" applyFont="1" applyFill="1" applyBorder="1" applyAlignment="1">
      <alignment horizontal="left" wrapText="1"/>
    </xf>
    <xf numFmtId="0" fontId="24" fillId="8" borderId="30" xfId="0" applyFont="1" applyFill="1" applyBorder="1" applyAlignment="1">
      <alignment horizontal="left" vertical="top" wrapText="1"/>
    </xf>
    <xf numFmtId="0" fontId="22" fillId="8" borderId="30" xfId="0" applyFont="1" applyFill="1" applyBorder="1" applyAlignment="1">
      <alignment horizontal="left" wrapText="1"/>
    </xf>
    <xf numFmtId="0" fontId="15" fillId="8" borderId="32" xfId="0" applyFont="1" applyFill="1" applyBorder="1" applyAlignment="1">
      <alignment horizontal="right" vertical="top" wrapText="1"/>
    </xf>
    <xf numFmtId="0" fontId="25" fillId="0" borderId="0" xfId="6" applyFont="1" applyAlignment="1">
      <alignment vertical="center"/>
    </xf>
    <xf numFmtId="0" fontId="26" fillId="0" borderId="0" xfId="6" applyFont="1" applyAlignment="1">
      <alignment vertical="center"/>
    </xf>
    <xf numFmtId="0" fontId="27" fillId="0" borderId="0" xfId="6" applyFont="1" applyAlignment="1">
      <alignment vertical="center"/>
    </xf>
    <xf numFmtId="0" fontId="28" fillId="0" borderId="0" xfId="6" applyFont="1" applyAlignment="1">
      <alignment vertical="center"/>
    </xf>
    <xf numFmtId="0" fontId="29" fillId="0" borderId="0" xfId="6" applyFont="1" applyAlignment="1">
      <alignment vertical="center"/>
    </xf>
    <xf numFmtId="0" fontId="29" fillId="0" borderId="0" xfId="5" applyFont="1" applyAlignment="1">
      <alignment horizontal="center" vertical="center" wrapText="1"/>
    </xf>
    <xf numFmtId="0" fontId="19" fillId="0" borderId="0" xfId="0" applyFont="1" applyFill="1" applyAlignment="1"/>
    <xf numFmtId="0" fontId="21" fillId="0" borderId="0" xfId="0" applyFont="1" applyFill="1" applyAlignment="1"/>
    <xf numFmtId="43" fontId="19" fillId="0" borderId="0" xfId="1" applyFont="1"/>
    <xf numFmtId="0" fontId="34" fillId="0" borderId="34" xfId="0" applyFont="1" applyFill="1" applyBorder="1" applyAlignment="1">
      <alignment horizontal="center" vertical="top" wrapText="1"/>
    </xf>
    <xf numFmtId="0" fontId="34" fillId="0" borderId="37" xfId="0" applyFont="1" applyFill="1" applyBorder="1" applyAlignment="1">
      <alignment horizontal="center" vertical="top" wrapText="1"/>
    </xf>
    <xf numFmtId="0" fontId="29" fillId="0" borderId="38" xfId="0" applyFont="1" applyFill="1" applyBorder="1" applyAlignment="1">
      <alignment horizontal="left" vertical="center" wrapText="1"/>
    </xf>
    <xf numFmtId="0" fontId="34" fillId="0" borderId="43" xfId="0" applyFont="1" applyFill="1" applyBorder="1" applyAlignment="1">
      <alignment horizontal="center" vertical="top" wrapText="1"/>
    </xf>
    <xf numFmtId="0" fontId="34" fillId="0" borderId="44" xfId="0" applyFont="1" applyFill="1" applyBorder="1" applyAlignment="1">
      <alignment horizontal="center" vertical="top" wrapText="1"/>
    </xf>
    <xf numFmtId="0" fontId="34" fillId="0" borderId="16" xfId="0" applyFont="1" applyFill="1" applyBorder="1" applyAlignment="1">
      <alignment horizontal="center" vertical="center" wrapText="1"/>
    </xf>
    <xf numFmtId="0" fontId="34" fillId="0" borderId="49" xfId="0" applyFont="1" applyFill="1" applyBorder="1" applyAlignment="1">
      <alignment horizontal="center" vertical="center" wrapText="1"/>
    </xf>
    <xf numFmtId="43" fontId="34" fillId="0" borderId="17" xfId="1" applyFont="1" applyBorder="1" applyAlignment="1">
      <alignment horizontal="center" vertical="center" wrapText="1"/>
    </xf>
    <xf numFmtId="0" fontId="19" fillId="0" borderId="34" xfId="0" applyFont="1" applyFill="1" applyBorder="1" applyAlignment="1"/>
    <xf numFmtId="0" fontId="19" fillId="0" borderId="35" xfId="0" applyFont="1" applyFill="1" applyBorder="1" applyAlignment="1"/>
    <xf numFmtId="43" fontId="19" fillId="0" borderId="36" xfId="1" applyFont="1" applyBorder="1"/>
    <xf numFmtId="0" fontId="19" fillId="0" borderId="50" xfId="0" applyFont="1" applyFill="1" applyBorder="1" applyAlignment="1">
      <alignment horizontal="center" vertical="center"/>
    </xf>
    <xf numFmtId="0" fontId="19" fillId="0" borderId="38" xfId="0" applyFont="1" applyFill="1" applyBorder="1" applyAlignment="1">
      <alignment horizontal="center" vertical="center"/>
    </xf>
    <xf numFmtId="2" fontId="19" fillId="0" borderId="38" xfId="0" applyNumberFormat="1" applyFont="1" applyFill="1" applyBorder="1" applyAlignment="1">
      <alignment horizontal="center" vertical="center"/>
    </xf>
    <xf numFmtId="43" fontId="19" fillId="0" borderId="38" xfId="1" applyFont="1" applyBorder="1" applyAlignment="1">
      <alignment horizontal="center" vertical="center"/>
    </xf>
    <xf numFmtId="43" fontId="19" fillId="0" borderId="52" xfId="1" applyFont="1" applyBorder="1" applyAlignment="1">
      <alignment horizontal="center" vertical="center"/>
    </xf>
    <xf numFmtId="0" fontId="19" fillId="0" borderId="51" xfId="0" applyFont="1" applyFill="1" applyBorder="1" applyAlignment="1">
      <alignment wrapText="1"/>
    </xf>
    <xf numFmtId="0" fontId="19" fillId="0" borderId="51" xfId="0" applyFont="1" applyFill="1" applyBorder="1" applyAlignment="1"/>
    <xf numFmtId="43" fontId="19" fillId="0" borderId="53" xfId="1" applyFont="1" applyBorder="1"/>
    <xf numFmtId="0" fontId="19" fillId="0" borderId="37" xfId="0" applyFont="1" applyFill="1" applyBorder="1" applyAlignment="1">
      <alignment horizontal="center" vertical="center"/>
    </xf>
    <xf numFmtId="0" fontId="19" fillId="0" borderId="38" xfId="0" applyFont="1" applyFill="1" applyBorder="1" applyAlignment="1">
      <alignment horizontal="justify" vertical="center" wrapText="1"/>
    </xf>
    <xf numFmtId="0" fontId="19" fillId="0" borderId="38" xfId="0" applyFont="1" applyFill="1" applyBorder="1" applyAlignment="1">
      <alignment horizontal="left" vertical="center" wrapText="1"/>
    </xf>
    <xf numFmtId="0" fontId="19" fillId="0" borderId="38" xfId="0" applyFont="1" applyFill="1" applyBorder="1" applyAlignment="1">
      <alignment horizontal="left"/>
    </xf>
    <xf numFmtId="0" fontId="19" fillId="0" borderId="38" xfId="0" applyFont="1" applyFill="1" applyBorder="1" applyAlignment="1">
      <alignment horizontal="center"/>
    </xf>
    <xf numFmtId="43" fontId="19" fillId="0" borderId="38" xfId="1" applyFont="1" applyBorder="1" applyAlignment="1">
      <alignment horizontal="center"/>
    </xf>
    <xf numFmtId="43" fontId="19" fillId="0" borderId="52" xfId="1" applyFont="1" applyBorder="1" applyAlignment="1">
      <alignment horizontal="center"/>
    </xf>
    <xf numFmtId="0" fontId="19" fillId="0" borderId="37" xfId="0" applyFont="1" applyFill="1" applyBorder="1" applyAlignment="1"/>
    <xf numFmtId="0" fontId="19" fillId="0" borderId="38" xfId="0" applyFont="1" applyFill="1" applyBorder="1" applyAlignment="1"/>
    <xf numFmtId="43" fontId="19" fillId="0" borderId="52" xfId="1" applyFont="1" applyBorder="1"/>
    <xf numFmtId="0" fontId="35" fillId="0" borderId="38" xfId="0" applyFont="1" applyFill="1" applyBorder="1" applyAlignment="1"/>
    <xf numFmtId="0" fontId="21" fillId="0" borderId="37" xfId="0" applyFont="1" applyFill="1" applyBorder="1" applyAlignment="1"/>
    <xf numFmtId="0" fontId="21" fillId="0" borderId="38" xfId="0" applyFont="1" applyFill="1" applyBorder="1" applyAlignment="1"/>
    <xf numFmtId="0" fontId="21" fillId="0" borderId="38" xfId="0" applyFont="1" applyFill="1" applyBorder="1" applyAlignment="1">
      <alignment horizontal="right"/>
    </xf>
    <xf numFmtId="43" fontId="21" fillId="0" borderId="52" xfId="1" applyFont="1" applyBorder="1"/>
    <xf numFmtId="0" fontId="19" fillId="0" borderId="54" xfId="0" applyFont="1" applyFill="1" applyBorder="1" applyAlignment="1"/>
    <xf numFmtId="0" fontId="19" fillId="0" borderId="41" xfId="0" applyFont="1" applyFill="1" applyBorder="1" applyAlignment="1"/>
    <xf numFmtId="0" fontId="19" fillId="0" borderId="41" xfId="0" applyFont="1" applyFill="1" applyBorder="1" applyAlignment="1">
      <alignment horizontal="right"/>
    </xf>
    <xf numFmtId="43" fontId="19" fillId="0" borderId="42" xfId="1" applyFont="1" applyBorder="1"/>
    <xf numFmtId="0" fontId="36" fillId="0" borderId="0" xfId="0" applyFont="1" applyFill="1" applyAlignment="1"/>
    <xf numFmtId="0" fontId="35" fillId="0" borderId="0" xfId="0" applyFont="1" applyFill="1" applyAlignment="1"/>
    <xf numFmtId="2" fontId="0" fillId="2" borderId="4" xfId="0" applyNumberFormat="1" applyFill="1" applyBorder="1" applyAlignment="1">
      <alignment horizontal="left" wrapText="1"/>
    </xf>
    <xf numFmtId="2" fontId="18" fillId="2" borderId="4" xfId="0" applyNumberFormat="1" applyFont="1" applyFill="1" applyBorder="1" applyAlignment="1">
      <alignment horizontal="right" vertical="top" wrapText="1"/>
    </xf>
    <xf numFmtId="2" fontId="17" fillId="2" borderId="4" xfId="0" applyNumberFormat="1" applyFont="1" applyFill="1" applyBorder="1" applyAlignment="1">
      <alignment horizontal="right" vertical="top" shrinkToFit="1"/>
    </xf>
    <xf numFmtId="2" fontId="18" fillId="2" borderId="4" xfId="1" applyNumberFormat="1" applyFont="1" applyFill="1" applyBorder="1" applyAlignment="1">
      <alignment horizontal="right" vertical="center" wrapText="1"/>
    </xf>
    <xf numFmtId="0" fontId="34" fillId="6" borderId="6" xfId="0" applyFont="1" applyFill="1" applyBorder="1" applyAlignment="1">
      <alignment horizontal="center" vertical="center"/>
    </xf>
    <xf numFmtId="1" fontId="29" fillId="0" borderId="2" xfId="0" applyNumberFormat="1" applyFont="1" applyBorder="1" applyAlignment="1">
      <alignment horizontal="center" vertical="center"/>
    </xf>
    <xf numFmtId="0" fontId="29" fillId="0" borderId="6" xfId="0" applyFont="1" applyBorder="1" applyAlignment="1">
      <alignment horizontal="center" vertical="center"/>
    </xf>
    <xf numFmtId="0" fontId="45" fillId="0" borderId="2" xfId="0" applyFont="1" applyBorder="1" applyAlignment="1">
      <alignment vertical="center" wrapText="1"/>
    </xf>
    <xf numFmtId="1" fontId="45" fillId="0" borderId="2" xfId="0" applyNumberFormat="1" applyFont="1" applyBorder="1" applyAlignment="1">
      <alignment horizontal="center" vertical="center"/>
    </xf>
    <xf numFmtId="0" fontId="44" fillId="6" borderId="2" xfId="0" applyFont="1" applyFill="1" applyBorder="1" applyAlignment="1">
      <alignment vertical="center" wrapText="1"/>
    </xf>
    <xf numFmtId="0" fontId="44" fillId="6" borderId="6" xfId="0" applyFont="1" applyFill="1" applyBorder="1" applyAlignment="1">
      <alignment horizontal="center" vertical="center"/>
    </xf>
    <xf numFmtId="0" fontId="45" fillId="0" borderId="6" xfId="0" applyFont="1" applyBorder="1" applyAlignment="1">
      <alignment horizontal="center" vertical="center"/>
    </xf>
    <xf numFmtId="0" fontId="14" fillId="0" borderId="2" xfId="0" applyFont="1" applyFill="1" applyBorder="1" applyAlignment="1">
      <alignment horizontal="center" vertical="center"/>
    </xf>
    <xf numFmtId="0" fontId="43" fillId="0" borderId="2" xfId="0" applyFont="1" applyFill="1" applyBorder="1" applyAlignment="1">
      <alignment horizontal="center" vertical="center"/>
    </xf>
    <xf numFmtId="0" fontId="14" fillId="0" borderId="2" xfId="0" applyFont="1" applyFill="1" applyBorder="1" applyAlignment="1"/>
    <xf numFmtId="0" fontId="14" fillId="0" borderId="6" xfId="0" applyFont="1" applyFill="1" applyBorder="1" applyAlignment="1"/>
    <xf numFmtId="0" fontId="43" fillId="0" borderId="2" xfId="0" applyFont="1" applyFill="1" applyBorder="1" applyAlignment="1"/>
    <xf numFmtId="0" fontId="0" fillId="0" borderId="2" xfId="0" applyFill="1" applyBorder="1" applyAlignment="1">
      <alignment horizontal="left" vertical="top" wrapText="1"/>
    </xf>
    <xf numFmtId="43" fontId="19" fillId="0" borderId="2" xfId="1" applyFont="1" applyBorder="1"/>
    <xf numFmtId="43" fontId="21" fillId="0" borderId="2" xfId="1" applyFont="1" applyBorder="1"/>
    <xf numFmtId="0" fontId="19" fillId="0" borderId="7" xfId="0" applyFont="1" applyFill="1" applyBorder="1" applyAlignment="1"/>
    <xf numFmtId="0" fontId="19" fillId="0" borderId="8" xfId="0" applyFont="1" applyFill="1" applyBorder="1" applyAlignment="1"/>
    <xf numFmtId="0" fontId="19" fillId="0" borderId="8" xfId="0" applyFont="1" applyFill="1" applyBorder="1" applyAlignment="1">
      <alignment horizontal="right"/>
    </xf>
    <xf numFmtId="43" fontId="19" fillId="0" borderId="13" xfId="1" applyFont="1" applyBorder="1"/>
    <xf numFmtId="43" fontId="21" fillId="0" borderId="12" xfId="1" applyFont="1" applyBorder="1"/>
    <xf numFmtId="43" fontId="19" fillId="0" borderId="12" xfId="1" applyFont="1" applyBorder="1"/>
    <xf numFmtId="43" fontId="21" fillId="0" borderId="10" xfId="1" applyFont="1" applyBorder="1"/>
    <xf numFmtId="43" fontId="21" fillId="0" borderId="14" xfId="1" applyFont="1" applyBorder="1"/>
    <xf numFmtId="0" fontId="21" fillId="0" borderId="2" xfId="0" applyFont="1" applyFill="1" applyBorder="1" applyAlignment="1">
      <alignment horizontal="center"/>
    </xf>
    <xf numFmtId="0" fontId="19" fillId="0" borderId="2" xfId="0" applyFont="1" applyFill="1" applyBorder="1" applyAlignment="1">
      <alignment horizontal="center"/>
    </xf>
    <xf numFmtId="0" fontId="21" fillId="0" borderId="10" xfId="0" applyFont="1" applyFill="1" applyBorder="1" applyAlignment="1">
      <alignment horizontal="center"/>
    </xf>
    <xf numFmtId="0" fontId="34" fillId="0" borderId="35" xfId="0" applyFont="1" applyBorder="1" applyAlignment="1">
      <alignment horizontal="justify" vertical="top" wrapText="1"/>
    </xf>
    <xf numFmtId="2" fontId="22" fillId="8" borderId="30" xfId="0" applyNumberFormat="1" applyFont="1" applyFill="1" applyBorder="1" applyAlignment="1">
      <alignment horizontal="center" vertical="center" wrapText="1"/>
    </xf>
    <xf numFmtId="0" fontId="0" fillId="0" borderId="12" xfId="0" applyBorder="1"/>
    <xf numFmtId="1" fontId="17" fillId="0" borderId="6" xfId="0" applyNumberFormat="1" applyFont="1" applyFill="1" applyBorder="1" applyAlignment="1">
      <alignment horizontal="center" vertical="center" shrinkToFit="1"/>
    </xf>
    <xf numFmtId="0" fontId="13" fillId="0" borderId="0" xfId="0" applyFont="1" applyFill="1" applyAlignment="1"/>
    <xf numFmtId="0" fontId="12" fillId="0" borderId="2" xfId="0" applyFont="1" applyFill="1" applyBorder="1" applyAlignment="1">
      <alignment horizontal="center" vertical="center"/>
    </xf>
    <xf numFmtId="2" fontId="19" fillId="2" borderId="2" xfId="0" applyNumberFormat="1" applyFont="1" applyFill="1" applyBorder="1" applyAlignment="1">
      <alignment horizontal="center" vertical="center"/>
    </xf>
    <xf numFmtId="0" fontId="49" fillId="0" borderId="2" xfId="0" applyFont="1" applyFill="1" applyBorder="1" applyAlignment="1">
      <alignment horizontal="left" vertical="top" wrapText="1"/>
    </xf>
    <xf numFmtId="0" fontId="48" fillId="0" borderId="2" xfId="0" applyFont="1" applyFill="1" applyBorder="1" applyAlignment="1">
      <alignment horizontal="left" vertical="top" wrapText="1"/>
    </xf>
    <xf numFmtId="0" fontId="42" fillId="0" borderId="2" xfId="0" applyFont="1" applyFill="1" applyBorder="1" applyAlignment="1">
      <alignment horizontal="left" vertical="top"/>
    </xf>
    <xf numFmtId="0" fontId="50" fillId="0" borderId="2" xfId="0" applyFont="1" applyFill="1" applyBorder="1" applyAlignment="1">
      <alignment horizontal="left" vertical="top" wrapText="1"/>
    </xf>
    <xf numFmtId="165" fontId="55" fillId="2" borderId="2" xfId="0" applyNumberFormat="1" applyFont="1" applyFill="1" applyBorder="1" applyAlignment="1">
      <alignment horizontal="left" vertical="top" wrapText="1"/>
    </xf>
    <xf numFmtId="0" fontId="42" fillId="0" borderId="2" xfId="0" applyFont="1" applyFill="1" applyBorder="1" applyAlignment="1">
      <alignment horizontal="left" vertical="top" wrapText="1"/>
    </xf>
    <xf numFmtId="0" fontId="19" fillId="2" borderId="2" xfId="0" applyFont="1" applyFill="1" applyBorder="1" applyAlignment="1">
      <alignment horizontal="center" vertical="center"/>
    </xf>
    <xf numFmtId="0" fontId="0" fillId="0" borderId="12" xfId="0" applyFill="1" applyBorder="1" applyAlignment="1">
      <alignment vertical="top" wrapText="1"/>
    </xf>
    <xf numFmtId="0" fontId="20" fillId="0" borderId="2" xfId="3" applyFont="1" applyBorder="1" applyAlignment="1">
      <alignment wrapText="1"/>
    </xf>
    <xf numFmtId="0" fontId="0" fillId="2" borderId="2" xfId="0" applyFill="1" applyBorder="1" applyAlignment="1">
      <alignment horizontal="left" vertical="top"/>
    </xf>
    <xf numFmtId="0" fontId="56" fillId="2" borderId="4" xfId="0" applyFont="1" applyFill="1" applyBorder="1" applyAlignment="1">
      <alignment horizontal="left" vertical="top" wrapText="1"/>
    </xf>
    <xf numFmtId="166" fontId="19" fillId="0" borderId="2" xfId="1" applyNumberFormat="1" applyFont="1" applyFill="1" applyBorder="1" applyAlignment="1">
      <alignment horizontal="center" vertical="center"/>
    </xf>
    <xf numFmtId="0" fontId="60" fillId="2" borderId="4" xfId="0" applyFont="1" applyFill="1" applyBorder="1" applyAlignment="1">
      <alignment horizontal="left" vertical="top" wrapText="1"/>
    </xf>
    <xf numFmtId="9" fontId="0" fillId="2" borderId="12" xfId="0" applyNumberFormat="1" applyFill="1" applyBorder="1" applyAlignment="1">
      <alignment horizontal="left" vertical="top"/>
    </xf>
    <xf numFmtId="0" fontId="10" fillId="0" borderId="2" xfId="0" applyFont="1" applyFill="1" applyBorder="1" applyAlignment="1">
      <alignment horizontal="center" vertical="center"/>
    </xf>
    <xf numFmtId="0" fontId="8" fillId="0" borderId="2" xfId="0" applyFont="1" applyFill="1" applyBorder="1" applyAlignment="1"/>
    <xf numFmtId="0" fontId="8" fillId="0" borderId="2" xfId="0" applyFont="1" applyFill="1" applyBorder="1" applyAlignment="1">
      <alignment horizontal="center" vertical="center"/>
    </xf>
    <xf numFmtId="0" fontId="0" fillId="2" borderId="11" xfId="0" applyFill="1" applyBorder="1" applyAlignment="1">
      <alignment horizontal="left" vertical="top" wrapText="1"/>
    </xf>
    <xf numFmtId="0" fontId="42" fillId="2" borderId="4" xfId="0" applyFont="1" applyFill="1" applyBorder="1" applyAlignment="1">
      <alignment horizontal="left" vertical="top" wrapText="1"/>
    </xf>
    <xf numFmtId="0" fontId="6" fillId="0" borderId="2" xfId="0" applyFont="1" applyFill="1" applyBorder="1" applyAlignment="1">
      <alignment horizontal="center" vertical="center"/>
    </xf>
    <xf numFmtId="0" fontId="42" fillId="0" borderId="2" xfId="0" applyFont="1" applyBorder="1"/>
    <xf numFmtId="0" fontId="0" fillId="0" borderId="0" xfId="0" applyNumberFormat="1" applyFill="1" applyBorder="1" applyAlignment="1">
      <alignment horizontal="left" vertical="top"/>
    </xf>
    <xf numFmtId="2" fontId="0" fillId="2" borderId="11" xfId="0" applyNumberFormat="1" applyFill="1" applyBorder="1" applyAlignment="1">
      <alignment horizontal="left" wrapText="1"/>
    </xf>
    <xf numFmtId="2" fontId="17" fillId="2" borderId="11" xfId="0" applyNumberFormat="1" applyFont="1" applyFill="1" applyBorder="1" applyAlignment="1">
      <alignment horizontal="right" vertical="center" shrinkToFit="1"/>
    </xf>
    <xf numFmtId="0" fontId="15" fillId="2" borderId="31" xfId="0" applyFont="1" applyFill="1" applyBorder="1" applyAlignment="1">
      <alignment horizontal="right" vertical="top" wrapText="1"/>
    </xf>
    <xf numFmtId="1" fontId="64" fillId="2" borderId="3" xfId="0" applyNumberFormat="1" applyFont="1" applyFill="1" applyBorder="1" applyAlignment="1">
      <alignment horizontal="center" vertical="top" shrinkToFit="1"/>
    </xf>
    <xf numFmtId="0" fontId="57" fillId="2" borderId="4" xfId="0" applyFont="1" applyFill="1" applyBorder="1" applyAlignment="1">
      <alignment horizontal="left" vertical="top" wrapText="1"/>
    </xf>
    <xf numFmtId="0" fontId="57" fillId="2" borderId="4" xfId="0" applyFont="1" applyFill="1" applyBorder="1" applyAlignment="1">
      <alignment horizontal="center" vertical="top" wrapText="1"/>
    </xf>
    <xf numFmtId="2" fontId="64" fillId="2" borderId="4" xfId="0" applyNumberFormat="1" applyFont="1" applyFill="1" applyBorder="1" applyAlignment="1">
      <alignment horizontal="center" vertical="top" shrinkToFit="1"/>
    </xf>
    <xf numFmtId="2" fontId="64" fillId="2" borderId="4" xfId="0" applyNumberFormat="1" applyFont="1" applyFill="1" applyBorder="1" applyAlignment="1">
      <alignment horizontal="right" vertical="top" shrinkToFit="1"/>
    </xf>
    <xf numFmtId="0" fontId="22" fillId="0" borderId="2" xfId="0" applyFont="1" applyFill="1" applyBorder="1" applyAlignment="1">
      <alignment horizontal="left" vertical="top"/>
    </xf>
    <xf numFmtId="2" fontId="0" fillId="0" borderId="12" xfId="0" applyNumberFormat="1" applyFill="1" applyBorder="1" applyAlignment="1">
      <alignment horizontal="left" vertical="top"/>
    </xf>
    <xf numFmtId="0" fontId="0" fillId="0" borderId="12" xfId="0" applyNumberFormat="1" applyFill="1" applyBorder="1" applyAlignment="1">
      <alignment horizontal="left" vertical="top"/>
    </xf>
    <xf numFmtId="2" fontId="5" fillId="2" borderId="2" xfId="0" applyNumberFormat="1" applyFont="1" applyFill="1" applyBorder="1" applyAlignment="1">
      <alignment horizontal="center" vertical="center"/>
    </xf>
    <xf numFmtId="0" fontId="5" fillId="0" borderId="2" xfId="0" applyFont="1" applyFill="1" applyBorder="1" applyAlignment="1"/>
    <xf numFmtId="0" fontId="0" fillId="0" borderId="2" xfId="0" applyFill="1" applyBorder="1" applyAlignment="1">
      <alignment horizontal="center" vertical="top"/>
    </xf>
    <xf numFmtId="0" fontId="42" fillId="0" borderId="2" xfId="7" applyFont="1" applyFill="1" applyBorder="1" applyAlignment="1"/>
    <xf numFmtId="0" fontId="42" fillId="0" borderId="2" xfId="7" applyFont="1" applyFill="1" applyBorder="1" applyAlignment="1">
      <alignment horizontal="center" vertical="center"/>
    </xf>
    <xf numFmtId="2" fontId="42" fillId="0" borderId="2" xfId="7" applyNumberFormat="1" applyFont="1" applyFill="1" applyBorder="1" applyAlignment="1">
      <alignment horizontal="center" vertical="center"/>
    </xf>
    <xf numFmtId="0" fontId="42" fillId="0" borderId="12" xfId="7" applyFont="1" applyFill="1" applyBorder="1" applyAlignment="1">
      <alignment horizontal="left" vertical="top"/>
    </xf>
    <xf numFmtId="0" fontId="5" fillId="0" borderId="2" xfId="0" applyFont="1" applyFill="1" applyBorder="1" applyAlignment="1">
      <alignment horizontal="center" vertical="center"/>
    </xf>
    <xf numFmtId="1" fontId="65" fillId="2" borderId="3" xfId="0" applyNumberFormat="1" applyFont="1" applyFill="1" applyBorder="1" applyAlignment="1">
      <alignment horizontal="center" vertical="top" shrinkToFit="1"/>
    </xf>
    <xf numFmtId="167" fontId="0" fillId="0" borderId="2" xfId="0" applyNumberFormat="1" applyFill="1" applyBorder="1" applyAlignment="1">
      <alignment horizontal="left" vertical="top"/>
    </xf>
    <xf numFmtId="0" fontId="15" fillId="3" borderId="2" xfId="0" applyFont="1" applyFill="1" applyBorder="1" applyAlignment="1">
      <alignment horizontal="center" vertical="top" wrapText="1"/>
    </xf>
    <xf numFmtId="0" fontId="15" fillId="4" borderId="2" xfId="0" applyFont="1" applyFill="1" applyBorder="1" applyAlignment="1">
      <alignment horizontal="left" vertical="top" wrapText="1"/>
    </xf>
    <xf numFmtId="0" fontId="0" fillId="5" borderId="2" xfId="0" applyFill="1" applyBorder="1" applyAlignment="1">
      <alignment horizontal="center" vertical="center" wrapText="1"/>
    </xf>
    <xf numFmtId="0" fontId="18" fillId="0" borderId="2" xfId="0" applyFont="1" applyFill="1" applyBorder="1" applyAlignment="1">
      <alignment horizontal="left" vertical="top" wrapText="1"/>
    </xf>
    <xf numFmtId="2" fontId="0" fillId="0" borderId="2" xfId="0" applyNumberFormat="1" applyFill="1" applyBorder="1" applyAlignment="1">
      <alignment horizontal="center" vertical="top"/>
    </xf>
    <xf numFmtId="0" fontId="46" fillId="0" borderId="2" xfId="0" applyFont="1" applyFill="1" applyBorder="1" applyAlignment="1">
      <alignment horizontal="left" vertical="top" wrapText="1"/>
    </xf>
    <xf numFmtId="2" fontId="0" fillId="0" borderId="2" xfId="0" applyNumberFormat="1" applyFill="1" applyBorder="1" applyAlignment="1">
      <alignment horizontal="left" vertical="top" wrapText="1"/>
    </xf>
    <xf numFmtId="0" fontId="15" fillId="0" borderId="2" xfId="0" applyFont="1" applyFill="1" applyBorder="1" applyAlignment="1">
      <alignment horizontal="left" vertical="top" wrapText="1"/>
    </xf>
    <xf numFmtId="0" fontId="15" fillId="3" borderId="6" xfId="0" applyFont="1" applyFill="1" applyBorder="1" applyAlignment="1">
      <alignment horizontal="center" vertical="top" wrapText="1"/>
    </xf>
    <xf numFmtId="0" fontId="0" fillId="4" borderId="6" xfId="0" applyFill="1" applyBorder="1" applyAlignment="1">
      <alignment horizontal="left" wrapText="1"/>
    </xf>
    <xf numFmtId="0" fontId="0" fillId="0" borderId="6" xfId="0" applyFill="1" applyBorder="1" applyAlignment="1">
      <alignment horizontal="left" wrapText="1"/>
    </xf>
    <xf numFmtId="1" fontId="17" fillId="0" borderId="6" xfId="0" applyNumberFormat="1" applyFont="1" applyFill="1" applyBorder="1" applyAlignment="1">
      <alignment horizontal="center" vertical="top" shrinkToFit="1"/>
    </xf>
    <xf numFmtId="0" fontId="42" fillId="0" borderId="6" xfId="7" applyFont="1" applyFill="1" applyBorder="1" applyAlignment="1"/>
    <xf numFmtId="0" fontId="0" fillId="0" borderId="12" xfId="0" applyFill="1" applyBorder="1" applyAlignment="1">
      <alignment horizontal="left" vertical="top" wrapText="1"/>
    </xf>
    <xf numFmtId="2" fontId="0" fillId="0" borderId="12" xfId="0" applyNumberFormat="1" applyFill="1" applyBorder="1" applyAlignment="1">
      <alignment horizontal="left" vertical="top" wrapText="1"/>
    </xf>
    <xf numFmtId="0" fontId="0" fillId="0" borderId="6" xfId="0" applyFill="1" applyBorder="1" applyAlignment="1">
      <alignment horizontal="left" vertical="top"/>
    </xf>
    <xf numFmtId="0" fontId="19" fillId="0" borderId="56" xfId="0" applyFont="1" applyFill="1" applyBorder="1" applyAlignment="1"/>
    <xf numFmtId="0" fontId="19" fillId="0" borderId="57" xfId="0" applyFont="1" applyFill="1" applyBorder="1" applyAlignment="1"/>
    <xf numFmtId="0" fontId="19" fillId="0" borderId="57" xfId="0" applyFont="1" applyFill="1" applyBorder="1" applyAlignment="1">
      <alignment horizontal="center" vertical="center"/>
    </xf>
    <xf numFmtId="2" fontId="19" fillId="0" borderId="57" xfId="0" applyNumberFormat="1" applyFont="1" applyFill="1" applyBorder="1" applyAlignment="1">
      <alignment horizontal="center" vertical="center"/>
    </xf>
    <xf numFmtId="0" fontId="0" fillId="0" borderId="57" xfId="0" applyFill="1" applyBorder="1" applyAlignment="1">
      <alignment horizontal="left" vertical="top"/>
    </xf>
    <xf numFmtId="0" fontId="0" fillId="0" borderId="58" xfId="0" applyFill="1" applyBorder="1" applyAlignment="1">
      <alignment horizontal="left" vertical="top"/>
    </xf>
    <xf numFmtId="1" fontId="17" fillId="0" borderId="59" xfId="0" applyNumberFormat="1" applyFont="1" applyFill="1" applyBorder="1" applyAlignment="1">
      <alignment horizontal="center" vertical="center" shrinkToFit="1"/>
    </xf>
    <xf numFmtId="0" fontId="0" fillId="0" borderId="60" xfId="0" applyFill="1" applyBorder="1" applyAlignment="1">
      <alignment horizontal="left" vertical="top" wrapText="1"/>
    </xf>
    <xf numFmtId="0" fontId="18" fillId="0" borderId="60" xfId="0" applyFont="1" applyFill="1" applyBorder="1" applyAlignment="1">
      <alignment horizontal="center" vertical="center" wrapText="1"/>
    </xf>
    <xf numFmtId="2" fontId="17" fillId="0" borderId="60" xfId="0" applyNumberFormat="1" applyFont="1" applyFill="1" applyBorder="1" applyAlignment="1">
      <alignment horizontal="center" vertical="center" shrinkToFit="1"/>
    </xf>
    <xf numFmtId="1" fontId="17" fillId="2" borderId="60" xfId="0" applyNumberFormat="1" applyFont="1" applyFill="1" applyBorder="1" applyAlignment="1">
      <alignment horizontal="center" vertical="center" shrinkToFit="1"/>
    </xf>
    <xf numFmtId="0" fontId="0" fillId="0" borderId="60" xfId="0" applyFill="1" applyBorder="1" applyAlignment="1">
      <alignment horizontal="left" vertical="top"/>
    </xf>
    <xf numFmtId="0" fontId="0" fillId="0" borderId="61" xfId="0" applyFill="1" applyBorder="1" applyAlignment="1">
      <alignment horizontal="left" vertical="top"/>
    </xf>
    <xf numFmtId="0" fontId="21" fillId="0" borderId="7" xfId="0" applyFont="1" applyFill="1" applyBorder="1" applyAlignment="1"/>
    <xf numFmtId="0" fontId="21" fillId="0" borderId="8" xfId="0" applyFont="1" applyFill="1" applyBorder="1" applyAlignment="1"/>
    <xf numFmtId="0" fontId="21" fillId="0" borderId="8" xfId="0" applyFont="1" applyFill="1" applyBorder="1" applyAlignment="1">
      <alignment horizontal="center" vertical="center"/>
    </xf>
    <xf numFmtId="0" fontId="0" fillId="0" borderId="8" xfId="0" applyFill="1" applyBorder="1" applyAlignment="1">
      <alignment horizontal="left" vertical="top"/>
    </xf>
    <xf numFmtId="2" fontId="22" fillId="0" borderId="8" xfId="0" applyNumberFormat="1" applyFont="1" applyFill="1" applyBorder="1" applyAlignment="1">
      <alignment horizontal="center" vertical="center"/>
    </xf>
    <xf numFmtId="0" fontId="0" fillId="0" borderId="13" xfId="0" applyFill="1" applyBorder="1" applyAlignment="1">
      <alignment horizontal="left" vertical="top"/>
    </xf>
    <xf numFmtId="0" fontId="21" fillId="0" borderId="10" xfId="0" applyFont="1" applyFill="1" applyBorder="1" applyAlignment="1">
      <alignment horizontal="center" vertical="center"/>
    </xf>
    <xf numFmtId="2" fontId="22" fillId="0" borderId="10" xfId="0" applyNumberFormat="1" applyFont="1" applyFill="1" applyBorder="1" applyAlignment="1">
      <alignment horizontal="center" vertical="center"/>
    </xf>
    <xf numFmtId="3" fontId="17" fillId="2" borderId="60" xfId="0" applyNumberFormat="1" applyFont="1" applyFill="1" applyBorder="1" applyAlignment="1">
      <alignment horizontal="center" vertical="center" shrinkToFit="1"/>
    </xf>
    <xf numFmtId="9" fontId="0" fillId="0" borderId="58" xfId="0" applyNumberFormat="1" applyFill="1" applyBorder="1" applyAlignment="1">
      <alignment horizontal="left" vertical="top"/>
    </xf>
    <xf numFmtId="0" fontId="0" fillId="0" borderId="59" xfId="0" applyFill="1" applyBorder="1" applyAlignment="1">
      <alignment horizontal="left" wrapText="1"/>
    </xf>
    <xf numFmtId="0" fontId="0" fillId="0" borderId="60" xfId="0" applyFill="1" applyBorder="1" applyAlignment="1">
      <alignment horizontal="left" wrapText="1"/>
    </xf>
    <xf numFmtId="0" fontId="0" fillId="2" borderId="60" xfId="0" applyFill="1" applyBorder="1" applyAlignment="1">
      <alignment horizontal="center" vertical="center" wrapText="1"/>
    </xf>
    <xf numFmtId="0" fontId="43" fillId="0" borderId="8" xfId="0" applyFont="1" applyFill="1" applyBorder="1" applyAlignment="1">
      <alignment horizontal="center" vertical="center"/>
    </xf>
    <xf numFmtId="0" fontId="43" fillId="0" borderId="10" xfId="0" applyFont="1" applyFill="1" applyBorder="1" applyAlignment="1">
      <alignment horizontal="center" vertical="center"/>
    </xf>
    <xf numFmtId="0" fontId="20" fillId="0" borderId="57" xfId="3" applyFont="1" applyBorder="1" applyAlignment="1">
      <alignment wrapText="1"/>
    </xf>
    <xf numFmtId="0" fontId="12" fillId="0" borderId="57" xfId="0" applyFont="1" applyFill="1" applyBorder="1" applyAlignment="1">
      <alignment horizontal="center" vertical="center"/>
    </xf>
    <xf numFmtId="2" fontId="19" fillId="2" borderId="57" xfId="0" applyNumberFormat="1" applyFont="1" applyFill="1" applyBorder="1" applyAlignment="1">
      <alignment horizontal="center" vertical="center"/>
    </xf>
    <xf numFmtId="0" fontId="19" fillId="2" borderId="57" xfId="0" applyFont="1" applyFill="1" applyBorder="1" applyAlignment="1">
      <alignment horizontal="center" vertical="center"/>
    </xf>
    <xf numFmtId="0" fontId="22" fillId="0" borderId="8" xfId="0" applyFont="1" applyFill="1" applyBorder="1" applyAlignment="1">
      <alignment horizontal="center" vertical="center"/>
    </xf>
    <xf numFmtId="2" fontId="22" fillId="0" borderId="13" xfId="0" applyNumberFormat="1" applyFont="1" applyFill="1" applyBorder="1" applyAlignment="1">
      <alignment horizontal="center" vertical="center"/>
    </xf>
    <xf numFmtId="0" fontId="0" fillId="2" borderId="14" xfId="0" applyFill="1" applyBorder="1" applyAlignment="1">
      <alignment vertical="top" wrapText="1"/>
    </xf>
    <xf numFmtId="0" fontId="0" fillId="0" borderId="58" xfId="0" applyNumberFormat="1" applyFill="1" applyBorder="1" applyAlignment="1">
      <alignment horizontal="left" vertical="top"/>
    </xf>
    <xf numFmtId="0" fontId="0" fillId="0" borderId="13" xfId="0" applyFill="1" applyBorder="1" applyAlignment="1">
      <alignment vertical="top" wrapText="1"/>
    </xf>
    <xf numFmtId="0" fontId="11" fillId="0" borderId="57" xfId="0" applyFont="1" applyFill="1" applyBorder="1" applyAlignment="1"/>
    <xf numFmtId="0" fontId="18" fillId="0" borderId="57" xfId="0" applyFont="1" applyFill="1" applyBorder="1" applyAlignment="1">
      <alignment horizontal="center" vertical="center" wrapText="1"/>
    </xf>
    <xf numFmtId="166" fontId="19" fillId="0" borderId="57" xfId="1" applyNumberFormat="1" applyFont="1" applyFill="1" applyBorder="1" applyAlignment="1">
      <alignment horizontal="center" vertical="center"/>
    </xf>
    <xf numFmtId="0" fontId="21" fillId="0" borderId="59" xfId="0" applyFont="1" applyFill="1" applyBorder="1" applyAlignment="1"/>
    <xf numFmtId="0" fontId="21" fillId="0" borderId="60" xfId="0" applyFont="1" applyFill="1" applyBorder="1" applyAlignment="1"/>
    <xf numFmtId="2" fontId="22" fillId="0" borderId="60" xfId="0" applyNumberFormat="1" applyFont="1" applyFill="1" applyBorder="1" applyAlignment="1">
      <alignment horizontal="center" vertical="center"/>
    </xf>
    <xf numFmtId="0" fontId="0" fillId="0" borderId="61" xfId="0" applyFill="1" applyBorder="1" applyAlignment="1">
      <alignment vertical="top" wrapText="1"/>
    </xf>
    <xf numFmtId="0" fontId="18" fillId="0" borderId="8"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0" fillId="0" borderId="14" xfId="0" applyFill="1" applyBorder="1" applyAlignment="1">
      <alignment vertical="top" wrapText="1"/>
    </xf>
    <xf numFmtId="1" fontId="17" fillId="0" borderId="56" xfId="0" applyNumberFormat="1" applyFont="1" applyFill="1" applyBorder="1" applyAlignment="1">
      <alignment horizontal="center" vertical="center" shrinkToFit="1"/>
    </xf>
    <xf numFmtId="0" fontId="42" fillId="0" borderId="57" xfId="0" applyFont="1" applyFill="1" applyBorder="1" applyAlignment="1">
      <alignment horizontal="left" vertical="top" wrapText="1"/>
    </xf>
    <xf numFmtId="9" fontId="0" fillId="9" borderId="58" xfId="0" applyNumberFormat="1" applyFill="1" applyBorder="1" applyAlignment="1">
      <alignment horizontal="left" vertical="top"/>
    </xf>
    <xf numFmtId="0" fontId="5" fillId="0" borderId="57" xfId="0" applyFont="1" applyFill="1" applyBorder="1" applyAlignment="1"/>
    <xf numFmtId="1" fontId="17" fillId="0" borderId="59" xfId="0" applyNumberFormat="1" applyFont="1" applyFill="1" applyBorder="1" applyAlignment="1">
      <alignment horizontal="center" vertical="top" shrinkToFit="1"/>
    </xf>
    <xf numFmtId="0" fontId="18" fillId="0" borderId="60" xfId="0" applyFont="1" applyFill="1" applyBorder="1" applyAlignment="1">
      <alignment horizontal="center" vertical="top" wrapText="1"/>
    </xf>
    <xf numFmtId="2" fontId="17" fillId="0" borderId="60" xfId="0" applyNumberFormat="1" applyFont="1" applyFill="1" applyBorder="1" applyAlignment="1">
      <alignment horizontal="center" vertical="top" shrinkToFit="1"/>
    </xf>
    <xf numFmtId="0" fontId="0" fillId="0" borderId="56" xfId="0" applyFill="1" applyBorder="1" applyAlignment="1">
      <alignment horizontal="left" wrapText="1"/>
    </xf>
    <xf numFmtId="9" fontId="0" fillId="9" borderId="12" xfId="0" applyNumberFormat="1" applyFill="1" applyBorder="1" applyAlignment="1">
      <alignment horizontal="left" vertical="top"/>
    </xf>
    <xf numFmtId="0" fontId="14" fillId="0" borderId="57" xfId="0" applyFont="1" applyFill="1" applyBorder="1" applyAlignment="1">
      <alignment horizontal="center" vertical="center"/>
    </xf>
    <xf numFmtId="0" fontId="21" fillId="2" borderId="7" xfId="0" applyFont="1" applyFill="1" applyBorder="1" applyAlignment="1"/>
    <xf numFmtId="0" fontId="21" fillId="2" borderId="8" xfId="0" applyFont="1" applyFill="1" applyBorder="1" applyAlignment="1"/>
    <xf numFmtId="0" fontId="43" fillId="2" borderId="8" xfId="0" applyFont="1" applyFill="1" applyBorder="1" applyAlignment="1">
      <alignment horizontal="center" vertical="center"/>
    </xf>
    <xf numFmtId="0" fontId="0" fillId="2" borderId="8" xfId="0" applyFill="1" applyBorder="1" applyAlignment="1">
      <alignment horizontal="left" vertical="top"/>
    </xf>
    <xf numFmtId="2" fontId="22" fillId="2" borderId="8" xfId="0" applyNumberFormat="1" applyFont="1" applyFill="1" applyBorder="1" applyAlignment="1">
      <alignment horizontal="center" vertical="center"/>
    </xf>
    <xf numFmtId="0" fontId="0" fillId="2" borderId="13" xfId="0" applyFill="1" applyBorder="1" applyAlignment="1">
      <alignment horizontal="left" vertical="top"/>
    </xf>
    <xf numFmtId="0" fontId="21" fillId="2" borderId="6" xfId="0" applyFont="1" applyFill="1" applyBorder="1" applyAlignment="1"/>
    <xf numFmtId="0" fontId="21" fillId="2" borderId="2" xfId="0" applyFont="1" applyFill="1" applyBorder="1" applyAlignment="1"/>
    <xf numFmtId="0" fontId="43" fillId="2" borderId="2" xfId="0" applyFont="1" applyFill="1" applyBorder="1" applyAlignment="1">
      <alignment horizontal="center" vertical="center"/>
    </xf>
    <xf numFmtId="2" fontId="22" fillId="2" borderId="2" xfId="0" applyNumberFormat="1" applyFont="1" applyFill="1" applyBorder="1" applyAlignment="1">
      <alignment horizontal="center" vertical="center"/>
    </xf>
    <xf numFmtId="0" fontId="0" fillId="2" borderId="12" xfId="0" applyFill="1" applyBorder="1" applyAlignment="1">
      <alignment horizontal="left" vertical="top"/>
    </xf>
    <xf numFmtId="0" fontId="21" fillId="2" borderId="9" xfId="0" applyFont="1" applyFill="1" applyBorder="1" applyAlignment="1"/>
    <xf numFmtId="0" fontId="21" fillId="2" borderId="10" xfId="0" applyFont="1" applyFill="1" applyBorder="1" applyAlignment="1"/>
    <xf numFmtId="0" fontId="43" fillId="2" borderId="10" xfId="0" applyFont="1" applyFill="1" applyBorder="1" applyAlignment="1">
      <alignment horizontal="center" vertical="center"/>
    </xf>
    <xf numFmtId="0" fontId="0" fillId="2" borderId="10" xfId="0" applyFill="1" applyBorder="1" applyAlignment="1">
      <alignment horizontal="left" vertical="top"/>
    </xf>
    <xf numFmtId="2" fontId="22" fillId="2" borderId="10" xfId="0" applyNumberFormat="1" applyFont="1" applyFill="1" applyBorder="1" applyAlignment="1">
      <alignment horizontal="center" vertical="center"/>
    </xf>
    <xf numFmtId="0" fontId="0" fillId="2" borderId="14" xfId="0" applyFill="1" applyBorder="1" applyAlignment="1">
      <alignment horizontal="left" vertical="top"/>
    </xf>
    <xf numFmtId="0" fontId="8" fillId="0" borderId="57" xfId="0" applyFont="1" applyFill="1" applyBorder="1" applyAlignment="1">
      <alignment horizontal="center" vertical="center"/>
    </xf>
    <xf numFmtId="0" fontId="18" fillId="2" borderId="60" xfId="0" applyFont="1" applyFill="1" applyBorder="1" applyAlignment="1">
      <alignment horizontal="center" vertical="center" wrapText="1"/>
    </xf>
    <xf numFmtId="0" fontId="7" fillId="0" borderId="57" xfId="0" applyFont="1" applyFill="1" applyBorder="1" applyAlignment="1">
      <alignment horizontal="center" vertical="center"/>
    </xf>
    <xf numFmtId="0" fontId="10" fillId="0" borderId="57" xfId="0" applyFont="1" applyFill="1" applyBorder="1" applyAlignment="1">
      <alignment horizontal="center" vertical="center"/>
    </xf>
    <xf numFmtId="0" fontId="6" fillId="0" borderId="57" xfId="0" applyFont="1" applyFill="1" applyBorder="1" applyAlignment="1">
      <alignment horizontal="center" vertical="center"/>
    </xf>
    <xf numFmtId="0" fontId="18" fillId="0" borderId="60" xfId="0" applyFont="1" applyFill="1" applyBorder="1" applyAlignment="1">
      <alignment horizontal="left" vertical="top" wrapText="1"/>
    </xf>
    <xf numFmtId="0" fontId="43" fillId="0" borderId="8" xfId="0" applyFont="1" applyFill="1" applyBorder="1" applyAlignment="1"/>
    <xf numFmtId="0" fontId="43" fillId="0" borderId="60" xfId="0" applyFont="1" applyFill="1" applyBorder="1" applyAlignment="1">
      <alignment horizontal="center" vertical="center"/>
    </xf>
    <xf numFmtId="2" fontId="0" fillId="0" borderId="0" xfId="0" applyNumberFormat="1" applyFill="1" applyBorder="1" applyAlignment="1">
      <alignment horizontal="left" vertical="top"/>
    </xf>
    <xf numFmtId="0" fontId="0" fillId="0" borderId="57" xfId="0" applyFill="1" applyBorder="1" applyAlignment="1">
      <alignment horizontal="center" vertical="center"/>
    </xf>
    <xf numFmtId="0" fontId="0" fillId="2" borderId="11" xfId="0" applyFill="1" applyBorder="1" applyAlignment="1">
      <alignment horizontal="center" vertical="center" wrapText="1"/>
    </xf>
    <xf numFmtId="2" fontId="0" fillId="2" borderId="11" xfId="0" applyNumberFormat="1" applyFill="1" applyBorder="1" applyAlignment="1">
      <alignment horizontal="center" vertical="center" wrapText="1"/>
    </xf>
    <xf numFmtId="0" fontId="0" fillId="2" borderId="2" xfId="0" applyFill="1" applyBorder="1" applyAlignment="1">
      <alignment horizontal="left" wrapText="1"/>
    </xf>
    <xf numFmtId="0" fontId="0" fillId="0" borderId="59" xfId="0" applyBorder="1" applyAlignment="1">
      <alignment horizontal="center" vertical="center"/>
    </xf>
    <xf numFmtId="0" fontId="23" fillId="0" borderId="60" xfId="7" applyFont="1" applyFill="1" applyBorder="1" applyAlignment="1">
      <alignment wrapText="1"/>
    </xf>
    <xf numFmtId="0" fontId="0" fillId="0" borderId="59" xfId="0" applyBorder="1"/>
    <xf numFmtId="0" fontId="21" fillId="0" borderId="62" xfId="0" applyFont="1" applyFill="1" applyBorder="1" applyAlignment="1"/>
    <xf numFmtId="0" fontId="21" fillId="0" borderId="63" xfId="0" applyFont="1" applyFill="1" applyBorder="1" applyAlignment="1"/>
    <xf numFmtId="0" fontId="21" fillId="0" borderId="57" xfId="0" applyFont="1" applyFill="1" applyBorder="1" applyAlignment="1">
      <alignment horizontal="center" vertical="center"/>
    </xf>
    <xf numFmtId="0" fontId="21" fillId="0" borderId="57" xfId="0" applyFont="1" applyFill="1" applyBorder="1" applyAlignment="1"/>
    <xf numFmtId="2" fontId="22" fillId="0" borderId="57" xfId="0" applyNumberFormat="1" applyFont="1" applyFill="1" applyBorder="1" applyAlignment="1">
      <alignment horizontal="center" vertical="center"/>
    </xf>
    <xf numFmtId="167" fontId="0" fillId="0" borderId="0" xfId="0" applyNumberFormat="1" applyFill="1" applyBorder="1" applyAlignment="1">
      <alignment horizontal="left" vertical="top"/>
    </xf>
    <xf numFmtId="0" fontId="3" fillId="0" borderId="51" xfId="0" applyFont="1" applyFill="1" applyBorder="1" applyAlignment="1">
      <alignment horizontal="left" vertical="center" wrapText="1"/>
    </xf>
    <xf numFmtId="0" fontId="2" fillId="0" borderId="6" xfId="0" applyFont="1" applyFill="1" applyBorder="1" applyAlignment="1"/>
    <xf numFmtId="0" fontId="2" fillId="0" borderId="2" xfId="0" applyFont="1" applyFill="1" applyBorder="1" applyAlignment="1">
      <alignment horizontal="center" vertical="center"/>
    </xf>
    <xf numFmtId="2" fontId="2" fillId="0" borderId="2" xfId="0" applyNumberFormat="1" applyFont="1" applyFill="1" applyBorder="1" applyAlignment="1">
      <alignment horizontal="center" vertical="center"/>
    </xf>
    <xf numFmtId="0" fontId="2" fillId="0" borderId="56" xfId="0" applyFont="1" applyFill="1" applyBorder="1" applyAlignment="1"/>
    <xf numFmtId="0" fontId="2" fillId="0" borderId="57" xfId="0" applyFont="1" applyFill="1" applyBorder="1" applyAlignment="1">
      <alignment horizontal="center" vertical="center"/>
    </xf>
    <xf numFmtId="2" fontId="2" fillId="0" borderId="57" xfId="0" applyNumberFormat="1" applyFont="1" applyFill="1" applyBorder="1" applyAlignment="1">
      <alignment horizontal="center" vertical="center"/>
    </xf>
    <xf numFmtId="2" fontId="2" fillId="2" borderId="2" xfId="0" applyNumberFormat="1" applyFont="1" applyFill="1" applyBorder="1" applyAlignment="1">
      <alignment horizontal="center" vertical="center"/>
    </xf>
    <xf numFmtId="0" fontId="2" fillId="2" borderId="2" xfId="0" applyFont="1" applyFill="1" applyBorder="1" applyAlignment="1">
      <alignment horizontal="center" vertical="center"/>
    </xf>
    <xf numFmtId="2" fontId="2" fillId="2" borderId="57" xfId="0" applyNumberFormat="1" applyFont="1" applyFill="1" applyBorder="1" applyAlignment="1">
      <alignment horizontal="center" vertical="center"/>
    </xf>
    <xf numFmtId="0" fontId="2" fillId="2" borderId="57" xfId="0" applyFont="1" applyFill="1" applyBorder="1" applyAlignment="1">
      <alignment horizontal="center" vertical="center"/>
    </xf>
    <xf numFmtId="0" fontId="29" fillId="0" borderId="2" xfId="0" applyFont="1" applyBorder="1" applyAlignment="1" applyProtection="1">
      <alignment vertical="center" wrapText="1"/>
      <protection locked="0"/>
    </xf>
    <xf numFmtId="168" fontId="66" fillId="0" borderId="2" xfId="1" applyNumberFormat="1" applyFont="1" applyFill="1" applyBorder="1" applyAlignment="1" applyProtection="1">
      <alignment horizontal="center" vertical="center" wrapText="1"/>
      <protection locked="0"/>
    </xf>
    <xf numFmtId="0" fontId="29" fillId="0" borderId="2" xfId="0" applyFont="1" applyBorder="1" applyAlignment="1">
      <alignment vertical="center"/>
    </xf>
    <xf numFmtId="2" fontId="29" fillId="0" borderId="2" xfId="0" applyNumberFormat="1" applyFont="1" applyBorder="1" applyAlignment="1">
      <alignment horizontal="center" vertical="center"/>
    </xf>
    <xf numFmtId="0" fontId="29" fillId="0" borderId="63" xfId="0" applyFont="1" applyBorder="1" applyAlignment="1" applyProtection="1">
      <alignment vertical="center" wrapText="1"/>
      <protection locked="0"/>
    </xf>
    <xf numFmtId="168" fontId="66" fillId="0" borderId="63" xfId="1" applyNumberFormat="1" applyFont="1" applyFill="1" applyBorder="1" applyAlignment="1" applyProtection="1">
      <alignment horizontal="center" vertical="center" wrapText="1"/>
      <protection locked="0"/>
    </xf>
    <xf numFmtId="0" fontId="29" fillId="0" borderId="63" xfId="0" applyFont="1" applyBorder="1" applyAlignment="1">
      <alignment vertical="center"/>
    </xf>
    <xf numFmtId="2" fontId="29" fillId="0" borderId="63" xfId="0" applyNumberFormat="1" applyFont="1" applyBorder="1" applyAlignment="1">
      <alignment vertical="center"/>
    </xf>
    <xf numFmtId="0" fontId="67" fillId="0" borderId="57" xfId="3" applyFont="1" applyBorder="1" applyAlignment="1">
      <alignment wrapText="1"/>
    </xf>
    <xf numFmtId="0" fontId="29" fillId="2" borderId="2" xfId="0" applyFont="1" applyFill="1" applyBorder="1" applyAlignment="1">
      <alignment vertical="center"/>
    </xf>
    <xf numFmtId="0" fontId="18" fillId="0" borderId="63" xfId="0" applyFont="1" applyFill="1" applyBorder="1" applyAlignment="1">
      <alignment horizontal="center" vertical="center" wrapText="1"/>
    </xf>
    <xf numFmtId="1" fontId="17" fillId="0" borderId="7" xfId="0" applyNumberFormat="1" applyFont="1" applyFill="1" applyBorder="1" applyAlignment="1">
      <alignment horizontal="center" vertical="center" shrinkToFit="1"/>
    </xf>
    <xf numFmtId="1" fontId="17" fillId="0" borderId="9" xfId="0" applyNumberFormat="1" applyFont="1" applyFill="1" applyBorder="1" applyAlignment="1">
      <alignment horizontal="center" vertical="center" shrinkToFit="1"/>
    </xf>
    <xf numFmtId="0" fontId="4" fillId="0" borderId="57" xfId="0" applyFont="1" applyFill="1" applyBorder="1" applyAlignment="1">
      <alignment horizontal="center" vertical="center"/>
    </xf>
    <xf numFmtId="0" fontId="61" fillId="2" borderId="4" xfId="0" applyFont="1" applyFill="1" applyBorder="1" applyAlignment="1">
      <alignment horizontal="center" vertical="center" wrapText="1"/>
    </xf>
    <xf numFmtId="2" fontId="63" fillId="2" borderId="4" xfId="0" applyNumberFormat="1" applyFont="1" applyFill="1" applyBorder="1" applyAlignment="1">
      <alignment horizontal="center" vertical="center" shrinkToFit="1"/>
    </xf>
    <xf numFmtId="2" fontId="63" fillId="2" borderId="4" xfId="0" applyNumberFormat="1" applyFont="1" applyFill="1" applyBorder="1" applyAlignment="1">
      <alignment horizontal="right" vertical="center" shrinkToFit="1"/>
    </xf>
    <xf numFmtId="1" fontId="17" fillId="9" borderId="3" xfId="0" applyNumberFormat="1" applyFont="1" applyFill="1" applyBorder="1" applyAlignment="1">
      <alignment horizontal="center" vertical="center" shrinkToFit="1"/>
    </xf>
    <xf numFmtId="2" fontId="19" fillId="9" borderId="57" xfId="0" applyNumberFormat="1" applyFont="1" applyFill="1" applyBorder="1" applyAlignment="1">
      <alignment horizontal="center" vertical="center"/>
    </xf>
    <xf numFmtId="10" fontId="0" fillId="9" borderId="58" xfId="0" applyNumberFormat="1" applyFill="1" applyBorder="1" applyAlignment="1">
      <alignment horizontal="left" vertical="top"/>
    </xf>
    <xf numFmtId="0" fontId="15" fillId="2" borderId="1" xfId="0" applyFont="1" applyFill="1" applyBorder="1" applyAlignment="1">
      <alignment horizontal="center" vertical="top" wrapText="1"/>
    </xf>
    <xf numFmtId="0" fontId="0" fillId="2" borderId="5" xfId="0" applyFill="1" applyBorder="1" applyAlignment="1">
      <alignment horizontal="left" wrapText="1"/>
    </xf>
    <xf numFmtId="2" fontId="17" fillId="2" borderId="5" xfId="0" applyNumberFormat="1" applyFont="1" applyFill="1" applyBorder="1" applyAlignment="1">
      <alignment horizontal="right" vertical="center" shrinkToFit="1"/>
    </xf>
    <xf numFmtId="2" fontId="0" fillId="2" borderId="5" xfId="0" applyNumberFormat="1" applyFill="1" applyBorder="1" applyAlignment="1">
      <alignment horizontal="left" wrapText="1"/>
    </xf>
    <xf numFmtId="0" fontId="30" fillId="0" borderId="0" xfId="0" applyFont="1" applyFill="1" applyAlignment="1">
      <alignment horizontal="right" vertical="center"/>
    </xf>
    <xf numFmtId="0" fontId="31" fillId="0" borderId="0" xfId="0" applyFont="1" applyFill="1" applyAlignment="1">
      <alignment horizontal="right" vertical="center"/>
    </xf>
    <xf numFmtId="0" fontId="32" fillId="0" borderId="0" xfId="0" applyFont="1" applyFill="1" applyAlignment="1">
      <alignment horizontal="right" vertical="center"/>
    </xf>
    <xf numFmtId="0" fontId="27" fillId="0" borderId="0" xfId="0" applyFont="1" applyFill="1" applyAlignment="1">
      <alignment horizontal="right" vertical="center"/>
    </xf>
    <xf numFmtId="0" fontId="27" fillId="0" borderId="33" xfId="0" applyFont="1" applyFill="1" applyBorder="1" applyAlignment="1">
      <alignment horizontal="right" vertical="center" wrapText="1"/>
    </xf>
    <xf numFmtId="0" fontId="33" fillId="9" borderId="22" xfId="0" applyFont="1" applyFill="1" applyBorder="1" applyAlignment="1">
      <alignment horizontal="center"/>
    </xf>
    <xf numFmtId="0" fontId="33" fillId="9" borderId="23" xfId="0" applyFont="1" applyFill="1" applyBorder="1" applyAlignment="1">
      <alignment horizontal="center"/>
    </xf>
    <xf numFmtId="0" fontId="33" fillId="9" borderId="24" xfId="0" applyFont="1" applyFill="1" applyBorder="1" applyAlignment="1">
      <alignment horizontal="center"/>
    </xf>
    <xf numFmtId="0" fontId="34" fillId="0" borderId="35" xfId="0" applyFont="1" applyFill="1" applyBorder="1" applyAlignment="1">
      <alignment horizontal="center" vertical="center"/>
    </xf>
    <xf numFmtId="14" fontId="34" fillId="0" borderId="35" xfId="0" applyNumberFormat="1" applyFont="1" applyFill="1" applyBorder="1" applyAlignment="1">
      <alignment horizontal="center" vertical="center" wrapText="1"/>
    </xf>
    <xf numFmtId="14" fontId="34" fillId="0" borderId="36" xfId="0" applyNumberFormat="1" applyFont="1" applyFill="1" applyBorder="1" applyAlignment="1">
      <alignment horizontal="center" vertical="center" wrapText="1"/>
    </xf>
    <xf numFmtId="0" fontId="29" fillId="0" borderId="41" xfId="0" applyFont="1" applyFill="1" applyBorder="1" applyAlignment="1">
      <alignment horizontal="center" vertical="center" wrapText="1"/>
    </xf>
    <xf numFmtId="0" fontId="29" fillId="0" borderId="47" xfId="0" applyFont="1" applyFill="1" applyBorder="1" applyAlignment="1">
      <alignment horizontal="center" vertical="center" wrapText="1"/>
    </xf>
    <xf numFmtId="43" fontId="34" fillId="0" borderId="42" xfId="1" applyFont="1" applyBorder="1" applyAlignment="1">
      <alignment horizontal="center" vertical="center" wrapText="1"/>
    </xf>
    <xf numFmtId="43" fontId="34" fillId="0" borderId="48" xfId="1" applyFont="1" applyBorder="1" applyAlignment="1">
      <alignment horizontal="center" vertical="center" wrapText="1"/>
    </xf>
    <xf numFmtId="0" fontId="21" fillId="0" borderId="39" xfId="0" applyFont="1" applyFill="1" applyBorder="1" applyAlignment="1">
      <alignment horizontal="center" vertical="center"/>
    </xf>
    <xf numFmtId="0" fontId="21" fillId="0" borderId="40" xfId="0" applyFont="1" applyFill="1" applyBorder="1" applyAlignment="1">
      <alignment horizontal="center" vertical="center"/>
    </xf>
    <xf numFmtId="0" fontId="21" fillId="0" borderId="45" xfId="0" applyFont="1" applyFill="1" applyBorder="1" applyAlignment="1">
      <alignment horizontal="center" vertical="center"/>
    </xf>
    <xf numFmtId="0" fontId="21" fillId="0" borderId="46" xfId="0" applyFont="1" applyFill="1" applyBorder="1" applyAlignment="1">
      <alignment horizontal="center" vertical="center"/>
    </xf>
    <xf numFmtId="0" fontId="42" fillId="0" borderId="55" xfId="0" applyFont="1" applyFill="1" applyBorder="1" applyAlignment="1">
      <alignment horizontal="center" vertical="top"/>
    </xf>
    <xf numFmtId="0" fontId="0" fillId="0" borderId="55" xfId="0" applyFill="1" applyBorder="1" applyAlignment="1">
      <alignment horizontal="center" vertical="top"/>
    </xf>
    <xf numFmtId="0" fontId="15" fillId="7" borderId="18" xfId="0" applyFont="1" applyFill="1" applyBorder="1" applyAlignment="1">
      <alignment horizontal="center" vertical="top" wrapText="1"/>
    </xf>
    <xf numFmtId="0" fontId="15" fillId="7" borderId="19" xfId="0" applyFont="1" applyFill="1" applyBorder="1" applyAlignment="1">
      <alignment horizontal="center" vertical="top" wrapText="1"/>
    </xf>
    <xf numFmtId="0" fontId="15" fillId="7" borderId="25" xfId="0" applyFont="1" applyFill="1" applyBorder="1" applyAlignment="1">
      <alignment horizontal="center" vertical="top" wrapText="1"/>
    </xf>
    <xf numFmtId="0" fontId="15" fillId="7" borderId="26" xfId="0" applyFont="1" applyFill="1" applyBorder="1" applyAlignment="1">
      <alignment horizontal="center" vertical="top" wrapText="1"/>
    </xf>
    <xf numFmtId="0" fontId="15" fillId="7" borderId="22" xfId="0" applyFont="1" applyFill="1" applyBorder="1" applyAlignment="1">
      <alignment horizontal="center" vertical="top" wrapText="1"/>
    </xf>
    <xf numFmtId="0" fontId="15" fillId="7" borderId="23" xfId="0" applyFont="1" applyFill="1" applyBorder="1" applyAlignment="1">
      <alignment horizontal="center" vertical="top" wrapText="1"/>
    </xf>
    <xf numFmtId="0" fontId="15" fillId="7" borderId="24" xfId="0" applyFont="1" applyFill="1" applyBorder="1" applyAlignment="1">
      <alignment horizontal="center" vertical="top" wrapText="1"/>
    </xf>
    <xf numFmtId="0" fontId="15" fillId="7" borderId="20" xfId="0" applyFont="1" applyFill="1" applyBorder="1" applyAlignment="1">
      <alignment horizontal="center" vertical="top" wrapText="1"/>
    </xf>
    <xf numFmtId="0" fontId="15" fillId="7" borderId="21" xfId="0" applyFont="1" applyFill="1" applyBorder="1" applyAlignment="1">
      <alignment horizontal="center" vertical="top" wrapText="1"/>
    </xf>
    <xf numFmtId="0" fontId="15" fillId="7" borderId="64" xfId="0" applyFont="1" applyFill="1" applyBorder="1" applyAlignment="1">
      <alignment horizontal="center" vertical="top" wrapText="1"/>
    </xf>
    <xf numFmtId="0" fontId="15" fillId="7" borderId="65" xfId="0" applyFont="1" applyFill="1" applyBorder="1" applyAlignment="1">
      <alignment horizontal="center" vertical="top" wrapText="1"/>
    </xf>
    <xf numFmtId="0" fontId="15" fillId="2" borderId="26" xfId="0" applyFont="1" applyFill="1" applyBorder="1" applyAlignment="1">
      <alignment horizontal="center" vertical="top" wrapText="1"/>
    </xf>
    <xf numFmtId="0" fontId="15" fillId="2" borderId="27" xfId="0" applyFont="1" applyFill="1" applyBorder="1" applyAlignment="1">
      <alignment horizontal="center" vertical="top" wrapText="1"/>
    </xf>
    <xf numFmtId="0" fontId="15" fillId="2" borderId="7" xfId="0" applyFont="1" applyFill="1" applyBorder="1" applyAlignment="1">
      <alignment horizontal="center" vertical="top" wrapText="1"/>
    </xf>
    <xf numFmtId="0" fontId="15" fillId="2" borderId="8" xfId="0" applyFont="1" applyFill="1" applyBorder="1" applyAlignment="1">
      <alignment horizontal="center" vertical="top" wrapText="1"/>
    </xf>
    <xf numFmtId="0" fontId="15" fillId="2" borderId="13" xfId="0" applyFont="1" applyFill="1" applyBorder="1" applyAlignment="1">
      <alignment horizontal="center" vertical="top" wrapText="1"/>
    </xf>
    <xf numFmtId="0" fontId="15" fillId="2" borderId="6" xfId="0" applyFont="1" applyFill="1" applyBorder="1" applyAlignment="1">
      <alignment horizontal="center" vertical="top" wrapText="1"/>
    </xf>
    <xf numFmtId="0" fontId="15" fillId="2" borderId="2" xfId="0" applyFont="1" applyFill="1" applyBorder="1" applyAlignment="1">
      <alignment horizontal="center" vertical="top" wrapText="1"/>
    </xf>
    <xf numFmtId="0" fontId="15" fillId="2" borderId="12" xfId="0" applyFont="1" applyFill="1" applyBorder="1" applyAlignment="1">
      <alignment horizontal="center" vertical="top" wrapText="1"/>
    </xf>
    <xf numFmtId="43" fontId="19" fillId="0" borderId="0" xfId="0" applyNumberFormat="1" applyFont="1" applyFill="1" applyAlignment="1"/>
    <xf numFmtId="0" fontId="1" fillId="0" borderId="51" xfId="0" applyFont="1" applyFill="1" applyBorder="1" applyAlignment="1">
      <alignment wrapText="1"/>
    </xf>
  </cellXfs>
  <cellStyles count="8">
    <cellStyle name="Comma" xfId="1" builtinId="3"/>
    <cellStyle name="Normal" xfId="0" builtinId="0"/>
    <cellStyle name="Normal 10 2" xfId="2"/>
    <cellStyle name="Normal 2" xfId="4"/>
    <cellStyle name="Normal 2 2" xfId="6"/>
    <cellStyle name="Normal 3" xfId="7"/>
    <cellStyle name="Normal 4" xfId="3"/>
    <cellStyle name="Style 1"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tabSelected="1" topLeftCell="A13" zoomScaleNormal="100" workbookViewId="0">
      <selection activeCell="J27" sqref="J27"/>
    </sheetView>
  </sheetViews>
  <sheetFormatPr defaultColWidth="10.296875" defaultRowHeight="14.5"/>
  <cols>
    <col min="1" max="1" width="10.296875" style="77"/>
    <col min="2" max="2" width="57.796875" style="77" customWidth="1"/>
    <col min="3" max="3" width="10.296875" style="77"/>
    <col min="4" max="4" width="15.69921875" style="77" customWidth="1"/>
    <col min="5" max="5" width="17" style="77" bestFit="1" customWidth="1"/>
    <col min="6" max="6" width="15.69921875" style="79" customWidth="1"/>
    <col min="7" max="16384" width="10.296875" style="77"/>
  </cols>
  <sheetData>
    <row r="1" spans="1:6" s="71" customFormat="1" ht="37">
      <c r="A1" s="348" t="s">
        <v>0</v>
      </c>
      <c r="B1" s="348"/>
      <c r="C1" s="348"/>
      <c r="D1" s="348"/>
      <c r="E1" s="348"/>
      <c r="F1" s="348"/>
    </row>
    <row r="2" spans="1:6" s="72" customFormat="1" ht="15.5">
      <c r="A2" s="349" t="s">
        <v>1</v>
      </c>
      <c r="B2" s="349"/>
      <c r="C2" s="349"/>
      <c r="D2" s="349"/>
      <c r="E2" s="349"/>
      <c r="F2" s="349"/>
    </row>
    <row r="3" spans="1:6" s="73" customFormat="1" ht="13">
      <c r="A3" s="350" t="s">
        <v>2</v>
      </c>
      <c r="B3" s="350"/>
      <c r="C3" s="350"/>
      <c r="D3" s="350"/>
      <c r="E3" s="350"/>
      <c r="F3" s="350"/>
    </row>
    <row r="4" spans="1:6" s="73" customFormat="1" ht="13">
      <c r="A4" s="351" t="s">
        <v>3</v>
      </c>
      <c r="B4" s="351"/>
      <c r="C4" s="351"/>
      <c r="D4" s="351"/>
      <c r="E4" s="351"/>
      <c r="F4" s="351"/>
    </row>
    <row r="5" spans="1:6" s="73" customFormat="1" ht="32" customHeight="1" thickBot="1">
      <c r="A5" s="352" t="s">
        <v>4</v>
      </c>
      <c r="B5" s="352"/>
      <c r="C5" s="352"/>
      <c r="D5" s="352"/>
      <c r="E5" s="352"/>
      <c r="F5" s="352"/>
    </row>
    <row r="6" spans="1:6" s="74" customFormat="1" ht="19" thickBot="1">
      <c r="A6" s="353" t="s">
        <v>243</v>
      </c>
      <c r="B6" s="354"/>
      <c r="C6" s="354"/>
      <c r="D6" s="354"/>
      <c r="E6" s="354"/>
      <c r="F6" s="355"/>
    </row>
    <row r="7" spans="1:6" s="75" customFormat="1">
      <c r="A7" s="80" t="s">
        <v>5</v>
      </c>
      <c r="B7" s="151" t="s">
        <v>203</v>
      </c>
      <c r="C7" s="356" t="s">
        <v>204</v>
      </c>
      <c r="D7" s="356"/>
      <c r="E7" s="357">
        <v>45358</v>
      </c>
      <c r="F7" s="358"/>
    </row>
    <row r="8" spans="1:6" s="75" customFormat="1">
      <c r="A8" s="81"/>
      <c r="B8" s="82"/>
      <c r="C8" s="363"/>
      <c r="D8" s="364"/>
      <c r="E8" s="359"/>
      <c r="F8" s="361"/>
    </row>
    <row r="9" spans="1:6" s="75" customFormat="1" ht="15" thickBot="1">
      <c r="A9" s="83"/>
      <c r="B9" s="84" t="s">
        <v>6</v>
      </c>
      <c r="C9" s="365"/>
      <c r="D9" s="366"/>
      <c r="E9" s="360"/>
      <c r="F9" s="362"/>
    </row>
    <row r="10" spans="1:6" s="76" customFormat="1" ht="15" thickBot="1">
      <c r="A10" s="85" t="s">
        <v>7</v>
      </c>
      <c r="B10" s="86" t="s">
        <v>8</v>
      </c>
      <c r="C10" s="86" t="s">
        <v>9</v>
      </c>
      <c r="D10" s="86" t="s">
        <v>200</v>
      </c>
      <c r="E10" s="86" t="s">
        <v>32</v>
      </c>
      <c r="F10" s="87" t="s">
        <v>201</v>
      </c>
    </row>
    <row r="11" spans="1:6">
      <c r="A11" s="88"/>
      <c r="B11" s="89"/>
      <c r="C11" s="89"/>
      <c r="D11" s="89"/>
      <c r="E11" s="89"/>
      <c r="F11" s="90"/>
    </row>
    <row r="12" spans="1:6" ht="33" customHeight="1">
      <c r="A12" s="91">
        <v>1</v>
      </c>
      <c r="B12" s="313" t="s">
        <v>272</v>
      </c>
      <c r="C12" s="92" t="s">
        <v>10</v>
      </c>
      <c r="D12" s="93">
        <f>Abstract!J86</f>
        <v>3087559.5957294959</v>
      </c>
      <c r="E12" s="94">
        <f>Abstract!L86</f>
        <v>4085227.0252191196</v>
      </c>
      <c r="F12" s="95">
        <f>E12-D12</f>
        <v>997667.42948962376</v>
      </c>
    </row>
    <row r="13" spans="1:6" ht="33" customHeight="1">
      <c r="A13" s="91"/>
      <c r="B13" s="389" t="s">
        <v>283</v>
      </c>
      <c r="C13" s="92"/>
      <c r="D13" s="93">
        <f>19701/1.18</f>
        <v>16695.762711864409</v>
      </c>
      <c r="E13" s="93">
        <f>19701/1.18</f>
        <v>16695.762711864409</v>
      </c>
      <c r="F13" s="95"/>
    </row>
    <row r="14" spans="1:6">
      <c r="A14" s="91"/>
      <c r="B14" s="96"/>
      <c r="C14" s="92"/>
      <c r="D14" s="93"/>
      <c r="E14" s="94"/>
      <c r="F14" s="95"/>
    </row>
    <row r="15" spans="1:6">
      <c r="A15" s="91"/>
      <c r="B15" s="96"/>
      <c r="C15" s="97"/>
      <c r="D15" s="97"/>
      <c r="E15" s="97"/>
      <c r="F15" s="98"/>
    </row>
    <row r="16" spans="1:6">
      <c r="A16" s="99"/>
      <c r="B16" s="100"/>
      <c r="C16" s="92"/>
      <c r="D16" s="93"/>
      <c r="E16" s="94"/>
      <c r="F16" s="95"/>
    </row>
    <row r="17" spans="1:6">
      <c r="A17" s="99"/>
      <c r="B17" s="101"/>
      <c r="C17" s="92"/>
      <c r="D17" s="92"/>
      <c r="E17" s="94"/>
      <c r="F17" s="95"/>
    </row>
    <row r="18" spans="1:6">
      <c r="A18" s="99"/>
      <c r="B18" s="100"/>
      <c r="C18" s="92"/>
      <c r="D18" s="93"/>
      <c r="E18" s="94"/>
      <c r="F18" s="95"/>
    </row>
    <row r="19" spans="1:6">
      <c r="A19" s="99"/>
      <c r="B19" s="102"/>
      <c r="C19" s="103"/>
      <c r="D19" s="103"/>
      <c r="E19" s="104"/>
      <c r="F19" s="105"/>
    </row>
    <row r="20" spans="1:6">
      <c r="A20" s="106"/>
      <c r="B20" s="107"/>
      <c r="C20" s="107"/>
      <c r="D20" s="107"/>
      <c r="E20" s="107"/>
      <c r="F20" s="108"/>
    </row>
    <row r="21" spans="1:6">
      <c r="A21" s="106"/>
      <c r="B21" s="109"/>
      <c r="C21" s="107"/>
      <c r="D21" s="107"/>
      <c r="E21" s="107"/>
      <c r="F21" s="108"/>
    </row>
    <row r="22" spans="1:6" s="78" customFormat="1">
      <c r="A22" s="110"/>
      <c r="B22" s="111"/>
      <c r="C22" s="111"/>
      <c r="D22" s="111"/>
      <c r="E22" s="112"/>
      <c r="F22" s="113"/>
    </row>
    <row r="23" spans="1:6" ht="15" thickBot="1">
      <c r="A23" s="114"/>
      <c r="B23" s="115"/>
      <c r="C23" s="115"/>
      <c r="D23" s="115"/>
      <c r="E23" s="116"/>
      <c r="F23" s="117"/>
    </row>
    <row r="24" spans="1:6">
      <c r="A24" s="140"/>
      <c r="B24" s="141"/>
      <c r="C24" s="141"/>
      <c r="D24" s="141"/>
      <c r="E24" s="142"/>
      <c r="F24" s="143"/>
    </row>
    <row r="25" spans="1:6" s="78" customFormat="1">
      <c r="A25" s="11"/>
      <c r="B25" s="148" t="s">
        <v>11</v>
      </c>
      <c r="C25" s="12"/>
      <c r="D25" s="139">
        <f>SUM(D12:D24)</f>
        <v>3104255.3584413603</v>
      </c>
      <c r="E25" s="139">
        <f>SUM(E12:E24)</f>
        <v>4101922.7879309841</v>
      </c>
      <c r="F25" s="144">
        <f>SUM(F12:F24)</f>
        <v>997667.42948962376</v>
      </c>
    </row>
    <row r="26" spans="1:6">
      <c r="A26" s="8"/>
      <c r="B26" s="149" t="s">
        <v>12</v>
      </c>
      <c r="C26" s="19"/>
      <c r="D26" s="138">
        <f>D25*18%</f>
        <v>558765.96451944485</v>
      </c>
      <c r="E26" s="138">
        <f>E25*18%</f>
        <v>738346.10182757711</v>
      </c>
      <c r="F26" s="145">
        <f>F25*18%</f>
        <v>179580.13730813228</v>
      </c>
    </row>
    <row r="27" spans="1:6" s="78" customFormat="1">
      <c r="A27" s="11"/>
      <c r="B27" s="148" t="s">
        <v>13</v>
      </c>
      <c r="C27" s="12"/>
      <c r="D27" s="139">
        <f>SUM(D25:D26)</f>
        <v>3663021.3229608051</v>
      </c>
      <c r="E27" s="139">
        <f>SUM(E25:E26)</f>
        <v>4840268.8897585608</v>
      </c>
      <c r="F27" s="144">
        <f>SUM(F25:F26)</f>
        <v>1177247.5667977561</v>
      </c>
    </row>
    <row r="28" spans="1:6" s="78" customFormat="1" ht="15" thickBot="1">
      <c r="A28" s="16"/>
      <c r="B28" s="150" t="s">
        <v>202</v>
      </c>
      <c r="C28" s="17"/>
      <c r="D28" s="146"/>
      <c r="E28" s="146"/>
      <c r="F28" s="147">
        <f>F27</f>
        <v>1177247.5667977561</v>
      </c>
    </row>
    <row r="30" spans="1:6">
      <c r="B30" s="118" t="s">
        <v>14</v>
      </c>
    </row>
    <row r="31" spans="1:6">
      <c r="B31" s="77" t="s">
        <v>15</v>
      </c>
      <c r="D31" s="388"/>
    </row>
    <row r="33" spans="1:5">
      <c r="B33" s="78" t="s">
        <v>16</v>
      </c>
    </row>
    <row r="34" spans="1:5">
      <c r="B34" s="77" t="s">
        <v>17</v>
      </c>
    </row>
    <row r="36" spans="1:5">
      <c r="B36" s="119" t="s">
        <v>18</v>
      </c>
      <c r="E36" s="155"/>
    </row>
    <row r="39" spans="1:5">
      <c r="A39" s="77" t="s">
        <v>19</v>
      </c>
    </row>
    <row r="42" spans="1:5">
      <c r="A42" s="77" t="s">
        <v>20</v>
      </c>
    </row>
  </sheetData>
  <mergeCells count="11">
    <mergeCell ref="A6:F6"/>
    <mergeCell ref="C7:D7"/>
    <mergeCell ref="E7:F7"/>
    <mergeCell ref="E8:E9"/>
    <mergeCell ref="F8:F9"/>
    <mergeCell ref="C8:D9"/>
    <mergeCell ref="A1:F1"/>
    <mergeCell ref="A2:F2"/>
    <mergeCell ref="A3:F3"/>
    <mergeCell ref="A4:F4"/>
    <mergeCell ref="A5:F5"/>
  </mergeCells>
  <pageMargins left="0.75" right="0.75" top="1" bottom="1" header="0.5" footer="0.5"/>
  <pageSetup scale="7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workbookViewId="0">
      <selection activeCell="D13" sqref="D13"/>
    </sheetView>
  </sheetViews>
  <sheetFormatPr defaultRowHeight="13"/>
  <cols>
    <col min="2" max="2" width="29.09765625" customWidth="1"/>
    <col min="3" max="3" width="19.09765625" customWidth="1"/>
    <col min="4" max="4" width="17.59765625" bestFit="1" customWidth="1"/>
    <col min="5" max="5" width="13.19921875" customWidth="1"/>
  </cols>
  <sheetData>
    <row r="1" spans="1:5">
      <c r="A1" s="367" t="s">
        <v>271</v>
      </c>
      <c r="B1" s="368"/>
      <c r="C1" s="368"/>
      <c r="D1" s="368"/>
      <c r="E1" s="368"/>
    </row>
    <row r="2" spans="1:5" ht="24.75" customHeight="1">
      <c r="A2" s="137" t="s">
        <v>214</v>
      </c>
      <c r="B2" s="159" t="s">
        <v>215</v>
      </c>
      <c r="C2" s="159" t="s">
        <v>218</v>
      </c>
      <c r="D2" s="163" t="s">
        <v>220</v>
      </c>
      <c r="E2" s="160" t="s">
        <v>24</v>
      </c>
    </row>
    <row r="3" spans="1:5" ht="27.65" customHeight="1">
      <c r="A3" s="6"/>
      <c r="B3" s="158" t="s">
        <v>218</v>
      </c>
      <c r="C3" s="162">
        <v>5785249</v>
      </c>
      <c r="D3" s="6"/>
      <c r="E3" s="6"/>
    </row>
    <row r="4" spans="1:5" ht="26" customHeight="1">
      <c r="A4" s="6">
        <v>1</v>
      </c>
      <c r="B4" s="161" t="s">
        <v>216</v>
      </c>
      <c r="C4" s="6"/>
      <c r="D4" s="6">
        <f>1030515.43668004+19701</f>
        <v>1050216.4366800399</v>
      </c>
      <c r="E4" s="6"/>
    </row>
    <row r="5" spans="1:5" ht="26" customHeight="1">
      <c r="A5" s="6">
        <v>2</v>
      </c>
      <c r="B5" s="161" t="s">
        <v>217</v>
      </c>
      <c r="C5" s="6"/>
      <c r="D5" s="6">
        <v>1226129.354005598</v>
      </c>
      <c r="E5" s="6"/>
    </row>
    <row r="6" spans="1:5" ht="23.25" customHeight="1">
      <c r="A6" s="6">
        <v>3</v>
      </c>
      <c r="B6" s="161" t="s">
        <v>219</v>
      </c>
      <c r="C6" s="6"/>
      <c r="D6" s="6">
        <v>1386675.5322751673</v>
      </c>
      <c r="E6" s="6"/>
    </row>
    <row r="7" spans="1:5" ht="23.25" customHeight="1">
      <c r="A7" s="6">
        <v>3</v>
      </c>
      <c r="B7" s="161" t="s">
        <v>267</v>
      </c>
      <c r="C7" s="6"/>
      <c r="D7" s="6">
        <f>PI!F28</f>
        <v>1177247.5667977561</v>
      </c>
      <c r="E7" s="6"/>
    </row>
    <row r="8" spans="1:5">
      <c r="A8" s="6"/>
      <c r="B8" s="160" t="s">
        <v>236</v>
      </c>
      <c r="C8" s="6"/>
      <c r="D8" s="188">
        <f>SUM(D4:D7)</f>
        <v>4840268.8897585608</v>
      </c>
      <c r="E8" s="200"/>
    </row>
    <row r="10" spans="1:5">
      <c r="D10" s="312"/>
      <c r="E10" s="179"/>
    </row>
  </sheetData>
  <mergeCells count="1">
    <mergeCell ref="A1:E1"/>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2"/>
  <sheetViews>
    <sheetView topLeftCell="A2" zoomScale="90" zoomScaleNormal="90" workbookViewId="0">
      <pane ySplit="2" topLeftCell="A79" activePane="bottomLeft" state="frozen"/>
      <selection activeCell="A2" sqref="A2"/>
      <selection pane="bottomLeft" activeCell="J90" sqref="J90"/>
    </sheetView>
  </sheetViews>
  <sheetFormatPr defaultColWidth="9" defaultRowHeight="13"/>
  <cols>
    <col min="1" max="1" width="10.3984375" customWidth="1"/>
    <col min="2" max="2" width="82.69921875" customWidth="1"/>
    <col min="3" max="3" width="6.796875" customWidth="1"/>
    <col min="4" max="4" width="12.69921875" bestFit="1" customWidth="1"/>
    <col min="5" max="6" width="11.296875" customWidth="1"/>
    <col min="7" max="7" width="11.69921875" customWidth="1"/>
    <col min="8" max="8" width="9.3984375" customWidth="1"/>
    <col min="9" max="9" width="11.3984375" customWidth="1"/>
    <col min="10" max="10" width="12.09765625" customWidth="1"/>
    <col min="11" max="11" width="12.09765625" bestFit="1" customWidth="1"/>
    <col min="12" max="13" width="13.3984375" customWidth="1"/>
    <col min="14" max="14" width="13.09765625" customWidth="1"/>
    <col min="15" max="15" width="10.3984375" bestFit="1" customWidth="1"/>
    <col min="16" max="16" width="9.3984375" bestFit="1" customWidth="1"/>
  </cols>
  <sheetData>
    <row r="1" spans="1:15" ht="13.5" thickBot="1">
      <c r="A1" s="369" t="s">
        <v>237</v>
      </c>
      <c r="B1" s="370"/>
      <c r="C1" s="370"/>
      <c r="D1" s="371"/>
      <c r="E1" s="371"/>
      <c r="F1" s="371"/>
      <c r="G1" s="370"/>
      <c r="H1" s="370"/>
      <c r="I1" s="370"/>
      <c r="J1" s="371"/>
      <c r="K1" s="371"/>
      <c r="L1" s="371"/>
      <c r="M1" s="371"/>
      <c r="N1" s="372"/>
    </row>
    <row r="2" spans="1:15" ht="13.75" customHeight="1" thickBot="1">
      <c r="A2" s="376" t="s">
        <v>21</v>
      </c>
      <c r="B2" s="377"/>
      <c r="C2" s="378"/>
      <c r="D2" s="373" t="s">
        <v>281</v>
      </c>
      <c r="E2" s="374"/>
      <c r="F2" s="375"/>
      <c r="G2" s="373" t="s">
        <v>22</v>
      </c>
      <c r="H2" s="374"/>
      <c r="I2" s="375"/>
      <c r="J2" s="373" t="s">
        <v>23</v>
      </c>
      <c r="K2" s="374"/>
      <c r="L2" s="375"/>
      <c r="M2" s="371" t="s">
        <v>282</v>
      </c>
      <c r="N2" s="380" t="s">
        <v>24</v>
      </c>
    </row>
    <row r="3" spans="1:15">
      <c r="A3" s="41" t="s">
        <v>25</v>
      </c>
      <c r="B3" s="42" t="s">
        <v>26</v>
      </c>
      <c r="C3" s="42" t="s">
        <v>27</v>
      </c>
      <c r="D3" s="344" t="s">
        <v>28</v>
      </c>
      <c r="E3" s="43" t="s">
        <v>29</v>
      </c>
      <c r="F3" s="43" t="s">
        <v>280</v>
      </c>
      <c r="G3" s="43" t="s">
        <v>30</v>
      </c>
      <c r="H3" s="43" t="s">
        <v>31</v>
      </c>
      <c r="I3" s="43" t="s">
        <v>32</v>
      </c>
      <c r="J3" s="43" t="s">
        <v>30</v>
      </c>
      <c r="K3" s="43" t="s">
        <v>31</v>
      </c>
      <c r="L3" s="43" t="s">
        <v>32</v>
      </c>
      <c r="M3" s="379"/>
      <c r="N3" s="381"/>
    </row>
    <row r="4" spans="1:15">
      <c r="A4" s="44"/>
      <c r="B4" s="45" t="s">
        <v>33</v>
      </c>
      <c r="C4" s="46"/>
      <c r="D4" s="46"/>
      <c r="E4" s="46"/>
      <c r="F4" s="46"/>
      <c r="G4" s="46"/>
      <c r="H4" s="46"/>
      <c r="I4" s="46"/>
      <c r="J4" s="46"/>
      <c r="K4" s="46"/>
      <c r="L4" s="46"/>
      <c r="M4" s="345"/>
      <c r="N4" s="56"/>
    </row>
    <row r="5" spans="1:15" ht="42">
      <c r="A5" s="47">
        <v>1</v>
      </c>
      <c r="B5" s="48" t="s">
        <v>34</v>
      </c>
      <c r="C5" s="49" t="s">
        <v>35</v>
      </c>
      <c r="D5" s="49" t="s">
        <v>36</v>
      </c>
      <c r="E5" s="55">
        <v>13</v>
      </c>
      <c r="F5" s="55"/>
      <c r="G5" s="55"/>
      <c r="H5" s="55"/>
      <c r="I5" s="55"/>
      <c r="J5" s="55"/>
      <c r="K5" s="55"/>
      <c r="L5" s="55"/>
      <c r="M5" s="346"/>
      <c r="N5" s="57"/>
      <c r="O5" s="299"/>
    </row>
    <row r="6" spans="1:15" ht="21">
      <c r="A6" s="47">
        <v>2</v>
      </c>
      <c r="B6" s="50" t="s">
        <v>37</v>
      </c>
      <c r="C6" s="49" t="s">
        <v>35</v>
      </c>
      <c r="D6" s="49" t="s">
        <v>36</v>
      </c>
      <c r="E6" s="55">
        <v>98</v>
      </c>
      <c r="F6" s="55"/>
      <c r="G6" s="55"/>
      <c r="H6" s="55"/>
      <c r="I6" s="55"/>
      <c r="J6" s="55"/>
      <c r="K6" s="55"/>
      <c r="L6" s="55"/>
      <c r="M6" s="346"/>
      <c r="N6" s="58"/>
      <c r="O6" s="299"/>
    </row>
    <row r="7" spans="1:15">
      <c r="A7" s="44"/>
      <c r="B7" s="45" t="s">
        <v>38</v>
      </c>
      <c r="C7" s="46"/>
      <c r="D7" s="46"/>
      <c r="E7" s="120"/>
      <c r="F7" s="120"/>
      <c r="G7" s="120"/>
      <c r="H7" s="120"/>
      <c r="I7" s="120"/>
      <c r="J7" s="120"/>
      <c r="K7" s="120"/>
      <c r="L7" s="120"/>
      <c r="M7" s="347"/>
      <c r="N7" s="56"/>
      <c r="O7" s="299"/>
    </row>
    <row r="8" spans="1:15" ht="63">
      <c r="A8" s="47">
        <v>3</v>
      </c>
      <c r="B8" s="50" t="s">
        <v>39</v>
      </c>
      <c r="C8" s="49" t="s">
        <v>35</v>
      </c>
      <c r="D8" s="49" t="s">
        <v>36</v>
      </c>
      <c r="E8" s="55">
        <v>75</v>
      </c>
      <c r="F8" s="55"/>
      <c r="G8" s="55">
        <v>51.789909599999994</v>
      </c>
      <c r="H8" s="55">
        <f>I8-G8</f>
        <v>0</v>
      </c>
      <c r="I8" s="55">
        <f>'MB Sheet'!H13</f>
        <v>51.789909599999994</v>
      </c>
      <c r="J8" s="55">
        <v>3884.2432199999994</v>
      </c>
      <c r="K8" s="55">
        <f>L8-J8</f>
        <v>0</v>
      </c>
      <c r="L8" s="55">
        <f>I8*E8</f>
        <v>3884.2432199999994</v>
      </c>
      <c r="M8" s="346">
        <f>L8-F8</f>
        <v>3884.2432199999994</v>
      </c>
      <c r="N8" s="57"/>
      <c r="O8" s="299"/>
    </row>
    <row r="9" spans="1:15" ht="73.5">
      <c r="A9" s="47">
        <v>4</v>
      </c>
      <c r="B9" s="50" t="s">
        <v>40</v>
      </c>
      <c r="C9" s="49" t="s">
        <v>35</v>
      </c>
      <c r="D9" s="49" t="s">
        <v>36</v>
      </c>
      <c r="E9" s="55">
        <v>85</v>
      </c>
      <c r="F9" s="55"/>
      <c r="G9" s="55">
        <v>136.68019559999999</v>
      </c>
      <c r="H9" s="55">
        <f>I9-G9</f>
        <v>0</v>
      </c>
      <c r="I9" s="55">
        <f>'MB Sheet'!H22</f>
        <v>136.68019559999999</v>
      </c>
      <c r="J9" s="55">
        <v>11617.816626</v>
      </c>
      <c r="K9" s="55">
        <f>L9-J9</f>
        <v>0</v>
      </c>
      <c r="L9" s="55">
        <f>I9*E9</f>
        <v>11617.816626</v>
      </c>
      <c r="M9" s="346">
        <f t="shared" ref="M9:M72" si="0">L9-F9</f>
        <v>11617.816626</v>
      </c>
      <c r="N9" s="57"/>
      <c r="O9" s="299"/>
    </row>
    <row r="10" spans="1:15">
      <c r="A10" s="44"/>
      <c r="B10" s="45" t="s">
        <v>41</v>
      </c>
      <c r="C10" s="46"/>
      <c r="D10" s="46"/>
      <c r="E10" s="120"/>
      <c r="F10" s="120"/>
      <c r="G10" s="120"/>
      <c r="H10" s="120"/>
      <c r="I10" s="120"/>
      <c r="J10" s="120"/>
      <c r="K10" s="120"/>
      <c r="L10" s="120"/>
      <c r="M10" s="346">
        <f t="shared" si="0"/>
        <v>0</v>
      </c>
      <c r="N10" s="56"/>
      <c r="O10" s="299"/>
    </row>
    <row r="11" spans="1:15" ht="42">
      <c r="A11" s="47">
        <v>5</v>
      </c>
      <c r="B11" s="50" t="s">
        <v>42</v>
      </c>
      <c r="C11" s="49" t="s">
        <v>35</v>
      </c>
      <c r="D11" s="49" t="s">
        <v>36</v>
      </c>
      <c r="E11" s="55">
        <v>110</v>
      </c>
      <c r="F11" s="55"/>
      <c r="G11" s="55">
        <v>791.7697007999999</v>
      </c>
      <c r="H11" s="55">
        <f>I11-G11</f>
        <v>0</v>
      </c>
      <c r="I11" s="55">
        <f>'MB Sheet'!H35</f>
        <v>791.7697007999999</v>
      </c>
      <c r="J11" s="55">
        <v>87094.667087999987</v>
      </c>
      <c r="K11" s="55">
        <f>L11-J11</f>
        <v>0</v>
      </c>
      <c r="L11" s="55">
        <f>I11*E11</f>
        <v>87094.667087999987</v>
      </c>
      <c r="M11" s="346">
        <f t="shared" si="0"/>
        <v>87094.667087999987</v>
      </c>
      <c r="N11" s="57"/>
      <c r="O11" s="299"/>
    </row>
    <row r="12" spans="1:15" ht="42">
      <c r="A12" s="47">
        <v>6</v>
      </c>
      <c r="B12" s="50" t="s">
        <v>43</v>
      </c>
      <c r="C12" s="49" t="s">
        <v>35</v>
      </c>
      <c r="D12" s="49" t="s">
        <v>36</v>
      </c>
      <c r="E12" s="55">
        <v>115</v>
      </c>
      <c r="F12" s="55"/>
      <c r="G12" s="55"/>
      <c r="H12" s="55"/>
      <c r="I12" s="55"/>
      <c r="J12" s="55"/>
      <c r="K12" s="55"/>
      <c r="L12" s="55"/>
      <c r="M12" s="346">
        <f t="shared" si="0"/>
        <v>0</v>
      </c>
      <c r="N12" s="57"/>
      <c r="O12" s="299"/>
    </row>
    <row r="13" spans="1:15" ht="42">
      <c r="A13" s="47">
        <v>7</v>
      </c>
      <c r="B13" s="50" t="s">
        <v>44</v>
      </c>
      <c r="C13" s="49" t="s">
        <v>35</v>
      </c>
      <c r="D13" s="49" t="s">
        <v>36</v>
      </c>
      <c r="E13" s="55">
        <v>110</v>
      </c>
      <c r="F13" s="55"/>
      <c r="G13" s="55">
        <v>136.68019559999999</v>
      </c>
      <c r="H13" s="55">
        <f>I13-G13</f>
        <v>0</v>
      </c>
      <c r="I13" s="55">
        <f>'MB Sheet'!H45</f>
        <v>136.68019559999999</v>
      </c>
      <c r="J13" s="55">
        <v>15034.821515999998</v>
      </c>
      <c r="K13" s="55">
        <f>L13-J13</f>
        <v>0</v>
      </c>
      <c r="L13" s="55">
        <f>I13*E13</f>
        <v>15034.821515999998</v>
      </c>
      <c r="M13" s="346">
        <f t="shared" si="0"/>
        <v>15034.821515999998</v>
      </c>
      <c r="N13" s="57"/>
      <c r="O13" s="299"/>
    </row>
    <row r="14" spans="1:15">
      <c r="A14" s="44"/>
      <c r="B14" s="45" t="s">
        <v>45</v>
      </c>
      <c r="C14" s="46"/>
      <c r="D14" s="46"/>
      <c r="E14" s="121" t="s">
        <v>46</v>
      </c>
      <c r="F14" s="121"/>
      <c r="G14" s="121"/>
      <c r="H14" s="121"/>
      <c r="I14" s="121"/>
      <c r="J14" s="55"/>
      <c r="K14" s="121"/>
      <c r="L14" s="121"/>
      <c r="M14" s="346"/>
      <c r="N14" s="56"/>
      <c r="O14" s="299"/>
    </row>
    <row r="15" spans="1:15" ht="42">
      <c r="A15" s="47">
        <v>8</v>
      </c>
      <c r="B15" s="50" t="s">
        <v>47</v>
      </c>
      <c r="C15" s="49" t="s">
        <v>35</v>
      </c>
      <c r="D15" s="49" t="s">
        <v>36</v>
      </c>
      <c r="E15" s="55">
        <v>65</v>
      </c>
      <c r="F15" s="55"/>
      <c r="G15" s="55">
        <v>781.83129959999997</v>
      </c>
      <c r="H15" s="55">
        <f>I15-G15</f>
        <v>64.583999999999946</v>
      </c>
      <c r="I15" s="55">
        <f>'MB Sheet'!H60</f>
        <v>846.41529959999991</v>
      </c>
      <c r="J15" s="55">
        <v>50819.034474</v>
      </c>
      <c r="K15" s="55">
        <f>L15-J15</f>
        <v>4197.9599999999919</v>
      </c>
      <c r="L15" s="55">
        <f>I15*E15</f>
        <v>55016.994473999992</v>
      </c>
      <c r="M15" s="346">
        <f t="shared" si="0"/>
        <v>55016.994473999992</v>
      </c>
      <c r="N15" s="57"/>
      <c r="O15" s="299"/>
    </row>
    <row r="16" spans="1:15">
      <c r="A16" s="44"/>
      <c r="B16" s="45" t="s">
        <v>48</v>
      </c>
      <c r="C16" s="46"/>
      <c r="D16" s="46"/>
      <c r="E16" s="121" t="s">
        <v>46</v>
      </c>
      <c r="F16" s="121"/>
      <c r="G16" s="121"/>
      <c r="H16" s="121"/>
      <c r="I16" s="121"/>
      <c r="J16" s="55"/>
      <c r="K16" s="121"/>
      <c r="L16" s="121"/>
      <c r="M16" s="346"/>
      <c r="N16" s="56"/>
      <c r="O16" s="299"/>
    </row>
    <row r="17" spans="1:15" ht="52.5">
      <c r="A17" s="47">
        <v>9</v>
      </c>
      <c r="B17" s="50" t="s">
        <v>49</v>
      </c>
      <c r="C17" s="49" t="s">
        <v>35</v>
      </c>
      <c r="D17" s="49" t="s">
        <v>36</v>
      </c>
      <c r="E17" s="55">
        <v>150</v>
      </c>
      <c r="F17" s="55"/>
      <c r="G17" s="55">
        <v>117.86041799999998</v>
      </c>
      <c r="H17" s="55">
        <f>I17-G17</f>
        <v>0</v>
      </c>
      <c r="I17" s="55">
        <f>'MB Sheet'!H69</f>
        <v>117.86041799999998</v>
      </c>
      <c r="J17" s="55">
        <v>17679.062699999999</v>
      </c>
      <c r="K17" s="55">
        <f>L17-J17</f>
        <v>0</v>
      </c>
      <c r="L17" s="55">
        <f>I17*E17</f>
        <v>17679.062699999999</v>
      </c>
      <c r="M17" s="346">
        <f t="shared" si="0"/>
        <v>17679.062699999999</v>
      </c>
      <c r="N17" s="57"/>
      <c r="O17" s="299"/>
    </row>
    <row r="18" spans="1:15">
      <c r="A18" s="44"/>
      <c r="B18" s="45" t="s">
        <v>50</v>
      </c>
      <c r="C18" s="46"/>
      <c r="D18" s="46"/>
      <c r="E18" s="121" t="s">
        <v>46</v>
      </c>
      <c r="F18" s="121"/>
      <c r="G18" s="121"/>
      <c r="H18" s="121"/>
      <c r="I18" s="121"/>
      <c r="J18" s="55"/>
      <c r="K18" s="121"/>
      <c r="L18" s="121"/>
      <c r="M18" s="346"/>
      <c r="N18" s="56"/>
      <c r="O18" s="299"/>
    </row>
    <row r="19" spans="1:15" ht="63">
      <c r="A19" s="47">
        <v>10</v>
      </c>
      <c r="B19" s="50" t="s">
        <v>51</v>
      </c>
      <c r="C19" s="49" t="s">
        <v>35</v>
      </c>
      <c r="D19" s="51">
        <v>155</v>
      </c>
      <c r="E19" s="55">
        <v>150</v>
      </c>
      <c r="F19" s="55">
        <f>E19*D19</f>
        <v>23250</v>
      </c>
      <c r="G19" s="55">
        <v>117.86041799999998</v>
      </c>
      <c r="H19" s="55">
        <f t="shared" ref="H19:H25" si="1">I19-G19</f>
        <v>0</v>
      </c>
      <c r="I19" s="55">
        <f>'MB Sheet'!H78</f>
        <v>117.86041799999998</v>
      </c>
      <c r="J19" s="55">
        <v>17679.062699999999</v>
      </c>
      <c r="K19" s="55">
        <f t="shared" ref="K19:K25" si="2">L19-J19</f>
        <v>0</v>
      </c>
      <c r="L19" s="55">
        <f t="shared" ref="L19:L25" si="3">I19*E19</f>
        <v>17679.062699999999</v>
      </c>
      <c r="M19" s="346">
        <f t="shared" si="0"/>
        <v>-5570.9373000000014</v>
      </c>
      <c r="N19" s="59"/>
      <c r="O19" s="299"/>
    </row>
    <row r="20" spans="1:15" ht="72">
      <c r="A20" s="47">
        <v>11</v>
      </c>
      <c r="B20" s="168" t="s">
        <v>222</v>
      </c>
      <c r="C20" s="49" t="s">
        <v>35</v>
      </c>
      <c r="D20" s="51">
        <v>1100</v>
      </c>
      <c r="E20" s="55">
        <v>230</v>
      </c>
      <c r="F20" s="55">
        <f t="shared" ref="F20:F82" si="4">E20*D20</f>
        <v>253000</v>
      </c>
      <c r="G20" s="55">
        <v>1155.4895663999998</v>
      </c>
      <c r="H20" s="55">
        <f t="shared" si="1"/>
        <v>139.71349080000027</v>
      </c>
      <c r="I20" s="55">
        <f>'MB Sheet'!H88</f>
        <v>1295.2030572000001</v>
      </c>
      <c r="J20" s="55">
        <v>265762.60027199995</v>
      </c>
      <c r="K20" s="55">
        <f t="shared" si="2"/>
        <v>32134.102884000051</v>
      </c>
      <c r="L20" s="55">
        <f t="shared" si="3"/>
        <v>297896.703156</v>
      </c>
      <c r="M20" s="346">
        <f t="shared" si="0"/>
        <v>44896.703156000003</v>
      </c>
      <c r="N20" s="60"/>
      <c r="O20" s="299"/>
    </row>
    <row r="21" spans="1:15" ht="52.5">
      <c r="A21" s="47">
        <v>12</v>
      </c>
      <c r="B21" s="50" t="s">
        <v>53</v>
      </c>
      <c r="C21" s="49" t="s">
        <v>35</v>
      </c>
      <c r="D21" s="51">
        <v>600</v>
      </c>
      <c r="E21" s="55">
        <v>265</v>
      </c>
      <c r="F21" s="55">
        <f t="shared" si="4"/>
        <v>159000</v>
      </c>
      <c r="G21" s="55">
        <v>471.06762299999997</v>
      </c>
      <c r="H21" s="55">
        <f t="shared" si="1"/>
        <v>0</v>
      </c>
      <c r="I21" s="55">
        <f>'MB Sheet'!H97</f>
        <v>471.06762299999997</v>
      </c>
      <c r="J21" s="55">
        <v>124832.92009499999</v>
      </c>
      <c r="K21" s="55">
        <f t="shared" si="2"/>
        <v>0</v>
      </c>
      <c r="L21" s="55">
        <f t="shared" si="3"/>
        <v>124832.92009499999</v>
      </c>
      <c r="M21" s="346">
        <f t="shared" si="0"/>
        <v>-34167.079905000006</v>
      </c>
      <c r="N21" s="60"/>
      <c r="O21" s="299"/>
    </row>
    <row r="22" spans="1:15" ht="52.5">
      <c r="A22" s="47">
        <v>13</v>
      </c>
      <c r="B22" s="50" t="s">
        <v>54</v>
      </c>
      <c r="C22" s="49" t="s">
        <v>35</v>
      </c>
      <c r="D22" s="51">
        <v>275</v>
      </c>
      <c r="E22" s="55">
        <v>270</v>
      </c>
      <c r="F22" s="55">
        <f t="shared" si="4"/>
        <v>74250</v>
      </c>
      <c r="G22" s="55">
        <v>118.18872</v>
      </c>
      <c r="H22" s="55">
        <f t="shared" si="1"/>
        <v>0</v>
      </c>
      <c r="I22" s="55">
        <f>'MB Sheet'!H105</f>
        <v>118.18872</v>
      </c>
      <c r="J22" s="55">
        <v>31910.954400000002</v>
      </c>
      <c r="K22" s="55">
        <f t="shared" si="2"/>
        <v>0</v>
      </c>
      <c r="L22" s="55">
        <f t="shared" si="3"/>
        <v>31910.954400000002</v>
      </c>
      <c r="M22" s="346">
        <f t="shared" si="0"/>
        <v>-42339.045599999998</v>
      </c>
      <c r="N22" s="61"/>
      <c r="O22" s="299"/>
    </row>
    <row r="23" spans="1:15" ht="52.5">
      <c r="A23" s="47">
        <v>14</v>
      </c>
      <c r="B23" s="50" t="s">
        <v>55</v>
      </c>
      <c r="C23" s="49" t="s">
        <v>56</v>
      </c>
      <c r="D23" s="51">
        <v>70</v>
      </c>
      <c r="E23" s="55">
        <v>195</v>
      </c>
      <c r="F23" s="55">
        <f t="shared" si="4"/>
        <v>13650</v>
      </c>
      <c r="G23" s="55">
        <v>146.97542000000001</v>
      </c>
      <c r="H23" s="55">
        <f t="shared" si="1"/>
        <v>0</v>
      </c>
      <c r="I23" s="55">
        <f>'MB Sheet'!H117</f>
        <v>146.97542000000001</v>
      </c>
      <c r="J23" s="55">
        <v>28660.206900000001</v>
      </c>
      <c r="K23" s="55">
        <f t="shared" si="2"/>
        <v>0</v>
      </c>
      <c r="L23" s="55">
        <f t="shared" si="3"/>
        <v>28660.206900000001</v>
      </c>
      <c r="M23" s="346">
        <f t="shared" si="0"/>
        <v>15010.206900000001</v>
      </c>
      <c r="N23" s="61"/>
      <c r="O23" s="299"/>
    </row>
    <row r="24" spans="1:15" ht="63">
      <c r="A24" s="47">
        <v>15</v>
      </c>
      <c r="B24" s="50" t="s">
        <v>57</v>
      </c>
      <c r="C24" s="49" t="s">
        <v>35</v>
      </c>
      <c r="D24" s="51">
        <v>55</v>
      </c>
      <c r="E24" s="55">
        <v>130</v>
      </c>
      <c r="F24" s="55">
        <f t="shared" si="4"/>
        <v>7150</v>
      </c>
      <c r="G24" s="55">
        <v>98.921159999999986</v>
      </c>
      <c r="H24" s="55">
        <f t="shared" si="1"/>
        <v>0</v>
      </c>
      <c r="I24" s="55">
        <f>'MB Sheet'!H127</f>
        <v>98.921159999999986</v>
      </c>
      <c r="J24" s="55">
        <v>12859.750799999998</v>
      </c>
      <c r="K24" s="55">
        <f t="shared" si="2"/>
        <v>0</v>
      </c>
      <c r="L24" s="55">
        <f t="shared" si="3"/>
        <v>12859.750799999998</v>
      </c>
      <c r="M24" s="346">
        <f t="shared" si="0"/>
        <v>5709.750799999998</v>
      </c>
      <c r="N24" s="61"/>
      <c r="O24" s="299"/>
    </row>
    <row r="25" spans="1:15" ht="31.5">
      <c r="A25" s="47">
        <v>16</v>
      </c>
      <c r="B25" s="50" t="s">
        <v>58</v>
      </c>
      <c r="C25" s="49" t="s">
        <v>56</v>
      </c>
      <c r="D25" s="51">
        <v>20</v>
      </c>
      <c r="E25" s="55">
        <v>59</v>
      </c>
      <c r="F25" s="55">
        <f t="shared" si="4"/>
        <v>1180</v>
      </c>
      <c r="G25" s="55">
        <v>29.753039999999999</v>
      </c>
      <c r="H25" s="55">
        <f t="shared" si="1"/>
        <v>0</v>
      </c>
      <c r="I25" s="55">
        <f>'MB Sheet'!H136</f>
        <v>29.753039999999999</v>
      </c>
      <c r="J25" s="55">
        <v>1755.4293599999999</v>
      </c>
      <c r="K25" s="55">
        <f t="shared" si="2"/>
        <v>0</v>
      </c>
      <c r="L25" s="55">
        <f t="shared" si="3"/>
        <v>1755.4293599999999</v>
      </c>
      <c r="M25" s="346">
        <f t="shared" si="0"/>
        <v>575.42935999999986</v>
      </c>
      <c r="N25" s="61"/>
      <c r="O25" s="299"/>
    </row>
    <row r="26" spans="1:15" ht="21">
      <c r="A26" s="47">
        <v>17</v>
      </c>
      <c r="B26" s="50" t="s">
        <v>59</v>
      </c>
      <c r="C26" s="49" t="s">
        <v>60</v>
      </c>
      <c r="D26" s="51">
        <v>5</v>
      </c>
      <c r="E26" s="55">
        <v>1100</v>
      </c>
      <c r="F26" s="55">
        <f t="shared" si="4"/>
        <v>5500</v>
      </c>
      <c r="G26" s="55"/>
      <c r="H26" s="55"/>
      <c r="I26" s="55"/>
      <c r="J26" s="55"/>
      <c r="K26" s="55"/>
      <c r="L26" s="55"/>
      <c r="M26" s="346">
        <f t="shared" si="0"/>
        <v>-5500</v>
      </c>
      <c r="N26" s="61"/>
      <c r="O26" s="299"/>
    </row>
    <row r="27" spans="1:15" ht="42">
      <c r="A27" s="47">
        <v>18</v>
      </c>
      <c r="B27" s="48" t="s">
        <v>61</v>
      </c>
      <c r="C27" s="49" t="s">
        <v>35</v>
      </c>
      <c r="D27" s="51">
        <v>5</v>
      </c>
      <c r="E27" s="55">
        <v>462</v>
      </c>
      <c r="F27" s="55">
        <f t="shared" si="4"/>
        <v>2310</v>
      </c>
      <c r="G27" s="55"/>
      <c r="H27" s="55"/>
      <c r="I27" s="55"/>
      <c r="J27" s="55"/>
      <c r="K27" s="55"/>
      <c r="L27" s="55"/>
      <c r="M27" s="346">
        <f t="shared" si="0"/>
        <v>-2310</v>
      </c>
      <c r="N27" s="61"/>
      <c r="O27" s="299"/>
    </row>
    <row r="28" spans="1:15" ht="58.5" customHeight="1">
      <c r="A28" s="47">
        <v>19</v>
      </c>
      <c r="B28" s="50" t="s">
        <v>62</v>
      </c>
      <c r="C28" s="49" t="s">
        <v>56</v>
      </c>
      <c r="D28" s="51">
        <v>65</v>
      </c>
      <c r="E28" s="55">
        <v>225</v>
      </c>
      <c r="F28" s="55">
        <f t="shared" si="4"/>
        <v>14625</v>
      </c>
      <c r="G28" s="55"/>
      <c r="H28" s="55"/>
      <c r="I28" s="55"/>
      <c r="J28" s="55"/>
      <c r="K28" s="55"/>
      <c r="L28" s="55"/>
      <c r="M28" s="346">
        <f t="shared" si="0"/>
        <v>-14625</v>
      </c>
      <c r="N28" s="61"/>
      <c r="O28" s="299"/>
    </row>
    <row r="29" spans="1:15">
      <c r="A29" s="44"/>
      <c r="B29" s="46"/>
      <c r="C29" s="46"/>
      <c r="D29" s="46"/>
      <c r="E29" s="120"/>
      <c r="F29" s="55"/>
      <c r="G29" s="120"/>
      <c r="H29" s="120"/>
      <c r="I29" s="120"/>
      <c r="J29" s="55"/>
      <c r="K29" s="120"/>
      <c r="L29" s="120"/>
      <c r="M29" s="346"/>
      <c r="N29" s="56"/>
      <c r="O29" s="299"/>
    </row>
    <row r="30" spans="1:15">
      <c r="A30" s="44"/>
      <c r="B30" s="45" t="s">
        <v>63</v>
      </c>
      <c r="C30" s="46"/>
      <c r="D30" s="46"/>
      <c r="E30" s="120"/>
      <c r="F30" s="55"/>
      <c r="G30" s="120"/>
      <c r="H30" s="120"/>
      <c r="I30" s="120"/>
      <c r="J30" s="55"/>
      <c r="K30" s="120"/>
      <c r="L30" s="120"/>
      <c r="M30" s="346"/>
      <c r="N30" s="62"/>
      <c r="O30" s="299"/>
    </row>
    <row r="31" spans="1:15">
      <c r="A31" s="44"/>
      <c r="B31" s="46"/>
      <c r="C31" s="46"/>
      <c r="D31" s="46"/>
      <c r="E31" s="120"/>
      <c r="F31" s="55"/>
      <c r="G31" s="120"/>
      <c r="H31" s="120"/>
      <c r="I31" s="120"/>
      <c r="J31" s="55"/>
      <c r="K31" s="120"/>
      <c r="L31" s="120"/>
      <c r="M31" s="346"/>
      <c r="N31" s="56"/>
      <c r="O31" s="299"/>
    </row>
    <row r="32" spans="1:15" ht="124.25" customHeight="1">
      <c r="A32" s="47">
        <v>20</v>
      </c>
      <c r="B32" s="50" t="s">
        <v>64</v>
      </c>
      <c r="C32" s="49" t="s">
        <v>35</v>
      </c>
      <c r="D32" s="51">
        <v>1800</v>
      </c>
      <c r="E32" s="55">
        <v>118</v>
      </c>
      <c r="F32" s="55">
        <f t="shared" si="4"/>
        <v>212400</v>
      </c>
      <c r="G32" s="55">
        <v>1540.3929839999998</v>
      </c>
      <c r="H32" s="55">
        <f>I32-G32</f>
        <v>271.83405599999992</v>
      </c>
      <c r="I32" s="55">
        <f>'MB Sheet'!H149</f>
        <v>1812.2270399999998</v>
      </c>
      <c r="J32" s="55">
        <v>181766.37211199998</v>
      </c>
      <c r="K32" s="55">
        <f>L32-J32</f>
        <v>32076.418607999978</v>
      </c>
      <c r="L32" s="55">
        <f>I32*E32</f>
        <v>213842.79071999996</v>
      </c>
      <c r="M32" s="346">
        <f t="shared" si="0"/>
        <v>1442.7907199999609</v>
      </c>
      <c r="N32" s="60"/>
      <c r="O32" s="299"/>
    </row>
    <row r="33" spans="1:15" ht="42" customHeight="1">
      <c r="A33" s="47">
        <v>21</v>
      </c>
      <c r="B33" s="50" t="s">
        <v>65</v>
      </c>
      <c r="C33" s="49" t="s">
        <v>35</v>
      </c>
      <c r="D33" s="51">
        <v>550</v>
      </c>
      <c r="E33" s="55">
        <v>44</v>
      </c>
      <c r="F33" s="55">
        <f t="shared" si="4"/>
        <v>24200</v>
      </c>
      <c r="G33" s="55">
        <v>363.59285039999997</v>
      </c>
      <c r="H33" s="55">
        <f>I33-G33</f>
        <v>550.64792016000001</v>
      </c>
      <c r="I33" s="55">
        <f>'MB Sheet'!H161</f>
        <v>914.24077055999999</v>
      </c>
      <c r="J33" s="55">
        <v>15998.085417599999</v>
      </c>
      <c r="K33" s="55">
        <f>L33-J33</f>
        <v>24228.508487040002</v>
      </c>
      <c r="L33" s="55">
        <f>I33*E33</f>
        <v>40226.593904640002</v>
      </c>
      <c r="M33" s="346">
        <f t="shared" si="0"/>
        <v>16026.593904640002</v>
      </c>
      <c r="N33" s="61"/>
      <c r="O33" s="299"/>
    </row>
    <row r="34" spans="1:15">
      <c r="A34" s="44"/>
      <c r="B34" s="46"/>
      <c r="C34" s="46"/>
      <c r="D34" s="46"/>
      <c r="E34" s="120"/>
      <c r="F34" s="55"/>
      <c r="G34" s="120"/>
      <c r="H34" s="120"/>
      <c r="I34" s="120"/>
      <c r="J34" s="55"/>
      <c r="K34" s="120"/>
      <c r="L34" s="120"/>
      <c r="M34" s="346"/>
      <c r="N34" s="56"/>
      <c r="O34" s="299"/>
    </row>
    <row r="35" spans="1:15">
      <c r="A35" s="44"/>
      <c r="B35" s="45" t="s">
        <v>66</v>
      </c>
      <c r="C35" s="46"/>
      <c r="D35" s="46"/>
      <c r="E35" s="120"/>
      <c r="F35" s="55"/>
      <c r="G35" s="120"/>
      <c r="H35" s="120"/>
      <c r="I35" s="120"/>
      <c r="J35" s="55"/>
      <c r="K35" s="120"/>
      <c r="L35" s="120"/>
      <c r="M35" s="346"/>
      <c r="N35" s="62"/>
      <c r="O35" s="299"/>
    </row>
    <row r="36" spans="1:15">
      <c r="A36" s="44"/>
      <c r="B36" s="46"/>
      <c r="C36" s="46"/>
      <c r="D36" s="46"/>
      <c r="E36" s="120"/>
      <c r="F36" s="55"/>
      <c r="G36" s="120"/>
      <c r="H36" s="120"/>
      <c r="I36" s="120"/>
      <c r="J36" s="55"/>
      <c r="K36" s="120"/>
      <c r="L36" s="120"/>
      <c r="M36" s="346"/>
      <c r="N36" s="56"/>
      <c r="O36" s="299"/>
    </row>
    <row r="37" spans="1:15" ht="59.25" customHeight="1">
      <c r="A37" s="47">
        <v>22</v>
      </c>
      <c r="B37" s="50" t="s">
        <v>67</v>
      </c>
      <c r="C37" s="49" t="s">
        <v>35</v>
      </c>
      <c r="D37" s="51">
        <v>1800</v>
      </c>
      <c r="E37" s="55">
        <v>35</v>
      </c>
      <c r="F37" s="55">
        <f t="shared" si="4"/>
        <v>63000</v>
      </c>
      <c r="G37" s="55">
        <v>1087.3362239999999</v>
      </c>
      <c r="H37" s="55">
        <f>I37-G37</f>
        <v>724.89081599999986</v>
      </c>
      <c r="I37" s="55">
        <f>'MB Sheet'!H169</f>
        <v>1812.2270399999998</v>
      </c>
      <c r="J37" s="55">
        <v>38056.767839999993</v>
      </c>
      <c r="K37" s="55">
        <f>L37-J37</f>
        <v>25371.17856</v>
      </c>
      <c r="L37" s="55">
        <f>I37*E37</f>
        <v>63427.946399999993</v>
      </c>
      <c r="M37" s="346">
        <f t="shared" si="0"/>
        <v>427.94639999999345</v>
      </c>
      <c r="N37" s="61"/>
      <c r="O37" s="299"/>
    </row>
    <row r="38" spans="1:15" ht="50.25" customHeight="1">
      <c r="A38" s="47">
        <v>23</v>
      </c>
      <c r="B38" s="20" t="s">
        <v>68</v>
      </c>
      <c r="C38" s="49" t="s">
        <v>35</v>
      </c>
      <c r="D38" s="51">
        <v>550</v>
      </c>
      <c r="E38" s="55">
        <v>42</v>
      </c>
      <c r="F38" s="55">
        <f t="shared" si="4"/>
        <v>23100</v>
      </c>
      <c r="G38" s="55">
        <v>305.41799433599999</v>
      </c>
      <c r="H38" s="55">
        <f>I38-G38</f>
        <v>442.05074222400003</v>
      </c>
      <c r="I38" s="55">
        <f>'MB Sheet'!H181</f>
        <v>747.46873656000002</v>
      </c>
      <c r="J38" s="55">
        <v>12827.555762111999</v>
      </c>
      <c r="K38" s="55">
        <f>L38-J38</f>
        <v>18566.131173408001</v>
      </c>
      <c r="L38" s="55">
        <f>I38*E38</f>
        <v>31393.68693552</v>
      </c>
      <c r="M38" s="346">
        <f t="shared" si="0"/>
        <v>8293.6869355199997</v>
      </c>
      <c r="N38" s="61"/>
      <c r="O38" s="299"/>
    </row>
    <row r="39" spans="1:15" ht="42">
      <c r="A39" s="47">
        <v>24</v>
      </c>
      <c r="B39" s="50" t="s">
        <v>69</v>
      </c>
      <c r="C39" s="49" t="s">
        <v>35</v>
      </c>
      <c r="D39" s="51">
        <v>150</v>
      </c>
      <c r="E39" s="55">
        <v>30</v>
      </c>
      <c r="F39" s="55">
        <f t="shared" si="4"/>
        <v>4500</v>
      </c>
      <c r="G39" s="55"/>
      <c r="H39" s="55">
        <f>I39-G39</f>
        <v>923.33591999999999</v>
      </c>
      <c r="I39" s="55">
        <f>'MB Sheet'!H192</f>
        <v>923.33591999999999</v>
      </c>
      <c r="J39" s="55"/>
      <c r="K39" s="55">
        <f>L39-J39</f>
        <v>27700.077600000001</v>
      </c>
      <c r="L39" s="55">
        <f>I39*E39</f>
        <v>27700.077600000001</v>
      </c>
      <c r="M39" s="346">
        <f t="shared" si="0"/>
        <v>23200.077600000001</v>
      </c>
      <c r="N39" s="61"/>
      <c r="O39" s="299"/>
    </row>
    <row r="40" spans="1:15" ht="21">
      <c r="A40" s="52">
        <v>25</v>
      </c>
      <c r="B40" s="50" t="s">
        <v>70</v>
      </c>
      <c r="C40" s="49" t="s">
        <v>35</v>
      </c>
      <c r="D40" s="51">
        <v>450</v>
      </c>
      <c r="E40" s="55">
        <v>60</v>
      </c>
      <c r="F40" s="55">
        <f t="shared" si="4"/>
        <v>27000</v>
      </c>
      <c r="G40" s="55">
        <v>405.49111600139992</v>
      </c>
      <c r="H40" s="55">
        <f>I40-G40</f>
        <v>421.97200879860003</v>
      </c>
      <c r="I40" s="55">
        <f>'MB Sheet'!H208</f>
        <v>827.46312479999995</v>
      </c>
      <c r="J40" s="55">
        <v>24329.466960083995</v>
      </c>
      <c r="K40" s="55">
        <f>L40-J40</f>
        <v>25318.320527915999</v>
      </c>
      <c r="L40" s="55">
        <f>I40*E40</f>
        <v>49647.787487999994</v>
      </c>
      <c r="M40" s="346">
        <f t="shared" si="0"/>
        <v>22647.787487999994</v>
      </c>
      <c r="N40" s="63"/>
      <c r="O40" s="299"/>
    </row>
    <row r="41" spans="1:15" ht="31.5">
      <c r="A41" s="47">
        <v>26</v>
      </c>
      <c r="B41" s="50" t="s">
        <v>71</v>
      </c>
      <c r="C41" s="49" t="s">
        <v>35</v>
      </c>
      <c r="D41" s="51">
        <v>50</v>
      </c>
      <c r="E41" s="55">
        <v>35</v>
      </c>
      <c r="F41" s="55">
        <f t="shared" si="4"/>
        <v>1750</v>
      </c>
      <c r="G41" s="55">
        <v>81.615392819999983</v>
      </c>
      <c r="H41" s="55">
        <f>I41-G41</f>
        <v>0</v>
      </c>
      <c r="I41" s="55">
        <f>'MB Sheet'!H240</f>
        <v>81.615392819999983</v>
      </c>
      <c r="J41" s="55">
        <v>2856.5387486999994</v>
      </c>
      <c r="K41" s="55">
        <f>L41-J41</f>
        <v>0</v>
      </c>
      <c r="L41" s="55">
        <f t="shared" ref="L41" si="5">I41*E41</f>
        <v>2856.5387486999994</v>
      </c>
      <c r="M41" s="346">
        <f t="shared" si="0"/>
        <v>1106.5387486999994</v>
      </c>
      <c r="N41" s="61"/>
      <c r="O41" s="299"/>
    </row>
    <row r="42" spans="1:15">
      <c r="A42" s="44"/>
      <c r="B42" s="46"/>
      <c r="C42" s="46"/>
      <c r="D42" s="46"/>
      <c r="E42" s="120"/>
      <c r="F42" s="55"/>
      <c r="G42" s="120"/>
      <c r="H42" s="120"/>
      <c r="I42" s="120"/>
      <c r="J42" s="55"/>
      <c r="K42" s="120"/>
      <c r="L42" s="120"/>
      <c r="M42" s="346"/>
      <c r="N42" s="56"/>
      <c r="O42" s="299"/>
    </row>
    <row r="43" spans="1:15">
      <c r="A43" s="44"/>
      <c r="B43" s="45" t="s">
        <v>72</v>
      </c>
      <c r="C43" s="46"/>
      <c r="D43" s="46"/>
      <c r="E43" s="120"/>
      <c r="F43" s="55"/>
      <c r="G43" s="120"/>
      <c r="H43" s="120"/>
      <c r="I43" s="120"/>
      <c r="J43" s="55"/>
      <c r="K43" s="120"/>
      <c r="L43" s="120"/>
      <c r="M43" s="346"/>
      <c r="N43" s="64"/>
      <c r="O43" s="299"/>
    </row>
    <row r="44" spans="1:15">
      <c r="A44" s="44"/>
      <c r="B44" s="46"/>
      <c r="C44" s="46"/>
      <c r="D44" s="46"/>
      <c r="E44" s="120"/>
      <c r="F44" s="55"/>
      <c r="G44" s="120"/>
      <c r="H44" s="120"/>
      <c r="I44" s="120"/>
      <c r="J44" s="55"/>
      <c r="K44" s="120"/>
      <c r="L44" s="120"/>
      <c r="M44" s="346"/>
      <c r="N44" s="56"/>
      <c r="O44" s="299"/>
    </row>
    <row r="45" spans="1:15" ht="94.5">
      <c r="A45" s="47">
        <v>27</v>
      </c>
      <c r="B45" s="50" t="s">
        <v>73</v>
      </c>
      <c r="C45" s="49" t="s">
        <v>60</v>
      </c>
      <c r="D45" s="51">
        <v>2</v>
      </c>
      <c r="E45" s="55">
        <v>44500</v>
      </c>
      <c r="F45" s="55">
        <f t="shared" si="4"/>
        <v>89000</v>
      </c>
      <c r="G45" s="55">
        <v>1.6</v>
      </c>
      <c r="H45" s="55">
        <f t="shared" ref="H45:H48" si="6">I45-G45</f>
        <v>0.39999999999999991</v>
      </c>
      <c r="I45" s="55">
        <f>'MB Sheet'!H247</f>
        <v>2</v>
      </c>
      <c r="J45" s="55">
        <v>71200</v>
      </c>
      <c r="K45" s="55">
        <f t="shared" ref="K45:K48" si="7">L45-J45</f>
        <v>17800</v>
      </c>
      <c r="L45" s="55">
        <f t="shared" ref="L45:L48" si="8">I45*E45</f>
        <v>89000</v>
      </c>
      <c r="M45" s="346">
        <f t="shared" si="0"/>
        <v>0</v>
      </c>
      <c r="N45" s="61"/>
      <c r="O45" s="299"/>
    </row>
    <row r="46" spans="1:15" ht="94.5">
      <c r="A46" s="47">
        <v>28</v>
      </c>
      <c r="B46" s="50" t="s">
        <v>74</v>
      </c>
      <c r="C46" s="49" t="s">
        <v>60</v>
      </c>
      <c r="D46" s="51">
        <v>1</v>
      </c>
      <c r="E46" s="55">
        <v>59500</v>
      </c>
      <c r="F46" s="55">
        <f t="shared" si="4"/>
        <v>59500</v>
      </c>
      <c r="G46" s="55">
        <v>0.8</v>
      </c>
      <c r="H46" s="55">
        <f t="shared" si="6"/>
        <v>0.19999999999999996</v>
      </c>
      <c r="I46" s="55">
        <f>'MB Sheet'!H254</f>
        <v>1</v>
      </c>
      <c r="J46" s="55">
        <v>47600</v>
      </c>
      <c r="K46" s="55">
        <f t="shared" si="7"/>
        <v>11900</v>
      </c>
      <c r="L46" s="55">
        <f>(I46*E46)</f>
        <v>59500</v>
      </c>
      <c r="M46" s="346">
        <f t="shared" si="0"/>
        <v>0</v>
      </c>
      <c r="N46" s="61"/>
      <c r="O46" s="299"/>
    </row>
    <row r="47" spans="1:15" ht="63">
      <c r="A47" s="47">
        <v>29</v>
      </c>
      <c r="B47" s="50" t="s">
        <v>75</v>
      </c>
      <c r="C47" s="49" t="s">
        <v>56</v>
      </c>
      <c r="D47" s="51">
        <v>40</v>
      </c>
      <c r="E47" s="55">
        <v>1327</v>
      </c>
      <c r="F47" s="55">
        <f t="shared" si="4"/>
        <v>53080</v>
      </c>
      <c r="G47" s="55">
        <v>31.887639999999994</v>
      </c>
      <c r="H47" s="55">
        <f t="shared" si="6"/>
        <v>0</v>
      </c>
      <c r="I47" s="55">
        <f>'MB Sheet'!H264</f>
        <v>31.887639999999994</v>
      </c>
      <c r="J47" s="55">
        <v>42314.898279999994</v>
      </c>
      <c r="K47" s="55">
        <f t="shared" si="7"/>
        <v>0</v>
      </c>
      <c r="L47" s="55">
        <f>(I47*E47)</f>
        <v>42314.898279999994</v>
      </c>
      <c r="M47" s="346">
        <f t="shared" si="0"/>
        <v>-10765.101720000006</v>
      </c>
      <c r="N47" s="61"/>
      <c r="O47" s="299"/>
    </row>
    <row r="48" spans="1:15" ht="63">
      <c r="A48" s="47">
        <v>30</v>
      </c>
      <c r="B48" s="50" t="s">
        <v>76</v>
      </c>
      <c r="C48" s="49" t="s">
        <v>35</v>
      </c>
      <c r="D48" s="51">
        <v>40</v>
      </c>
      <c r="E48" s="55">
        <v>615</v>
      </c>
      <c r="F48" s="55">
        <f t="shared" si="4"/>
        <v>24600</v>
      </c>
      <c r="G48" s="55">
        <v>119.70106199999999</v>
      </c>
      <c r="H48" s="55">
        <f t="shared" si="6"/>
        <v>0</v>
      </c>
      <c r="I48" s="55">
        <f>'MB Sheet'!H274</f>
        <v>119.70106199999999</v>
      </c>
      <c r="J48" s="55">
        <v>73616.153129999992</v>
      </c>
      <c r="K48" s="55">
        <f t="shared" si="7"/>
        <v>0</v>
      </c>
      <c r="L48" s="55">
        <f t="shared" si="8"/>
        <v>73616.153129999992</v>
      </c>
      <c r="M48" s="346">
        <f t="shared" si="0"/>
        <v>49016.153129999992</v>
      </c>
      <c r="N48" s="61"/>
      <c r="O48" s="299"/>
    </row>
    <row r="49" spans="1:15" ht="52.5">
      <c r="A49" s="47">
        <v>31</v>
      </c>
      <c r="B49" s="50" t="s">
        <v>77</v>
      </c>
      <c r="C49" s="49" t="s">
        <v>35</v>
      </c>
      <c r="D49" s="51">
        <v>40</v>
      </c>
      <c r="E49" s="55">
        <v>615</v>
      </c>
      <c r="F49" s="55">
        <f t="shared" si="4"/>
        <v>24600</v>
      </c>
      <c r="G49" s="55"/>
      <c r="H49" s="55"/>
      <c r="I49" s="55"/>
      <c r="J49" s="55"/>
      <c r="K49" s="55"/>
      <c r="L49" s="55"/>
      <c r="M49" s="346">
        <f t="shared" si="0"/>
        <v>-24600</v>
      </c>
      <c r="N49" s="61"/>
      <c r="O49" s="299"/>
    </row>
    <row r="50" spans="1:15" ht="31.5">
      <c r="A50" s="52">
        <v>32</v>
      </c>
      <c r="B50" s="50" t="s">
        <v>78</v>
      </c>
      <c r="C50" s="53" t="s">
        <v>56</v>
      </c>
      <c r="D50" s="54">
        <v>40</v>
      </c>
      <c r="E50" s="122">
        <v>643</v>
      </c>
      <c r="F50" s="55">
        <f t="shared" si="4"/>
        <v>25720</v>
      </c>
      <c r="G50" s="55"/>
      <c r="H50" s="55">
        <f t="shared" ref="H50" si="9">I50-G50</f>
        <v>31.756279999999997</v>
      </c>
      <c r="I50" s="55">
        <f>'MB Sheet'!H284</f>
        <v>31.756279999999997</v>
      </c>
      <c r="J50" s="55"/>
      <c r="K50" s="55">
        <f t="shared" ref="K50" si="10">L50-J50</f>
        <v>20419.288039999999</v>
      </c>
      <c r="L50" s="55">
        <f t="shared" ref="L50" si="11">I50*E50</f>
        <v>20419.288039999999</v>
      </c>
      <c r="M50" s="346">
        <f t="shared" si="0"/>
        <v>-5300.7119600000005</v>
      </c>
      <c r="N50" s="63"/>
      <c r="O50" s="299"/>
    </row>
    <row r="51" spans="1:15" ht="94.5">
      <c r="A51" s="47">
        <v>33</v>
      </c>
      <c r="B51" s="50" t="s">
        <v>79</v>
      </c>
      <c r="C51" s="49" t="s">
        <v>56</v>
      </c>
      <c r="D51" s="51">
        <v>6</v>
      </c>
      <c r="E51" s="55">
        <v>6726</v>
      </c>
      <c r="F51" s="55">
        <f t="shared" si="4"/>
        <v>40356</v>
      </c>
      <c r="G51" s="55">
        <v>3.1624919999999999</v>
      </c>
      <c r="H51" s="55">
        <f>I51-G51</f>
        <v>5.2773880000000002</v>
      </c>
      <c r="I51" s="55">
        <f>'MB Sheet'!H294</f>
        <v>8.4398800000000005</v>
      </c>
      <c r="J51" s="55">
        <v>21270.921191999998</v>
      </c>
      <c r="K51" s="55">
        <f t="shared" ref="K51" si="12">L51-J51</f>
        <v>35495.71168800001</v>
      </c>
      <c r="L51" s="55">
        <f t="shared" ref="L51" si="13">I51*E51</f>
        <v>56766.632880000005</v>
      </c>
      <c r="M51" s="346">
        <f t="shared" si="0"/>
        <v>16410.632880000005</v>
      </c>
      <c r="N51" s="61"/>
      <c r="O51" s="299"/>
    </row>
    <row r="52" spans="1:15">
      <c r="A52" s="44"/>
      <c r="B52" s="46"/>
      <c r="C52" s="46"/>
      <c r="D52" s="46"/>
      <c r="E52" s="120"/>
      <c r="F52" s="55"/>
      <c r="G52" s="120"/>
      <c r="H52" s="120"/>
      <c r="I52" s="120"/>
      <c r="J52" s="55"/>
      <c r="K52" s="120"/>
      <c r="L52" s="120"/>
      <c r="M52" s="346"/>
      <c r="N52" s="56"/>
      <c r="O52" s="299"/>
    </row>
    <row r="53" spans="1:15">
      <c r="A53" s="44"/>
      <c r="B53" s="45" t="s">
        <v>80</v>
      </c>
      <c r="C53" s="46"/>
      <c r="D53" s="46"/>
      <c r="E53" s="120"/>
      <c r="F53" s="55"/>
      <c r="G53" s="120"/>
      <c r="H53" s="120"/>
      <c r="I53" s="120"/>
      <c r="J53" s="55"/>
      <c r="K53" s="120"/>
      <c r="L53" s="120"/>
      <c r="M53" s="346"/>
      <c r="N53" s="56"/>
      <c r="O53" s="299"/>
    </row>
    <row r="54" spans="1:15" ht="52.5">
      <c r="A54" s="47">
        <v>34</v>
      </c>
      <c r="B54" s="50" t="s">
        <v>81</v>
      </c>
      <c r="C54" s="49" t="s">
        <v>56</v>
      </c>
      <c r="D54" s="51">
        <v>130</v>
      </c>
      <c r="E54" s="55">
        <v>280</v>
      </c>
      <c r="F54" s="55">
        <f t="shared" si="4"/>
        <v>36400</v>
      </c>
      <c r="G54" s="55">
        <v>83.377476000000001</v>
      </c>
      <c r="H54" s="55">
        <f t="shared" ref="H54:H59" si="14">I54-G54</f>
        <v>9.2641640000000081</v>
      </c>
      <c r="I54" s="55">
        <f>'MB Sheet'!H308</f>
        <v>92.64164000000001</v>
      </c>
      <c r="J54" s="55">
        <v>23345.69328</v>
      </c>
      <c r="K54" s="55">
        <f t="shared" ref="K54" si="15">L54-J54</f>
        <v>2593.9659200000024</v>
      </c>
      <c r="L54" s="55">
        <f t="shared" ref="L54" si="16">I54*E54</f>
        <v>25939.659200000002</v>
      </c>
      <c r="M54" s="346">
        <f t="shared" si="0"/>
        <v>-10460.340799999998</v>
      </c>
      <c r="N54" s="61"/>
      <c r="O54" s="299"/>
    </row>
    <row r="55" spans="1:15" ht="65.400000000000006" customHeight="1">
      <c r="A55" s="47">
        <v>35</v>
      </c>
      <c r="B55" s="50" t="s">
        <v>82</v>
      </c>
      <c r="C55" s="49" t="s">
        <v>83</v>
      </c>
      <c r="D55" s="51">
        <v>25</v>
      </c>
      <c r="E55" s="55">
        <v>4560</v>
      </c>
      <c r="F55" s="55">
        <f t="shared" si="4"/>
        <v>114000</v>
      </c>
      <c r="G55" s="55">
        <v>14</v>
      </c>
      <c r="H55" s="55">
        <f t="shared" si="14"/>
        <v>8</v>
      </c>
      <c r="I55" s="55">
        <f>'MB Sheet'!H315</f>
        <v>22</v>
      </c>
      <c r="J55" s="55">
        <v>63840</v>
      </c>
      <c r="K55" s="55">
        <f t="shared" ref="K55" si="17">L55-J55</f>
        <v>36480</v>
      </c>
      <c r="L55" s="55">
        <f t="shared" ref="L55" si="18">I55*E55</f>
        <v>100320</v>
      </c>
      <c r="M55" s="346">
        <f t="shared" si="0"/>
        <v>-13680</v>
      </c>
      <c r="N55" s="60"/>
      <c r="O55" s="299"/>
    </row>
    <row r="56" spans="1:15" ht="42">
      <c r="A56" s="199">
        <v>36</v>
      </c>
      <c r="B56" s="50" t="s">
        <v>84</v>
      </c>
      <c r="C56" s="53" t="s">
        <v>35</v>
      </c>
      <c r="D56" s="54">
        <v>20</v>
      </c>
      <c r="E56" s="122">
        <v>710</v>
      </c>
      <c r="F56" s="55">
        <f t="shared" si="4"/>
        <v>14200</v>
      </c>
      <c r="G56" s="55"/>
      <c r="H56" s="55">
        <f t="shared" si="14"/>
        <v>18.72936</v>
      </c>
      <c r="I56" s="55">
        <f>'MB Sheet'!H323</f>
        <v>18.72936</v>
      </c>
      <c r="J56" s="55"/>
      <c r="K56" s="55">
        <f t="shared" ref="K56" si="19">L56-J56</f>
        <v>13297.845600000001</v>
      </c>
      <c r="L56" s="55">
        <f t="shared" ref="L56" si="20">I56*E56</f>
        <v>13297.845600000001</v>
      </c>
      <c r="M56" s="346">
        <f t="shared" si="0"/>
        <v>-902.15439999999944</v>
      </c>
      <c r="N56" s="63"/>
      <c r="O56" s="299"/>
    </row>
    <row r="57" spans="1:15" ht="63">
      <c r="A57" s="47">
        <v>37</v>
      </c>
      <c r="B57" s="170" t="s">
        <v>85</v>
      </c>
      <c r="C57" s="49" t="s">
        <v>56</v>
      </c>
      <c r="D57" s="51">
        <v>12</v>
      </c>
      <c r="E57" s="55">
        <v>17150</v>
      </c>
      <c r="F57" s="55">
        <f t="shared" si="4"/>
        <v>205800</v>
      </c>
      <c r="G57" s="55">
        <v>7.3889999999999993</v>
      </c>
      <c r="H57" s="55">
        <f t="shared" si="14"/>
        <v>2.463000000000001</v>
      </c>
      <c r="I57" s="55">
        <f>'MB Sheet'!H331</f>
        <v>9.8520000000000003</v>
      </c>
      <c r="J57" s="55">
        <v>126721.34999999999</v>
      </c>
      <c r="K57" s="55">
        <f t="shared" ref="K57" si="21">L57-J57</f>
        <v>42240.450000000026</v>
      </c>
      <c r="L57" s="55">
        <f t="shared" ref="L57" si="22">I57*E57</f>
        <v>168961.80000000002</v>
      </c>
      <c r="M57" s="346">
        <f t="shared" si="0"/>
        <v>-36838.199999999983</v>
      </c>
      <c r="N57" s="60"/>
      <c r="O57" s="299"/>
    </row>
    <row r="58" spans="1:15" ht="73.5">
      <c r="A58" s="47">
        <v>38</v>
      </c>
      <c r="B58" s="50" t="s">
        <v>86</v>
      </c>
      <c r="C58" s="49" t="s">
        <v>56</v>
      </c>
      <c r="D58" s="51">
        <v>320</v>
      </c>
      <c r="E58" s="55">
        <v>1425</v>
      </c>
      <c r="F58" s="55">
        <f t="shared" si="4"/>
        <v>456000</v>
      </c>
      <c r="G58" s="55">
        <v>277.786992</v>
      </c>
      <c r="H58" s="55">
        <f t="shared" si="14"/>
        <v>69.446747999999957</v>
      </c>
      <c r="I58" s="55">
        <f>'MB Sheet'!H346</f>
        <v>347.23373999999995</v>
      </c>
      <c r="J58" s="55">
        <v>395846.46360000002</v>
      </c>
      <c r="K58" s="55">
        <f>L58-J58</f>
        <v>98961.615899999917</v>
      </c>
      <c r="L58" s="55">
        <f>I58*E58</f>
        <v>494808.07949999993</v>
      </c>
      <c r="M58" s="346">
        <f t="shared" si="0"/>
        <v>38808.079499999934</v>
      </c>
      <c r="N58" s="60"/>
      <c r="O58" s="299"/>
    </row>
    <row r="59" spans="1:15" ht="73.5">
      <c r="A59" s="47">
        <v>39</v>
      </c>
      <c r="B59" s="170" t="s">
        <v>87</v>
      </c>
      <c r="C59" s="49" t="s">
        <v>88</v>
      </c>
      <c r="D59" s="51">
        <v>2</v>
      </c>
      <c r="E59" s="123">
        <v>102652</v>
      </c>
      <c r="F59" s="55">
        <f t="shared" si="4"/>
        <v>205304</v>
      </c>
      <c r="G59" s="55">
        <v>1.8</v>
      </c>
      <c r="H59" s="55">
        <f t="shared" si="14"/>
        <v>0.19999999999999996</v>
      </c>
      <c r="I59" s="55">
        <f>'MB Sheet'!H353</f>
        <v>2</v>
      </c>
      <c r="J59" s="55">
        <v>184773.6</v>
      </c>
      <c r="K59" s="55">
        <f>L59-J59</f>
        <v>20530.399999999994</v>
      </c>
      <c r="L59" s="55">
        <f>I59*E59</f>
        <v>205304</v>
      </c>
      <c r="M59" s="346">
        <f t="shared" si="0"/>
        <v>0</v>
      </c>
      <c r="N59" s="60"/>
      <c r="O59" s="299"/>
    </row>
    <row r="60" spans="1:15" ht="73.5">
      <c r="A60" s="47">
        <v>40</v>
      </c>
      <c r="B60" s="50" t="s">
        <v>89</v>
      </c>
      <c r="C60" s="49" t="s">
        <v>35</v>
      </c>
      <c r="D60" s="51">
        <v>30</v>
      </c>
      <c r="E60" s="55">
        <v>795</v>
      </c>
      <c r="F60" s="55">
        <f t="shared" si="4"/>
        <v>23850</v>
      </c>
      <c r="G60" s="55"/>
      <c r="H60" s="55"/>
      <c r="I60" s="55"/>
      <c r="J60" s="55"/>
      <c r="K60" s="55"/>
      <c r="L60" s="55"/>
      <c r="M60" s="346">
        <f t="shared" si="0"/>
        <v>-23850</v>
      </c>
      <c r="N60" s="61"/>
      <c r="O60" s="299"/>
    </row>
    <row r="61" spans="1:15" ht="94.5">
      <c r="A61" s="47">
        <v>41</v>
      </c>
      <c r="B61" s="50" t="s">
        <v>90</v>
      </c>
      <c r="C61" s="49" t="s">
        <v>91</v>
      </c>
      <c r="D61" s="51">
        <v>1</v>
      </c>
      <c r="E61" s="55">
        <v>23980</v>
      </c>
      <c r="F61" s="55">
        <f t="shared" si="4"/>
        <v>23980</v>
      </c>
      <c r="G61" s="55"/>
      <c r="H61" s="55">
        <f t="shared" ref="H61:H67" si="23">I61-G61</f>
        <v>1</v>
      </c>
      <c r="I61" s="55">
        <f>'MB Sheet'!H361</f>
        <v>1</v>
      </c>
      <c r="J61" s="55"/>
      <c r="K61" s="55">
        <f t="shared" ref="K61:K67" si="24">L61-J61</f>
        <v>23980</v>
      </c>
      <c r="L61" s="55">
        <f t="shared" ref="L61:L67" si="25">I61*E61</f>
        <v>23980</v>
      </c>
      <c r="M61" s="346">
        <f t="shared" si="0"/>
        <v>0</v>
      </c>
      <c r="N61" s="61"/>
      <c r="O61" s="299"/>
    </row>
    <row r="62" spans="1:15" ht="31.5">
      <c r="A62" s="47">
        <v>42</v>
      </c>
      <c r="B62" s="50" t="s">
        <v>92</v>
      </c>
      <c r="C62" s="49" t="s">
        <v>35</v>
      </c>
      <c r="D62" s="51">
        <v>1800</v>
      </c>
      <c r="E62" s="55">
        <v>52</v>
      </c>
      <c r="F62" s="55">
        <f t="shared" si="4"/>
        <v>93600</v>
      </c>
      <c r="G62" s="55">
        <v>1664.2516410000001</v>
      </c>
      <c r="H62" s="55">
        <f t="shared" si="23"/>
        <v>188.87913720000006</v>
      </c>
      <c r="I62" s="55">
        <f>'MB Sheet'!H373</f>
        <v>1853.1307782000001</v>
      </c>
      <c r="J62" s="55">
        <v>86541.085332000002</v>
      </c>
      <c r="K62" s="55">
        <f t="shared" si="24"/>
        <v>9821.7151344000013</v>
      </c>
      <c r="L62" s="55">
        <f t="shared" si="25"/>
        <v>96362.800466400004</v>
      </c>
      <c r="M62" s="346">
        <f t="shared" si="0"/>
        <v>2762.8004664000036</v>
      </c>
      <c r="N62" s="61"/>
      <c r="O62" s="299"/>
    </row>
    <row r="63" spans="1:15" ht="52">
      <c r="A63" s="52">
        <v>43</v>
      </c>
      <c r="B63" s="50" t="s">
        <v>241</v>
      </c>
      <c r="C63" s="49" t="s">
        <v>91</v>
      </c>
      <c r="D63" s="51">
        <v>12</v>
      </c>
      <c r="E63" s="55">
        <v>7567</v>
      </c>
      <c r="F63" s="55">
        <f t="shared" si="4"/>
        <v>90804</v>
      </c>
      <c r="G63" s="55"/>
      <c r="H63" s="55">
        <f t="shared" si="23"/>
        <v>0</v>
      </c>
      <c r="I63" s="55">
        <f>'MB Sheet'!H379</f>
        <v>0</v>
      </c>
      <c r="J63" s="55"/>
      <c r="K63" s="55">
        <f t="shared" si="24"/>
        <v>0</v>
      </c>
      <c r="L63" s="55">
        <f t="shared" si="25"/>
        <v>0</v>
      </c>
      <c r="M63" s="346">
        <f t="shared" si="0"/>
        <v>-90804</v>
      </c>
      <c r="N63" s="63"/>
      <c r="O63" s="299"/>
    </row>
    <row r="64" spans="1:15" ht="63">
      <c r="A64" s="47">
        <v>44</v>
      </c>
      <c r="B64" s="50" t="s">
        <v>94</v>
      </c>
      <c r="C64" s="49" t="s">
        <v>83</v>
      </c>
      <c r="D64" s="51">
        <v>20</v>
      </c>
      <c r="E64" s="55">
        <v>3989</v>
      </c>
      <c r="F64" s="55">
        <f t="shared" si="4"/>
        <v>79780</v>
      </c>
      <c r="G64" s="55">
        <v>6</v>
      </c>
      <c r="H64" s="55">
        <f t="shared" si="23"/>
        <v>11</v>
      </c>
      <c r="I64" s="55">
        <f>'MB Sheet'!H386</f>
        <v>17</v>
      </c>
      <c r="J64" s="55">
        <v>23934</v>
      </c>
      <c r="K64" s="55">
        <f t="shared" si="24"/>
        <v>43879</v>
      </c>
      <c r="L64" s="55">
        <f t="shared" si="25"/>
        <v>67813</v>
      </c>
      <c r="M64" s="346">
        <f t="shared" si="0"/>
        <v>-11967</v>
      </c>
      <c r="N64" s="61"/>
      <c r="O64" s="299"/>
    </row>
    <row r="65" spans="1:15" ht="49.75" customHeight="1">
      <c r="A65" s="47">
        <v>45</v>
      </c>
      <c r="B65" s="50" t="s">
        <v>95</v>
      </c>
      <c r="C65" s="49" t="s">
        <v>56</v>
      </c>
      <c r="D65" s="51">
        <v>65</v>
      </c>
      <c r="E65" s="55">
        <v>7357</v>
      </c>
      <c r="F65" s="55">
        <f t="shared" si="4"/>
        <v>478205</v>
      </c>
      <c r="G65" s="55">
        <v>48.603200000000001</v>
      </c>
      <c r="H65" s="55">
        <f t="shared" si="23"/>
        <v>4.302039999999991</v>
      </c>
      <c r="I65" s="55">
        <f>'MB Sheet'!H394</f>
        <v>52.905239999999992</v>
      </c>
      <c r="J65" s="55">
        <v>357573.74239999999</v>
      </c>
      <c r="K65" s="55">
        <f t="shared" si="24"/>
        <v>31650.108279999928</v>
      </c>
      <c r="L65" s="55">
        <f t="shared" si="25"/>
        <v>389223.85067999992</v>
      </c>
      <c r="M65" s="346">
        <f t="shared" si="0"/>
        <v>-88981.149320000084</v>
      </c>
      <c r="N65" s="60"/>
      <c r="O65" s="299"/>
    </row>
    <row r="66" spans="1:15" ht="31.5">
      <c r="A66" s="52">
        <v>46</v>
      </c>
      <c r="B66" s="50" t="s">
        <v>96</v>
      </c>
      <c r="C66" s="49" t="s">
        <v>56</v>
      </c>
      <c r="D66" s="51">
        <v>350</v>
      </c>
      <c r="E66" s="55">
        <v>220</v>
      </c>
      <c r="F66" s="55">
        <f t="shared" si="4"/>
        <v>77000</v>
      </c>
      <c r="G66" s="55">
        <v>96.976519999999979</v>
      </c>
      <c r="H66" s="55">
        <f t="shared" si="23"/>
        <v>221.29624221300003</v>
      </c>
      <c r="I66" s="55">
        <f>'MB Sheet'!H410</f>
        <v>318.27276221300002</v>
      </c>
      <c r="J66" s="55">
        <v>21334.834399999996</v>
      </c>
      <c r="K66" s="55">
        <f t="shared" si="24"/>
        <v>48685.173286860008</v>
      </c>
      <c r="L66" s="55">
        <f t="shared" si="25"/>
        <v>70020.007686860001</v>
      </c>
      <c r="M66" s="346">
        <f t="shared" si="0"/>
        <v>-6979.9923131399992</v>
      </c>
      <c r="N66" s="63"/>
      <c r="O66" s="299"/>
    </row>
    <row r="67" spans="1:15" ht="52.5">
      <c r="A67" s="47">
        <v>47</v>
      </c>
      <c r="B67" s="50" t="s">
        <v>97</v>
      </c>
      <c r="C67" s="49" t="s">
        <v>35</v>
      </c>
      <c r="D67" s="51">
        <v>550</v>
      </c>
      <c r="E67" s="55">
        <v>806</v>
      </c>
      <c r="F67" s="55">
        <f t="shared" si="4"/>
        <v>443300</v>
      </c>
      <c r="G67" s="55">
        <v>317.86091999999996</v>
      </c>
      <c r="H67" s="55">
        <f t="shared" si="23"/>
        <v>0</v>
      </c>
      <c r="I67" s="55">
        <f>'MB Sheet'!H419</f>
        <v>317.86091999999996</v>
      </c>
      <c r="J67" s="55">
        <v>256195.90151999998</v>
      </c>
      <c r="K67" s="55">
        <f t="shared" si="24"/>
        <v>0</v>
      </c>
      <c r="L67" s="55">
        <f t="shared" si="25"/>
        <v>256195.90151999998</v>
      </c>
      <c r="M67" s="346">
        <f t="shared" si="0"/>
        <v>-187104.09848000002</v>
      </c>
      <c r="N67" s="60"/>
      <c r="O67" s="299"/>
    </row>
    <row r="68" spans="1:15" ht="42">
      <c r="A68" s="47">
        <v>48</v>
      </c>
      <c r="B68" s="48" t="s">
        <v>98</v>
      </c>
      <c r="C68" s="49" t="s">
        <v>91</v>
      </c>
      <c r="D68" s="51">
        <v>10</v>
      </c>
      <c r="E68" s="55">
        <v>6720</v>
      </c>
      <c r="F68" s="55">
        <f t="shared" si="4"/>
        <v>67200</v>
      </c>
      <c r="G68" s="55"/>
      <c r="H68" s="55"/>
      <c r="I68" s="55"/>
      <c r="J68" s="55"/>
      <c r="K68" s="55"/>
      <c r="L68" s="55"/>
      <c r="M68" s="346">
        <f t="shared" si="0"/>
        <v>-67200</v>
      </c>
      <c r="N68" s="61"/>
      <c r="O68" s="299"/>
    </row>
    <row r="69" spans="1:15" ht="53.4" customHeight="1">
      <c r="A69" s="52">
        <v>49</v>
      </c>
      <c r="B69" s="176" t="s">
        <v>240</v>
      </c>
      <c r="C69" s="338" t="s">
        <v>239</v>
      </c>
      <c r="D69" s="339">
        <v>120</v>
      </c>
      <c r="E69" s="340">
        <v>653</v>
      </c>
      <c r="F69" s="55">
        <f t="shared" si="4"/>
        <v>78360</v>
      </c>
      <c r="G69" s="55"/>
      <c r="H69" s="55">
        <f>I69-G69</f>
        <v>81.443200000000004</v>
      </c>
      <c r="I69" s="55">
        <f>'MB Sheet'!H429</f>
        <v>81.443200000000004</v>
      </c>
      <c r="J69" s="55"/>
      <c r="K69" s="55">
        <f t="shared" ref="K69" si="26">L69-J69</f>
        <v>53182.409600000006</v>
      </c>
      <c r="L69" s="55">
        <f t="shared" ref="L69" si="27">I69*E69</f>
        <v>53182.409600000006</v>
      </c>
      <c r="M69" s="346">
        <f t="shared" si="0"/>
        <v>-25177.590399999994</v>
      </c>
      <c r="N69" s="63"/>
      <c r="O69" s="299"/>
    </row>
    <row r="70" spans="1:15" ht="21">
      <c r="A70" s="52">
        <v>50</v>
      </c>
      <c r="B70" s="50" t="s">
        <v>100</v>
      </c>
      <c r="C70" s="53" t="s">
        <v>91</v>
      </c>
      <c r="D70" s="54">
        <v>1</v>
      </c>
      <c r="E70" s="122">
        <v>11980</v>
      </c>
      <c r="F70" s="55">
        <f t="shared" si="4"/>
        <v>11980</v>
      </c>
      <c r="G70" s="122"/>
      <c r="H70" s="122"/>
      <c r="I70" s="122"/>
      <c r="J70" s="55"/>
      <c r="K70" s="122"/>
      <c r="L70" s="122"/>
      <c r="M70" s="346">
        <f t="shared" si="0"/>
        <v>-11980</v>
      </c>
      <c r="N70" s="63"/>
      <c r="O70" s="299"/>
    </row>
    <row r="71" spans="1:15" ht="52.5">
      <c r="A71" s="341">
        <v>51</v>
      </c>
      <c r="B71" s="48" t="s">
        <v>101</v>
      </c>
      <c r="C71" s="49" t="s">
        <v>35</v>
      </c>
      <c r="D71" s="51">
        <v>200</v>
      </c>
      <c r="E71" s="55">
        <v>609</v>
      </c>
      <c r="F71" s="55">
        <f t="shared" si="4"/>
        <v>121800</v>
      </c>
      <c r="G71" s="55">
        <v>100.74027599999999</v>
      </c>
      <c r="H71" s="55">
        <f>I71-G71</f>
        <v>0</v>
      </c>
      <c r="I71" s="55">
        <f>'MB Sheet'!H445</f>
        <v>100.74027599999999</v>
      </c>
      <c r="J71" s="55">
        <v>61350.828083999993</v>
      </c>
      <c r="K71" s="55">
        <f>L71-J71</f>
        <v>0</v>
      </c>
      <c r="L71" s="55">
        <f>I71*E71</f>
        <v>61350.828083999993</v>
      </c>
      <c r="M71" s="346">
        <f t="shared" si="0"/>
        <v>-60449.171916000007</v>
      </c>
      <c r="N71" s="60"/>
      <c r="O71" s="299"/>
    </row>
    <row r="72" spans="1:15">
      <c r="A72" s="183">
        <v>52</v>
      </c>
      <c r="B72" s="184" t="s">
        <v>244</v>
      </c>
      <c r="C72" s="185" t="s">
        <v>245</v>
      </c>
      <c r="D72" s="186">
        <v>1</v>
      </c>
      <c r="E72" s="187">
        <v>20000</v>
      </c>
      <c r="F72" s="55">
        <f t="shared" si="4"/>
        <v>20000</v>
      </c>
      <c r="G72" s="55"/>
      <c r="H72" s="55">
        <f>I72-G72</f>
        <v>0.8</v>
      </c>
      <c r="I72" s="55">
        <f>'MB Sheet'!H451</f>
        <v>0.8</v>
      </c>
      <c r="J72" s="55"/>
      <c r="K72" s="55">
        <f>L72-J72</f>
        <v>16000</v>
      </c>
      <c r="L72" s="55">
        <f>I72*E72</f>
        <v>16000</v>
      </c>
      <c r="M72" s="346">
        <f t="shared" si="0"/>
        <v>-4000</v>
      </c>
      <c r="N72" s="63"/>
      <c r="O72" s="299"/>
    </row>
    <row r="73" spans="1:15">
      <c r="A73" s="52">
        <v>53</v>
      </c>
      <c r="B73" s="48" t="s">
        <v>104</v>
      </c>
      <c r="C73" s="53" t="s">
        <v>91</v>
      </c>
      <c r="D73" s="54">
        <v>15</v>
      </c>
      <c r="E73" s="122">
        <v>18450</v>
      </c>
      <c r="F73" s="55">
        <f t="shared" si="4"/>
        <v>276750</v>
      </c>
      <c r="G73" s="55"/>
      <c r="H73" s="55">
        <f>I73-G73</f>
        <v>4.8000000000000007</v>
      </c>
      <c r="I73" s="55">
        <f>'MB Sheet'!H457</f>
        <v>4.8000000000000007</v>
      </c>
      <c r="J73" s="55"/>
      <c r="K73" s="55">
        <f>L73-J73</f>
        <v>88560.000000000015</v>
      </c>
      <c r="L73" s="55">
        <f>I73*E73</f>
        <v>88560.000000000015</v>
      </c>
      <c r="M73" s="346">
        <f t="shared" ref="M73:M85" si="28">L73-F73</f>
        <v>-188190</v>
      </c>
      <c r="N73" s="62"/>
      <c r="O73" s="299"/>
    </row>
    <row r="74" spans="1:15">
      <c r="A74" s="52">
        <v>54</v>
      </c>
      <c r="B74" s="48" t="s">
        <v>105</v>
      </c>
      <c r="C74" s="53" t="s">
        <v>91</v>
      </c>
      <c r="D74" s="54">
        <v>10</v>
      </c>
      <c r="E74" s="122">
        <v>3400</v>
      </c>
      <c r="F74" s="55">
        <f t="shared" si="4"/>
        <v>34000</v>
      </c>
      <c r="G74" s="122"/>
      <c r="H74" s="122"/>
      <c r="I74" s="122"/>
      <c r="J74" s="55"/>
      <c r="K74" s="122"/>
      <c r="L74" s="122"/>
      <c r="M74" s="346">
        <f t="shared" si="28"/>
        <v>-34000</v>
      </c>
      <c r="N74" s="63"/>
      <c r="O74" s="299"/>
    </row>
    <row r="75" spans="1:15">
      <c r="A75" s="52">
        <v>55</v>
      </c>
      <c r="B75" s="48" t="s">
        <v>106</v>
      </c>
      <c r="C75" s="53" t="s">
        <v>103</v>
      </c>
      <c r="D75" s="54">
        <v>1</v>
      </c>
      <c r="E75" s="121">
        <v>201450</v>
      </c>
      <c r="F75" s="55">
        <f t="shared" si="4"/>
        <v>201450</v>
      </c>
      <c r="G75" s="55"/>
      <c r="H75" s="55">
        <f>I75-G75</f>
        <v>0.8</v>
      </c>
      <c r="I75" s="55">
        <f>'MB Sheet'!H464</f>
        <v>0.8</v>
      </c>
      <c r="J75" s="55"/>
      <c r="K75" s="55">
        <f>L75-J75</f>
        <v>161160</v>
      </c>
      <c r="L75" s="55">
        <f>I75*E75</f>
        <v>161160</v>
      </c>
      <c r="M75" s="346">
        <f t="shared" si="28"/>
        <v>-40290</v>
      </c>
      <c r="N75" s="62"/>
      <c r="O75" s="299"/>
    </row>
    <row r="76" spans="1:15" ht="21">
      <c r="A76" s="52">
        <v>56</v>
      </c>
      <c r="B76" s="50" t="s">
        <v>107</v>
      </c>
      <c r="C76" s="53" t="s">
        <v>91</v>
      </c>
      <c r="D76" s="54">
        <v>30</v>
      </c>
      <c r="E76" s="122">
        <v>5150</v>
      </c>
      <c r="F76" s="55">
        <f t="shared" si="4"/>
        <v>154500</v>
      </c>
      <c r="G76" s="122"/>
      <c r="H76" s="122"/>
      <c r="I76" s="122"/>
      <c r="J76" s="55"/>
      <c r="K76" s="122"/>
      <c r="L76" s="122"/>
      <c r="M76" s="346">
        <f t="shared" si="28"/>
        <v>-154500</v>
      </c>
      <c r="N76" s="62"/>
      <c r="O76" s="299"/>
    </row>
    <row r="77" spans="1:15">
      <c r="A77" s="52">
        <v>57</v>
      </c>
      <c r="B77" s="50" t="s">
        <v>108</v>
      </c>
      <c r="C77" s="53" t="s">
        <v>91</v>
      </c>
      <c r="D77" s="54">
        <v>1</v>
      </c>
      <c r="E77" s="122">
        <v>37650</v>
      </c>
      <c r="F77" s="55">
        <f t="shared" si="4"/>
        <v>37650</v>
      </c>
      <c r="G77" s="55"/>
      <c r="H77" s="55">
        <f>I77-G77</f>
        <v>0.8</v>
      </c>
      <c r="I77" s="55">
        <f>'MB Sheet'!H471</f>
        <v>0.8</v>
      </c>
      <c r="J77" s="55"/>
      <c r="K77" s="55">
        <f>L77-J77</f>
        <v>30120</v>
      </c>
      <c r="L77" s="55">
        <f>I77*E77</f>
        <v>30120</v>
      </c>
      <c r="M77" s="346">
        <f t="shared" si="28"/>
        <v>-7530</v>
      </c>
      <c r="N77" s="63"/>
      <c r="O77" s="299"/>
    </row>
    <row r="78" spans="1:15" ht="63">
      <c r="A78" s="47">
        <v>58</v>
      </c>
      <c r="B78" s="50" t="s">
        <v>109</v>
      </c>
      <c r="C78" s="49" t="s">
        <v>56</v>
      </c>
      <c r="D78" s="51">
        <v>350</v>
      </c>
      <c r="E78" s="55">
        <v>325</v>
      </c>
      <c r="F78" s="55">
        <f t="shared" si="4"/>
        <v>113750</v>
      </c>
      <c r="G78" s="55">
        <v>168.53487999999999</v>
      </c>
      <c r="H78" s="55">
        <f>I78-G78</f>
        <v>4.0524559999999781</v>
      </c>
      <c r="I78" s="55">
        <f>'MB Sheet'!H485</f>
        <v>172.58733599999996</v>
      </c>
      <c r="J78" s="55">
        <v>54773.835999999996</v>
      </c>
      <c r="K78" s="55">
        <f>L78-J78</f>
        <v>1317.0481999999902</v>
      </c>
      <c r="L78" s="55">
        <f>I78*E78</f>
        <v>56090.884199999986</v>
      </c>
      <c r="M78" s="346">
        <f t="shared" si="28"/>
        <v>-57659.115800000014</v>
      </c>
      <c r="N78" s="60"/>
      <c r="O78" s="299"/>
    </row>
    <row r="79" spans="1:15" ht="60">
      <c r="A79" s="47">
        <v>59</v>
      </c>
      <c r="B79" s="168" t="s">
        <v>232</v>
      </c>
      <c r="C79" s="49" t="s">
        <v>91</v>
      </c>
      <c r="D79" s="51">
        <v>1</v>
      </c>
      <c r="E79" s="55">
        <v>53855</v>
      </c>
      <c r="F79" s="55">
        <f t="shared" si="4"/>
        <v>53855</v>
      </c>
      <c r="G79" s="55"/>
      <c r="H79" s="55">
        <f>I79-G79</f>
        <v>0</v>
      </c>
      <c r="I79" s="55"/>
      <c r="J79" s="55"/>
      <c r="K79" s="55">
        <f>L79-J79</f>
        <v>0</v>
      </c>
      <c r="L79" s="55">
        <f>I79*E79</f>
        <v>0</v>
      </c>
      <c r="M79" s="346">
        <f t="shared" si="28"/>
        <v>-53855</v>
      </c>
      <c r="N79" s="61"/>
      <c r="O79" s="299"/>
    </row>
    <row r="80" spans="1:15" ht="39.65" customHeight="1">
      <c r="A80" s="47">
        <v>60</v>
      </c>
      <c r="B80" s="50" t="s">
        <v>111</v>
      </c>
      <c r="C80" s="49" t="s">
        <v>91</v>
      </c>
      <c r="D80" s="51">
        <v>2</v>
      </c>
      <c r="E80" s="55">
        <v>21235</v>
      </c>
      <c r="F80" s="55">
        <f t="shared" si="4"/>
        <v>42470</v>
      </c>
      <c r="G80" s="55">
        <v>2</v>
      </c>
      <c r="H80" s="55">
        <f>I80-G80</f>
        <v>0</v>
      </c>
      <c r="I80" s="55">
        <f>'MB Sheet'!H493</f>
        <v>2</v>
      </c>
      <c r="J80" s="55">
        <v>42470</v>
      </c>
      <c r="K80" s="55">
        <f>L80-J80</f>
        <v>0</v>
      </c>
      <c r="L80" s="55">
        <f>I80*E80</f>
        <v>42470</v>
      </c>
      <c r="M80" s="346">
        <f t="shared" si="28"/>
        <v>0</v>
      </c>
      <c r="N80" s="61"/>
      <c r="O80" s="299"/>
    </row>
    <row r="81" spans="1:16" ht="24.65" customHeight="1">
      <c r="A81" s="47">
        <v>61</v>
      </c>
      <c r="B81" s="48" t="s">
        <v>112</v>
      </c>
      <c r="C81" s="49" t="s">
        <v>88</v>
      </c>
      <c r="D81" s="51">
        <v>2</v>
      </c>
      <c r="E81" s="55">
        <v>10082</v>
      </c>
      <c r="F81" s="55">
        <f t="shared" si="4"/>
        <v>20164</v>
      </c>
      <c r="G81" s="55"/>
      <c r="H81" s="55"/>
      <c r="I81" s="55"/>
      <c r="J81" s="55"/>
      <c r="K81" s="55"/>
      <c r="L81" s="55"/>
      <c r="M81" s="346">
        <f t="shared" si="28"/>
        <v>-20164</v>
      </c>
      <c r="N81" s="61"/>
      <c r="O81" s="299"/>
    </row>
    <row r="82" spans="1:16" ht="94.5">
      <c r="A82" s="47">
        <v>62</v>
      </c>
      <c r="B82" s="48" t="s">
        <v>113</v>
      </c>
      <c r="C82" s="49" t="s">
        <v>88</v>
      </c>
      <c r="D82" s="51">
        <v>1</v>
      </c>
      <c r="E82" s="55">
        <v>99880</v>
      </c>
      <c r="F82" s="55">
        <f t="shared" si="4"/>
        <v>99880</v>
      </c>
      <c r="G82" s="55">
        <v>1</v>
      </c>
      <c r="H82" s="55">
        <f>I82-G82</f>
        <v>0</v>
      </c>
      <c r="I82" s="55">
        <f>'MB Sheet'!H502</f>
        <v>1</v>
      </c>
      <c r="J82" s="55">
        <v>99880</v>
      </c>
      <c r="K82" s="55">
        <f>L82-J82</f>
        <v>0</v>
      </c>
      <c r="L82" s="55">
        <f>I82*E82</f>
        <v>99880</v>
      </c>
      <c r="M82" s="346">
        <f t="shared" si="28"/>
        <v>0</v>
      </c>
      <c r="N82" s="61"/>
      <c r="O82" s="299"/>
    </row>
    <row r="83" spans="1:16">
      <c r="A83" s="44"/>
      <c r="B83" s="50" t="s">
        <v>114</v>
      </c>
      <c r="C83" s="46"/>
      <c r="D83" s="46"/>
      <c r="E83" s="120"/>
      <c r="F83" s="55"/>
      <c r="G83" s="120"/>
      <c r="H83" s="120"/>
      <c r="I83" s="120"/>
      <c r="J83" s="55"/>
      <c r="K83" s="120"/>
      <c r="L83" s="120"/>
      <c r="M83" s="346"/>
      <c r="N83" s="64"/>
      <c r="O83" s="299"/>
    </row>
    <row r="84" spans="1:16">
      <c r="A84" s="65"/>
      <c r="B84" s="303" t="s">
        <v>270</v>
      </c>
      <c r="C84" s="66"/>
      <c r="D84" s="66"/>
      <c r="E84" s="180"/>
      <c r="F84" s="55"/>
      <c r="G84" s="180"/>
      <c r="H84" s="180"/>
      <c r="I84" s="180"/>
      <c r="J84" s="181"/>
      <c r="K84" s="180"/>
      <c r="L84" s="180"/>
      <c r="M84" s="346"/>
      <c r="N84" s="182"/>
      <c r="O84" s="299"/>
    </row>
    <row r="85" spans="1:16" ht="52.5" thickBot="1">
      <c r="A85" s="300">
        <v>1</v>
      </c>
      <c r="B85" s="175" t="s">
        <v>116</v>
      </c>
      <c r="C85" s="301" t="s">
        <v>231</v>
      </c>
      <c r="D85" s="302">
        <v>218.87732879999999</v>
      </c>
      <c r="E85" s="302">
        <v>400</v>
      </c>
      <c r="F85" s="55">
        <f t="shared" ref="F85" si="29">E85*D85</f>
        <v>87550.931519999998</v>
      </c>
      <c r="G85" s="181">
        <v>218.87732879999999</v>
      </c>
      <c r="H85" s="181">
        <f t="shared" ref="H85" si="30">I85-G85</f>
        <v>0</v>
      </c>
      <c r="I85" s="181">
        <f>'MB Sheet'!H512</f>
        <v>218.87732879999999</v>
      </c>
      <c r="J85" s="181">
        <v>87550.931519999998</v>
      </c>
      <c r="K85" s="181">
        <f t="shared" ref="K85" si="31">L85-J85</f>
        <v>0</v>
      </c>
      <c r="L85" s="181">
        <f t="shared" ref="L85" si="32">I85*E85</f>
        <v>87550.931519999998</v>
      </c>
      <c r="M85" s="346">
        <f t="shared" si="28"/>
        <v>0</v>
      </c>
      <c r="N85" s="182"/>
      <c r="O85" s="299"/>
    </row>
    <row r="86" spans="1:16" ht="13.5" thickBot="1">
      <c r="A86" s="67"/>
      <c r="B86" s="68" t="s">
        <v>117</v>
      </c>
      <c r="C86" s="69"/>
      <c r="D86" s="69"/>
      <c r="E86" s="69"/>
      <c r="F86" s="69"/>
      <c r="G86" s="69"/>
      <c r="H86" s="69"/>
      <c r="I86" s="69"/>
      <c r="J86" s="152">
        <f>SUM(J5:J85)</f>
        <v>3087559.5957294959</v>
      </c>
      <c r="K86" s="152">
        <f>SUM(K5:K85)</f>
        <v>997667.42948962376</v>
      </c>
      <c r="L86" s="152">
        <f>SUM(L5:L85)</f>
        <v>4085227.0252191196</v>
      </c>
      <c r="M86" s="152">
        <f>SUM(M5:M85)</f>
        <v>-905076.90630088025</v>
      </c>
      <c r="N86" s="70"/>
      <c r="O86" s="299"/>
      <c r="P86" s="299"/>
    </row>
    <row r="87" spans="1:16">
      <c r="L87" s="299"/>
      <c r="M87" s="299"/>
    </row>
    <row r="88" spans="1:16">
      <c r="K88" s="299"/>
    </row>
    <row r="92" spans="1:16">
      <c r="I92">
        <v>19100</v>
      </c>
    </row>
  </sheetData>
  <mergeCells count="7">
    <mergeCell ref="A1:N1"/>
    <mergeCell ref="G2:I2"/>
    <mergeCell ref="J2:L2"/>
    <mergeCell ref="D2:F2"/>
    <mergeCell ref="A2:C2"/>
    <mergeCell ref="M2:M3"/>
    <mergeCell ref="N2:N3"/>
  </mergeCells>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15"/>
  <sheetViews>
    <sheetView topLeftCell="A506" zoomScaleNormal="100" zoomScaleSheetLayoutView="100" zoomScalePageLayoutView="80" workbookViewId="0">
      <selection activeCell="B500" sqref="B500"/>
    </sheetView>
  </sheetViews>
  <sheetFormatPr defaultColWidth="9" defaultRowHeight="13"/>
  <cols>
    <col min="1" max="1" width="7.69921875" customWidth="1"/>
    <col min="2" max="2" width="52.09765625" customWidth="1"/>
    <col min="3" max="3" width="6.796875" customWidth="1"/>
    <col min="4" max="4" width="7.3984375" customWidth="1"/>
    <col min="5" max="5" width="10.3984375" style="1" customWidth="1"/>
    <col min="6" max="6" width="8.69921875" customWidth="1"/>
    <col min="7" max="7" width="10.296875" customWidth="1"/>
    <col min="8" max="8" width="10.3984375" customWidth="1"/>
    <col min="9" max="9" width="12.69921875" customWidth="1"/>
    <col min="10" max="10" width="9" hidden="1" customWidth="1"/>
  </cols>
  <sheetData>
    <row r="1" spans="1:9" ht="12" customHeight="1">
      <c r="A1" s="382" t="s">
        <v>118</v>
      </c>
      <c r="B1" s="383"/>
      <c r="C1" s="383"/>
      <c r="D1" s="383"/>
      <c r="E1" s="383"/>
      <c r="F1" s="383"/>
      <c r="G1" s="383"/>
      <c r="H1" s="383"/>
      <c r="I1" s="384"/>
    </row>
    <row r="2" spans="1:9" ht="12" customHeight="1">
      <c r="A2" s="385" t="s">
        <v>247</v>
      </c>
      <c r="B2" s="386"/>
      <c r="C2" s="386"/>
      <c r="D2" s="386"/>
      <c r="E2" s="386"/>
      <c r="F2" s="386"/>
      <c r="G2" s="386"/>
      <c r="H2" s="386"/>
      <c r="I2" s="387"/>
    </row>
    <row r="3" spans="1:9" ht="12" customHeight="1">
      <c r="A3" s="209" t="s">
        <v>25</v>
      </c>
      <c r="B3" s="201" t="s">
        <v>26</v>
      </c>
      <c r="C3" s="2" t="s">
        <v>9</v>
      </c>
      <c r="D3" s="2" t="s">
        <v>119</v>
      </c>
      <c r="E3" s="3" t="s">
        <v>120</v>
      </c>
      <c r="F3" s="3" t="s">
        <v>121</v>
      </c>
      <c r="G3" s="4" t="s">
        <v>122</v>
      </c>
      <c r="H3" s="4" t="s">
        <v>123</v>
      </c>
      <c r="I3" s="29" t="s">
        <v>24</v>
      </c>
    </row>
    <row r="4" spans="1:9" ht="12" customHeight="1">
      <c r="A4" s="210"/>
      <c r="B4" s="202" t="s">
        <v>33</v>
      </c>
      <c r="C4" s="23"/>
      <c r="D4" s="23"/>
      <c r="E4" s="203"/>
      <c r="F4" s="5"/>
      <c r="G4" s="5"/>
      <c r="H4" s="5"/>
      <c r="I4" s="30"/>
    </row>
    <row r="5" spans="1:9" ht="48.65" customHeight="1">
      <c r="A5" s="154">
        <v>1</v>
      </c>
      <c r="B5" s="204" t="s">
        <v>34</v>
      </c>
      <c r="C5" s="21" t="s">
        <v>35</v>
      </c>
      <c r="D5" s="21"/>
      <c r="E5" s="22"/>
      <c r="F5" s="6"/>
      <c r="G5" s="6"/>
      <c r="H5" s="6"/>
      <c r="I5" s="31"/>
    </row>
    <row r="6" spans="1:9" ht="24" customHeight="1">
      <c r="A6" s="154">
        <v>2</v>
      </c>
      <c r="B6" s="137" t="s">
        <v>37</v>
      </c>
      <c r="C6" s="21" t="s">
        <v>35</v>
      </c>
      <c r="D6" s="21"/>
      <c r="E6" s="22"/>
      <c r="F6" s="6"/>
      <c r="G6" s="6"/>
      <c r="H6" s="6"/>
      <c r="I6" s="31"/>
    </row>
    <row r="7" spans="1:9" ht="12" customHeight="1">
      <c r="A7" s="210"/>
      <c r="B7" s="202" t="s">
        <v>38</v>
      </c>
      <c r="C7" s="23"/>
      <c r="D7" s="23"/>
      <c r="E7" s="24"/>
      <c r="F7" s="7"/>
      <c r="G7" s="5"/>
      <c r="H7" s="5"/>
      <c r="I7" s="30"/>
    </row>
    <row r="8" spans="1:9" ht="67.5" customHeight="1">
      <c r="A8" s="154">
        <v>3</v>
      </c>
      <c r="B8" s="137" t="s">
        <v>39</v>
      </c>
      <c r="C8" s="21" t="s">
        <v>35</v>
      </c>
      <c r="D8" s="21"/>
      <c r="E8" s="22"/>
      <c r="F8" s="6"/>
      <c r="G8" s="6"/>
      <c r="H8" s="6"/>
      <c r="I8" s="31"/>
    </row>
    <row r="9" spans="1:9" ht="16.5" customHeight="1">
      <c r="A9" s="8"/>
      <c r="B9" s="19" t="s">
        <v>130</v>
      </c>
      <c r="C9" s="9" t="s">
        <v>147</v>
      </c>
      <c r="D9" s="9">
        <v>1</v>
      </c>
      <c r="E9" s="10">
        <v>10.08</v>
      </c>
      <c r="F9" s="9">
        <v>0.33</v>
      </c>
      <c r="G9" s="6"/>
      <c r="H9" s="10">
        <f>PRODUCT(D9:G9)</f>
        <v>3.3264</v>
      </c>
      <c r="I9" s="33"/>
    </row>
    <row r="10" spans="1:9" ht="16.5" customHeight="1">
      <c r="A10" s="8"/>
      <c r="B10" s="19" t="s">
        <v>132</v>
      </c>
      <c r="C10" s="9" t="s">
        <v>147</v>
      </c>
      <c r="D10" s="9">
        <v>1</v>
      </c>
      <c r="E10" s="10">
        <v>4.5</v>
      </c>
      <c r="F10" s="9">
        <v>0.33</v>
      </c>
      <c r="G10" s="6"/>
      <c r="H10" s="10">
        <f>PRODUCT(D10:G10)</f>
        <v>1.4850000000000001</v>
      </c>
      <c r="I10" s="33"/>
    </row>
    <row r="11" spans="1:9" ht="16.5" customHeight="1" thickBot="1">
      <c r="A11" s="217"/>
      <c r="B11" s="218"/>
      <c r="C11" s="219"/>
      <c r="D11" s="219"/>
      <c r="E11" s="220"/>
      <c r="F11" s="219"/>
      <c r="G11" s="221"/>
      <c r="H11" s="221"/>
      <c r="I11" s="222"/>
    </row>
    <row r="12" spans="1:9" ht="16.5" customHeight="1">
      <c r="A12" s="230"/>
      <c r="B12" s="231" t="s">
        <v>127</v>
      </c>
      <c r="C12" s="232" t="s">
        <v>147</v>
      </c>
      <c r="D12" s="231"/>
      <c r="E12" s="231"/>
      <c r="F12" s="231"/>
      <c r="G12" s="233"/>
      <c r="H12" s="234">
        <f>SUM(H9:H11)</f>
        <v>4.8113999999999999</v>
      </c>
      <c r="I12" s="235"/>
    </row>
    <row r="13" spans="1:9" ht="16.5" customHeight="1">
      <c r="A13" s="11"/>
      <c r="B13" s="12" t="s">
        <v>127</v>
      </c>
      <c r="C13" s="13" t="s">
        <v>151</v>
      </c>
      <c r="D13" s="12"/>
      <c r="E13" s="12"/>
      <c r="F13" s="12"/>
      <c r="G13" s="14">
        <v>10.763999999999999</v>
      </c>
      <c r="H13" s="15">
        <f>H12*G13</f>
        <v>51.789909599999994</v>
      </c>
      <c r="I13" s="31"/>
    </row>
    <row r="14" spans="1:9" ht="16.5" customHeight="1">
      <c r="A14" s="11"/>
      <c r="B14" s="12" t="s">
        <v>128</v>
      </c>
      <c r="C14" s="13" t="s">
        <v>151</v>
      </c>
      <c r="D14" s="12"/>
      <c r="E14" s="12"/>
      <c r="F14" s="12"/>
      <c r="G14" s="6"/>
      <c r="H14" s="15">
        <v>51.789909599999994</v>
      </c>
      <c r="I14" s="31"/>
    </row>
    <row r="15" spans="1:9" ht="16.5" customHeight="1" thickBot="1">
      <c r="A15" s="16"/>
      <c r="B15" s="17" t="s">
        <v>129</v>
      </c>
      <c r="C15" s="236" t="s">
        <v>151</v>
      </c>
      <c r="D15" s="17"/>
      <c r="E15" s="17"/>
      <c r="F15" s="17"/>
      <c r="G15" s="18"/>
      <c r="H15" s="237">
        <f>H13-H14</f>
        <v>0</v>
      </c>
      <c r="I15" s="32"/>
    </row>
    <row r="16" spans="1:9" ht="13.5" customHeight="1">
      <c r="A16" s="223"/>
      <c r="B16" s="224"/>
      <c r="C16" s="225"/>
      <c r="D16" s="225"/>
      <c r="E16" s="227"/>
      <c r="F16" s="228"/>
      <c r="G16" s="228"/>
      <c r="H16" s="228"/>
      <c r="I16" s="229"/>
    </row>
    <row r="17" spans="1:9" ht="126">
      <c r="A17" s="154">
        <v>4</v>
      </c>
      <c r="B17" s="137" t="s">
        <v>40</v>
      </c>
      <c r="C17" s="21" t="s">
        <v>35</v>
      </c>
      <c r="D17" s="21"/>
      <c r="E17" s="22"/>
      <c r="F17" s="6"/>
      <c r="G17" s="6"/>
      <c r="H17" s="6"/>
      <c r="I17" s="31"/>
    </row>
    <row r="18" spans="1:9" ht="17.25" customHeight="1">
      <c r="A18" s="8"/>
      <c r="B18" s="19" t="s">
        <v>130</v>
      </c>
      <c r="C18" s="9" t="s">
        <v>147</v>
      </c>
      <c r="D18" s="9">
        <v>1</v>
      </c>
      <c r="E18" s="10">
        <v>20.079999999999998</v>
      </c>
      <c r="F18" s="9"/>
      <c r="G18" s="6">
        <v>0.43</v>
      </c>
      <c r="H18" s="10">
        <f>PRODUCT(D18:G18)</f>
        <v>8.6343999999999994</v>
      </c>
      <c r="I18" s="33"/>
    </row>
    <row r="19" spans="1:9" ht="17.25" customHeight="1">
      <c r="A19" s="8"/>
      <c r="B19" s="19" t="s">
        <v>132</v>
      </c>
      <c r="C19" s="9" t="s">
        <v>147</v>
      </c>
      <c r="D19" s="9">
        <v>1</v>
      </c>
      <c r="E19" s="10">
        <v>9.4499999999999993</v>
      </c>
      <c r="F19" s="9"/>
      <c r="G19" s="6">
        <v>0.43</v>
      </c>
      <c r="H19" s="10">
        <f>PRODUCT(D19:G19)</f>
        <v>4.0634999999999994</v>
      </c>
      <c r="I19" s="33"/>
    </row>
    <row r="20" spans="1:9" ht="17.25" customHeight="1" thickBot="1">
      <c r="A20" s="217"/>
      <c r="B20" s="218"/>
      <c r="C20" s="219"/>
      <c r="D20" s="219"/>
      <c r="E20" s="220"/>
      <c r="F20" s="219"/>
      <c r="G20" s="221"/>
      <c r="H20" s="221"/>
      <c r="I20" s="222"/>
    </row>
    <row r="21" spans="1:9" ht="17.25" customHeight="1">
      <c r="A21" s="230"/>
      <c r="B21" s="231" t="s">
        <v>127</v>
      </c>
      <c r="C21" s="232" t="s">
        <v>147</v>
      </c>
      <c r="D21" s="231"/>
      <c r="E21" s="231"/>
      <c r="F21" s="231"/>
      <c r="G21" s="233"/>
      <c r="H21" s="234">
        <f>SUM(H18:H20)</f>
        <v>12.697899999999999</v>
      </c>
      <c r="I21" s="235"/>
    </row>
    <row r="22" spans="1:9" ht="17.25" customHeight="1">
      <c r="A22" s="11"/>
      <c r="B22" s="12" t="s">
        <v>127</v>
      </c>
      <c r="C22" s="13" t="s">
        <v>151</v>
      </c>
      <c r="D22" s="12"/>
      <c r="E22" s="12"/>
      <c r="F22" s="12"/>
      <c r="G22" s="14">
        <v>10.763999999999999</v>
      </c>
      <c r="H22" s="15">
        <v>136.68019559999999</v>
      </c>
      <c r="I22" s="31"/>
    </row>
    <row r="23" spans="1:9" ht="17.25" customHeight="1">
      <c r="A23" s="11"/>
      <c r="B23" s="12" t="s">
        <v>128</v>
      </c>
      <c r="C23" s="13" t="s">
        <v>151</v>
      </c>
      <c r="D23" s="12"/>
      <c r="E23" s="12"/>
      <c r="F23" s="12"/>
      <c r="G23" s="6"/>
      <c r="H23" s="15">
        <v>136.68019559999999</v>
      </c>
      <c r="I23" s="31"/>
    </row>
    <row r="24" spans="1:9" ht="17.25" customHeight="1" thickBot="1">
      <c r="A24" s="16"/>
      <c r="B24" s="17" t="s">
        <v>129</v>
      </c>
      <c r="C24" s="236" t="s">
        <v>151</v>
      </c>
      <c r="D24" s="17"/>
      <c r="E24" s="17"/>
      <c r="F24" s="17"/>
      <c r="G24" s="18"/>
      <c r="H24" s="237">
        <f>H22-H23</f>
        <v>0</v>
      </c>
      <c r="I24" s="32"/>
    </row>
    <row r="25" spans="1:9" ht="10.5" customHeight="1">
      <c r="A25" s="223"/>
      <c r="B25" s="224"/>
      <c r="C25" s="225"/>
      <c r="D25" s="225"/>
      <c r="E25" s="227"/>
      <c r="F25" s="228"/>
      <c r="G25" s="228"/>
      <c r="H25" s="228"/>
      <c r="I25" s="229"/>
    </row>
    <row r="26" spans="1:9" ht="12" customHeight="1">
      <c r="A26" s="210"/>
      <c r="B26" s="202" t="s">
        <v>41</v>
      </c>
      <c r="C26" s="23"/>
      <c r="D26" s="23"/>
      <c r="E26" s="24"/>
      <c r="F26" s="7"/>
      <c r="G26" s="5"/>
      <c r="H26" s="5"/>
      <c r="I26" s="30"/>
    </row>
    <row r="27" spans="1:9" ht="47.25" customHeight="1">
      <c r="A27" s="154">
        <v>5</v>
      </c>
      <c r="B27" s="137" t="s">
        <v>42</v>
      </c>
      <c r="C27" s="21" t="s">
        <v>35</v>
      </c>
      <c r="D27" s="21"/>
      <c r="E27" s="22"/>
      <c r="F27" s="6"/>
      <c r="G27" s="6"/>
      <c r="H27" s="6"/>
      <c r="I27" s="31"/>
    </row>
    <row r="28" spans="1:9" ht="15" customHeight="1">
      <c r="A28" s="8"/>
      <c r="B28" s="19" t="s">
        <v>124</v>
      </c>
      <c r="C28" s="9" t="s">
        <v>125</v>
      </c>
      <c r="D28" s="9">
        <v>1</v>
      </c>
      <c r="E28" s="10">
        <v>7.82</v>
      </c>
      <c r="F28" s="9"/>
      <c r="G28" s="6">
        <v>3.73</v>
      </c>
      <c r="H28" s="10">
        <f>PRODUCT(D28:G28)</f>
        <v>29.168600000000001</v>
      </c>
      <c r="I28" s="31"/>
    </row>
    <row r="29" spans="1:9" ht="15" customHeight="1">
      <c r="A29" s="8"/>
      <c r="B29" s="19" t="s">
        <v>134</v>
      </c>
      <c r="C29" s="9" t="s">
        <v>125</v>
      </c>
      <c r="D29" s="9">
        <v>1</v>
      </c>
      <c r="E29" s="10">
        <v>10.02</v>
      </c>
      <c r="F29" s="9"/>
      <c r="G29" s="6">
        <v>3.71</v>
      </c>
      <c r="H29" s="10">
        <f>PRODUCT(D29:G29)</f>
        <v>37.174199999999999</v>
      </c>
      <c r="I29" s="31"/>
    </row>
    <row r="30" spans="1:9" ht="15" customHeight="1">
      <c r="A30" s="8"/>
      <c r="B30" s="19" t="s">
        <v>126</v>
      </c>
      <c r="C30" s="9" t="s">
        <v>125</v>
      </c>
      <c r="D30" s="9">
        <v>1</v>
      </c>
      <c r="E30" s="10">
        <v>1.75</v>
      </c>
      <c r="F30" s="9"/>
      <c r="G30" s="6">
        <v>2.4</v>
      </c>
      <c r="H30" s="10">
        <f>PRODUCT(D30:G30)</f>
        <v>4.2</v>
      </c>
      <c r="I30" s="31"/>
    </row>
    <row r="31" spans="1:9" ht="15" customHeight="1">
      <c r="A31" s="8"/>
      <c r="B31" s="19" t="s">
        <v>150</v>
      </c>
      <c r="C31" s="9" t="s">
        <v>125</v>
      </c>
      <c r="D31" s="9">
        <v>1</v>
      </c>
      <c r="E31" s="10">
        <v>1.38</v>
      </c>
      <c r="F31" s="9"/>
      <c r="G31" s="6">
        <v>0.88</v>
      </c>
      <c r="H31" s="10">
        <f>PRODUCT(D31:G31)</f>
        <v>1.2143999999999999</v>
      </c>
      <c r="I31" s="31"/>
    </row>
    <row r="32" spans="1:9" ht="15" customHeight="1">
      <c r="A32" s="8"/>
      <c r="B32" s="19" t="s">
        <v>221</v>
      </c>
      <c r="C32" s="9" t="s">
        <v>125</v>
      </c>
      <c r="D32" s="9">
        <v>1</v>
      </c>
      <c r="E32" s="157">
        <v>0.75</v>
      </c>
      <c r="F32" s="9"/>
      <c r="G32" s="6">
        <v>2.4</v>
      </c>
      <c r="H32" s="10">
        <f>PRODUCT(D32:G32)</f>
        <v>1.7999999999999998</v>
      </c>
      <c r="I32" s="31"/>
    </row>
    <row r="33" spans="1:9" ht="12" customHeight="1" thickBot="1">
      <c r="A33" s="217"/>
      <c r="B33" s="218"/>
      <c r="C33" s="219"/>
      <c r="D33" s="219"/>
      <c r="E33" s="220"/>
      <c r="F33" s="219"/>
      <c r="G33" s="221"/>
      <c r="H33" s="221"/>
      <c r="I33" s="222"/>
    </row>
    <row r="34" spans="1:9" ht="15" customHeight="1">
      <c r="A34" s="230"/>
      <c r="B34" s="231" t="s">
        <v>127</v>
      </c>
      <c r="C34" s="232" t="s">
        <v>125</v>
      </c>
      <c r="D34" s="231"/>
      <c r="E34" s="231"/>
      <c r="F34" s="231"/>
      <c r="G34" s="233"/>
      <c r="H34" s="234">
        <f>SUM(H28:H32)</f>
        <v>73.557199999999995</v>
      </c>
      <c r="I34" s="235"/>
    </row>
    <row r="35" spans="1:9" ht="15" customHeight="1">
      <c r="A35" s="11"/>
      <c r="B35" s="12" t="s">
        <v>127</v>
      </c>
      <c r="C35" s="13" t="s">
        <v>115</v>
      </c>
      <c r="D35" s="12"/>
      <c r="E35" s="12"/>
      <c r="F35" s="12"/>
      <c r="G35" s="14">
        <v>10.763999999999999</v>
      </c>
      <c r="H35" s="15">
        <f>H34*G35</f>
        <v>791.7697007999999</v>
      </c>
      <c r="I35" s="31"/>
    </row>
    <row r="36" spans="1:9" ht="15" customHeight="1">
      <c r="A36" s="11"/>
      <c r="B36" s="12" t="s">
        <v>128</v>
      </c>
      <c r="C36" s="13" t="s">
        <v>115</v>
      </c>
      <c r="D36" s="12"/>
      <c r="E36" s="12"/>
      <c r="F36" s="12"/>
      <c r="G36" s="6"/>
      <c r="H36" s="15">
        <v>791.7697007999999</v>
      </c>
      <c r="I36" s="31"/>
    </row>
    <row r="37" spans="1:9" ht="15" customHeight="1" thickBot="1">
      <c r="A37" s="16"/>
      <c r="B37" s="17" t="s">
        <v>129</v>
      </c>
      <c r="C37" s="236" t="s">
        <v>115</v>
      </c>
      <c r="D37" s="17"/>
      <c r="E37" s="17"/>
      <c r="F37" s="17"/>
      <c r="G37" s="18"/>
      <c r="H37" s="237">
        <f>H35-H36</f>
        <v>0</v>
      </c>
      <c r="I37" s="32"/>
    </row>
    <row r="38" spans="1:9" ht="10.25" customHeight="1">
      <c r="A38" s="223"/>
      <c r="B38" s="224"/>
      <c r="C38" s="225"/>
      <c r="D38" s="225"/>
      <c r="E38" s="227"/>
      <c r="F38" s="228"/>
      <c r="G38" s="228"/>
      <c r="H38" s="228"/>
      <c r="I38" s="229"/>
    </row>
    <row r="39" spans="1:9" ht="46.5" customHeight="1">
      <c r="A39" s="154">
        <v>6</v>
      </c>
      <c r="B39" s="137" t="s">
        <v>43</v>
      </c>
      <c r="C39" s="21"/>
      <c r="D39" s="21"/>
      <c r="E39" s="22"/>
      <c r="F39" s="6"/>
      <c r="G39" s="6"/>
      <c r="H39" s="6"/>
      <c r="I39" s="31"/>
    </row>
    <row r="40" spans="1:9" ht="49.5" customHeight="1">
      <c r="A40" s="154">
        <v>7</v>
      </c>
      <c r="B40" s="137" t="s">
        <v>44</v>
      </c>
      <c r="C40" s="21"/>
      <c r="D40" s="21"/>
      <c r="E40" s="22"/>
      <c r="F40" s="6"/>
      <c r="G40" s="6"/>
      <c r="H40" s="6"/>
      <c r="I40" s="31"/>
    </row>
    <row r="41" spans="1:9" ht="12" customHeight="1">
      <c r="A41" s="8"/>
      <c r="B41" s="19" t="s">
        <v>130</v>
      </c>
      <c r="C41" s="9" t="s">
        <v>147</v>
      </c>
      <c r="D41" s="9">
        <v>1</v>
      </c>
      <c r="E41" s="10">
        <v>20.079999999999998</v>
      </c>
      <c r="F41" s="9"/>
      <c r="G41" s="6">
        <v>0.43</v>
      </c>
      <c r="H41" s="10">
        <f>PRODUCT(D41:G41)</f>
        <v>8.6343999999999994</v>
      </c>
      <c r="I41" s="33"/>
    </row>
    <row r="42" spans="1:9" ht="12" customHeight="1">
      <c r="A42" s="8"/>
      <c r="B42" s="19" t="s">
        <v>132</v>
      </c>
      <c r="C42" s="9" t="s">
        <v>147</v>
      </c>
      <c r="D42" s="9">
        <v>1</v>
      </c>
      <c r="E42" s="10">
        <v>9.4499999999999993</v>
      </c>
      <c r="F42" s="9"/>
      <c r="G42" s="6">
        <v>0.43</v>
      </c>
      <c r="H42" s="10">
        <f>PRODUCT(D42:G42)</f>
        <v>4.0634999999999994</v>
      </c>
      <c r="I42" s="33"/>
    </row>
    <row r="43" spans="1:9" ht="12" customHeight="1" thickBot="1">
      <c r="A43" s="217"/>
      <c r="B43" s="218"/>
      <c r="C43" s="219"/>
      <c r="D43" s="219"/>
      <c r="E43" s="220"/>
      <c r="F43" s="219"/>
      <c r="G43" s="221"/>
      <c r="H43" s="221"/>
      <c r="I43" s="222"/>
    </row>
    <row r="44" spans="1:9" ht="12" customHeight="1">
      <c r="A44" s="230"/>
      <c r="B44" s="231" t="s">
        <v>127</v>
      </c>
      <c r="C44" s="232" t="s">
        <v>147</v>
      </c>
      <c r="D44" s="231"/>
      <c r="E44" s="231"/>
      <c r="F44" s="231"/>
      <c r="G44" s="233"/>
      <c r="H44" s="234">
        <f>SUM(H41:H43)</f>
        <v>12.697899999999999</v>
      </c>
      <c r="I44" s="235"/>
    </row>
    <row r="45" spans="1:9" ht="12" customHeight="1">
      <c r="A45" s="11"/>
      <c r="B45" s="12" t="s">
        <v>127</v>
      </c>
      <c r="C45" s="13" t="s">
        <v>151</v>
      </c>
      <c r="D45" s="12"/>
      <c r="E45" s="12"/>
      <c r="F45" s="12"/>
      <c r="G45" s="14">
        <v>10.763999999999999</v>
      </c>
      <c r="H45" s="15">
        <f>H44*G45</f>
        <v>136.68019559999999</v>
      </c>
      <c r="I45" s="31"/>
    </row>
    <row r="46" spans="1:9" ht="12" customHeight="1">
      <c r="A46" s="11"/>
      <c r="B46" s="12" t="s">
        <v>128</v>
      </c>
      <c r="C46" s="13" t="s">
        <v>151</v>
      </c>
      <c r="D46" s="12"/>
      <c r="E46" s="12"/>
      <c r="F46" s="12"/>
      <c r="G46" s="6"/>
      <c r="H46" s="15">
        <v>136.68019559999999</v>
      </c>
      <c r="I46" s="31"/>
    </row>
    <row r="47" spans="1:9" ht="12" customHeight="1" thickBot="1">
      <c r="A47" s="16"/>
      <c r="B47" s="17" t="s">
        <v>129</v>
      </c>
      <c r="C47" s="236" t="s">
        <v>151</v>
      </c>
      <c r="D47" s="17"/>
      <c r="E47" s="17"/>
      <c r="F47" s="17"/>
      <c r="G47" s="18"/>
      <c r="H47" s="237">
        <f>H45-H46</f>
        <v>0</v>
      </c>
      <c r="I47" s="32"/>
    </row>
    <row r="48" spans="1:9" ht="12" customHeight="1">
      <c r="A48" s="223"/>
      <c r="B48" s="224"/>
      <c r="C48" s="225"/>
      <c r="D48" s="225"/>
      <c r="E48" s="227"/>
      <c r="F48" s="228"/>
      <c r="G48" s="228"/>
      <c r="H48" s="228"/>
      <c r="I48" s="229"/>
    </row>
    <row r="49" spans="1:9" ht="12" customHeight="1">
      <c r="A49" s="210"/>
      <c r="B49" s="202" t="s">
        <v>45</v>
      </c>
      <c r="C49" s="23"/>
      <c r="D49" s="23"/>
      <c r="E49" s="24" t="s">
        <v>46</v>
      </c>
      <c r="F49" s="7"/>
      <c r="G49" s="5"/>
      <c r="H49" s="5"/>
      <c r="I49" s="30"/>
    </row>
    <row r="50" spans="1:9" ht="45.65" customHeight="1">
      <c r="A50" s="154">
        <v>8</v>
      </c>
      <c r="B50" s="137" t="s">
        <v>47</v>
      </c>
      <c r="C50" s="21" t="s">
        <v>35</v>
      </c>
      <c r="D50" s="21"/>
      <c r="E50" s="22"/>
      <c r="F50" s="6"/>
      <c r="G50" s="6"/>
      <c r="H50" s="6"/>
      <c r="I50" s="31"/>
    </row>
    <row r="51" spans="1:9" ht="15.5" customHeight="1">
      <c r="A51" s="8"/>
      <c r="B51" s="19" t="s">
        <v>130</v>
      </c>
      <c r="C51" s="9" t="s">
        <v>125</v>
      </c>
      <c r="D51" s="9">
        <v>2</v>
      </c>
      <c r="E51" s="10">
        <v>20.079999999999998</v>
      </c>
      <c r="F51" s="9"/>
      <c r="G51" s="6">
        <v>0.43</v>
      </c>
      <c r="H51" s="10">
        <f>PRODUCT(D51:G51)</f>
        <v>17.268799999999999</v>
      </c>
      <c r="I51" s="33"/>
    </row>
    <row r="52" spans="1:9" ht="15.5" customHeight="1">
      <c r="A52" s="8"/>
      <c r="B52" s="19" t="s">
        <v>132</v>
      </c>
      <c r="C52" s="9" t="s">
        <v>125</v>
      </c>
      <c r="D52" s="9">
        <v>2</v>
      </c>
      <c r="E52" s="10">
        <v>9.4499999999999993</v>
      </c>
      <c r="F52" s="9"/>
      <c r="G52" s="6">
        <v>0.43</v>
      </c>
      <c r="H52" s="10">
        <f>PRODUCT(D52:G52)</f>
        <v>8.1269999999999989</v>
      </c>
      <c r="I52" s="33"/>
    </row>
    <row r="53" spans="1:9" ht="15.5" customHeight="1">
      <c r="A53" s="8"/>
      <c r="B53" s="19" t="s">
        <v>148</v>
      </c>
      <c r="C53" s="9" t="s">
        <v>125</v>
      </c>
      <c r="D53" s="9">
        <v>0.7</v>
      </c>
      <c r="E53" s="10">
        <v>7.82</v>
      </c>
      <c r="F53" s="9"/>
      <c r="G53" s="6">
        <v>3.73</v>
      </c>
      <c r="H53" s="10">
        <f>PRODUCT(D53:G53)</f>
        <v>20.418020000000002</v>
      </c>
      <c r="I53" s="33"/>
    </row>
    <row r="54" spans="1:9" ht="15.5" customHeight="1">
      <c r="A54" s="8"/>
      <c r="B54" s="19" t="s">
        <v>149</v>
      </c>
      <c r="C54" s="9" t="s">
        <v>125</v>
      </c>
      <c r="D54" s="9">
        <v>0.7</v>
      </c>
      <c r="E54" s="10">
        <v>1.4</v>
      </c>
      <c r="F54" s="9"/>
      <c r="G54" s="6">
        <v>3.73</v>
      </c>
      <c r="H54" s="10"/>
      <c r="I54" s="33"/>
    </row>
    <row r="55" spans="1:9" ht="15.5" customHeight="1">
      <c r="A55" s="8"/>
      <c r="B55" s="19" t="s">
        <v>150</v>
      </c>
      <c r="C55" s="9" t="s">
        <v>125</v>
      </c>
      <c r="D55" s="9">
        <v>0.7</v>
      </c>
      <c r="E55" s="10">
        <v>1.38</v>
      </c>
      <c r="F55" s="9"/>
      <c r="G55" s="6">
        <v>0.88</v>
      </c>
      <c r="H55" s="10">
        <f>PRODUCT(D55:G55)</f>
        <v>0.85007999999999984</v>
      </c>
      <c r="I55" s="171"/>
    </row>
    <row r="56" spans="1:9" ht="15.5" customHeight="1">
      <c r="A56" s="8"/>
      <c r="B56" s="19" t="s">
        <v>134</v>
      </c>
      <c r="C56" s="9" t="s">
        <v>125</v>
      </c>
      <c r="D56" s="9">
        <v>0.7</v>
      </c>
      <c r="E56" s="191">
        <v>10</v>
      </c>
      <c r="F56" s="9"/>
      <c r="G56" s="6">
        <v>3.71</v>
      </c>
      <c r="H56" s="10">
        <f>PRODUCT(D56:G56)</f>
        <v>25.97</v>
      </c>
      <c r="I56" s="171"/>
    </row>
    <row r="57" spans="1:9" ht="15.5" customHeight="1">
      <c r="A57" s="8"/>
      <c r="B57" s="192" t="s">
        <v>246</v>
      </c>
      <c r="C57" s="9" t="s">
        <v>125</v>
      </c>
      <c r="D57" s="9">
        <v>1</v>
      </c>
      <c r="E57" s="157">
        <v>2.5</v>
      </c>
      <c r="F57" s="9"/>
      <c r="G57" s="6">
        <v>2.4</v>
      </c>
      <c r="H57" s="10">
        <f>PRODUCT(D57:G57)</f>
        <v>6</v>
      </c>
      <c r="I57" s="171"/>
    </row>
    <row r="58" spans="1:9" ht="15.5" customHeight="1" thickBot="1">
      <c r="A58" s="217"/>
      <c r="B58" s="218"/>
      <c r="C58" s="219"/>
      <c r="D58" s="219"/>
      <c r="E58" s="220"/>
      <c r="F58" s="219"/>
      <c r="G58" s="221"/>
      <c r="H58" s="220"/>
      <c r="I58" s="239"/>
    </row>
    <row r="59" spans="1:9" ht="15.5" customHeight="1">
      <c r="A59" s="230"/>
      <c r="B59" s="231" t="s">
        <v>127</v>
      </c>
      <c r="C59" s="232" t="s">
        <v>147</v>
      </c>
      <c r="D59" s="231"/>
      <c r="E59" s="231"/>
      <c r="F59" s="231"/>
      <c r="G59" s="233"/>
      <c r="H59" s="234">
        <f>SUM(H51:H58)</f>
        <v>78.633899999999997</v>
      </c>
      <c r="I59" s="235"/>
    </row>
    <row r="60" spans="1:9" ht="15.5" customHeight="1">
      <c r="A60" s="11"/>
      <c r="B60" s="12" t="s">
        <v>127</v>
      </c>
      <c r="C60" s="13" t="s">
        <v>115</v>
      </c>
      <c r="D60" s="12"/>
      <c r="E60" s="12"/>
      <c r="F60" s="12"/>
      <c r="G60" s="14">
        <v>10.763999999999999</v>
      </c>
      <c r="H60" s="15">
        <f>H59*G60</f>
        <v>846.41529959999991</v>
      </c>
      <c r="I60" s="31"/>
    </row>
    <row r="61" spans="1:9" ht="15.5" customHeight="1">
      <c r="A61" s="11"/>
      <c r="B61" s="12" t="s">
        <v>128</v>
      </c>
      <c r="C61" s="13" t="s">
        <v>115</v>
      </c>
      <c r="D61" s="12"/>
      <c r="E61" s="12"/>
      <c r="F61" s="12"/>
      <c r="G61" s="6"/>
      <c r="H61" s="205">
        <v>781.83129959999997</v>
      </c>
      <c r="I61" s="31"/>
    </row>
    <row r="62" spans="1:9" ht="15.5" customHeight="1" thickBot="1">
      <c r="A62" s="16"/>
      <c r="B62" s="17" t="s">
        <v>129</v>
      </c>
      <c r="C62" s="236" t="s">
        <v>115</v>
      </c>
      <c r="D62" s="17"/>
      <c r="E62" s="17"/>
      <c r="F62" s="17"/>
      <c r="G62" s="18"/>
      <c r="H62" s="237">
        <f>H60-H61</f>
        <v>64.583999999999946</v>
      </c>
      <c r="I62" s="32"/>
    </row>
    <row r="63" spans="1:9" ht="15.5" customHeight="1">
      <c r="A63" s="223"/>
      <c r="B63" s="224"/>
      <c r="C63" s="225"/>
      <c r="D63" s="225"/>
      <c r="E63" s="227"/>
      <c r="F63" s="228"/>
      <c r="G63" s="228"/>
      <c r="H63" s="228"/>
      <c r="I63" s="229"/>
    </row>
    <row r="64" spans="1:9" ht="12" customHeight="1">
      <c r="A64" s="210"/>
      <c r="B64" s="202" t="s">
        <v>48</v>
      </c>
      <c r="C64" s="23"/>
      <c r="D64" s="23"/>
      <c r="E64" s="24" t="s">
        <v>46</v>
      </c>
      <c r="F64" s="7"/>
      <c r="G64" s="5"/>
      <c r="H64" s="5"/>
      <c r="I64" s="30"/>
    </row>
    <row r="65" spans="1:9" ht="94.5">
      <c r="A65" s="154">
        <v>9</v>
      </c>
      <c r="B65" s="137" t="s">
        <v>49</v>
      </c>
      <c r="C65" s="21" t="s">
        <v>35</v>
      </c>
      <c r="D65" s="21"/>
      <c r="E65" s="22"/>
      <c r="F65" s="6"/>
      <c r="G65" s="6"/>
      <c r="H65" s="6"/>
      <c r="I65" s="31"/>
    </row>
    <row r="66" spans="1:9" ht="17" customHeight="1">
      <c r="A66" s="8"/>
      <c r="B66" s="19" t="s">
        <v>134</v>
      </c>
      <c r="C66" s="9" t="s">
        <v>125</v>
      </c>
      <c r="D66" s="9">
        <v>1</v>
      </c>
      <c r="E66" s="10">
        <v>3.05</v>
      </c>
      <c r="F66" s="9"/>
      <c r="G66" s="6">
        <v>3.59</v>
      </c>
      <c r="H66" s="10">
        <f>PRODUCT(D66:G66)</f>
        <v>10.949499999999999</v>
      </c>
      <c r="I66" s="33"/>
    </row>
    <row r="67" spans="1:9" ht="17" customHeight="1" thickBot="1">
      <c r="A67" s="217"/>
      <c r="B67" s="218"/>
      <c r="C67" s="219"/>
      <c r="D67" s="219"/>
      <c r="E67" s="220"/>
      <c r="F67" s="219"/>
      <c r="G67" s="221"/>
      <c r="H67" s="220"/>
      <c r="I67" s="239"/>
    </row>
    <row r="68" spans="1:9" ht="17" customHeight="1">
      <c r="A68" s="230"/>
      <c r="B68" s="231" t="s">
        <v>127</v>
      </c>
      <c r="C68" s="232" t="s">
        <v>147</v>
      </c>
      <c r="D68" s="231"/>
      <c r="E68" s="231"/>
      <c r="F68" s="231"/>
      <c r="G68" s="233"/>
      <c r="H68" s="234">
        <f>SUM(H66:H67)</f>
        <v>10.949499999999999</v>
      </c>
      <c r="I68" s="235"/>
    </row>
    <row r="69" spans="1:9" ht="17" customHeight="1">
      <c r="A69" s="11"/>
      <c r="B69" s="12" t="s">
        <v>127</v>
      </c>
      <c r="C69" s="13" t="s">
        <v>115</v>
      </c>
      <c r="D69" s="12"/>
      <c r="E69" s="12"/>
      <c r="F69" s="12"/>
      <c r="G69" s="14">
        <v>10.763999999999999</v>
      </c>
      <c r="H69" s="15">
        <f>H68*G69</f>
        <v>117.86041799999998</v>
      </c>
      <c r="I69" s="31"/>
    </row>
    <row r="70" spans="1:9" ht="17" customHeight="1">
      <c r="A70" s="11"/>
      <c r="B70" s="12" t="s">
        <v>128</v>
      </c>
      <c r="C70" s="13" t="s">
        <v>151</v>
      </c>
      <c r="D70" s="12"/>
      <c r="E70" s="12"/>
      <c r="F70" s="12"/>
      <c r="G70" s="6"/>
      <c r="H70" s="15">
        <v>117.86041799999998</v>
      </c>
      <c r="I70" s="31"/>
    </row>
    <row r="71" spans="1:9" ht="17" customHeight="1" thickBot="1">
      <c r="A71" s="16"/>
      <c r="B71" s="17" t="s">
        <v>129</v>
      </c>
      <c r="C71" s="236" t="s">
        <v>115</v>
      </c>
      <c r="D71" s="17"/>
      <c r="E71" s="17"/>
      <c r="F71" s="17"/>
      <c r="G71" s="18"/>
      <c r="H71" s="237">
        <f>H69-H70</f>
        <v>0</v>
      </c>
      <c r="I71" s="32"/>
    </row>
    <row r="72" spans="1:9" ht="17" customHeight="1">
      <c r="A72" s="223"/>
      <c r="B72" s="224"/>
      <c r="C72" s="225"/>
      <c r="D72" s="225"/>
      <c r="E72" s="227"/>
      <c r="F72" s="228"/>
      <c r="G72" s="228"/>
      <c r="H72" s="228"/>
      <c r="I72" s="229"/>
    </row>
    <row r="73" spans="1:9" ht="12" customHeight="1">
      <c r="A73" s="210"/>
      <c r="B73" s="202" t="s">
        <v>50</v>
      </c>
      <c r="C73" s="23"/>
      <c r="D73" s="23"/>
      <c r="E73" s="24" t="s">
        <v>46</v>
      </c>
      <c r="F73" s="7"/>
      <c r="G73" s="5"/>
      <c r="H73" s="5"/>
      <c r="I73" s="30"/>
    </row>
    <row r="74" spans="1:9" ht="84">
      <c r="A74" s="154">
        <v>10</v>
      </c>
      <c r="B74" s="137" t="s">
        <v>51</v>
      </c>
      <c r="C74" s="21"/>
      <c r="D74" s="25"/>
      <c r="E74" s="22"/>
      <c r="F74" s="6"/>
      <c r="G74" s="6"/>
      <c r="H74" s="6"/>
      <c r="I74" s="31"/>
    </row>
    <row r="75" spans="1:9" ht="20" customHeight="1">
      <c r="A75" s="8"/>
      <c r="B75" s="166" t="s">
        <v>134</v>
      </c>
      <c r="C75" s="9" t="s">
        <v>125</v>
      </c>
      <c r="D75" s="9">
        <v>1</v>
      </c>
      <c r="E75" s="10">
        <v>3.05</v>
      </c>
      <c r="F75" s="9">
        <v>3.59</v>
      </c>
      <c r="G75" s="6"/>
      <c r="H75" s="10">
        <f>PRODUCT(D75:G75)</f>
        <v>10.949499999999999</v>
      </c>
      <c r="I75" s="31"/>
    </row>
    <row r="76" spans="1:9" ht="13.75" customHeight="1" thickBot="1">
      <c r="A76" s="217"/>
      <c r="B76" s="218"/>
      <c r="C76" s="219"/>
      <c r="D76" s="219"/>
      <c r="E76" s="220"/>
      <c r="F76" s="219"/>
      <c r="G76" s="221"/>
      <c r="H76" s="221"/>
      <c r="I76" s="222"/>
    </row>
    <row r="77" spans="1:9" ht="20" customHeight="1">
      <c r="A77" s="230"/>
      <c r="B77" s="231" t="s">
        <v>127</v>
      </c>
      <c r="C77" s="232" t="s">
        <v>125</v>
      </c>
      <c r="D77" s="231"/>
      <c r="E77" s="231"/>
      <c r="F77" s="231"/>
      <c r="G77" s="233"/>
      <c r="H77" s="234">
        <f>SUM(H75:H76)</f>
        <v>10.949499999999999</v>
      </c>
      <c r="I77" s="235"/>
    </row>
    <row r="78" spans="1:9" ht="20" customHeight="1">
      <c r="A78" s="11"/>
      <c r="B78" s="12" t="s">
        <v>127</v>
      </c>
      <c r="C78" s="13" t="s">
        <v>115</v>
      </c>
      <c r="D78" s="12"/>
      <c r="E78" s="12"/>
      <c r="F78" s="12"/>
      <c r="G78" s="14">
        <v>10.763999999999999</v>
      </c>
      <c r="H78" s="15">
        <f>H77*G78</f>
        <v>117.86041799999998</v>
      </c>
      <c r="I78" s="31"/>
    </row>
    <row r="79" spans="1:9" ht="20" customHeight="1">
      <c r="A79" s="11"/>
      <c r="B79" s="12" t="s">
        <v>128</v>
      </c>
      <c r="C79" s="13" t="s">
        <v>115</v>
      </c>
      <c r="D79" s="12"/>
      <c r="E79" s="12"/>
      <c r="F79" s="12"/>
      <c r="G79" s="6"/>
      <c r="H79" s="15">
        <v>117.86041799999998</v>
      </c>
      <c r="I79" s="31"/>
    </row>
    <row r="80" spans="1:9" ht="20" customHeight="1" thickBot="1">
      <c r="A80" s="16"/>
      <c r="B80" s="17" t="s">
        <v>129</v>
      </c>
      <c r="C80" s="236" t="s">
        <v>115</v>
      </c>
      <c r="D80" s="17"/>
      <c r="E80" s="17"/>
      <c r="F80" s="17"/>
      <c r="G80" s="18"/>
      <c r="H80" s="237">
        <f>H78-H79</f>
        <v>0</v>
      </c>
      <c r="I80" s="32"/>
    </row>
    <row r="81" spans="1:9" ht="13.75" customHeight="1">
      <c r="A81" s="223"/>
      <c r="B81" s="224"/>
      <c r="C81" s="225"/>
      <c r="D81" s="226"/>
      <c r="E81" s="227"/>
      <c r="F81" s="228"/>
      <c r="G81" s="228"/>
      <c r="H81" s="228"/>
      <c r="I81" s="229"/>
    </row>
    <row r="82" spans="1:9" ht="54.65" customHeight="1">
      <c r="A82" s="154">
        <v>11</v>
      </c>
      <c r="B82" s="137" t="s">
        <v>52</v>
      </c>
      <c r="C82" s="21" t="s">
        <v>35</v>
      </c>
      <c r="D82" s="25"/>
      <c r="E82" s="22"/>
      <c r="F82" s="6"/>
      <c r="G82" s="6"/>
      <c r="H82" s="6"/>
      <c r="I82" s="31"/>
    </row>
    <row r="83" spans="1:9" ht="18" customHeight="1">
      <c r="A83" s="8"/>
      <c r="B83" s="166" t="s">
        <v>208</v>
      </c>
      <c r="C83" s="156" t="s">
        <v>125</v>
      </c>
      <c r="D83" s="9">
        <v>1</v>
      </c>
      <c r="E83" s="157">
        <v>7.73</v>
      </c>
      <c r="F83" s="164">
        <v>13.59</v>
      </c>
      <c r="G83" s="6"/>
      <c r="H83" s="10">
        <f>PRODUCT(D83:G83)</f>
        <v>105.05070000000001</v>
      </c>
      <c r="I83" s="190"/>
    </row>
    <row r="84" spans="1:9" ht="18" customHeight="1">
      <c r="A84" s="8"/>
      <c r="B84" s="166"/>
      <c r="C84" s="156" t="s">
        <v>125</v>
      </c>
      <c r="D84" s="9">
        <v>1</v>
      </c>
      <c r="E84" s="157">
        <v>4.26</v>
      </c>
      <c r="F84" s="164">
        <v>2.91</v>
      </c>
      <c r="G84" s="6"/>
      <c r="H84" s="10">
        <f>PRODUCT(D84:G84)</f>
        <v>12.396599999999999</v>
      </c>
      <c r="I84" s="190"/>
    </row>
    <row r="85" spans="1:9" ht="18" customHeight="1">
      <c r="A85" s="217"/>
      <c r="B85" s="245" t="s">
        <v>273</v>
      </c>
      <c r="C85" s="315" t="s">
        <v>125</v>
      </c>
      <c r="D85" s="315">
        <v>4</v>
      </c>
      <c r="E85" s="320">
        <v>1.2</v>
      </c>
      <c r="F85" s="321">
        <v>0.6</v>
      </c>
      <c r="G85" s="6"/>
      <c r="H85" s="316">
        <f>PRODUCT(D85:G85)</f>
        <v>2.88</v>
      </c>
      <c r="I85" s="252"/>
    </row>
    <row r="86" spans="1:9" ht="18" customHeight="1" thickBot="1">
      <c r="A86" s="217"/>
      <c r="B86" s="245"/>
      <c r="C86" s="246"/>
      <c r="D86" s="219"/>
      <c r="E86" s="247"/>
      <c r="F86" s="248"/>
      <c r="G86" s="221"/>
      <c r="H86" s="220"/>
      <c r="I86" s="239"/>
    </row>
    <row r="87" spans="1:9" ht="18" customHeight="1">
      <c r="A87" s="230"/>
      <c r="B87" s="231" t="s">
        <v>206</v>
      </c>
      <c r="C87" s="232" t="s">
        <v>147</v>
      </c>
      <c r="D87" s="231"/>
      <c r="E87" s="231"/>
      <c r="F87" s="231"/>
      <c r="G87" s="249"/>
      <c r="H87" s="234">
        <f>SUM(H83:H86)</f>
        <v>120.32730000000001</v>
      </c>
      <c r="I87" s="250"/>
    </row>
    <row r="88" spans="1:9" ht="18" customHeight="1">
      <c r="A88" s="11"/>
      <c r="B88" s="12" t="s">
        <v>207</v>
      </c>
      <c r="C88" s="13" t="s">
        <v>115</v>
      </c>
      <c r="D88" s="12"/>
      <c r="E88" s="12"/>
      <c r="F88" s="12"/>
      <c r="G88" s="14">
        <v>10.763999999999999</v>
      </c>
      <c r="H88" s="15">
        <f>H87*G88</f>
        <v>1295.2030572000001</v>
      </c>
      <c r="I88" s="165"/>
    </row>
    <row r="89" spans="1:9" ht="18" customHeight="1">
      <c r="A89" s="11"/>
      <c r="B89" s="12" t="s">
        <v>128</v>
      </c>
      <c r="C89" s="13" t="s">
        <v>115</v>
      </c>
      <c r="D89" s="12"/>
      <c r="E89" s="12"/>
      <c r="F89" s="12"/>
      <c r="G89" s="6"/>
      <c r="H89" s="15">
        <v>1155.4895663999998</v>
      </c>
      <c r="I89" s="165"/>
    </row>
    <row r="90" spans="1:9" ht="18" customHeight="1" thickBot="1">
      <c r="A90" s="16"/>
      <c r="B90" s="17" t="s">
        <v>129</v>
      </c>
      <c r="C90" s="236" t="s">
        <v>115</v>
      </c>
      <c r="D90" s="17"/>
      <c r="E90" s="17"/>
      <c r="F90" s="17"/>
      <c r="G90" s="18"/>
      <c r="H90" s="237">
        <f>H88-H89</f>
        <v>139.71349080000027</v>
      </c>
      <c r="I90" s="251"/>
    </row>
    <row r="91" spans="1:9">
      <c r="A91" s="223"/>
      <c r="B91" s="224"/>
      <c r="C91" s="225"/>
      <c r="D91" s="226"/>
      <c r="E91" s="227"/>
      <c r="F91" s="228"/>
      <c r="G91" s="228"/>
      <c r="H91" s="228"/>
      <c r="I91" s="229"/>
    </row>
    <row r="92" spans="1:9" ht="20.399999999999999" customHeight="1">
      <c r="A92" s="154">
        <v>12</v>
      </c>
      <c r="B92" s="137" t="s">
        <v>53</v>
      </c>
      <c r="C92" s="21" t="s">
        <v>35</v>
      </c>
      <c r="D92" s="25"/>
      <c r="E92" s="22"/>
      <c r="F92" s="6"/>
      <c r="G92" s="6"/>
      <c r="H92" s="6"/>
      <c r="I92" s="189"/>
    </row>
    <row r="93" spans="1:9" ht="14.4" customHeight="1">
      <c r="A93" s="8"/>
      <c r="B93" s="166" t="s">
        <v>205</v>
      </c>
      <c r="C93" s="156" t="s">
        <v>125</v>
      </c>
      <c r="D93" s="9">
        <v>1</v>
      </c>
      <c r="E93" s="157">
        <v>12.51</v>
      </c>
      <c r="F93" s="9">
        <v>1.175</v>
      </c>
      <c r="G93" s="6"/>
      <c r="H93" s="10">
        <f>PRODUCT(D93:G93)</f>
        <v>14.699250000000001</v>
      </c>
      <c r="I93" s="190"/>
    </row>
    <row r="94" spans="1:9" ht="14.4" customHeight="1">
      <c r="A94" s="8"/>
      <c r="B94" s="166"/>
      <c r="C94" s="9"/>
      <c r="D94" s="9"/>
      <c r="E94" s="157">
        <v>18.164999999999999</v>
      </c>
      <c r="F94" s="9">
        <v>1.6</v>
      </c>
      <c r="G94" s="6"/>
      <c r="H94" s="10">
        <f>PRODUCT(D94:G94)</f>
        <v>29.064</v>
      </c>
      <c r="I94" s="190"/>
    </row>
    <row r="95" spans="1:9" ht="20.399999999999999" customHeight="1" thickBot="1">
      <c r="A95" s="217"/>
      <c r="B95" s="245"/>
      <c r="C95" s="219"/>
      <c r="D95" s="219"/>
      <c r="E95" s="247"/>
      <c r="F95" s="219"/>
      <c r="G95" s="221"/>
      <c r="H95" s="220"/>
      <c r="I95" s="252"/>
    </row>
    <row r="96" spans="1:9" ht="20.399999999999999" customHeight="1">
      <c r="A96" s="230"/>
      <c r="B96" s="231" t="s">
        <v>206</v>
      </c>
      <c r="C96" s="232" t="s">
        <v>147</v>
      </c>
      <c r="D96" s="231"/>
      <c r="E96" s="231"/>
      <c r="F96" s="231"/>
      <c r="G96" s="249"/>
      <c r="H96" s="234">
        <f>SUM(H93:H94)</f>
        <v>43.763249999999999</v>
      </c>
      <c r="I96" s="253"/>
    </row>
    <row r="97" spans="1:9" ht="20.399999999999999" customHeight="1">
      <c r="A97" s="11"/>
      <c r="B97" s="12" t="s">
        <v>207</v>
      </c>
      <c r="C97" s="13" t="s">
        <v>115</v>
      </c>
      <c r="D97" s="12"/>
      <c r="E97" s="12"/>
      <c r="F97" s="12"/>
      <c r="G97" s="14">
        <v>10.763999999999999</v>
      </c>
      <c r="H97" s="15">
        <f>H96*G97</f>
        <v>471.06762299999997</v>
      </c>
      <c r="I97" s="165"/>
    </row>
    <row r="98" spans="1:9" ht="20.399999999999999" customHeight="1">
      <c r="A98" s="11"/>
      <c r="B98" s="12" t="s">
        <v>128</v>
      </c>
      <c r="C98" s="13" t="s">
        <v>115</v>
      </c>
      <c r="D98" s="12"/>
      <c r="E98" s="12"/>
      <c r="F98" s="12"/>
      <c r="G98" s="6"/>
      <c r="H98" s="15">
        <v>471.06762299999997</v>
      </c>
      <c r="I98" s="165"/>
    </row>
    <row r="99" spans="1:9" ht="19.75" customHeight="1" thickBot="1">
      <c r="A99" s="16"/>
      <c r="B99" s="17" t="s">
        <v>129</v>
      </c>
      <c r="C99" s="236" t="s">
        <v>115</v>
      </c>
      <c r="D99" s="17"/>
      <c r="E99" s="17"/>
      <c r="F99" s="17"/>
      <c r="G99" s="18"/>
      <c r="H99" s="237">
        <f>H97-H98</f>
        <v>0</v>
      </c>
      <c r="I99" s="251"/>
    </row>
    <row r="100" spans="1:9">
      <c r="A100" s="223"/>
      <c r="B100" s="224"/>
      <c r="C100" s="225"/>
      <c r="D100" s="226"/>
      <c r="E100" s="227"/>
      <c r="F100" s="228"/>
      <c r="G100" s="228"/>
      <c r="H100" s="228"/>
      <c r="I100" s="229"/>
    </row>
    <row r="101" spans="1:9" ht="58.25" customHeight="1">
      <c r="A101" s="154">
        <v>13</v>
      </c>
      <c r="B101" s="137" t="s">
        <v>54</v>
      </c>
      <c r="C101" s="21" t="s">
        <v>35</v>
      </c>
      <c r="D101" s="25"/>
      <c r="E101" s="22"/>
      <c r="F101" s="6"/>
      <c r="G101" s="6"/>
      <c r="H101" s="6"/>
      <c r="I101" s="31"/>
    </row>
    <row r="102" spans="1:9" ht="15.75" customHeight="1">
      <c r="A102" s="8"/>
      <c r="B102" s="166" t="s">
        <v>209</v>
      </c>
      <c r="C102" s="156" t="s">
        <v>147</v>
      </c>
      <c r="D102" s="9">
        <v>1</v>
      </c>
      <c r="E102" s="10">
        <v>18.3</v>
      </c>
      <c r="F102" s="9">
        <v>0.6</v>
      </c>
      <c r="G102" s="6"/>
      <c r="H102" s="10">
        <f>PRODUCT(D102:G102)</f>
        <v>10.98</v>
      </c>
      <c r="I102" s="33"/>
    </row>
    <row r="103" spans="1:9" ht="18.649999999999999" customHeight="1" thickBot="1">
      <c r="A103" s="217"/>
      <c r="B103" s="218"/>
      <c r="C103" s="219"/>
      <c r="D103" s="219"/>
      <c r="E103" s="220"/>
      <c r="F103" s="219"/>
      <c r="G103" s="221"/>
      <c r="H103" s="221"/>
      <c r="I103" s="222"/>
    </row>
    <row r="104" spans="1:9" ht="18.649999999999999" customHeight="1">
      <c r="A104" s="230"/>
      <c r="B104" s="231" t="s">
        <v>127</v>
      </c>
      <c r="C104" s="232" t="s">
        <v>147</v>
      </c>
      <c r="D104" s="231"/>
      <c r="E104" s="231"/>
      <c r="F104" s="231"/>
      <c r="G104" s="249"/>
      <c r="H104" s="234">
        <f>SUM(H102:H102)</f>
        <v>10.98</v>
      </c>
      <c r="I104" s="253"/>
    </row>
    <row r="105" spans="1:9" ht="18.649999999999999" customHeight="1">
      <c r="A105" s="11"/>
      <c r="B105" s="12" t="s">
        <v>143</v>
      </c>
      <c r="C105" s="13" t="s">
        <v>115</v>
      </c>
      <c r="D105" s="12"/>
      <c r="E105" s="12"/>
      <c r="F105" s="12"/>
      <c r="G105" s="14">
        <v>10.763999999999999</v>
      </c>
      <c r="H105" s="15">
        <f>H104*G105</f>
        <v>118.18872</v>
      </c>
      <c r="I105" s="165"/>
    </row>
    <row r="106" spans="1:9" ht="18.649999999999999" customHeight="1">
      <c r="A106" s="11"/>
      <c r="B106" s="12" t="s">
        <v>128</v>
      </c>
      <c r="C106" s="13" t="s">
        <v>115</v>
      </c>
      <c r="D106" s="12"/>
      <c r="E106" s="12"/>
      <c r="F106" s="12"/>
      <c r="G106" s="6"/>
      <c r="H106" s="15">
        <v>118.18872</v>
      </c>
      <c r="I106" s="165"/>
    </row>
    <row r="107" spans="1:9" ht="17.399999999999999" customHeight="1" thickBot="1">
      <c r="A107" s="16"/>
      <c r="B107" s="17" t="s">
        <v>129</v>
      </c>
      <c r="C107" s="236" t="s">
        <v>115</v>
      </c>
      <c r="D107" s="17"/>
      <c r="E107" s="17"/>
      <c r="F107" s="17"/>
      <c r="G107" s="18"/>
      <c r="H107" s="237">
        <f>H105-H106</f>
        <v>0</v>
      </c>
      <c r="I107" s="251"/>
    </row>
    <row r="108" spans="1:9" ht="21" customHeight="1">
      <c r="A108" s="223"/>
      <c r="B108" s="224"/>
      <c r="C108" s="225"/>
      <c r="D108" s="226"/>
      <c r="E108" s="227"/>
      <c r="F108" s="228"/>
      <c r="G108" s="228"/>
      <c r="H108" s="228"/>
      <c r="I108" s="229"/>
    </row>
    <row r="109" spans="1:9" ht="20.149999999999999" customHeight="1">
      <c r="A109" s="154">
        <v>14</v>
      </c>
      <c r="B109" s="137" t="s">
        <v>55</v>
      </c>
      <c r="C109" s="21" t="s">
        <v>56</v>
      </c>
      <c r="D109" s="25"/>
      <c r="E109" s="22"/>
      <c r="F109" s="6"/>
      <c r="G109" s="6"/>
      <c r="H109" s="6"/>
      <c r="I109" s="31"/>
    </row>
    <row r="110" spans="1:9" ht="20.149999999999999" customHeight="1">
      <c r="A110" s="154"/>
      <c r="B110" s="163" t="s">
        <v>223</v>
      </c>
      <c r="C110" s="21" t="s">
        <v>131</v>
      </c>
      <c r="D110" s="169">
        <v>1</v>
      </c>
      <c r="E110" s="10">
        <v>20.079999999999998</v>
      </c>
      <c r="F110" s="9"/>
      <c r="G110" s="6"/>
      <c r="H110" s="10">
        <f>PRODUCT(D110:G110)</f>
        <v>20.079999999999998</v>
      </c>
      <c r="I110" s="31"/>
    </row>
    <row r="111" spans="1:9" ht="20.149999999999999" customHeight="1">
      <c r="A111" s="154"/>
      <c r="B111" s="163" t="s">
        <v>132</v>
      </c>
      <c r="C111" s="21" t="s">
        <v>131</v>
      </c>
      <c r="D111" s="169">
        <v>1</v>
      </c>
      <c r="E111" s="10">
        <v>9.4499999999999993</v>
      </c>
      <c r="F111" s="9"/>
      <c r="G111" s="6"/>
      <c r="H111" s="10">
        <f>PRODUCT(D111:G111)</f>
        <v>9.4499999999999993</v>
      </c>
      <c r="I111" s="31"/>
    </row>
    <row r="112" spans="1:9" ht="20.149999999999999" customHeight="1">
      <c r="A112" s="154"/>
      <c r="B112" s="163" t="s">
        <v>227</v>
      </c>
      <c r="C112" s="21" t="s">
        <v>131</v>
      </c>
      <c r="D112" s="169">
        <v>1.5</v>
      </c>
      <c r="E112" s="10">
        <v>3.85</v>
      </c>
      <c r="F112" s="9"/>
      <c r="G112" s="6"/>
      <c r="H112" s="10">
        <f>PRODUCT(D112:G112)</f>
        <v>5.7750000000000004</v>
      </c>
      <c r="I112" s="31"/>
    </row>
    <row r="113" spans="1:9" ht="20.149999999999999" customHeight="1">
      <c r="A113" s="154"/>
      <c r="B113" s="163" t="s">
        <v>228</v>
      </c>
      <c r="C113" s="21" t="s">
        <v>131</v>
      </c>
      <c r="D113" s="169">
        <v>1.5</v>
      </c>
      <c r="E113" s="10">
        <v>3.15</v>
      </c>
      <c r="F113" s="9"/>
      <c r="G113" s="6"/>
      <c r="H113" s="10">
        <f>PRODUCT(D113:G113)</f>
        <v>4.7249999999999996</v>
      </c>
      <c r="I113" s="31"/>
    </row>
    <row r="114" spans="1:9" ht="20.149999999999999" customHeight="1">
      <c r="A114" s="154"/>
      <c r="B114" s="163" t="s">
        <v>228</v>
      </c>
      <c r="C114" s="21" t="s">
        <v>131</v>
      </c>
      <c r="D114" s="169">
        <v>1.5</v>
      </c>
      <c r="E114" s="10">
        <v>3.15</v>
      </c>
      <c r="F114" s="9"/>
      <c r="G114" s="6"/>
      <c r="H114" s="10">
        <f>PRODUCT(D114:G114)</f>
        <v>4.7249999999999996</v>
      </c>
      <c r="I114" s="31"/>
    </row>
    <row r="115" spans="1:9" ht="14.4" customHeight="1" thickBot="1">
      <c r="A115" s="217"/>
      <c r="B115" s="254"/>
      <c r="C115" s="255"/>
      <c r="D115" s="256"/>
      <c r="E115" s="220"/>
      <c r="F115" s="219"/>
      <c r="G115" s="221"/>
      <c r="H115" s="221"/>
      <c r="I115" s="222"/>
    </row>
    <row r="116" spans="1:9" ht="20.149999999999999" customHeight="1">
      <c r="A116" s="230"/>
      <c r="B116" s="231" t="s">
        <v>197</v>
      </c>
      <c r="C116" s="261" t="s">
        <v>131</v>
      </c>
      <c r="D116" s="231"/>
      <c r="E116" s="231"/>
      <c r="F116" s="231"/>
      <c r="G116" s="249"/>
      <c r="H116" s="234">
        <f>SUM(H110:H114)</f>
        <v>44.755000000000003</v>
      </c>
      <c r="I116" s="253"/>
    </row>
    <row r="117" spans="1:9" ht="20.149999999999999" customHeight="1">
      <c r="A117" s="11"/>
      <c r="B117" s="12" t="s">
        <v>198</v>
      </c>
      <c r="C117" s="21" t="s">
        <v>133</v>
      </c>
      <c r="D117" s="12"/>
      <c r="E117" s="12"/>
      <c r="F117" s="12"/>
      <c r="G117" s="14">
        <v>3.2839999999999998</v>
      </c>
      <c r="H117" s="15">
        <f>H116*G117</f>
        <v>146.97542000000001</v>
      </c>
      <c r="I117" s="165"/>
    </row>
    <row r="118" spans="1:9" ht="20.149999999999999" customHeight="1">
      <c r="A118" s="11"/>
      <c r="B118" s="12" t="s">
        <v>128</v>
      </c>
      <c r="C118" s="21" t="s">
        <v>133</v>
      </c>
      <c r="D118" s="12"/>
      <c r="E118" s="12"/>
      <c r="F118" s="12"/>
      <c r="G118" s="6"/>
      <c r="H118" s="15">
        <v>146.97542000000001</v>
      </c>
      <c r="I118" s="165"/>
    </row>
    <row r="119" spans="1:9" ht="20.149999999999999" customHeight="1" thickBot="1">
      <c r="A119" s="16"/>
      <c r="B119" s="17" t="s">
        <v>129</v>
      </c>
      <c r="C119" s="262" t="s">
        <v>133</v>
      </c>
      <c r="D119" s="17"/>
      <c r="E119" s="17"/>
      <c r="F119" s="17"/>
      <c r="G119" s="18"/>
      <c r="H119" s="237">
        <f>H117-H118</f>
        <v>0</v>
      </c>
      <c r="I119" s="263"/>
    </row>
    <row r="120" spans="1:9" ht="14.5">
      <c r="A120" s="257"/>
      <c r="B120" s="258"/>
      <c r="C120" s="225"/>
      <c r="D120" s="258"/>
      <c r="E120" s="258"/>
      <c r="F120" s="258"/>
      <c r="G120" s="228"/>
      <c r="H120" s="259"/>
      <c r="I120" s="260"/>
    </row>
    <row r="121" spans="1:9" ht="19.25" customHeight="1">
      <c r="A121" s="154">
        <v>15</v>
      </c>
      <c r="B121" s="137" t="s">
        <v>57</v>
      </c>
      <c r="C121" s="21" t="s">
        <v>35</v>
      </c>
      <c r="D121" s="25"/>
      <c r="E121" s="22"/>
      <c r="F121" s="6"/>
      <c r="G121" s="6"/>
      <c r="H121" s="6"/>
      <c r="I121" s="31"/>
    </row>
    <row r="122" spans="1:9" ht="19.25" customHeight="1">
      <c r="A122" s="8"/>
      <c r="B122" s="166" t="s">
        <v>210</v>
      </c>
      <c r="C122" s="156" t="s">
        <v>147</v>
      </c>
      <c r="D122" s="9">
        <v>1</v>
      </c>
      <c r="E122" s="157">
        <v>3.59</v>
      </c>
      <c r="F122" s="164"/>
      <c r="G122" s="167">
        <v>1</v>
      </c>
      <c r="H122" s="10">
        <f>PRODUCT(D122:G122)</f>
        <v>3.59</v>
      </c>
      <c r="I122" s="33"/>
    </row>
    <row r="123" spans="1:9" ht="19.25" customHeight="1">
      <c r="A123" s="8"/>
      <c r="B123" s="166" t="s">
        <v>211</v>
      </c>
      <c r="C123" s="156" t="s">
        <v>147</v>
      </c>
      <c r="D123" s="9">
        <v>1</v>
      </c>
      <c r="E123" s="157">
        <v>3.05</v>
      </c>
      <c r="F123" s="164"/>
      <c r="G123" s="167">
        <v>1</v>
      </c>
      <c r="H123" s="10">
        <f>PRODUCT(D123:G123)</f>
        <v>3.05</v>
      </c>
      <c r="I123" s="33"/>
    </row>
    <row r="124" spans="1:9" ht="15.65" customHeight="1">
      <c r="A124" s="8"/>
      <c r="B124" s="166" t="s">
        <v>212</v>
      </c>
      <c r="C124" s="156" t="s">
        <v>147</v>
      </c>
      <c r="D124" s="9">
        <v>1</v>
      </c>
      <c r="E124" s="10">
        <v>2.5499999999999998</v>
      </c>
      <c r="F124" s="9"/>
      <c r="G124" s="6">
        <v>1</v>
      </c>
      <c r="H124" s="10">
        <f>PRODUCT(D124:G124)</f>
        <v>2.5499999999999998</v>
      </c>
      <c r="I124" s="33"/>
    </row>
    <row r="125" spans="1:9" ht="14.4" customHeight="1" thickBot="1">
      <c r="A125" s="217"/>
      <c r="B125" s="218"/>
      <c r="C125" s="219"/>
      <c r="D125" s="219"/>
      <c r="E125" s="220"/>
      <c r="F125" s="219"/>
      <c r="G125" s="221"/>
      <c r="H125" s="221"/>
      <c r="I125" s="222"/>
    </row>
    <row r="126" spans="1:9" ht="19.25" customHeight="1">
      <c r="A126" s="230"/>
      <c r="B126" s="231" t="s">
        <v>127</v>
      </c>
      <c r="C126" s="232" t="s">
        <v>147</v>
      </c>
      <c r="D126" s="231"/>
      <c r="E126" s="231"/>
      <c r="F126" s="231"/>
      <c r="G126" s="249"/>
      <c r="H126" s="234">
        <f>SUM(H122:H125)</f>
        <v>9.19</v>
      </c>
      <c r="I126" s="253"/>
    </row>
    <row r="127" spans="1:9" ht="19.25" customHeight="1">
      <c r="A127" s="11"/>
      <c r="B127" s="12" t="s">
        <v>143</v>
      </c>
      <c r="C127" s="13" t="s">
        <v>115</v>
      </c>
      <c r="D127" s="12"/>
      <c r="E127" s="12"/>
      <c r="F127" s="12"/>
      <c r="G127" s="14">
        <v>10.763999999999999</v>
      </c>
      <c r="H127" s="15">
        <f>H126*G127</f>
        <v>98.921159999999986</v>
      </c>
      <c r="I127" s="165"/>
    </row>
    <row r="128" spans="1:9" ht="19.25" customHeight="1">
      <c r="A128" s="11"/>
      <c r="B128" s="12" t="s">
        <v>128</v>
      </c>
      <c r="C128" s="13" t="s">
        <v>115</v>
      </c>
      <c r="D128" s="12"/>
      <c r="E128" s="12"/>
      <c r="F128" s="12"/>
      <c r="G128" s="6"/>
      <c r="H128" s="15">
        <v>98.921159999999986</v>
      </c>
      <c r="I128" s="165"/>
    </row>
    <row r="129" spans="1:9" ht="19.25" customHeight="1" thickBot="1">
      <c r="A129" s="16"/>
      <c r="B129" s="17" t="s">
        <v>129</v>
      </c>
      <c r="C129" s="236" t="s">
        <v>115</v>
      </c>
      <c r="D129" s="17"/>
      <c r="E129" s="17"/>
      <c r="F129" s="17"/>
      <c r="G129" s="18"/>
      <c r="H129" s="237">
        <f>H127-H128</f>
        <v>0</v>
      </c>
      <c r="I129" s="263"/>
    </row>
    <row r="130" spans="1:9" ht="13.25" customHeight="1">
      <c r="A130" s="223"/>
      <c r="B130" s="224"/>
      <c r="C130" s="225"/>
      <c r="D130" s="226"/>
      <c r="E130" s="227"/>
      <c r="F130" s="228"/>
      <c r="G130" s="228"/>
      <c r="H130" s="228"/>
      <c r="I130" s="229"/>
    </row>
    <row r="131" spans="1:9" ht="20.149999999999999" customHeight="1">
      <c r="A131" s="154">
        <v>16</v>
      </c>
      <c r="B131" s="137" t="s">
        <v>58</v>
      </c>
      <c r="C131" s="21" t="s">
        <v>56</v>
      </c>
      <c r="D131" s="25"/>
      <c r="E131" s="22"/>
      <c r="F131" s="6"/>
      <c r="G131" s="6"/>
      <c r="H131" s="6"/>
      <c r="I131" s="31"/>
    </row>
    <row r="132" spans="1:9" ht="20.149999999999999" customHeight="1">
      <c r="A132" s="154"/>
      <c r="B132" s="163" t="s">
        <v>225</v>
      </c>
      <c r="C132" s="21" t="s">
        <v>131</v>
      </c>
      <c r="D132" s="169">
        <v>1</v>
      </c>
      <c r="E132" s="10">
        <v>2.6</v>
      </c>
      <c r="F132" s="9"/>
      <c r="G132" s="6"/>
      <c r="H132" s="10">
        <f>PRODUCT(D132:G132)</f>
        <v>2.6</v>
      </c>
      <c r="I132" s="31"/>
    </row>
    <row r="133" spans="1:9" ht="20.149999999999999" customHeight="1">
      <c r="A133" s="154"/>
      <c r="B133" s="163" t="s">
        <v>224</v>
      </c>
      <c r="C133" s="21" t="s">
        <v>131</v>
      </c>
      <c r="D133" s="169">
        <v>1</v>
      </c>
      <c r="E133" s="10">
        <v>3.73</v>
      </c>
      <c r="F133" s="9"/>
      <c r="G133" s="6"/>
      <c r="H133" s="10">
        <f>PRODUCT(D133:G133)</f>
        <v>3.73</v>
      </c>
      <c r="I133" s="31"/>
    </row>
    <row r="134" spans="1:9" ht="20.149999999999999" customHeight="1" thickBot="1">
      <c r="A134" s="264"/>
      <c r="B134" s="265" t="s">
        <v>226</v>
      </c>
      <c r="C134" s="255" t="s">
        <v>131</v>
      </c>
      <c r="D134" s="256">
        <v>1</v>
      </c>
      <c r="E134" s="220">
        <v>2.73</v>
      </c>
      <c r="F134" s="219"/>
      <c r="G134" s="221"/>
      <c r="H134" s="220">
        <f>PRODUCT(D134:G134)</f>
        <v>2.73</v>
      </c>
      <c r="I134" s="222"/>
    </row>
    <row r="135" spans="1:9" ht="20.149999999999999" customHeight="1">
      <c r="A135" s="230"/>
      <c r="B135" s="231" t="s">
        <v>197</v>
      </c>
      <c r="C135" s="261" t="s">
        <v>131</v>
      </c>
      <c r="D135" s="231"/>
      <c r="E135" s="231"/>
      <c r="F135" s="231"/>
      <c r="G135" s="249"/>
      <c r="H135" s="234">
        <f>SUM(H132:H134)</f>
        <v>9.06</v>
      </c>
      <c r="I135" s="253"/>
    </row>
    <row r="136" spans="1:9" ht="20.149999999999999" customHeight="1">
      <c r="A136" s="11"/>
      <c r="B136" s="12" t="s">
        <v>198</v>
      </c>
      <c r="C136" s="21" t="s">
        <v>133</v>
      </c>
      <c r="D136" s="12"/>
      <c r="E136" s="12"/>
      <c r="F136" s="12"/>
      <c r="G136" s="14">
        <v>3.2839999999999998</v>
      </c>
      <c r="H136" s="15">
        <f>H135*G136</f>
        <v>29.753039999999999</v>
      </c>
      <c r="I136" s="165"/>
    </row>
    <row r="137" spans="1:9" ht="20.149999999999999" customHeight="1">
      <c r="A137" s="11"/>
      <c r="B137" s="12" t="s">
        <v>128</v>
      </c>
      <c r="C137" s="21" t="s">
        <v>133</v>
      </c>
      <c r="D137" s="12"/>
      <c r="E137" s="12"/>
      <c r="F137" s="12"/>
      <c r="G137" s="6"/>
      <c r="H137" s="15">
        <v>29.753039999999999</v>
      </c>
      <c r="I137" s="165"/>
    </row>
    <row r="138" spans="1:9" ht="20.149999999999999" customHeight="1" thickBot="1">
      <c r="A138" s="16"/>
      <c r="B138" s="17" t="s">
        <v>129</v>
      </c>
      <c r="C138" s="262" t="s">
        <v>133</v>
      </c>
      <c r="D138" s="17"/>
      <c r="E138" s="17"/>
      <c r="F138" s="17"/>
      <c r="G138" s="18"/>
      <c r="H138" s="237">
        <f>H136-H137</f>
        <v>0</v>
      </c>
      <c r="I138" s="263"/>
    </row>
    <row r="139" spans="1:9">
      <c r="A139" s="223"/>
      <c r="B139" s="224"/>
      <c r="C139" s="225"/>
      <c r="D139" s="226"/>
      <c r="E139" s="227"/>
      <c r="F139" s="228"/>
      <c r="G139" s="228"/>
      <c r="H139" s="228"/>
      <c r="I139" s="229"/>
    </row>
    <row r="140" spans="1:9" ht="42">
      <c r="A140" s="154">
        <v>17</v>
      </c>
      <c r="B140" s="137" t="s">
        <v>59</v>
      </c>
      <c r="C140" s="21" t="s">
        <v>60</v>
      </c>
      <c r="D140" s="25"/>
      <c r="E140" s="26"/>
      <c r="F140" s="6"/>
      <c r="G140" s="6"/>
      <c r="H140" s="6"/>
      <c r="I140" s="31"/>
    </row>
    <row r="141" spans="1:9" ht="73.5">
      <c r="A141" s="154">
        <v>18</v>
      </c>
      <c r="B141" s="204" t="s">
        <v>61</v>
      </c>
      <c r="C141" s="21" t="s">
        <v>35</v>
      </c>
      <c r="D141" s="25"/>
      <c r="E141" s="22"/>
      <c r="F141" s="6"/>
      <c r="G141" s="6"/>
      <c r="H141" s="6"/>
      <c r="I141" s="31"/>
    </row>
    <row r="142" spans="1:9" ht="11.15" customHeight="1">
      <c r="A142" s="154">
        <v>19</v>
      </c>
      <c r="B142" s="137" t="s">
        <v>62</v>
      </c>
      <c r="C142" s="21" t="s">
        <v>56</v>
      </c>
      <c r="D142" s="25"/>
      <c r="E142" s="22"/>
      <c r="F142" s="6"/>
      <c r="G142" s="6"/>
      <c r="H142" s="6"/>
      <c r="I142" s="31"/>
    </row>
    <row r="143" spans="1:9" ht="11.15" customHeight="1">
      <c r="A143" s="211"/>
      <c r="B143" s="27"/>
      <c r="C143" s="27"/>
      <c r="D143" s="27"/>
      <c r="E143" s="28"/>
      <c r="F143" s="6"/>
      <c r="G143" s="6"/>
      <c r="H143" s="6"/>
      <c r="I143" s="31"/>
    </row>
    <row r="144" spans="1:9">
      <c r="A144" s="211"/>
      <c r="B144" s="27"/>
      <c r="C144" s="27"/>
      <c r="D144" s="27"/>
      <c r="E144" s="28"/>
      <c r="F144" s="6"/>
      <c r="G144" s="6"/>
      <c r="H144" s="6"/>
      <c r="I144" s="31"/>
    </row>
    <row r="145" spans="1:9" ht="20" customHeight="1">
      <c r="A145" s="154">
        <v>20</v>
      </c>
      <c r="B145" s="137" t="s">
        <v>64</v>
      </c>
      <c r="C145" s="21" t="s">
        <v>35</v>
      </c>
      <c r="D145" s="25"/>
      <c r="E145" s="22"/>
      <c r="F145" s="6"/>
      <c r="G145" s="6"/>
      <c r="H145" s="6"/>
      <c r="I145" s="31"/>
    </row>
    <row r="146" spans="1:9" ht="20" customHeight="1">
      <c r="A146" s="8"/>
      <c r="B146" s="166" t="s">
        <v>135</v>
      </c>
      <c r="C146" s="9" t="s">
        <v>125</v>
      </c>
      <c r="D146" s="9">
        <v>1</v>
      </c>
      <c r="E146" s="10">
        <v>18.3</v>
      </c>
      <c r="F146" s="9">
        <v>9.1999999999999993</v>
      </c>
      <c r="G146" s="6"/>
      <c r="H146" s="10">
        <f>PRODUCT(D146:G146)</f>
        <v>168.35999999999999</v>
      </c>
      <c r="I146" s="171"/>
    </row>
    <row r="147" spans="1:9" ht="20" customHeight="1" thickBot="1">
      <c r="A147" s="217"/>
      <c r="B147" s="218"/>
      <c r="C147" s="219"/>
      <c r="D147" s="219"/>
      <c r="E147" s="220"/>
      <c r="F147" s="219"/>
      <c r="G147" s="221"/>
      <c r="H147" s="221"/>
      <c r="I147" s="266">
        <v>1</v>
      </c>
    </row>
    <row r="148" spans="1:9" ht="20" customHeight="1">
      <c r="A148" s="230"/>
      <c r="B148" s="231" t="s">
        <v>127</v>
      </c>
      <c r="C148" s="232" t="s">
        <v>125</v>
      </c>
      <c r="D148" s="231"/>
      <c r="E148" s="231"/>
      <c r="F148" s="231"/>
      <c r="G148" s="233"/>
      <c r="H148" s="234">
        <f>SUM(H146:H147)*I147</f>
        <v>168.35999999999999</v>
      </c>
      <c r="I148" s="235"/>
    </row>
    <row r="149" spans="1:9" ht="20" customHeight="1">
      <c r="A149" s="11"/>
      <c r="B149" s="12" t="s">
        <v>143</v>
      </c>
      <c r="C149" s="13" t="s">
        <v>115</v>
      </c>
      <c r="D149" s="12"/>
      <c r="E149" s="12"/>
      <c r="F149" s="12"/>
      <c r="G149" s="14">
        <v>10.763999999999999</v>
      </c>
      <c r="H149" s="15">
        <f>H148*G149</f>
        <v>1812.2270399999998</v>
      </c>
      <c r="I149" s="31"/>
    </row>
    <row r="150" spans="1:9" ht="20" customHeight="1">
      <c r="A150" s="11"/>
      <c r="B150" s="12" t="s">
        <v>128</v>
      </c>
      <c r="C150" s="13" t="s">
        <v>115</v>
      </c>
      <c r="D150" s="12"/>
      <c r="E150" s="12"/>
      <c r="F150" s="12"/>
      <c r="G150" s="6"/>
      <c r="H150" s="15">
        <v>1540.3929839999998</v>
      </c>
      <c r="I150" s="31"/>
    </row>
    <row r="151" spans="1:9" ht="20" customHeight="1" thickBot="1">
      <c r="A151" s="16"/>
      <c r="B151" s="17" t="s">
        <v>129</v>
      </c>
      <c r="C151" s="236" t="s">
        <v>115</v>
      </c>
      <c r="D151" s="17"/>
      <c r="E151" s="17"/>
      <c r="F151" s="17"/>
      <c r="G151" s="18"/>
      <c r="H151" s="237">
        <f>H149-H150</f>
        <v>271.83405599999992</v>
      </c>
      <c r="I151" s="32"/>
    </row>
    <row r="152" spans="1:9" ht="18.649999999999999" customHeight="1">
      <c r="A152" s="223"/>
      <c r="B152" s="224"/>
      <c r="C152" s="225"/>
      <c r="D152" s="226"/>
      <c r="E152" s="227"/>
      <c r="F152" s="228"/>
      <c r="G152" s="228"/>
      <c r="H152" s="228"/>
      <c r="I152" s="229"/>
    </row>
    <row r="153" spans="1:9" ht="20.149999999999999" customHeight="1">
      <c r="A153" s="154">
        <v>21</v>
      </c>
      <c r="B153" s="137" t="s">
        <v>65</v>
      </c>
      <c r="C153" s="21" t="s">
        <v>35</v>
      </c>
      <c r="D153" s="25"/>
      <c r="E153" s="22"/>
      <c r="F153" s="6"/>
      <c r="G153" s="6"/>
      <c r="H153" s="6"/>
      <c r="I153" s="31"/>
    </row>
    <row r="154" spans="1:9" ht="20.149999999999999" customHeight="1">
      <c r="A154" s="211"/>
      <c r="B154" s="19" t="s">
        <v>148</v>
      </c>
      <c r="C154" s="9" t="s">
        <v>125</v>
      </c>
      <c r="D154" s="9">
        <v>0.7</v>
      </c>
      <c r="E154" s="10">
        <v>7.82</v>
      </c>
      <c r="F154" s="9"/>
      <c r="G154" s="6">
        <v>3.73</v>
      </c>
      <c r="H154" s="10">
        <f>PRODUCT(D154:G154)</f>
        <v>20.418020000000002</v>
      </c>
      <c r="I154" s="31"/>
    </row>
    <row r="155" spans="1:9" ht="20.149999999999999" customHeight="1">
      <c r="A155" s="8"/>
      <c r="B155" s="19" t="s">
        <v>150</v>
      </c>
      <c r="C155" s="9" t="s">
        <v>125</v>
      </c>
      <c r="D155" s="9">
        <v>0.7</v>
      </c>
      <c r="E155" s="10">
        <v>1.38</v>
      </c>
      <c r="F155" s="9"/>
      <c r="G155" s="6">
        <v>0.88</v>
      </c>
      <c r="H155" s="10">
        <f>PRODUCT(D155:G155)</f>
        <v>0.85007999999999984</v>
      </c>
      <c r="I155" s="171"/>
    </row>
    <row r="156" spans="1:9" ht="20.149999999999999" customHeight="1">
      <c r="A156" s="8"/>
      <c r="B156" s="19" t="s">
        <v>134</v>
      </c>
      <c r="C156" s="9" t="s">
        <v>125</v>
      </c>
      <c r="D156" s="9">
        <v>0.7</v>
      </c>
      <c r="E156" s="10">
        <v>10.02</v>
      </c>
      <c r="F156" s="9"/>
      <c r="G156" s="6">
        <v>3.71</v>
      </c>
      <c r="H156" s="10">
        <f>PRODUCT(D156:G156)</f>
        <v>26.021939999999997</v>
      </c>
      <c r="I156" s="171"/>
    </row>
    <row r="157" spans="1:9" ht="20.149999999999999" customHeight="1">
      <c r="A157" s="8"/>
      <c r="B157" s="192" t="s">
        <v>250</v>
      </c>
      <c r="C157" s="9" t="s">
        <v>125</v>
      </c>
      <c r="D157" s="9">
        <v>0.7</v>
      </c>
      <c r="E157" s="10">
        <v>18.7</v>
      </c>
      <c r="F157" s="9"/>
      <c r="G157" s="6">
        <v>0.85</v>
      </c>
      <c r="H157" s="10">
        <v>15.895</v>
      </c>
      <c r="I157" s="171"/>
    </row>
    <row r="158" spans="1:9" ht="20.149999999999999" customHeight="1">
      <c r="A158" s="8"/>
      <c r="B158" s="192" t="s">
        <v>249</v>
      </c>
      <c r="C158" s="9" t="s">
        <v>125</v>
      </c>
      <c r="D158" s="9">
        <v>0.7</v>
      </c>
      <c r="E158" s="10">
        <v>17.5</v>
      </c>
      <c r="F158" s="9"/>
      <c r="G158" s="6">
        <v>0.9</v>
      </c>
      <c r="H158" s="193">
        <v>15.75</v>
      </c>
      <c r="I158" s="31"/>
    </row>
    <row r="159" spans="1:9" ht="20.149999999999999" customHeight="1" thickBot="1">
      <c r="A159" s="217"/>
      <c r="B159" s="267" t="s">
        <v>251</v>
      </c>
      <c r="C159" s="219" t="s">
        <v>125</v>
      </c>
      <c r="D159" s="219">
        <v>1</v>
      </c>
      <c r="E159" s="247">
        <v>2.5</v>
      </c>
      <c r="F159" s="219"/>
      <c r="G159" s="221">
        <v>2.4</v>
      </c>
      <c r="H159" s="220">
        <f>PRODUCT(D159:G159)</f>
        <v>6</v>
      </c>
      <c r="I159" s="222"/>
    </row>
    <row r="160" spans="1:9" ht="20.149999999999999" customHeight="1">
      <c r="A160" s="230"/>
      <c r="B160" s="231" t="s">
        <v>127</v>
      </c>
      <c r="C160" s="232" t="s">
        <v>125</v>
      </c>
      <c r="D160" s="231"/>
      <c r="E160" s="231"/>
      <c r="F160" s="231"/>
      <c r="G160" s="233"/>
      <c r="H160" s="234">
        <f>SUM(H154:H159)</f>
        <v>84.935040000000001</v>
      </c>
      <c r="I160" s="235"/>
    </row>
    <row r="161" spans="1:9" ht="20.149999999999999" customHeight="1">
      <c r="A161" s="11"/>
      <c r="B161" s="12" t="s">
        <v>207</v>
      </c>
      <c r="C161" s="13" t="s">
        <v>115</v>
      </c>
      <c r="D161" s="12"/>
      <c r="E161" s="12"/>
      <c r="F161" s="12"/>
      <c r="G161" s="14">
        <v>10.763999999999999</v>
      </c>
      <c r="H161" s="15">
        <f>H160*G161</f>
        <v>914.24077055999999</v>
      </c>
      <c r="I161" s="31"/>
    </row>
    <row r="162" spans="1:9" ht="20.149999999999999" customHeight="1">
      <c r="A162" s="11"/>
      <c r="B162" s="12" t="s">
        <v>128</v>
      </c>
      <c r="C162" s="13" t="s">
        <v>115</v>
      </c>
      <c r="D162" s="12"/>
      <c r="E162" s="12"/>
      <c r="F162" s="12"/>
      <c r="G162" s="6"/>
      <c r="H162" s="15">
        <v>363.59285039999997</v>
      </c>
      <c r="I162" s="31"/>
    </row>
    <row r="163" spans="1:9" ht="17.399999999999999" customHeight="1" thickBot="1">
      <c r="A163" s="16"/>
      <c r="B163" s="17" t="s">
        <v>129</v>
      </c>
      <c r="C163" s="236" t="s">
        <v>115</v>
      </c>
      <c r="D163" s="17"/>
      <c r="E163" s="17"/>
      <c r="F163" s="17"/>
      <c r="G163" s="18"/>
      <c r="H163" s="237">
        <f>H161-H162</f>
        <v>550.64792016000001</v>
      </c>
      <c r="I163" s="32"/>
    </row>
    <row r="164" spans="1:9" ht="18" customHeight="1">
      <c r="A164" s="240"/>
      <c r="B164" s="241"/>
      <c r="C164" s="241"/>
      <c r="D164" s="241"/>
      <c r="E164" s="242"/>
      <c r="F164" s="228"/>
      <c r="G164" s="228"/>
      <c r="H164" s="228"/>
      <c r="I164" s="229"/>
    </row>
    <row r="165" spans="1:9" ht="20.149999999999999" customHeight="1">
      <c r="A165" s="154">
        <v>22</v>
      </c>
      <c r="B165" s="137" t="s">
        <v>67</v>
      </c>
      <c r="C165" s="21" t="s">
        <v>35</v>
      </c>
      <c r="D165" s="25"/>
      <c r="E165" s="22"/>
      <c r="F165" s="6"/>
      <c r="G165" s="6"/>
      <c r="H165" s="6"/>
      <c r="I165" s="31"/>
    </row>
    <row r="166" spans="1:9" ht="20.149999999999999" customHeight="1">
      <c r="A166" s="8"/>
      <c r="B166" s="166" t="s">
        <v>135</v>
      </c>
      <c r="C166" s="9" t="s">
        <v>125</v>
      </c>
      <c r="D166" s="9">
        <v>1</v>
      </c>
      <c r="E166" s="10">
        <v>18.3</v>
      </c>
      <c r="F166" s="9">
        <v>9.1999999999999993</v>
      </c>
      <c r="G166" s="6"/>
      <c r="H166" s="10">
        <f>PRODUCT(D166:G166)</f>
        <v>168.35999999999999</v>
      </c>
      <c r="I166" s="171"/>
    </row>
    <row r="167" spans="1:9" ht="15.65" customHeight="1" thickBot="1">
      <c r="A167" s="217"/>
      <c r="B167" s="218"/>
      <c r="C167" s="219"/>
      <c r="D167" s="219"/>
      <c r="E167" s="220"/>
      <c r="F167" s="219"/>
      <c r="G167" s="221"/>
      <c r="H167" s="221"/>
      <c r="I167" s="266">
        <v>1</v>
      </c>
    </row>
    <row r="168" spans="1:9" ht="20.149999999999999" customHeight="1">
      <c r="A168" s="230"/>
      <c r="B168" s="231" t="s">
        <v>127</v>
      </c>
      <c r="C168" s="232" t="s">
        <v>125</v>
      </c>
      <c r="D168" s="231"/>
      <c r="E168" s="231"/>
      <c r="F168" s="231"/>
      <c r="G168" s="233"/>
      <c r="H168" s="234">
        <f>SUM(H166:H167)*I167</f>
        <v>168.35999999999999</v>
      </c>
      <c r="I168" s="235"/>
    </row>
    <row r="169" spans="1:9" ht="19.75" customHeight="1">
      <c r="A169" s="11"/>
      <c r="B169" s="12" t="s">
        <v>143</v>
      </c>
      <c r="C169" s="13" t="s">
        <v>115</v>
      </c>
      <c r="D169" s="12"/>
      <c r="E169" s="12"/>
      <c r="F169" s="12"/>
      <c r="G169" s="14">
        <v>10.763999999999999</v>
      </c>
      <c r="H169" s="15">
        <f>H168*G169</f>
        <v>1812.2270399999998</v>
      </c>
      <c r="I169" s="31"/>
    </row>
    <row r="170" spans="1:9" ht="19.75" customHeight="1">
      <c r="A170" s="11"/>
      <c r="B170" s="12" t="s">
        <v>128</v>
      </c>
      <c r="C170" s="13" t="s">
        <v>115</v>
      </c>
      <c r="D170" s="12"/>
      <c r="E170" s="12"/>
      <c r="F170" s="12"/>
      <c r="G170" s="6"/>
      <c r="H170" s="15">
        <v>1087.3362239999999</v>
      </c>
      <c r="I170" s="31"/>
    </row>
    <row r="171" spans="1:9" ht="19.75" customHeight="1" thickBot="1">
      <c r="A171" s="16"/>
      <c r="B171" s="17" t="s">
        <v>129</v>
      </c>
      <c r="C171" s="236" t="s">
        <v>115</v>
      </c>
      <c r="D171" s="17"/>
      <c r="E171" s="17"/>
      <c r="F171" s="17"/>
      <c r="G171" s="18"/>
      <c r="H171" s="237">
        <f>H169-H170</f>
        <v>724.89081599999986</v>
      </c>
      <c r="I171" s="32"/>
    </row>
    <row r="172" spans="1:9">
      <c r="A172" s="223"/>
      <c r="B172" s="224"/>
      <c r="C172" s="225"/>
      <c r="D172" s="226"/>
      <c r="E172" s="227"/>
      <c r="F172" s="228"/>
      <c r="G172" s="228"/>
      <c r="H172" s="228"/>
      <c r="I172" s="229"/>
    </row>
    <row r="173" spans="1:9" ht="52.5">
      <c r="A173" s="154">
        <v>23</v>
      </c>
      <c r="B173" s="137" t="s">
        <v>68</v>
      </c>
      <c r="C173" s="21" t="s">
        <v>35</v>
      </c>
      <c r="D173" s="25"/>
      <c r="E173" s="22"/>
      <c r="F173" s="6"/>
      <c r="G173" s="6"/>
      <c r="H173" s="6"/>
      <c r="I173" s="31"/>
    </row>
    <row r="174" spans="1:9" ht="14.5">
      <c r="A174" s="211"/>
      <c r="B174" s="19" t="s">
        <v>148</v>
      </c>
      <c r="C174" s="9" t="s">
        <v>125</v>
      </c>
      <c r="D174" s="9">
        <v>0.7</v>
      </c>
      <c r="E174" s="10">
        <v>7.82</v>
      </c>
      <c r="F174" s="9"/>
      <c r="G174" s="6">
        <v>3.73</v>
      </c>
      <c r="H174" s="10">
        <f>PRODUCT(D174:G174)</f>
        <v>20.418020000000002</v>
      </c>
      <c r="I174" s="31"/>
    </row>
    <row r="175" spans="1:9" ht="14.5">
      <c r="A175" s="8"/>
      <c r="B175" s="19" t="s">
        <v>150</v>
      </c>
      <c r="C175" s="9" t="s">
        <v>125</v>
      </c>
      <c r="D175" s="9">
        <v>0.7</v>
      </c>
      <c r="E175" s="10">
        <v>1.38</v>
      </c>
      <c r="F175" s="9"/>
      <c r="G175" s="6">
        <v>0.88</v>
      </c>
      <c r="H175" s="10">
        <f>PRODUCT(D175:G175)</f>
        <v>0.85007999999999984</v>
      </c>
      <c r="I175" s="171"/>
    </row>
    <row r="176" spans="1:9" ht="14.5">
      <c r="A176" s="8"/>
      <c r="B176" s="19" t="s">
        <v>134</v>
      </c>
      <c r="C176" s="9" t="s">
        <v>125</v>
      </c>
      <c r="D176" s="9">
        <v>0.7</v>
      </c>
      <c r="E176" s="10">
        <v>10.02</v>
      </c>
      <c r="F176" s="9"/>
      <c r="G176" s="6">
        <v>3.71</v>
      </c>
      <c r="H176" s="10">
        <f>PRODUCT(D176:G176)</f>
        <v>26.021939999999997</v>
      </c>
      <c r="I176" s="171"/>
    </row>
    <row r="177" spans="1:9" ht="14.5">
      <c r="A177" s="8"/>
      <c r="B177" s="192" t="s">
        <v>250</v>
      </c>
      <c r="C177" s="9" t="s">
        <v>125</v>
      </c>
      <c r="D177" s="9">
        <v>0.7</v>
      </c>
      <c r="E177" s="10">
        <v>18.7</v>
      </c>
      <c r="F177" s="9"/>
      <c r="G177" s="6">
        <v>0.85</v>
      </c>
      <c r="H177" s="10">
        <f t="shared" ref="H177:H178" si="0">PRODUCT(D177:G177)</f>
        <v>11.126499999999998</v>
      </c>
      <c r="I177" s="171"/>
    </row>
    <row r="178" spans="1:9" ht="14.5">
      <c r="A178" s="8"/>
      <c r="B178" s="192" t="s">
        <v>249</v>
      </c>
      <c r="C178" s="9" t="s">
        <v>125</v>
      </c>
      <c r="D178" s="9">
        <v>0.7</v>
      </c>
      <c r="E178" s="10">
        <v>17.5</v>
      </c>
      <c r="F178" s="9"/>
      <c r="G178" s="6">
        <v>0.9</v>
      </c>
      <c r="H178" s="10">
        <f t="shared" si="0"/>
        <v>11.025</v>
      </c>
      <c r="I178" s="171"/>
    </row>
    <row r="179" spans="1:9" ht="15" thickBot="1">
      <c r="A179" s="217"/>
      <c r="B179" s="218"/>
      <c r="C179" s="219"/>
      <c r="D179" s="219"/>
      <c r="E179" s="220"/>
      <c r="F179" s="219"/>
      <c r="G179" s="221"/>
      <c r="H179" s="221"/>
      <c r="I179" s="266">
        <v>1</v>
      </c>
    </row>
    <row r="180" spans="1:9" ht="14.5">
      <c r="A180" s="230"/>
      <c r="B180" s="231" t="s">
        <v>127</v>
      </c>
      <c r="C180" s="232" t="s">
        <v>125</v>
      </c>
      <c r="D180" s="231"/>
      <c r="E180" s="231"/>
      <c r="F180" s="231"/>
      <c r="G180" s="233"/>
      <c r="H180" s="234">
        <f>SUM(H174:H179)*I179</f>
        <v>69.441540000000003</v>
      </c>
      <c r="I180" s="235"/>
    </row>
    <row r="181" spans="1:9" ht="14.5">
      <c r="A181" s="11"/>
      <c r="B181" s="12" t="s">
        <v>207</v>
      </c>
      <c r="C181" s="13" t="s">
        <v>115</v>
      </c>
      <c r="D181" s="12"/>
      <c r="E181" s="12"/>
      <c r="F181" s="12"/>
      <c r="G181" s="14">
        <v>10.763999999999999</v>
      </c>
      <c r="H181" s="15">
        <f>H180*G181</f>
        <v>747.46873656000002</v>
      </c>
      <c r="I181" s="31"/>
    </row>
    <row r="182" spans="1:9" ht="14.5">
      <c r="A182" s="11"/>
      <c r="B182" s="12" t="s">
        <v>128</v>
      </c>
      <c r="C182" s="13" t="s">
        <v>115</v>
      </c>
      <c r="D182" s="12"/>
      <c r="E182" s="12"/>
      <c r="F182" s="12"/>
      <c r="G182" s="6"/>
      <c r="H182" s="15">
        <v>305.41799433599999</v>
      </c>
      <c r="I182" s="31"/>
    </row>
    <row r="183" spans="1:9" ht="15" thickBot="1">
      <c r="A183" s="16"/>
      <c r="B183" s="17" t="s">
        <v>129</v>
      </c>
      <c r="C183" s="236" t="s">
        <v>115</v>
      </c>
      <c r="D183" s="17"/>
      <c r="E183" s="17"/>
      <c r="F183" s="17"/>
      <c r="G183" s="18"/>
      <c r="H183" s="237">
        <f>H181-H182</f>
        <v>442.05074222400003</v>
      </c>
      <c r="I183" s="32"/>
    </row>
    <row r="184" spans="1:9">
      <c r="A184" s="223"/>
      <c r="B184" s="224"/>
      <c r="C184" s="225"/>
      <c r="D184" s="226"/>
      <c r="E184" s="227"/>
      <c r="F184" s="228"/>
      <c r="G184" s="228"/>
      <c r="H184" s="228"/>
      <c r="I184" s="229"/>
    </row>
    <row r="185" spans="1:9" ht="24" customHeight="1">
      <c r="A185" s="154">
        <v>24</v>
      </c>
      <c r="B185" s="137" t="s">
        <v>69</v>
      </c>
      <c r="C185" s="21" t="s">
        <v>35</v>
      </c>
      <c r="D185" s="25"/>
      <c r="E185" s="22"/>
      <c r="F185" s="6"/>
      <c r="G185" s="6"/>
      <c r="H185" s="6"/>
      <c r="I185" s="31"/>
    </row>
    <row r="186" spans="1:9" ht="20.149999999999999" customHeight="1">
      <c r="A186" s="154"/>
      <c r="B186" s="324" t="s">
        <v>274</v>
      </c>
      <c r="C186" s="21" t="s">
        <v>125</v>
      </c>
      <c r="D186" s="325">
        <v>1</v>
      </c>
      <c r="E186" s="326">
        <v>14.2</v>
      </c>
      <c r="F186" s="326">
        <v>2.2999999999999998</v>
      </c>
      <c r="G186" s="326"/>
      <c r="H186" s="327">
        <f>PRODUCT(D186:G186)</f>
        <v>32.659999999999997</v>
      </c>
      <c r="I186" s="31"/>
    </row>
    <row r="187" spans="1:9" ht="20.149999999999999" customHeight="1">
      <c r="A187" s="154"/>
      <c r="B187" s="324" t="s">
        <v>275</v>
      </c>
      <c r="C187" s="21" t="s">
        <v>125</v>
      </c>
      <c r="D187" s="325">
        <v>1</v>
      </c>
      <c r="E187" s="326">
        <v>13.6</v>
      </c>
      <c r="F187" s="326">
        <v>2.2999999999999998</v>
      </c>
      <c r="G187" s="326"/>
      <c r="H187" s="327">
        <f>PRODUCT(D187:G187)</f>
        <v>31.279999999999998</v>
      </c>
      <c r="I187" s="31"/>
    </row>
    <row r="188" spans="1:9" ht="20.149999999999999" customHeight="1">
      <c r="A188" s="154"/>
      <c r="B188" s="324" t="s">
        <v>276</v>
      </c>
      <c r="C188" s="21" t="s">
        <v>125</v>
      </c>
      <c r="D188" s="325">
        <v>2</v>
      </c>
      <c r="E188" s="333">
        <v>6</v>
      </c>
      <c r="F188" s="326">
        <v>1.5</v>
      </c>
      <c r="G188" s="326"/>
      <c r="H188" s="327">
        <f>PRODUCT(D188:G188)</f>
        <v>18</v>
      </c>
      <c r="I188" s="31"/>
    </row>
    <row r="189" spans="1:9" ht="20.149999999999999" customHeight="1">
      <c r="A189" s="154"/>
      <c r="B189" s="324" t="s">
        <v>277</v>
      </c>
      <c r="C189" s="21" t="s">
        <v>125</v>
      </c>
      <c r="D189" s="325">
        <v>1</v>
      </c>
      <c r="E189" s="326">
        <v>2.56</v>
      </c>
      <c r="F189" s="326">
        <v>1.5</v>
      </c>
      <c r="G189" s="326"/>
      <c r="H189" s="327">
        <f>PRODUCT(D189:G189)</f>
        <v>3.84</v>
      </c>
      <c r="I189" s="31"/>
    </row>
    <row r="190" spans="1:9" ht="20.149999999999999" customHeight="1" thickBot="1">
      <c r="A190" s="264"/>
      <c r="B190" s="328"/>
      <c r="C190" s="334"/>
      <c r="D190" s="329"/>
      <c r="E190" s="330"/>
      <c r="F190" s="330"/>
      <c r="G190" s="330"/>
      <c r="H190" s="331"/>
      <c r="I190" s="222"/>
    </row>
    <row r="191" spans="1:9" ht="20.149999999999999" customHeight="1">
      <c r="A191" s="335"/>
      <c r="B191" s="231" t="s">
        <v>127</v>
      </c>
      <c r="C191" s="232" t="s">
        <v>125</v>
      </c>
      <c r="D191" s="231"/>
      <c r="E191" s="231"/>
      <c r="F191" s="231"/>
      <c r="G191" s="233"/>
      <c r="H191" s="234">
        <f>SUM(H186:H189)</f>
        <v>85.78</v>
      </c>
      <c r="I191" s="235"/>
    </row>
    <row r="192" spans="1:9" ht="20.149999999999999" customHeight="1">
      <c r="A192" s="154"/>
      <c r="B192" s="12" t="s">
        <v>207</v>
      </c>
      <c r="C192" s="13" t="s">
        <v>115</v>
      </c>
      <c r="D192" s="12"/>
      <c r="E192" s="12"/>
      <c r="F192" s="12"/>
      <c r="G192" s="14">
        <v>10.763999999999999</v>
      </c>
      <c r="H192" s="15">
        <f>H191*G192</f>
        <v>923.33591999999999</v>
      </c>
      <c r="I192" s="31"/>
    </row>
    <row r="193" spans="1:9" ht="20.149999999999999" customHeight="1">
      <c r="A193" s="154"/>
      <c r="B193" s="12" t="s">
        <v>128</v>
      </c>
      <c r="C193" s="13" t="s">
        <v>115</v>
      </c>
      <c r="D193" s="12"/>
      <c r="E193" s="12"/>
      <c r="F193" s="12"/>
      <c r="G193" s="6"/>
      <c r="H193" s="15"/>
      <c r="I193" s="31"/>
    </row>
    <row r="194" spans="1:9" ht="20.149999999999999" customHeight="1" thickBot="1">
      <c r="A194" s="336"/>
      <c r="B194" s="17" t="s">
        <v>129</v>
      </c>
      <c r="C194" s="236" t="s">
        <v>115</v>
      </c>
      <c r="D194" s="17"/>
      <c r="E194" s="17"/>
      <c r="F194" s="17"/>
      <c r="G194" s="18"/>
      <c r="H194" s="237">
        <f>H192-H193</f>
        <v>923.33591999999999</v>
      </c>
      <c r="I194" s="32"/>
    </row>
    <row r="195" spans="1:9" ht="20.149999999999999" customHeight="1">
      <c r="A195" s="223"/>
      <c r="B195" s="224"/>
      <c r="C195" s="225"/>
      <c r="D195" s="226"/>
      <c r="E195" s="227"/>
      <c r="F195" s="228"/>
      <c r="G195" s="228"/>
      <c r="H195" s="228"/>
      <c r="I195" s="229"/>
    </row>
    <row r="196" spans="1:9" ht="20.149999999999999" customHeight="1">
      <c r="A196" s="212">
        <v>25</v>
      </c>
      <c r="B196" s="137" t="s">
        <v>70</v>
      </c>
      <c r="C196" s="34" t="s">
        <v>35</v>
      </c>
      <c r="D196" s="35"/>
      <c r="E196" s="22"/>
      <c r="F196" s="6"/>
      <c r="G196" s="6"/>
      <c r="H196" s="6"/>
      <c r="I196" s="31"/>
    </row>
    <row r="197" spans="1:9" ht="20.149999999999999" customHeight="1">
      <c r="A197" s="211"/>
      <c r="B197" s="19" t="s">
        <v>148</v>
      </c>
      <c r="C197" s="9" t="s">
        <v>125</v>
      </c>
      <c r="D197" s="9">
        <v>0.5</v>
      </c>
      <c r="E197" s="10">
        <v>7.82</v>
      </c>
      <c r="F197" s="9"/>
      <c r="G197" s="6">
        <v>3.73</v>
      </c>
      <c r="H197" s="10">
        <f t="shared" ref="H197:H204" si="1">PRODUCT(D197:G197)</f>
        <v>14.584300000000001</v>
      </c>
      <c r="I197" s="31"/>
    </row>
    <row r="198" spans="1:9" ht="20.149999999999999" customHeight="1">
      <c r="A198" s="8"/>
      <c r="B198" s="19" t="s">
        <v>150</v>
      </c>
      <c r="C198" s="9" t="s">
        <v>125</v>
      </c>
      <c r="D198" s="9">
        <v>0.5</v>
      </c>
      <c r="E198" s="10">
        <v>1.38</v>
      </c>
      <c r="F198" s="9"/>
      <c r="G198" s="6">
        <v>0.88</v>
      </c>
      <c r="H198" s="10">
        <f t="shared" si="1"/>
        <v>0.60719999999999996</v>
      </c>
      <c r="I198" s="171"/>
    </row>
    <row r="199" spans="1:9" ht="20.149999999999999" customHeight="1">
      <c r="A199" s="8"/>
      <c r="B199" s="173" t="s">
        <v>234</v>
      </c>
      <c r="C199" s="9" t="s">
        <v>125</v>
      </c>
      <c r="D199" s="9">
        <v>0.5</v>
      </c>
      <c r="E199" s="10">
        <v>10.02</v>
      </c>
      <c r="F199" s="9"/>
      <c r="G199" s="6">
        <v>3.71</v>
      </c>
      <c r="H199" s="10">
        <f t="shared" si="1"/>
        <v>18.5871</v>
      </c>
      <c r="I199" s="171"/>
    </row>
    <row r="200" spans="1:9" ht="20.149999999999999" customHeight="1">
      <c r="A200" s="8"/>
      <c r="B200" s="173" t="s">
        <v>233</v>
      </c>
      <c r="C200" s="9" t="s">
        <v>125</v>
      </c>
      <c r="D200" s="9">
        <v>2</v>
      </c>
      <c r="E200" s="10">
        <v>2.54</v>
      </c>
      <c r="F200" s="9"/>
      <c r="G200" s="6">
        <v>2.4</v>
      </c>
      <c r="H200" s="10">
        <f t="shared" si="1"/>
        <v>12.192</v>
      </c>
      <c r="I200" s="171"/>
    </row>
    <row r="201" spans="1:9" ht="33" customHeight="1">
      <c r="A201" s="8"/>
      <c r="B201" s="173" t="s">
        <v>223</v>
      </c>
      <c r="C201" s="9" t="s">
        <v>125</v>
      </c>
      <c r="D201" s="9">
        <v>1</v>
      </c>
      <c r="E201" s="10">
        <v>20.079999999999998</v>
      </c>
      <c r="F201" s="9"/>
      <c r="G201" s="6">
        <v>0.43</v>
      </c>
      <c r="H201" s="10">
        <f t="shared" si="1"/>
        <v>8.6343999999999994</v>
      </c>
      <c r="I201" s="171"/>
    </row>
    <row r="202" spans="1:9" ht="13.75" customHeight="1">
      <c r="A202" s="8"/>
      <c r="B202" s="173" t="s">
        <v>229</v>
      </c>
      <c r="C202" s="9" t="s">
        <v>125</v>
      </c>
      <c r="D202" s="9">
        <v>1</v>
      </c>
      <c r="E202" s="10">
        <v>9.4499999999999993</v>
      </c>
      <c r="F202" s="9"/>
      <c r="G202" s="6">
        <v>0.43</v>
      </c>
      <c r="H202" s="10">
        <f t="shared" si="1"/>
        <v>4.0634999999999994</v>
      </c>
      <c r="I202" s="171"/>
    </row>
    <row r="203" spans="1:9" ht="13.75" customHeight="1">
      <c r="A203" s="8"/>
      <c r="B203" s="192" t="s">
        <v>248</v>
      </c>
      <c r="C203" s="9" t="s">
        <v>125</v>
      </c>
      <c r="D203" s="9">
        <v>0.5</v>
      </c>
      <c r="E203" s="10">
        <v>18.7</v>
      </c>
      <c r="F203" s="9"/>
      <c r="G203" s="6">
        <v>0.85</v>
      </c>
      <c r="H203" s="10">
        <f t="shared" si="1"/>
        <v>7.9474999999999998</v>
      </c>
      <c r="I203" s="171"/>
    </row>
    <row r="204" spans="1:9" ht="13.75" customHeight="1">
      <c r="A204" s="8"/>
      <c r="B204" s="192" t="s">
        <v>252</v>
      </c>
      <c r="C204" s="9" t="s">
        <v>125</v>
      </c>
      <c r="D204" s="9">
        <v>0.5</v>
      </c>
      <c r="E204" s="10">
        <v>17.5</v>
      </c>
      <c r="F204" s="9"/>
      <c r="G204" s="6">
        <v>0.9</v>
      </c>
      <c r="H204" s="10">
        <f t="shared" si="1"/>
        <v>7.875</v>
      </c>
      <c r="I204" s="171"/>
    </row>
    <row r="205" spans="1:9" ht="13.75" customHeight="1">
      <c r="A205" s="213"/>
      <c r="B205" s="194" t="s">
        <v>253</v>
      </c>
      <c r="C205" s="195" t="s">
        <v>125</v>
      </c>
      <c r="D205" s="195">
        <v>2</v>
      </c>
      <c r="E205" s="196">
        <v>2.77</v>
      </c>
      <c r="F205" s="195"/>
      <c r="G205" s="196">
        <v>0.43</v>
      </c>
      <c r="H205" s="196">
        <f>PRODUCT(D205:G205)</f>
        <v>2.3822000000000001</v>
      </c>
      <c r="I205" s="197"/>
    </row>
    <row r="206" spans="1:9" ht="13.75" customHeight="1" thickBot="1">
      <c r="A206" s="217"/>
      <c r="B206" s="254"/>
      <c r="C206" s="219"/>
      <c r="D206" s="219"/>
      <c r="E206" s="220"/>
      <c r="F206" s="219"/>
      <c r="G206" s="221"/>
      <c r="H206" s="220"/>
      <c r="I206" s="266">
        <v>1</v>
      </c>
    </row>
    <row r="207" spans="1:9" ht="13.75" customHeight="1">
      <c r="A207" s="230"/>
      <c r="B207" s="231" t="s">
        <v>127</v>
      </c>
      <c r="C207" s="232" t="s">
        <v>125</v>
      </c>
      <c r="D207" s="231"/>
      <c r="E207" s="231"/>
      <c r="F207" s="231"/>
      <c r="G207" s="233"/>
      <c r="H207" s="234">
        <f>SUM(H197:H205)*I206</f>
        <v>76.873199999999997</v>
      </c>
      <c r="I207" s="235"/>
    </row>
    <row r="208" spans="1:9" ht="13.75" customHeight="1">
      <c r="A208" s="11"/>
      <c r="B208" s="12" t="s">
        <v>207</v>
      </c>
      <c r="C208" s="13" t="s">
        <v>115</v>
      </c>
      <c r="D208" s="12"/>
      <c r="E208" s="12"/>
      <c r="F208" s="12"/>
      <c r="G208" s="14">
        <v>10.763999999999999</v>
      </c>
      <c r="H208" s="15">
        <f>H207*G208</f>
        <v>827.46312479999995</v>
      </c>
      <c r="I208" s="31"/>
    </row>
    <row r="209" spans="1:9" ht="13.75" customHeight="1">
      <c r="A209" s="11"/>
      <c r="B209" s="12" t="s">
        <v>128</v>
      </c>
      <c r="C209" s="13" t="s">
        <v>115</v>
      </c>
      <c r="D209" s="12"/>
      <c r="E209" s="12"/>
      <c r="F209" s="12"/>
      <c r="G209" s="6"/>
      <c r="H209" s="15">
        <v>378.90464039999995</v>
      </c>
      <c r="I209" s="31"/>
    </row>
    <row r="210" spans="1:9" ht="13.75" customHeight="1" thickBot="1">
      <c r="A210" s="16"/>
      <c r="B210" s="17" t="s">
        <v>129</v>
      </c>
      <c r="C210" s="236" t="s">
        <v>115</v>
      </c>
      <c r="D210" s="17"/>
      <c r="E210" s="17"/>
      <c r="F210" s="17"/>
      <c r="G210" s="18"/>
      <c r="H210" s="237">
        <f>H208-H209</f>
        <v>448.5584844</v>
      </c>
      <c r="I210" s="32"/>
    </row>
    <row r="211" spans="1:9" ht="13.75" customHeight="1">
      <c r="A211" s="268"/>
      <c r="B211" s="224"/>
      <c r="C211" s="269"/>
      <c r="D211" s="270"/>
      <c r="E211" s="227"/>
      <c r="F211" s="228"/>
      <c r="G211" s="228"/>
      <c r="H211" s="228"/>
      <c r="I211" s="229"/>
    </row>
    <row r="212" spans="1:9" ht="13.75" customHeight="1">
      <c r="A212" s="154">
        <v>26</v>
      </c>
      <c r="B212" s="137" t="s">
        <v>71</v>
      </c>
      <c r="C212" s="21" t="s">
        <v>35</v>
      </c>
      <c r="D212" s="25"/>
      <c r="E212" s="22"/>
      <c r="F212" s="6"/>
      <c r="G212" s="6"/>
      <c r="H212" s="6"/>
      <c r="I212" s="31"/>
    </row>
    <row r="213" spans="1:9" ht="13.75" customHeight="1">
      <c r="A213" s="211"/>
      <c r="B213" s="27"/>
      <c r="C213" s="27"/>
      <c r="D213" s="27"/>
      <c r="E213" s="28"/>
      <c r="F213" s="6"/>
      <c r="G213" s="6"/>
      <c r="H213" s="6"/>
      <c r="I213" s="31"/>
    </row>
    <row r="214" spans="1:9" ht="13.75" customHeight="1">
      <c r="A214" s="124" t="s">
        <v>152</v>
      </c>
      <c r="B214" s="129" t="s">
        <v>159</v>
      </c>
      <c r="C214" s="125"/>
      <c r="D214" s="125"/>
      <c r="E214" s="38"/>
      <c r="F214" s="38"/>
      <c r="G214" s="38"/>
      <c r="H214" s="38"/>
      <c r="I214" s="153"/>
    </row>
    <row r="215" spans="1:9" ht="13.75" customHeight="1">
      <c r="A215" s="126"/>
      <c r="B215" s="206" t="s">
        <v>153</v>
      </c>
      <c r="C215" s="137" t="s">
        <v>125</v>
      </c>
      <c r="D215" s="137">
        <v>1</v>
      </c>
      <c r="E215" s="207">
        <v>4</v>
      </c>
      <c r="F215" s="6">
        <v>7.8E-2</v>
      </c>
      <c r="G215" s="137"/>
      <c r="H215" s="207">
        <f>PRODUCT(D215:G215)</f>
        <v>0.312</v>
      </c>
      <c r="I215" s="214"/>
    </row>
    <row r="216" spans="1:9" ht="13.75" customHeight="1">
      <c r="A216" s="126"/>
      <c r="B216" s="137" t="s">
        <v>154</v>
      </c>
      <c r="C216" s="137" t="s">
        <v>125</v>
      </c>
      <c r="D216" s="137">
        <v>2</v>
      </c>
      <c r="E216" s="207">
        <v>0.89500000000000002</v>
      </c>
      <c r="F216" s="6">
        <v>7.8E-2</v>
      </c>
      <c r="G216" s="137"/>
      <c r="H216" s="207">
        <f t="shared" ref="H216:H223" si="2">PRODUCT(D216:G216)</f>
        <v>0.13961999999999999</v>
      </c>
      <c r="I216" s="214"/>
    </row>
    <row r="217" spans="1:9" ht="13.75" customHeight="1">
      <c r="A217" s="126"/>
      <c r="B217" s="137" t="s">
        <v>155</v>
      </c>
      <c r="C217" s="137" t="s">
        <v>125</v>
      </c>
      <c r="D217" s="137">
        <v>1</v>
      </c>
      <c r="E217" s="207">
        <v>1.1100000000000001</v>
      </c>
      <c r="F217" s="6">
        <v>7.8E-2</v>
      </c>
      <c r="G217" s="137"/>
      <c r="H217" s="207">
        <f t="shared" si="2"/>
        <v>8.6580000000000004E-2</v>
      </c>
      <c r="I217" s="214"/>
    </row>
    <row r="218" spans="1:9" ht="13.75" customHeight="1">
      <c r="A218" s="126"/>
      <c r="B218" s="137" t="s">
        <v>156</v>
      </c>
      <c r="C218" s="137" t="s">
        <v>125</v>
      </c>
      <c r="D218" s="137">
        <v>1</v>
      </c>
      <c r="E218" s="207">
        <v>2.6850000000000001</v>
      </c>
      <c r="F218" s="6">
        <v>7.8E-2</v>
      </c>
      <c r="G218" s="137"/>
      <c r="H218" s="207">
        <f t="shared" si="2"/>
        <v>0.20943000000000001</v>
      </c>
      <c r="I218" s="214"/>
    </row>
    <row r="219" spans="1:9" ht="13.75" customHeight="1">
      <c r="A219" s="126"/>
      <c r="B219" s="137" t="s">
        <v>156</v>
      </c>
      <c r="C219" s="137" t="s">
        <v>125</v>
      </c>
      <c r="D219" s="137">
        <v>1</v>
      </c>
      <c r="E219" s="207">
        <f>0.89+0.205</f>
        <v>1.095</v>
      </c>
      <c r="F219" s="6">
        <v>7.8E-2</v>
      </c>
      <c r="G219" s="137"/>
      <c r="H219" s="207">
        <f t="shared" si="2"/>
        <v>8.541E-2</v>
      </c>
      <c r="I219" s="214"/>
    </row>
    <row r="220" spans="1:9" ht="13.75" customHeight="1">
      <c r="A220" s="126"/>
      <c r="B220" s="137"/>
      <c r="C220" s="137" t="s">
        <v>125</v>
      </c>
      <c r="D220" s="137">
        <v>1</v>
      </c>
      <c r="E220" s="207">
        <f>0.89+0.41</f>
        <v>1.3</v>
      </c>
      <c r="F220" s="6">
        <v>7.8E-2</v>
      </c>
      <c r="G220" s="137"/>
      <c r="H220" s="207">
        <f t="shared" si="2"/>
        <v>0.1014</v>
      </c>
      <c r="I220" s="214"/>
    </row>
    <row r="221" spans="1:9" ht="13.75" customHeight="1">
      <c r="A221" s="126"/>
      <c r="B221" s="137"/>
      <c r="C221" s="137" t="s">
        <v>125</v>
      </c>
      <c r="D221" s="137">
        <v>1</v>
      </c>
      <c r="E221" s="207">
        <v>0.89500000000000002</v>
      </c>
      <c r="F221" s="6">
        <v>7.8E-2</v>
      </c>
      <c r="G221" s="137"/>
      <c r="H221" s="207">
        <f t="shared" si="2"/>
        <v>6.9809999999999997E-2</v>
      </c>
      <c r="I221" s="214"/>
    </row>
    <row r="222" spans="1:9" ht="13.75" customHeight="1">
      <c r="A222" s="126"/>
      <c r="B222" s="137" t="s">
        <v>157</v>
      </c>
      <c r="C222" s="137" t="s">
        <v>125</v>
      </c>
      <c r="D222" s="137">
        <v>2</v>
      </c>
      <c r="E222" s="207">
        <v>4.1349999999999998</v>
      </c>
      <c r="F222" s="6">
        <v>7.8E-2</v>
      </c>
      <c r="G222" s="137"/>
      <c r="H222" s="207">
        <f t="shared" si="2"/>
        <v>0.64505999999999997</v>
      </c>
      <c r="I222" s="214"/>
    </row>
    <row r="223" spans="1:9" ht="13.75" customHeight="1">
      <c r="A223" s="126"/>
      <c r="B223" s="137" t="s">
        <v>158</v>
      </c>
      <c r="C223" s="137" t="s">
        <v>125</v>
      </c>
      <c r="D223" s="137">
        <v>1</v>
      </c>
      <c r="E223" s="207">
        <v>6</v>
      </c>
      <c r="F223" s="6">
        <v>7.8E-2</v>
      </c>
      <c r="G223" s="137"/>
      <c r="H223" s="207">
        <f t="shared" si="2"/>
        <v>0.46799999999999997</v>
      </c>
      <c r="I223" s="214"/>
    </row>
    <row r="224" spans="1:9" ht="13.75" customHeight="1">
      <c r="A224" s="130" t="s">
        <v>162</v>
      </c>
      <c r="B224" s="129" t="s">
        <v>161</v>
      </c>
      <c r="C224" s="137"/>
      <c r="D224" s="128"/>
      <c r="E224" s="38"/>
      <c r="F224" s="38"/>
      <c r="G224" s="38"/>
      <c r="H224" s="38"/>
      <c r="I224" s="153"/>
    </row>
    <row r="225" spans="1:9" ht="13.75" customHeight="1">
      <c r="A225" s="131"/>
      <c r="B225" s="206" t="s">
        <v>153</v>
      </c>
      <c r="C225" s="137" t="s">
        <v>125</v>
      </c>
      <c r="D225" s="137">
        <v>1</v>
      </c>
      <c r="E225" s="207">
        <v>2.02</v>
      </c>
      <c r="F225" s="6">
        <v>0.126</v>
      </c>
      <c r="G225" s="137"/>
      <c r="H225" s="207">
        <f t="shared" ref="H225:H230" si="3">PRODUCT(D225:G225)</f>
        <v>0.25452000000000002</v>
      </c>
      <c r="I225" s="31"/>
    </row>
    <row r="226" spans="1:9" ht="13.75" customHeight="1">
      <c r="A226" s="131"/>
      <c r="B226" s="137"/>
      <c r="C226" s="137" t="s">
        <v>125</v>
      </c>
      <c r="D226" s="137">
        <v>1</v>
      </c>
      <c r="E226" s="207">
        <v>0.79</v>
      </c>
      <c r="F226" s="6">
        <v>0.126</v>
      </c>
      <c r="G226" s="137"/>
      <c r="H226" s="207">
        <f t="shared" si="3"/>
        <v>9.9540000000000003E-2</v>
      </c>
      <c r="I226" s="31"/>
    </row>
    <row r="227" spans="1:9" ht="13.75" customHeight="1">
      <c r="A227" s="131"/>
      <c r="B227" s="137" t="s">
        <v>155</v>
      </c>
      <c r="C227" s="137" t="s">
        <v>125</v>
      </c>
      <c r="D227" s="137">
        <v>1</v>
      </c>
      <c r="E227" s="207">
        <v>0.81499999999999995</v>
      </c>
      <c r="F227" s="6">
        <v>0.126</v>
      </c>
      <c r="G227" s="137"/>
      <c r="H227" s="207">
        <f t="shared" si="3"/>
        <v>0.10268999999999999</v>
      </c>
      <c r="I227" s="31"/>
    </row>
    <row r="228" spans="1:9" ht="13.75" customHeight="1">
      <c r="A228" s="131"/>
      <c r="B228" s="137" t="s">
        <v>157</v>
      </c>
      <c r="C228" s="137" t="s">
        <v>125</v>
      </c>
      <c r="D228" s="137">
        <v>2</v>
      </c>
      <c r="E228" s="207">
        <v>1.32</v>
      </c>
      <c r="F228" s="6">
        <v>0.126</v>
      </c>
      <c r="G228" s="137"/>
      <c r="H228" s="207">
        <f t="shared" si="3"/>
        <v>0.33263999999999999</v>
      </c>
      <c r="I228" s="31"/>
    </row>
    <row r="229" spans="1:9" ht="13.75" customHeight="1">
      <c r="A229" s="131"/>
      <c r="B229" s="137"/>
      <c r="C229" s="137" t="s">
        <v>125</v>
      </c>
      <c r="D229" s="137">
        <v>2</v>
      </c>
      <c r="E229" s="207">
        <v>2.08</v>
      </c>
      <c r="F229" s="6">
        <v>0.126</v>
      </c>
      <c r="G229" s="137"/>
      <c r="H229" s="207">
        <f t="shared" si="3"/>
        <v>0.52416000000000007</v>
      </c>
      <c r="I229" s="31"/>
    </row>
    <row r="230" spans="1:9" ht="13.75" customHeight="1">
      <c r="A230" s="131"/>
      <c r="B230" s="137" t="s">
        <v>158</v>
      </c>
      <c r="C230" s="137" t="s">
        <v>125</v>
      </c>
      <c r="D230" s="137">
        <v>1</v>
      </c>
      <c r="E230" s="207">
        <v>2.0550000000000002</v>
      </c>
      <c r="F230" s="6">
        <v>0.126</v>
      </c>
      <c r="G230" s="137"/>
      <c r="H230" s="207">
        <f t="shared" si="3"/>
        <v>0.25893000000000005</v>
      </c>
      <c r="I230" s="31"/>
    </row>
    <row r="231" spans="1:9" ht="11.15" customHeight="1">
      <c r="A231" s="130" t="s">
        <v>160</v>
      </c>
      <c r="B231" s="129" t="s">
        <v>164</v>
      </c>
      <c r="C231" s="137"/>
      <c r="D231" s="128"/>
      <c r="E231" s="38"/>
      <c r="F231" s="38"/>
      <c r="G231" s="38"/>
      <c r="H231" s="38"/>
      <c r="I231" s="153"/>
    </row>
    <row r="232" spans="1:9" ht="11.15" customHeight="1">
      <c r="A232" s="131"/>
      <c r="B232" s="137" t="s">
        <v>155</v>
      </c>
      <c r="C232" s="137" t="s">
        <v>125</v>
      </c>
      <c r="D232" s="137">
        <v>1</v>
      </c>
      <c r="E232" s="207">
        <v>5.2249999999999996</v>
      </c>
      <c r="F232" s="6">
        <v>0.157</v>
      </c>
      <c r="G232" s="137"/>
      <c r="H232" s="207">
        <f>PRODUCT(D232:G232)</f>
        <v>0.82032499999999997</v>
      </c>
      <c r="I232" s="31"/>
    </row>
    <row r="233" spans="1:9" ht="14.5">
      <c r="A233" s="131"/>
      <c r="B233" s="137" t="s">
        <v>158</v>
      </c>
      <c r="C233" s="137" t="s">
        <v>125</v>
      </c>
      <c r="D233" s="137">
        <v>1</v>
      </c>
      <c r="E233" s="207">
        <v>4.82</v>
      </c>
      <c r="F233" s="6">
        <v>0.157</v>
      </c>
      <c r="G233" s="137"/>
      <c r="H233" s="207">
        <f>PRODUCT(D233:G233)</f>
        <v>0.75674000000000008</v>
      </c>
      <c r="I233" s="31"/>
    </row>
    <row r="234" spans="1:9" ht="20" customHeight="1">
      <c r="A234" s="130" t="s">
        <v>163</v>
      </c>
      <c r="B234" s="129" t="s">
        <v>168</v>
      </c>
      <c r="C234" s="9"/>
      <c r="D234" s="9"/>
      <c r="E234" s="10"/>
      <c r="F234" s="9"/>
      <c r="G234" s="6"/>
      <c r="H234" s="10"/>
      <c r="I234" s="31"/>
    </row>
    <row r="235" spans="1:9" ht="14.4" customHeight="1">
      <c r="A235" s="131"/>
      <c r="B235" s="127" t="s">
        <v>165</v>
      </c>
      <c r="C235" s="137" t="s">
        <v>125</v>
      </c>
      <c r="D235" s="137">
        <v>1</v>
      </c>
      <c r="E235" s="207">
        <v>5.5</v>
      </c>
      <c r="F235" s="6">
        <v>0.20399999999999999</v>
      </c>
      <c r="G235" s="137"/>
      <c r="H235" s="207">
        <f>PRODUCT(D235:G235)</f>
        <v>1.1219999999999999</v>
      </c>
      <c r="I235" s="215"/>
    </row>
    <row r="236" spans="1:9" ht="20" customHeight="1">
      <c r="A236" s="131"/>
      <c r="B236" s="127" t="s">
        <v>166</v>
      </c>
      <c r="C236" s="137" t="s">
        <v>125</v>
      </c>
      <c r="D236" s="137">
        <v>1</v>
      </c>
      <c r="E236" s="207">
        <v>0.6</v>
      </c>
      <c r="F236" s="6">
        <v>0.20399999999999999</v>
      </c>
      <c r="G236" s="137"/>
      <c r="H236" s="207">
        <f>PRODUCT(D236:G236)</f>
        <v>0.12239999999999998</v>
      </c>
      <c r="I236" s="215"/>
    </row>
    <row r="237" spans="1:9" ht="20" customHeight="1">
      <c r="A237" s="131"/>
      <c r="B237" s="127" t="s">
        <v>167</v>
      </c>
      <c r="C237" s="137" t="s">
        <v>125</v>
      </c>
      <c r="D237" s="137">
        <v>1</v>
      </c>
      <c r="E237" s="207">
        <v>5.25</v>
      </c>
      <c r="F237" s="6">
        <v>0.20399999999999999</v>
      </c>
      <c r="G237" s="137"/>
      <c r="H237" s="207">
        <f>PRODUCT(D237:G237)</f>
        <v>1.071</v>
      </c>
      <c r="I237" s="31"/>
    </row>
    <row r="238" spans="1:9" ht="20" customHeight="1" thickBot="1">
      <c r="A238" s="271"/>
      <c r="B238" s="218"/>
      <c r="C238" s="219"/>
      <c r="D238" s="219"/>
      <c r="E238" s="220"/>
      <c r="F238" s="221"/>
      <c r="G238" s="221"/>
      <c r="H238" s="220"/>
      <c r="I238" s="222"/>
    </row>
    <row r="239" spans="1:9" ht="13.75" customHeight="1">
      <c r="A239" s="230"/>
      <c r="B239" s="231" t="s">
        <v>127</v>
      </c>
      <c r="C239" s="232" t="s">
        <v>125</v>
      </c>
      <c r="D239" s="231"/>
      <c r="E239" s="231"/>
      <c r="F239" s="231"/>
      <c r="G239" s="233"/>
      <c r="H239" s="234">
        <f>SUM(H214:H238)</f>
        <v>7.5822549999999991</v>
      </c>
      <c r="I239" s="235"/>
    </row>
    <row r="240" spans="1:9" ht="14.5">
      <c r="A240" s="11"/>
      <c r="B240" s="12" t="s">
        <v>127</v>
      </c>
      <c r="C240" s="13" t="s">
        <v>115</v>
      </c>
      <c r="D240" s="12"/>
      <c r="E240" s="12"/>
      <c r="F240" s="12"/>
      <c r="G240" s="14">
        <v>10.763999999999999</v>
      </c>
      <c r="H240" s="15">
        <f>H239*G240</f>
        <v>81.615392819999983</v>
      </c>
      <c r="I240" s="31"/>
    </row>
    <row r="241" spans="1:9" ht="18" customHeight="1">
      <c r="A241" s="11"/>
      <c r="B241" s="12" t="s">
        <v>128</v>
      </c>
      <c r="C241" s="13" t="s">
        <v>115</v>
      </c>
      <c r="D241" s="12"/>
      <c r="E241" s="12"/>
      <c r="F241" s="12"/>
      <c r="G241" s="6"/>
      <c r="H241" s="15">
        <v>81.615392819999983</v>
      </c>
      <c r="I241" s="31"/>
    </row>
    <row r="242" spans="1:9" ht="18" customHeight="1" thickBot="1">
      <c r="A242" s="16"/>
      <c r="B242" s="17" t="s">
        <v>129</v>
      </c>
      <c r="C242" s="236" t="s">
        <v>115</v>
      </c>
      <c r="D242" s="17"/>
      <c r="E242" s="17"/>
      <c r="F242" s="17"/>
      <c r="G242" s="18"/>
      <c r="H242" s="237">
        <f>H240-H241</f>
        <v>0</v>
      </c>
      <c r="I242" s="32"/>
    </row>
    <row r="243" spans="1:9" ht="18" customHeight="1">
      <c r="A243" s="240"/>
      <c r="B243" s="241"/>
      <c r="C243" s="241"/>
      <c r="D243" s="241"/>
      <c r="E243" s="242"/>
      <c r="F243" s="228"/>
      <c r="G243" s="228"/>
      <c r="H243" s="228"/>
      <c r="I243" s="229"/>
    </row>
    <row r="244" spans="1:9" ht="18" customHeight="1">
      <c r="A244" s="154">
        <v>27</v>
      </c>
      <c r="B244" s="137" t="s">
        <v>73</v>
      </c>
      <c r="C244" s="21" t="s">
        <v>60</v>
      </c>
      <c r="D244" s="25"/>
      <c r="E244" s="26"/>
      <c r="F244" s="6"/>
      <c r="G244" s="6"/>
      <c r="H244" s="6"/>
      <c r="I244" s="31"/>
    </row>
    <row r="245" spans="1:9" ht="18" customHeight="1">
      <c r="A245" s="8"/>
      <c r="B245" s="166" t="s">
        <v>136</v>
      </c>
      <c r="C245" s="9" t="s">
        <v>137</v>
      </c>
      <c r="D245" s="9">
        <v>2</v>
      </c>
      <c r="E245" s="10"/>
      <c r="F245" s="9"/>
      <c r="G245" s="6"/>
      <c r="H245" s="10">
        <f>PRODUCT(D245:G245)</f>
        <v>2</v>
      </c>
      <c r="I245" s="272">
        <v>1</v>
      </c>
    </row>
    <row r="246" spans="1:9" ht="10.25" customHeight="1" thickBot="1">
      <c r="A246" s="217"/>
      <c r="B246" s="218"/>
      <c r="C246" s="219"/>
      <c r="D246" s="219"/>
      <c r="E246" s="220"/>
      <c r="F246" s="219"/>
      <c r="G246" s="221"/>
      <c r="H246" s="221"/>
      <c r="I246" s="222"/>
    </row>
    <row r="247" spans="1:9" ht="14.5">
      <c r="A247" s="230"/>
      <c r="B247" s="231" t="s">
        <v>138</v>
      </c>
      <c r="C247" s="232" t="s">
        <v>139</v>
      </c>
      <c r="D247" s="231"/>
      <c r="E247" s="231"/>
      <c r="F247" s="231"/>
      <c r="G247" s="233"/>
      <c r="H247" s="234">
        <f>SUM(H245:H246)*I245</f>
        <v>2</v>
      </c>
      <c r="I247" s="235"/>
    </row>
    <row r="248" spans="1:9" ht="18" customHeight="1">
      <c r="A248" s="11"/>
      <c r="B248" s="12" t="s">
        <v>128</v>
      </c>
      <c r="C248" s="13" t="s">
        <v>139</v>
      </c>
      <c r="D248" s="12"/>
      <c r="E248" s="12"/>
      <c r="F248" s="12"/>
      <c r="G248" s="6"/>
      <c r="H248" s="14">
        <v>1.6</v>
      </c>
      <c r="I248" s="31"/>
    </row>
    <row r="249" spans="1:9" ht="18" customHeight="1" thickBot="1">
      <c r="A249" s="16"/>
      <c r="B249" s="17" t="s">
        <v>129</v>
      </c>
      <c r="C249" s="236" t="s">
        <v>139</v>
      </c>
      <c r="D249" s="17"/>
      <c r="E249" s="17"/>
      <c r="F249" s="17"/>
      <c r="G249" s="18"/>
      <c r="H249" s="237">
        <f>H247-H248</f>
        <v>0.39999999999999991</v>
      </c>
      <c r="I249" s="32"/>
    </row>
    <row r="250" spans="1:9" ht="18" customHeight="1">
      <c r="A250" s="223"/>
      <c r="B250" s="224"/>
      <c r="C250" s="225"/>
      <c r="D250" s="226"/>
      <c r="E250" s="238"/>
      <c r="F250" s="228"/>
      <c r="G250" s="228"/>
      <c r="H250" s="228"/>
      <c r="I250" s="229"/>
    </row>
    <row r="251" spans="1:9" ht="11.4" customHeight="1">
      <c r="A251" s="154">
        <v>28</v>
      </c>
      <c r="B251" s="137" t="s">
        <v>74</v>
      </c>
      <c r="C251" s="21" t="s">
        <v>60</v>
      </c>
      <c r="D251" s="25"/>
      <c r="E251" s="26"/>
      <c r="F251" s="6"/>
      <c r="G251" s="6"/>
      <c r="H251" s="6"/>
      <c r="I251" s="31"/>
    </row>
    <row r="252" spans="1:9" ht="18" customHeight="1">
      <c r="A252" s="8"/>
      <c r="B252" s="166" t="s">
        <v>136</v>
      </c>
      <c r="C252" s="9" t="s">
        <v>137</v>
      </c>
      <c r="D252" s="9">
        <v>1</v>
      </c>
      <c r="E252" s="10"/>
      <c r="F252" s="9"/>
      <c r="G252" s="6"/>
      <c r="H252" s="10">
        <f>PRODUCT(D252:G252)</f>
        <v>1</v>
      </c>
      <c r="I252" s="272">
        <v>1</v>
      </c>
    </row>
    <row r="253" spans="1:9" ht="18" customHeight="1" thickBot="1">
      <c r="A253" s="217"/>
      <c r="B253" s="218"/>
      <c r="C253" s="219"/>
      <c r="D253" s="219"/>
      <c r="E253" s="220"/>
      <c r="F253" s="219"/>
      <c r="G253" s="221"/>
      <c r="H253" s="221"/>
      <c r="I253" s="222"/>
    </row>
    <row r="254" spans="1:9" ht="18" customHeight="1">
      <c r="A254" s="230"/>
      <c r="B254" s="231" t="s">
        <v>127</v>
      </c>
      <c r="C254" s="232" t="s">
        <v>139</v>
      </c>
      <c r="D254" s="231"/>
      <c r="E254" s="231"/>
      <c r="F254" s="231"/>
      <c r="G254" s="233"/>
      <c r="H254" s="234">
        <f>SUM(H252:H253)*I252</f>
        <v>1</v>
      </c>
      <c r="I254" s="235"/>
    </row>
    <row r="255" spans="1:9" ht="18" customHeight="1">
      <c r="A255" s="11"/>
      <c r="B255" s="12" t="s">
        <v>128</v>
      </c>
      <c r="C255" s="13" t="s">
        <v>139</v>
      </c>
      <c r="D255" s="12"/>
      <c r="E255" s="12"/>
      <c r="F255" s="12"/>
      <c r="G255" s="6"/>
      <c r="H255" s="14">
        <v>0.8</v>
      </c>
      <c r="I255" s="31"/>
    </row>
    <row r="256" spans="1:9" ht="14" customHeight="1" thickBot="1">
      <c r="A256" s="16"/>
      <c r="B256" s="17" t="s">
        <v>129</v>
      </c>
      <c r="C256" s="236" t="s">
        <v>139</v>
      </c>
      <c r="D256" s="17"/>
      <c r="E256" s="17"/>
      <c r="F256" s="17"/>
      <c r="G256" s="18"/>
      <c r="H256" s="237">
        <f>H254-H255</f>
        <v>0.19999999999999996</v>
      </c>
      <c r="I256" s="32"/>
    </row>
    <row r="257" spans="1:9" ht="23.4" customHeight="1">
      <c r="A257" s="223"/>
      <c r="B257" s="224"/>
      <c r="C257" s="225"/>
      <c r="D257" s="226"/>
      <c r="E257" s="238"/>
      <c r="F257" s="228"/>
      <c r="G257" s="228"/>
      <c r="H257" s="228"/>
      <c r="I257" s="229"/>
    </row>
    <row r="258" spans="1:9" ht="18" customHeight="1">
      <c r="A258" s="154">
        <v>29</v>
      </c>
      <c r="B258" s="137" t="s">
        <v>75</v>
      </c>
      <c r="C258" s="21"/>
      <c r="D258" s="25"/>
      <c r="E258" s="26"/>
      <c r="F258" s="6"/>
      <c r="G258" s="6"/>
      <c r="H258" s="6"/>
      <c r="I258" s="31"/>
    </row>
    <row r="259" spans="1:9" ht="18" customHeight="1">
      <c r="A259" s="8"/>
      <c r="B259" s="166" t="s">
        <v>140</v>
      </c>
      <c r="C259" s="9" t="s">
        <v>131</v>
      </c>
      <c r="D259" s="9">
        <v>1</v>
      </c>
      <c r="E259" s="10">
        <v>4.3</v>
      </c>
      <c r="F259" s="9"/>
      <c r="G259" s="6"/>
      <c r="H259" s="10">
        <f t="shared" ref="H259:H261" si="4">PRODUCT(D259:G259)</f>
        <v>4.3</v>
      </c>
      <c r="I259" s="31"/>
    </row>
    <row r="260" spans="1:9" ht="18" customHeight="1">
      <c r="A260" s="8"/>
      <c r="B260" s="166" t="s">
        <v>141</v>
      </c>
      <c r="C260" s="9" t="s">
        <v>131</v>
      </c>
      <c r="D260" s="9">
        <v>1</v>
      </c>
      <c r="E260" s="10">
        <v>2.9</v>
      </c>
      <c r="F260" s="9"/>
      <c r="G260" s="6"/>
      <c r="H260" s="10">
        <f t="shared" si="4"/>
        <v>2.9</v>
      </c>
      <c r="I260" s="33"/>
    </row>
    <row r="261" spans="1:9" ht="18" customHeight="1">
      <c r="A261" s="8"/>
      <c r="B261" s="166" t="s">
        <v>142</v>
      </c>
      <c r="C261" s="9" t="s">
        <v>131</v>
      </c>
      <c r="D261" s="9">
        <v>1</v>
      </c>
      <c r="E261" s="10">
        <v>2.5099999999999998</v>
      </c>
      <c r="F261" s="9"/>
      <c r="G261" s="6"/>
      <c r="H261" s="10">
        <f t="shared" si="4"/>
        <v>2.5099999999999998</v>
      </c>
      <c r="I261" s="33"/>
    </row>
    <row r="262" spans="1:9" ht="18" customHeight="1" thickBot="1">
      <c r="A262" s="217"/>
      <c r="B262" s="218"/>
      <c r="C262" s="219"/>
      <c r="D262" s="219"/>
      <c r="E262" s="220"/>
      <c r="F262" s="219"/>
      <c r="G262" s="221"/>
      <c r="H262" s="221"/>
      <c r="I262" s="222"/>
    </row>
    <row r="263" spans="1:9" ht="18" customHeight="1">
      <c r="A263" s="230"/>
      <c r="B263" s="231" t="s">
        <v>127</v>
      </c>
      <c r="C263" s="232" t="s">
        <v>131</v>
      </c>
      <c r="D263" s="231"/>
      <c r="E263" s="231"/>
      <c r="F263" s="231"/>
      <c r="G263" s="233"/>
      <c r="H263" s="234">
        <f>SUM(H259:H261)</f>
        <v>9.7099999999999991</v>
      </c>
      <c r="I263" s="235"/>
    </row>
    <row r="264" spans="1:9" ht="18" customHeight="1">
      <c r="A264" s="11"/>
      <c r="B264" s="12" t="s">
        <v>143</v>
      </c>
      <c r="C264" s="13" t="s">
        <v>133</v>
      </c>
      <c r="D264" s="12"/>
      <c r="E264" s="12"/>
      <c r="F264" s="12"/>
      <c r="G264" s="6">
        <v>3.2839999999999998</v>
      </c>
      <c r="H264" s="15">
        <f>H263*G264</f>
        <v>31.887639999999994</v>
      </c>
      <c r="I264" s="31"/>
    </row>
    <row r="265" spans="1:9" ht="18" customHeight="1">
      <c r="A265" s="11"/>
      <c r="B265" s="12" t="s">
        <v>128</v>
      </c>
      <c r="C265" s="13" t="s">
        <v>133</v>
      </c>
      <c r="D265" s="12"/>
      <c r="E265" s="12"/>
      <c r="F265" s="12"/>
      <c r="G265" s="6"/>
      <c r="H265" s="15">
        <v>31.887639999999994</v>
      </c>
      <c r="I265" s="31"/>
    </row>
    <row r="266" spans="1:9" ht="18" customHeight="1" thickBot="1">
      <c r="A266" s="16"/>
      <c r="B266" s="17" t="s">
        <v>129</v>
      </c>
      <c r="C266" s="236" t="s">
        <v>133</v>
      </c>
      <c r="D266" s="17"/>
      <c r="E266" s="17"/>
      <c r="F266" s="17"/>
      <c r="G266" s="18"/>
      <c r="H266" s="237">
        <f>H264-H265</f>
        <v>0</v>
      </c>
      <c r="I266" s="32"/>
    </row>
    <row r="267" spans="1:9">
      <c r="A267" s="223"/>
      <c r="B267" s="224"/>
      <c r="C267" s="225"/>
      <c r="D267" s="226"/>
      <c r="E267" s="238"/>
      <c r="F267" s="228"/>
      <c r="G267" s="228"/>
      <c r="H267" s="228"/>
      <c r="I267" s="229"/>
    </row>
    <row r="268" spans="1:9" ht="35.75" customHeight="1">
      <c r="A268" s="154">
        <v>30</v>
      </c>
      <c r="B268" s="137" t="s">
        <v>76</v>
      </c>
      <c r="C268" s="21"/>
      <c r="D268" s="25"/>
      <c r="E268" s="22"/>
      <c r="F268" s="6"/>
      <c r="G268" s="6"/>
      <c r="H268" s="6"/>
      <c r="I268" s="31"/>
    </row>
    <row r="269" spans="1:9" ht="14.5">
      <c r="A269" s="8"/>
      <c r="B269" s="166" t="s">
        <v>140</v>
      </c>
      <c r="C269" s="9" t="s">
        <v>125</v>
      </c>
      <c r="D269" s="9">
        <v>1</v>
      </c>
      <c r="E269" s="10">
        <v>3.83</v>
      </c>
      <c r="F269" s="9"/>
      <c r="G269" s="6">
        <v>1.1499999999999999</v>
      </c>
      <c r="H269" s="10">
        <f>PRODUCT(D269:G269)</f>
        <v>4.4044999999999996</v>
      </c>
      <c r="I269" s="31"/>
    </row>
    <row r="270" spans="1:9" ht="13.5" customHeight="1">
      <c r="A270" s="8"/>
      <c r="B270" s="166" t="s">
        <v>141</v>
      </c>
      <c r="C270" s="9" t="s">
        <v>125</v>
      </c>
      <c r="D270" s="9">
        <v>1</v>
      </c>
      <c r="E270" s="10">
        <v>3.16</v>
      </c>
      <c r="F270" s="9"/>
      <c r="G270" s="6">
        <v>1.1499999999999999</v>
      </c>
      <c r="H270" s="10">
        <f>PRODUCT(D270:G270)</f>
        <v>3.6339999999999999</v>
      </c>
      <c r="I270" s="33"/>
    </row>
    <row r="271" spans="1:9" ht="13.5" customHeight="1">
      <c r="A271" s="8"/>
      <c r="B271" s="166" t="s">
        <v>142</v>
      </c>
      <c r="C271" s="9" t="s">
        <v>125</v>
      </c>
      <c r="D271" s="9">
        <v>1</v>
      </c>
      <c r="E271" s="10">
        <v>2.68</v>
      </c>
      <c r="F271" s="9"/>
      <c r="G271" s="6">
        <v>1.1499999999999999</v>
      </c>
      <c r="H271" s="10">
        <f>PRODUCT(D271:G271)</f>
        <v>3.0819999999999999</v>
      </c>
      <c r="I271" s="190"/>
    </row>
    <row r="272" spans="1:9" ht="13.5" customHeight="1" thickBot="1">
      <c r="A272" s="217"/>
      <c r="B272" s="218"/>
      <c r="C272" s="219"/>
      <c r="D272" s="219"/>
      <c r="E272" s="220"/>
      <c r="F272" s="219"/>
      <c r="G272" s="221"/>
      <c r="H272" s="221"/>
      <c r="I272" s="222"/>
    </row>
    <row r="273" spans="1:9" ht="13.5" customHeight="1">
      <c r="A273" s="230"/>
      <c r="B273" s="231" t="s">
        <v>127</v>
      </c>
      <c r="C273" s="232" t="s">
        <v>125</v>
      </c>
      <c r="D273" s="231"/>
      <c r="E273" s="231"/>
      <c r="F273" s="231"/>
      <c r="G273" s="233"/>
      <c r="H273" s="234">
        <f>SUM(H269:H272)</f>
        <v>11.1205</v>
      </c>
      <c r="I273" s="235"/>
    </row>
    <row r="274" spans="1:9" ht="13.5" customHeight="1">
      <c r="A274" s="11"/>
      <c r="B274" s="12" t="s">
        <v>143</v>
      </c>
      <c r="C274" s="13" t="s">
        <v>115</v>
      </c>
      <c r="D274" s="12"/>
      <c r="E274" s="12"/>
      <c r="F274" s="12"/>
      <c r="G274" s="6">
        <v>10.763999999999999</v>
      </c>
      <c r="H274" s="15">
        <f>H273*G274</f>
        <v>119.70106199999999</v>
      </c>
      <c r="I274" s="31"/>
    </row>
    <row r="275" spans="1:9" ht="13.5" customHeight="1">
      <c r="A275" s="11"/>
      <c r="B275" s="12" t="s">
        <v>128</v>
      </c>
      <c r="C275" s="13" t="s">
        <v>115</v>
      </c>
      <c r="D275" s="12"/>
      <c r="E275" s="12"/>
      <c r="F275" s="12"/>
      <c r="G275" s="6"/>
      <c r="H275" s="15">
        <v>119.70106199999999</v>
      </c>
      <c r="I275" s="31"/>
    </row>
    <row r="276" spans="1:9" ht="13.5" customHeight="1" thickBot="1">
      <c r="A276" s="16"/>
      <c r="B276" s="17" t="s">
        <v>129</v>
      </c>
      <c r="C276" s="236" t="s">
        <v>115</v>
      </c>
      <c r="D276" s="17"/>
      <c r="E276" s="17"/>
      <c r="F276" s="17"/>
      <c r="G276" s="18"/>
      <c r="H276" s="237">
        <f>H274-H275</f>
        <v>0</v>
      </c>
      <c r="I276" s="32"/>
    </row>
    <row r="277" spans="1:9" ht="13.5" customHeight="1">
      <c r="A277" s="223"/>
      <c r="B277" s="224"/>
      <c r="C277" s="225"/>
      <c r="D277" s="226"/>
      <c r="E277" s="227"/>
      <c r="F277" s="228"/>
      <c r="G277" s="228"/>
      <c r="H277" s="228"/>
      <c r="I277" s="229"/>
    </row>
    <row r="278" spans="1:9" ht="11.15" customHeight="1">
      <c r="A278" s="154">
        <v>31</v>
      </c>
      <c r="B278" s="137" t="s">
        <v>77</v>
      </c>
      <c r="C278" s="21"/>
      <c r="D278" s="25"/>
      <c r="E278" s="22"/>
      <c r="F278" s="6"/>
      <c r="G278" s="6"/>
      <c r="H278" s="6"/>
      <c r="I278" s="31"/>
    </row>
    <row r="279" spans="1:9" ht="12" customHeight="1">
      <c r="A279" s="212">
        <v>32</v>
      </c>
      <c r="B279" s="137" t="s">
        <v>78</v>
      </c>
      <c r="C279" s="34"/>
      <c r="D279" s="35"/>
      <c r="E279" s="22"/>
      <c r="F279" s="6"/>
      <c r="G279" s="6"/>
      <c r="H279" s="6"/>
      <c r="I279" s="31"/>
    </row>
    <row r="280" spans="1:9" ht="12" customHeight="1">
      <c r="A280" s="314"/>
      <c r="B280" s="166" t="s">
        <v>140</v>
      </c>
      <c r="C280" s="315" t="s">
        <v>131</v>
      </c>
      <c r="D280" s="315">
        <v>1</v>
      </c>
      <c r="E280" s="316">
        <v>3.83</v>
      </c>
      <c r="F280" s="315"/>
      <c r="G280" s="6"/>
      <c r="H280" s="316">
        <f>PRODUCT(D280:G280)</f>
        <v>3.83</v>
      </c>
      <c r="I280" s="31"/>
    </row>
    <row r="281" spans="1:9" ht="12" customHeight="1">
      <c r="A281" s="314"/>
      <c r="B281" s="166" t="s">
        <v>141</v>
      </c>
      <c r="C281" s="315" t="s">
        <v>131</v>
      </c>
      <c r="D281" s="315">
        <v>1</v>
      </c>
      <c r="E281" s="316">
        <v>3.16</v>
      </c>
      <c r="F281" s="315"/>
      <c r="G281" s="6"/>
      <c r="H281" s="316">
        <f>PRODUCT(D281:G281)</f>
        <v>3.16</v>
      </c>
      <c r="I281" s="33"/>
    </row>
    <row r="282" spans="1:9" ht="12" customHeight="1" thickBot="1">
      <c r="A282" s="317"/>
      <c r="B282" s="245" t="s">
        <v>142</v>
      </c>
      <c r="C282" s="318" t="s">
        <v>131</v>
      </c>
      <c r="D282" s="318">
        <v>1</v>
      </c>
      <c r="E282" s="319">
        <v>2.68</v>
      </c>
      <c r="F282" s="318"/>
      <c r="G282" s="221"/>
      <c r="H282" s="319">
        <f>PRODUCT(D282:G282)</f>
        <v>2.68</v>
      </c>
      <c r="I282" s="252"/>
    </row>
    <row r="283" spans="1:9" ht="12" customHeight="1">
      <c r="A283" s="230"/>
      <c r="B283" s="231" t="s">
        <v>127</v>
      </c>
      <c r="C283" s="232" t="s">
        <v>131</v>
      </c>
      <c r="D283" s="231"/>
      <c r="E283" s="231"/>
      <c r="F283" s="231"/>
      <c r="G283" s="233"/>
      <c r="H283" s="234">
        <f>SUM(H279:H282)</f>
        <v>9.67</v>
      </c>
      <c r="I283" s="235"/>
    </row>
    <row r="284" spans="1:9" ht="12" customHeight="1">
      <c r="A284" s="11"/>
      <c r="B284" s="12" t="s">
        <v>143</v>
      </c>
      <c r="C284" s="13" t="s">
        <v>133</v>
      </c>
      <c r="D284" s="12"/>
      <c r="E284" s="12"/>
      <c r="F284" s="12"/>
      <c r="G284" s="6">
        <v>3.2839999999999998</v>
      </c>
      <c r="H284" s="15">
        <f>H283*G284</f>
        <v>31.756279999999997</v>
      </c>
      <c r="I284" s="31"/>
    </row>
    <row r="285" spans="1:9" ht="12" customHeight="1">
      <c r="A285" s="11"/>
      <c r="B285" s="12" t="s">
        <v>128</v>
      </c>
      <c r="C285" s="13" t="s">
        <v>133</v>
      </c>
      <c r="D285" s="12"/>
      <c r="E285" s="12"/>
      <c r="F285" s="12"/>
      <c r="G285" s="6"/>
      <c r="H285" s="15"/>
      <c r="I285" s="31"/>
    </row>
    <row r="286" spans="1:9" ht="12" customHeight="1" thickBot="1">
      <c r="A286" s="16"/>
      <c r="B286" s="17" t="s">
        <v>129</v>
      </c>
      <c r="C286" s="236" t="s">
        <v>115</v>
      </c>
      <c r="D286" s="17"/>
      <c r="E286" s="17"/>
      <c r="F286" s="17"/>
      <c r="G286" s="18"/>
      <c r="H286" s="237">
        <f>H284-H285</f>
        <v>31.756279999999997</v>
      </c>
      <c r="I286" s="32"/>
    </row>
    <row r="287" spans="1:9" ht="12" customHeight="1">
      <c r="A287" s="212"/>
      <c r="B287" s="137"/>
      <c r="C287" s="34"/>
      <c r="D287" s="35"/>
      <c r="E287" s="22"/>
      <c r="F287" s="6"/>
      <c r="G287" s="6"/>
      <c r="H287" s="6"/>
      <c r="I287" s="31"/>
    </row>
    <row r="288" spans="1:9" ht="55.25" customHeight="1">
      <c r="A288" s="154">
        <v>33</v>
      </c>
      <c r="B288" s="137" t="s">
        <v>79</v>
      </c>
      <c r="C288" s="21"/>
      <c r="D288" s="25"/>
      <c r="E288" s="26"/>
      <c r="F288" s="6"/>
      <c r="G288" s="6"/>
      <c r="H288" s="6"/>
      <c r="I288" s="31"/>
    </row>
    <row r="289" spans="1:9" ht="17.75" customHeight="1">
      <c r="A289" s="8"/>
      <c r="B289" s="166" t="s">
        <v>169</v>
      </c>
      <c r="C289" s="132" t="s">
        <v>131</v>
      </c>
      <c r="D289" s="9">
        <v>1</v>
      </c>
      <c r="E289" s="10">
        <v>1.07</v>
      </c>
      <c r="F289" s="9"/>
      <c r="G289" s="6"/>
      <c r="H289" s="10">
        <f>PRODUCT(D289:G289)</f>
        <v>1.07</v>
      </c>
      <c r="I289" s="33"/>
    </row>
    <row r="290" spans="1:9" ht="17.75" customHeight="1">
      <c r="A290" s="8"/>
      <c r="B290" s="166" t="s">
        <v>268</v>
      </c>
      <c r="C290" s="132" t="s">
        <v>131</v>
      </c>
      <c r="D290" s="9">
        <v>1</v>
      </c>
      <c r="E290" s="10">
        <v>0.65</v>
      </c>
      <c r="F290" s="9"/>
      <c r="G290" s="6"/>
      <c r="H290" s="10">
        <f>PRODUCT(D290:G290)</f>
        <v>0.65</v>
      </c>
      <c r="I290" s="33"/>
    </row>
    <row r="291" spans="1:9" ht="17.75" customHeight="1">
      <c r="A291" s="217"/>
      <c r="B291" s="166" t="s">
        <v>269</v>
      </c>
      <c r="C291" s="132" t="s">
        <v>131</v>
      </c>
      <c r="D291" s="9">
        <v>1</v>
      </c>
      <c r="E291" s="10">
        <v>0.85</v>
      </c>
      <c r="F291" s="9"/>
      <c r="G291" s="6"/>
      <c r="H291" s="10">
        <f>PRODUCT(D291:G291)</f>
        <v>0.85</v>
      </c>
      <c r="I291" s="239"/>
    </row>
    <row r="292" spans="1:9" ht="17.75" customHeight="1" thickBot="1">
      <c r="A292" s="217"/>
      <c r="B292" s="218"/>
      <c r="C292" s="219"/>
      <c r="D292" s="219"/>
      <c r="E292" s="220"/>
      <c r="F292" s="219"/>
      <c r="G292" s="221"/>
      <c r="H292" s="221"/>
      <c r="I292" s="266">
        <v>1</v>
      </c>
    </row>
    <row r="293" spans="1:9" ht="17.75" customHeight="1">
      <c r="A293" s="230"/>
      <c r="B293" s="231" t="s">
        <v>127</v>
      </c>
      <c r="C293" s="243" t="s">
        <v>131</v>
      </c>
      <c r="D293" s="231"/>
      <c r="E293" s="231"/>
      <c r="F293" s="231"/>
      <c r="G293" s="233"/>
      <c r="H293" s="234">
        <f>SUM(H289:H292)*I292</f>
        <v>2.5700000000000003</v>
      </c>
      <c r="I293" s="235"/>
    </row>
    <row r="294" spans="1:9" ht="17.75" customHeight="1">
      <c r="A294" s="11"/>
      <c r="B294" s="12" t="s">
        <v>143</v>
      </c>
      <c r="C294" s="133" t="s">
        <v>133</v>
      </c>
      <c r="D294" s="12"/>
      <c r="E294" s="12"/>
      <c r="F294" s="12"/>
      <c r="G294" s="6">
        <v>3.2839999999999998</v>
      </c>
      <c r="H294" s="15">
        <f>H293*G294</f>
        <v>8.4398800000000005</v>
      </c>
      <c r="I294" s="31"/>
    </row>
    <row r="295" spans="1:9" ht="16.25" customHeight="1">
      <c r="A295" s="11"/>
      <c r="B295" s="12" t="s">
        <v>128</v>
      </c>
      <c r="C295" s="133" t="s">
        <v>133</v>
      </c>
      <c r="D295" s="12"/>
      <c r="E295" s="12"/>
      <c r="F295" s="12"/>
      <c r="G295" s="6"/>
      <c r="H295" s="15">
        <v>3.1624919999999999</v>
      </c>
      <c r="I295" s="31"/>
    </row>
    <row r="296" spans="1:9" ht="17.75" customHeight="1" thickBot="1">
      <c r="A296" s="16"/>
      <c r="B296" s="17" t="s">
        <v>129</v>
      </c>
      <c r="C296" s="244" t="s">
        <v>133</v>
      </c>
      <c r="D296" s="17"/>
      <c r="E296" s="17"/>
      <c r="F296" s="17"/>
      <c r="G296" s="18"/>
      <c r="H296" s="237">
        <f>H294-H295</f>
        <v>5.2773880000000002</v>
      </c>
      <c r="I296" s="32"/>
    </row>
    <row r="297" spans="1:9" ht="17.75" customHeight="1">
      <c r="A297" s="240"/>
      <c r="B297" s="241"/>
      <c r="C297" s="241"/>
      <c r="D297" s="241"/>
      <c r="E297" s="242"/>
      <c r="F297" s="228"/>
      <c r="G297" s="228"/>
      <c r="H297" s="228"/>
      <c r="I297" s="229"/>
    </row>
    <row r="298" spans="1:9" ht="17.75" customHeight="1">
      <c r="A298" s="211"/>
      <c r="B298" s="208" t="s">
        <v>80</v>
      </c>
      <c r="C298" s="27"/>
      <c r="D298" s="27"/>
      <c r="E298" s="28"/>
      <c r="F298" s="6"/>
      <c r="G298" s="6"/>
      <c r="H298" s="6"/>
      <c r="I298" s="31"/>
    </row>
    <row r="299" spans="1:9" ht="68.400000000000006" customHeight="1">
      <c r="A299" s="154">
        <v>34</v>
      </c>
      <c r="B299" s="137" t="s">
        <v>81</v>
      </c>
      <c r="C299" s="21"/>
      <c r="D299" s="25"/>
      <c r="E299" s="22"/>
      <c r="F299" s="6"/>
      <c r="G299" s="6"/>
      <c r="H299" s="6"/>
      <c r="I299" s="31"/>
    </row>
    <row r="300" spans="1:9" ht="13.75" customHeight="1">
      <c r="A300" s="8"/>
      <c r="B300" s="166" t="s">
        <v>171</v>
      </c>
      <c r="C300" s="132" t="s">
        <v>131</v>
      </c>
      <c r="D300" s="9">
        <v>4</v>
      </c>
      <c r="E300" s="10">
        <v>2.85</v>
      </c>
      <c r="F300" s="9"/>
      <c r="G300" s="6"/>
      <c r="H300" s="10">
        <f t="shared" ref="H300:H305" si="5">PRODUCT(D300:G300)</f>
        <v>11.4</v>
      </c>
      <c r="I300" s="33"/>
    </row>
    <row r="301" spans="1:9" ht="14.5">
      <c r="A301" s="8"/>
      <c r="B301" s="166" t="s">
        <v>171</v>
      </c>
      <c r="C301" s="132" t="s">
        <v>131</v>
      </c>
      <c r="D301" s="164">
        <v>2</v>
      </c>
      <c r="E301" s="10">
        <v>2.25</v>
      </c>
      <c r="F301" s="9"/>
      <c r="G301" s="6"/>
      <c r="H301" s="10">
        <f t="shared" si="5"/>
        <v>4.5</v>
      </c>
      <c r="I301" s="33"/>
    </row>
    <row r="302" spans="1:9" ht="20.149999999999999" customHeight="1">
      <c r="A302" s="8"/>
      <c r="B302" s="166" t="s">
        <v>172</v>
      </c>
      <c r="C302" s="132" t="s">
        <v>131</v>
      </c>
      <c r="D302" s="9">
        <v>8</v>
      </c>
      <c r="E302" s="10">
        <v>0.46</v>
      </c>
      <c r="F302" s="9"/>
      <c r="G302" s="6"/>
      <c r="H302" s="10">
        <f t="shared" si="5"/>
        <v>3.68</v>
      </c>
      <c r="I302" s="33"/>
    </row>
    <row r="303" spans="1:9" ht="17.399999999999999" customHeight="1">
      <c r="A303" s="8"/>
      <c r="B303" s="166" t="s">
        <v>173</v>
      </c>
      <c r="C303" s="132" t="s">
        <v>131</v>
      </c>
      <c r="D303" s="9">
        <v>8</v>
      </c>
      <c r="E303" s="10">
        <v>0.46</v>
      </c>
      <c r="F303" s="9"/>
      <c r="G303" s="6"/>
      <c r="H303" s="10">
        <f t="shared" si="5"/>
        <v>3.68</v>
      </c>
      <c r="I303" s="33"/>
    </row>
    <row r="304" spans="1:9" ht="20.149999999999999" customHeight="1">
      <c r="A304" s="8"/>
      <c r="B304" s="166" t="s">
        <v>174</v>
      </c>
      <c r="C304" s="132" t="s">
        <v>131</v>
      </c>
      <c r="D304" s="9">
        <v>8</v>
      </c>
      <c r="E304" s="10">
        <v>0.45</v>
      </c>
      <c r="F304" s="9"/>
      <c r="G304" s="6"/>
      <c r="H304" s="10">
        <f t="shared" si="5"/>
        <v>3.6</v>
      </c>
      <c r="I304" s="33"/>
    </row>
    <row r="305" spans="1:9" ht="20.149999999999999" customHeight="1">
      <c r="A305" s="8"/>
      <c r="B305" s="166" t="s">
        <v>175</v>
      </c>
      <c r="C305" s="132" t="s">
        <v>131</v>
      </c>
      <c r="D305" s="9">
        <v>3</v>
      </c>
      <c r="E305" s="10">
        <v>0.45</v>
      </c>
      <c r="F305" s="9"/>
      <c r="G305" s="6"/>
      <c r="H305" s="10">
        <f t="shared" si="5"/>
        <v>1.35</v>
      </c>
      <c r="I305" s="33"/>
    </row>
    <row r="306" spans="1:9" ht="20.149999999999999" customHeight="1" thickBot="1">
      <c r="A306" s="217"/>
      <c r="B306" s="245"/>
      <c r="C306" s="273"/>
      <c r="D306" s="219"/>
      <c r="E306" s="220"/>
      <c r="F306" s="219"/>
      <c r="G306" s="221"/>
      <c r="H306" s="220"/>
      <c r="I306" s="266">
        <v>1</v>
      </c>
    </row>
    <row r="307" spans="1:9" ht="12" customHeight="1">
      <c r="A307" s="274"/>
      <c r="B307" s="275" t="s">
        <v>127</v>
      </c>
      <c r="C307" s="276" t="s">
        <v>131</v>
      </c>
      <c r="D307" s="275"/>
      <c r="E307" s="275"/>
      <c r="F307" s="275"/>
      <c r="G307" s="277"/>
      <c r="H307" s="278">
        <f>SUM(H300:H306)*I306</f>
        <v>28.210000000000004</v>
      </c>
      <c r="I307" s="279"/>
    </row>
    <row r="308" spans="1:9" ht="14.5">
      <c r="A308" s="280"/>
      <c r="B308" s="281" t="s">
        <v>143</v>
      </c>
      <c r="C308" s="282" t="s">
        <v>133</v>
      </c>
      <c r="D308" s="281"/>
      <c r="E308" s="281"/>
      <c r="F308" s="281"/>
      <c r="G308" s="167">
        <v>3.2839999999999998</v>
      </c>
      <c r="H308" s="283">
        <f>H307*G308</f>
        <v>92.64164000000001</v>
      </c>
      <c r="I308" s="284"/>
    </row>
    <row r="309" spans="1:9" ht="19.25" customHeight="1">
      <c r="A309" s="280"/>
      <c r="B309" s="281" t="s">
        <v>128</v>
      </c>
      <c r="C309" s="282" t="s">
        <v>133</v>
      </c>
      <c r="D309" s="281"/>
      <c r="E309" s="281"/>
      <c r="F309" s="281"/>
      <c r="G309" s="167"/>
      <c r="H309" s="283">
        <v>83.377476000000001</v>
      </c>
      <c r="I309" s="284"/>
    </row>
    <row r="310" spans="1:9" ht="13.25" customHeight="1" thickBot="1">
      <c r="A310" s="285"/>
      <c r="B310" s="286" t="s">
        <v>129</v>
      </c>
      <c r="C310" s="287" t="s">
        <v>133</v>
      </c>
      <c r="D310" s="286"/>
      <c r="E310" s="286"/>
      <c r="F310" s="286"/>
      <c r="G310" s="288"/>
      <c r="H310" s="289">
        <f>H308-H309</f>
        <v>9.2641640000000081</v>
      </c>
      <c r="I310" s="290"/>
    </row>
    <row r="311" spans="1:9" ht="19.25" customHeight="1">
      <c r="A311" s="223"/>
      <c r="B311" s="224"/>
      <c r="C311" s="225"/>
      <c r="D311" s="226"/>
      <c r="E311" s="227"/>
      <c r="F311" s="228"/>
      <c r="G311" s="228"/>
      <c r="H311" s="228"/>
      <c r="I311" s="229"/>
    </row>
    <row r="312" spans="1:9" ht="19.25" customHeight="1">
      <c r="A312" s="154">
        <v>35</v>
      </c>
      <c r="B312" s="137" t="s">
        <v>82</v>
      </c>
      <c r="C312" s="21"/>
      <c r="D312" s="25"/>
      <c r="E312" s="26"/>
      <c r="F312" s="6"/>
      <c r="G312" s="6"/>
      <c r="H312" s="6"/>
      <c r="I312" s="31"/>
    </row>
    <row r="313" spans="1:9" ht="19.25" customHeight="1">
      <c r="A313" s="8"/>
      <c r="B313" s="166" t="s">
        <v>235</v>
      </c>
      <c r="C313" s="174" t="s">
        <v>139</v>
      </c>
      <c r="D313" s="9">
        <v>22</v>
      </c>
      <c r="E313" s="10"/>
      <c r="F313" s="9"/>
      <c r="G313" s="6"/>
      <c r="H313" s="10">
        <f t="shared" ref="H313" si="6">PRODUCT(D313:G313)</f>
        <v>22</v>
      </c>
      <c r="I313" s="33"/>
    </row>
    <row r="314" spans="1:9" ht="19.25" customHeight="1" thickBot="1">
      <c r="A314" s="217"/>
      <c r="B314" s="245"/>
      <c r="C314" s="273"/>
      <c r="D314" s="219"/>
      <c r="E314" s="220"/>
      <c r="F314" s="219"/>
      <c r="G314" s="221"/>
      <c r="H314" s="220"/>
      <c r="I314" s="266">
        <v>1</v>
      </c>
    </row>
    <row r="315" spans="1:9" ht="13.75" customHeight="1">
      <c r="A315" s="230"/>
      <c r="B315" s="231" t="s">
        <v>127</v>
      </c>
      <c r="C315" s="232" t="s">
        <v>139</v>
      </c>
      <c r="D315" s="231"/>
      <c r="E315" s="231"/>
      <c r="F315" s="231"/>
      <c r="G315" s="233"/>
      <c r="H315" s="234">
        <f>SUM(H313:H314)*I314</f>
        <v>22</v>
      </c>
      <c r="I315" s="235"/>
    </row>
    <row r="316" spans="1:9" ht="14.5">
      <c r="A316" s="11"/>
      <c r="B316" s="12" t="s">
        <v>128</v>
      </c>
      <c r="C316" s="13" t="s">
        <v>139</v>
      </c>
      <c r="D316" s="12"/>
      <c r="E316" s="12"/>
      <c r="F316" s="12"/>
      <c r="G316" s="6"/>
      <c r="H316" s="15">
        <v>14</v>
      </c>
      <c r="I316" s="31"/>
    </row>
    <row r="317" spans="1:9" ht="19.25" customHeight="1" thickBot="1">
      <c r="A317" s="16"/>
      <c r="B317" s="17" t="s">
        <v>129</v>
      </c>
      <c r="C317" s="236" t="s">
        <v>139</v>
      </c>
      <c r="D317" s="17"/>
      <c r="E317" s="17"/>
      <c r="F317" s="17"/>
      <c r="G317" s="18"/>
      <c r="H317" s="237">
        <f>H315-H316</f>
        <v>8</v>
      </c>
      <c r="I317" s="32"/>
    </row>
    <row r="318" spans="1:9" ht="14" customHeight="1">
      <c r="A318" s="223"/>
      <c r="B318" s="224"/>
      <c r="C318" s="225"/>
      <c r="D318" s="226"/>
      <c r="E318" s="238"/>
      <c r="F318" s="228"/>
      <c r="G318" s="228"/>
      <c r="H318" s="228"/>
      <c r="I318" s="229"/>
    </row>
    <row r="319" spans="1:9" ht="24" customHeight="1">
      <c r="A319" s="212">
        <v>36</v>
      </c>
      <c r="B319" s="137" t="s">
        <v>84</v>
      </c>
      <c r="C319" s="34"/>
      <c r="D319" s="35"/>
      <c r="E319" s="22"/>
      <c r="F319" s="6"/>
      <c r="G319" s="6"/>
      <c r="H319" s="6"/>
      <c r="I319" s="31"/>
    </row>
    <row r="320" spans="1:9" ht="19.25" customHeight="1">
      <c r="A320" s="8"/>
      <c r="B320" s="166" t="s">
        <v>254</v>
      </c>
      <c r="C320" s="198" t="s">
        <v>125</v>
      </c>
      <c r="D320" s="9">
        <v>4</v>
      </c>
      <c r="E320" s="10">
        <v>1.45</v>
      </c>
      <c r="F320" s="9">
        <v>0.3</v>
      </c>
      <c r="G320" s="6"/>
      <c r="H320" s="10">
        <f t="shared" ref="H320" si="7">PRODUCT(D320:G320)</f>
        <v>1.74</v>
      </c>
      <c r="I320" s="33"/>
    </row>
    <row r="321" spans="1:9" ht="19.25" customHeight="1" thickBot="1">
      <c r="A321" s="217"/>
      <c r="B321" s="245"/>
      <c r="C321" s="291"/>
      <c r="D321" s="219"/>
      <c r="E321" s="220"/>
      <c r="F321" s="219"/>
      <c r="G321" s="221"/>
      <c r="H321" s="220"/>
      <c r="I321" s="239"/>
    </row>
    <row r="322" spans="1:9" ht="19.25" customHeight="1">
      <c r="A322" s="230"/>
      <c r="B322" s="231" t="s">
        <v>127</v>
      </c>
      <c r="C322" s="232" t="s">
        <v>125</v>
      </c>
      <c r="D322" s="231"/>
      <c r="E322" s="231"/>
      <c r="F322" s="231"/>
      <c r="G322" s="233"/>
      <c r="H322" s="234">
        <f>SUM(H320:H321)</f>
        <v>1.74</v>
      </c>
      <c r="I322" s="235"/>
    </row>
    <row r="323" spans="1:9" ht="12" customHeight="1">
      <c r="A323" s="11"/>
      <c r="B323" s="12" t="s">
        <v>143</v>
      </c>
      <c r="C323" s="13" t="s">
        <v>115</v>
      </c>
      <c r="D323" s="12"/>
      <c r="E323" s="12"/>
      <c r="F323" s="12"/>
      <c r="G323" s="6">
        <v>10.763999999999999</v>
      </c>
      <c r="H323" s="15">
        <f>H322*G323</f>
        <v>18.72936</v>
      </c>
      <c r="I323" s="31"/>
    </row>
    <row r="324" spans="1:9" ht="14.5">
      <c r="A324" s="11"/>
      <c r="B324" s="12" t="s">
        <v>128</v>
      </c>
      <c r="C324" s="13" t="s">
        <v>115</v>
      </c>
      <c r="D324" s="12"/>
      <c r="E324" s="12"/>
      <c r="F324" s="12"/>
      <c r="G324" s="6"/>
      <c r="H324" s="15"/>
      <c r="I324" s="31"/>
    </row>
    <row r="325" spans="1:9" ht="17" customHeight="1" thickBot="1">
      <c r="A325" s="16"/>
      <c r="B325" s="17" t="s">
        <v>129</v>
      </c>
      <c r="C325" s="236" t="s">
        <v>115</v>
      </c>
      <c r="D325" s="17"/>
      <c r="E325" s="17"/>
      <c r="F325" s="17"/>
      <c r="G325" s="18"/>
      <c r="H325" s="237">
        <f>H323-H324</f>
        <v>18.72936</v>
      </c>
      <c r="I325" s="32"/>
    </row>
    <row r="326" spans="1:9" ht="17" customHeight="1">
      <c r="A326" s="268"/>
      <c r="B326" s="224"/>
      <c r="C326" s="269"/>
      <c r="D326" s="270"/>
      <c r="E326" s="227"/>
      <c r="F326" s="228"/>
      <c r="G326" s="228"/>
      <c r="H326" s="228"/>
      <c r="I326" s="229"/>
    </row>
    <row r="327" spans="1:9" ht="49.25" customHeight="1">
      <c r="A327" s="154">
        <v>37</v>
      </c>
      <c r="B327" s="137" t="s">
        <v>85</v>
      </c>
      <c r="C327" s="21"/>
      <c r="D327" s="25"/>
      <c r="E327" s="26"/>
      <c r="F327" s="6"/>
      <c r="G327" s="6"/>
      <c r="H327" s="6"/>
      <c r="I327" s="31"/>
    </row>
    <row r="328" spans="1:9" ht="17" customHeight="1">
      <c r="A328" s="8"/>
      <c r="B328" s="166" t="s">
        <v>176</v>
      </c>
      <c r="C328" s="132" t="s">
        <v>131</v>
      </c>
      <c r="D328" s="9">
        <v>1</v>
      </c>
      <c r="E328" s="10">
        <v>3</v>
      </c>
      <c r="F328" s="9"/>
      <c r="G328" s="6"/>
      <c r="H328" s="10">
        <f>PRODUCT(D328:G328)</f>
        <v>3</v>
      </c>
      <c r="I328" s="33"/>
    </row>
    <row r="329" spans="1:9" ht="17" customHeight="1" thickBot="1">
      <c r="A329" s="217"/>
      <c r="B329" s="245"/>
      <c r="C329" s="273"/>
      <c r="D329" s="219"/>
      <c r="E329" s="220"/>
      <c r="F329" s="219"/>
      <c r="G329" s="221"/>
      <c r="H329" s="220"/>
      <c r="I329" s="266">
        <v>1</v>
      </c>
    </row>
    <row r="330" spans="1:9" ht="17" customHeight="1">
      <c r="A330" s="230"/>
      <c r="B330" s="231" t="s">
        <v>127</v>
      </c>
      <c r="C330" s="243" t="s">
        <v>131</v>
      </c>
      <c r="D330" s="231"/>
      <c r="E330" s="231"/>
      <c r="F330" s="231"/>
      <c r="G330" s="233"/>
      <c r="H330" s="234">
        <f>SUM(H328:H329)*I329</f>
        <v>3</v>
      </c>
      <c r="I330" s="235"/>
    </row>
    <row r="331" spans="1:9" ht="17" customHeight="1">
      <c r="A331" s="11"/>
      <c r="B331" s="12" t="s">
        <v>143</v>
      </c>
      <c r="C331" s="133" t="s">
        <v>133</v>
      </c>
      <c r="D331" s="12"/>
      <c r="E331" s="12"/>
      <c r="F331" s="12"/>
      <c r="G331" s="6">
        <v>3.2839999999999998</v>
      </c>
      <c r="H331" s="15">
        <f>H330*G331</f>
        <v>9.8520000000000003</v>
      </c>
      <c r="I331" s="31"/>
    </row>
    <row r="332" spans="1:9" ht="17" customHeight="1">
      <c r="A332" s="11"/>
      <c r="B332" s="12" t="s">
        <v>128</v>
      </c>
      <c r="C332" s="133" t="s">
        <v>133</v>
      </c>
      <c r="D332" s="12"/>
      <c r="E332" s="12"/>
      <c r="F332" s="12"/>
      <c r="G332" s="6"/>
      <c r="H332" s="15">
        <v>7.3889999999999993</v>
      </c>
      <c r="I332" s="31"/>
    </row>
    <row r="333" spans="1:9" ht="18" customHeight="1" thickBot="1">
      <c r="A333" s="16"/>
      <c r="B333" s="17" t="s">
        <v>129</v>
      </c>
      <c r="C333" s="244" t="s">
        <v>133</v>
      </c>
      <c r="D333" s="17"/>
      <c r="E333" s="17"/>
      <c r="F333" s="17"/>
      <c r="G333" s="18"/>
      <c r="H333" s="237">
        <f>H331-H332</f>
        <v>2.463000000000001</v>
      </c>
      <c r="I333" s="32"/>
    </row>
    <row r="334" spans="1:9" ht="17" customHeight="1">
      <c r="A334" s="223"/>
      <c r="B334" s="224"/>
      <c r="C334" s="225"/>
      <c r="D334" s="226"/>
      <c r="E334" s="238"/>
      <c r="F334" s="228"/>
      <c r="G334" s="228"/>
      <c r="H334" s="228"/>
      <c r="I334" s="229"/>
    </row>
    <row r="335" spans="1:9" ht="24.65" customHeight="1">
      <c r="A335" s="154">
        <v>38</v>
      </c>
      <c r="B335" s="137" t="s">
        <v>86</v>
      </c>
      <c r="C335" s="21"/>
      <c r="D335" s="25"/>
      <c r="E335" s="26"/>
      <c r="F335" s="6"/>
      <c r="G335" s="6"/>
      <c r="H335" s="6"/>
      <c r="I335" s="31"/>
    </row>
    <row r="336" spans="1:9" ht="17" customHeight="1">
      <c r="A336" s="8"/>
      <c r="B336" s="166" t="s">
        <v>177</v>
      </c>
      <c r="C336" s="132" t="s">
        <v>131</v>
      </c>
      <c r="D336" s="9">
        <v>2</v>
      </c>
      <c r="E336" s="10">
        <v>9.2100000000000009</v>
      </c>
      <c r="F336" s="9"/>
      <c r="G336" s="6"/>
      <c r="H336" s="10">
        <f t="shared" ref="H336:H343" si="8">PRODUCT(D336:G336)</f>
        <v>18.420000000000002</v>
      </c>
      <c r="I336" s="33"/>
    </row>
    <row r="337" spans="1:9" ht="17" customHeight="1">
      <c r="A337" s="8"/>
      <c r="B337" s="166" t="s">
        <v>178</v>
      </c>
      <c r="C337" s="132" t="s">
        <v>131</v>
      </c>
      <c r="D337" s="9">
        <v>2</v>
      </c>
      <c r="E337" s="10">
        <v>8.8699999999999992</v>
      </c>
      <c r="F337" s="9"/>
      <c r="G337" s="6"/>
      <c r="H337" s="10">
        <f t="shared" si="8"/>
        <v>17.739999999999998</v>
      </c>
      <c r="I337" s="33"/>
    </row>
    <row r="338" spans="1:9" ht="16.75" customHeight="1">
      <c r="A338" s="8"/>
      <c r="B338" s="166" t="s">
        <v>179</v>
      </c>
      <c r="C338" s="132" t="s">
        <v>131</v>
      </c>
      <c r="D338" s="9">
        <v>5</v>
      </c>
      <c r="E338" s="10">
        <v>2.79</v>
      </c>
      <c r="F338" s="9"/>
      <c r="G338" s="6"/>
      <c r="H338" s="10">
        <f t="shared" si="8"/>
        <v>13.95</v>
      </c>
      <c r="I338" s="33"/>
    </row>
    <row r="339" spans="1:9" ht="16.75" customHeight="1">
      <c r="A339" s="8"/>
      <c r="B339" s="166" t="s">
        <v>180</v>
      </c>
      <c r="C339" s="132" t="s">
        <v>131</v>
      </c>
      <c r="D339" s="9">
        <v>5</v>
      </c>
      <c r="E339" s="10">
        <v>2.71</v>
      </c>
      <c r="F339" s="9"/>
      <c r="G339" s="6"/>
      <c r="H339" s="10">
        <f t="shared" si="8"/>
        <v>13.55</v>
      </c>
      <c r="I339" s="33"/>
    </row>
    <row r="340" spans="1:9" ht="16.75" customHeight="1">
      <c r="A340" s="8"/>
      <c r="B340" s="166" t="s">
        <v>181</v>
      </c>
      <c r="C340" s="132" t="s">
        <v>131</v>
      </c>
      <c r="D340" s="9">
        <v>5</v>
      </c>
      <c r="E340" s="10">
        <v>3.08</v>
      </c>
      <c r="F340" s="9"/>
      <c r="G340" s="6"/>
      <c r="H340" s="10">
        <f t="shared" si="8"/>
        <v>15.4</v>
      </c>
      <c r="I340" s="33"/>
    </row>
    <row r="341" spans="1:9" ht="16.75" customHeight="1">
      <c r="A341" s="8"/>
      <c r="B341" s="166" t="s">
        <v>182</v>
      </c>
      <c r="C341" s="132" t="s">
        <v>131</v>
      </c>
      <c r="D341" s="9">
        <v>5</v>
      </c>
      <c r="E341" s="10">
        <v>2.99</v>
      </c>
      <c r="F341" s="9"/>
      <c r="G341" s="6"/>
      <c r="H341" s="10">
        <f t="shared" si="8"/>
        <v>14.950000000000001</v>
      </c>
      <c r="I341" s="33"/>
    </row>
    <row r="342" spans="1:9" ht="16.75" customHeight="1">
      <c r="A342" s="8"/>
      <c r="B342" s="166" t="s">
        <v>183</v>
      </c>
      <c r="C342" s="132" t="s">
        <v>131</v>
      </c>
      <c r="D342" s="9">
        <v>5</v>
      </c>
      <c r="E342" s="10">
        <v>1.1850000000000001</v>
      </c>
      <c r="F342" s="9"/>
      <c r="G342" s="6"/>
      <c r="H342" s="10">
        <f t="shared" si="8"/>
        <v>5.9250000000000007</v>
      </c>
      <c r="I342" s="33"/>
    </row>
    <row r="343" spans="1:9" ht="16.75" customHeight="1">
      <c r="A343" s="8"/>
      <c r="B343" s="166" t="s">
        <v>184</v>
      </c>
      <c r="C343" s="132" t="s">
        <v>131</v>
      </c>
      <c r="D343" s="9">
        <v>5</v>
      </c>
      <c r="E343" s="10">
        <v>1.1599999999999999</v>
      </c>
      <c r="F343" s="9"/>
      <c r="G343" s="6"/>
      <c r="H343" s="10">
        <f t="shared" si="8"/>
        <v>5.8</v>
      </c>
      <c r="I343" s="272">
        <v>1</v>
      </c>
    </row>
    <row r="344" spans="1:9" ht="18" customHeight="1" thickBot="1">
      <c r="A344" s="217"/>
      <c r="B344" s="245"/>
      <c r="C344" s="219"/>
      <c r="D344" s="219"/>
      <c r="E344" s="220"/>
      <c r="F344" s="219"/>
      <c r="G344" s="221"/>
      <c r="H344" s="220"/>
      <c r="I344" s="239"/>
    </row>
    <row r="345" spans="1:9" ht="14.5">
      <c r="A345" s="230"/>
      <c r="B345" s="231" t="s">
        <v>127</v>
      </c>
      <c r="C345" s="232" t="s">
        <v>131</v>
      </c>
      <c r="D345" s="231"/>
      <c r="E345" s="231"/>
      <c r="F345" s="231"/>
      <c r="G345" s="233"/>
      <c r="H345" s="234">
        <f>SUM(H336:H344)*I343</f>
        <v>105.735</v>
      </c>
      <c r="I345" s="235"/>
    </row>
    <row r="346" spans="1:9" ht="14.5">
      <c r="A346" s="11"/>
      <c r="B346" s="12" t="s">
        <v>143</v>
      </c>
      <c r="C346" s="13" t="s">
        <v>133</v>
      </c>
      <c r="D346" s="12"/>
      <c r="E346" s="12"/>
      <c r="F346" s="12"/>
      <c r="G346" s="6">
        <v>3.2839999999999998</v>
      </c>
      <c r="H346" s="15">
        <f>H345*G346</f>
        <v>347.23373999999995</v>
      </c>
      <c r="I346" s="31"/>
    </row>
    <row r="347" spans="1:9" ht="14.5">
      <c r="A347" s="11"/>
      <c r="B347" s="12" t="s">
        <v>128</v>
      </c>
      <c r="C347" s="13" t="s">
        <v>133</v>
      </c>
      <c r="D347" s="12"/>
      <c r="E347" s="12"/>
      <c r="F347" s="12"/>
      <c r="G347" s="6"/>
      <c r="H347" s="15">
        <v>277.786992</v>
      </c>
      <c r="I347" s="31"/>
    </row>
    <row r="348" spans="1:9" ht="19.75" customHeight="1" thickBot="1">
      <c r="A348" s="16"/>
      <c r="B348" s="17" t="s">
        <v>129</v>
      </c>
      <c r="C348" s="236" t="s">
        <v>133</v>
      </c>
      <c r="D348" s="17"/>
      <c r="E348" s="17"/>
      <c r="F348" s="17"/>
      <c r="G348" s="18"/>
      <c r="H348" s="237">
        <f>H346-H347</f>
        <v>69.446747999999957</v>
      </c>
      <c r="I348" s="32"/>
    </row>
    <row r="349" spans="1:9" ht="13.75" customHeight="1">
      <c r="A349" s="223"/>
      <c r="B349" s="224"/>
      <c r="C349" s="225"/>
      <c r="D349" s="226"/>
      <c r="E349" s="238"/>
      <c r="F349" s="228"/>
      <c r="G349" s="228"/>
      <c r="H349" s="228"/>
      <c r="I349" s="229"/>
    </row>
    <row r="350" spans="1:9" ht="21" customHeight="1">
      <c r="A350" s="154">
        <v>39</v>
      </c>
      <c r="B350" s="137" t="s">
        <v>87</v>
      </c>
      <c r="C350" s="21"/>
      <c r="D350" s="25"/>
      <c r="E350" s="36"/>
      <c r="F350" s="6"/>
      <c r="G350" s="6"/>
      <c r="H350" s="6"/>
      <c r="I350" s="31"/>
    </row>
    <row r="351" spans="1:9" ht="20.399999999999999" customHeight="1">
      <c r="A351" s="8"/>
      <c r="B351" s="166" t="s">
        <v>144</v>
      </c>
      <c r="C351" s="9" t="s">
        <v>137</v>
      </c>
      <c r="D351" s="9">
        <v>2</v>
      </c>
      <c r="E351" s="10"/>
      <c r="F351" s="9"/>
      <c r="G351" s="6"/>
      <c r="H351" s="10">
        <f>PRODUCT(D351:G351)</f>
        <v>2</v>
      </c>
      <c r="I351" s="272">
        <v>1</v>
      </c>
    </row>
    <row r="352" spans="1:9" ht="22.75" customHeight="1" thickBot="1">
      <c r="A352" s="217"/>
      <c r="B352" s="218"/>
      <c r="C352" s="219"/>
      <c r="D352" s="219"/>
      <c r="E352" s="220"/>
      <c r="F352" s="219"/>
      <c r="G352" s="221"/>
      <c r="H352" s="221"/>
      <c r="I352" s="222"/>
    </row>
    <row r="353" spans="1:9" ht="22.75" customHeight="1">
      <c r="A353" s="230"/>
      <c r="B353" s="231" t="s">
        <v>145</v>
      </c>
      <c r="C353" s="232" t="s">
        <v>137</v>
      </c>
      <c r="D353" s="231"/>
      <c r="E353" s="231"/>
      <c r="F353" s="231"/>
      <c r="G353" s="233"/>
      <c r="H353" s="234">
        <f>SUM(H351:H352)*I351</f>
        <v>2</v>
      </c>
      <c r="I353" s="235"/>
    </row>
    <row r="354" spans="1:9" ht="27.75" customHeight="1">
      <c r="A354" s="11"/>
      <c r="B354" s="12" t="s">
        <v>128</v>
      </c>
      <c r="C354" s="13" t="s">
        <v>139</v>
      </c>
      <c r="D354" s="12"/>
      <c r="E354" s="12"/>
      <c r="F354" s="12"/>
      <c r="G354" s="6"/>
      <c r="H354" s="15">
        <v>1.6</v>
      </c>
      <c r="I354" s="31"/>
    </row>
    <row r="355" spans="1:9" ht="14.25" customHeight="1" thickBot="1">
      <c r="A355" s="16"/>
      <c r="B355" s="17" t="s">
        <v>129</v>
      </c>
      <c r="C355" s="236" t="s">
        <v>139</v>
      </c>
      <c r="D355" s="17"/>
      <c r="E355" s="17"/>
      <c r="F355" s="17"/>
      <c r="G355" s="18"/>
      <c r="H355" s="237">
        <f>H353-H354</f>
        <v>0.39999999999999991</v>
      </c>
      <c r="I355" s="32"/>
    </row>
    <row r="356" spans="1:9" ht="14.25" customHeight="1">
      <c r="A356" s="223"/>
      <c r="B356" s="224"/>
      <c r="C356" s="225"/>
      <c r="D356" s="226"/>
      <c r="E356" s="292"/>
      <c r="F356" s="228"/>
      <c r="G356" s="228"/>
      <c r="H356" s="228"/>
      <c r="I356" s="229"/>
    </row>
    <row r="357" spans="1:9" ht="14.25" customHeight="1">
      <c r="A357" s="154">
        <v>40</v>
      </c>
      <c r="B357" s="137" t="s">
        <v>89</v>
      </c>
      <c r="C357" s="21"/>
      <c r="D357" s="25"/>
      <c r="E357" s="22"/>
      <c r="F357" s="6"/>
      <c r="G357" s="6"/>
      <c r="H357" s="6"/>
      <c r="I357" s="31"/>
    </row>
    <row r="358" spans="1:9" ht="21.65" customHeight="1">
      <c r="A358" s="154">
        <v>41</v>
      </c>
      <c r="B358" s="137" t="s">
        <v>90</v>
      </c>
      <c r="C358" s="21"/>
      <c r="D358" s="25"/>
      <c r="E358" s="26"/>
      <c r="F358" s="6"/>
      <c r="G358" s="6"/>
      <c r="H358" s="6"/>
      <c r="I358" s="31"/>
    </row>
    <row r="359" spans="1:9" ht="16.75" customHeight="1">
      <c r="A359" s="8"/>
      <c r="B359" s="166" t="s">
        <v>255</v>
      </c>
      <c r="C359" s="9" t="s">
        <v>137</v>
      </c>
      <c r="D359" s="9">
        <v>1</v>
      </c>
      <c r="E359" s="10"/>
      <c r="F359" s="9"/>
      <c r="G359" s="6"/>
      <c r="H359" s="10">
        <f>PRODUCT(D359:G359)</f>
        <v>1</v>
      </c>
      <c r="I359" s="272">
        <v>1</v>
      </c>
    </row>
    <row r="360" spans="1:9" ht="13.75" customHeight="1" thickBot="1">
      <c r="A360" s="217"/>
      <c r="B360" s="218"/>
      <c r="C360" s="219"/>
      <c r="D360" s="219"/>
      <c r="E360" s="220"/>
      <c r="F360" s="219"/>
      <c r="G360" s="221"/>
      <c r="H360" s="221"/>
      <c r="I360" s="222"/>
    </row>
    <row r="361" spans="1:9" ht="14.25" customHeight="1">
      <c r="A361" s="230"/>
      <c r="B361" s="231" t="s">
        <v>145</v>
      </c>
      <c r="C361" s="232" t="s">
        <v>137</v>
      </c>
      <c r="D361" s="231"/>
      <c r="E361" s="231"/>
      <c r="F361" s="231"/>
      <c r="G361" s="233"/>
      <c r="H361" s="234">
        <f>SUM(H359:H360)*I359</f>
        <v>1</v>
      </c>
      <c r="I361" s="235"/>
    </row>
    <row r="362" spans="1:9" ht="14.25" customHeight="1">
      <c r="A362" s="11"/>
      <c r="B362" s="12" t="s">
        <v>128</v>
      </c>
      <c r="C362" s="13" t="s">
        <v>139</v>
      </c>
      <c r="D362" s="12"/>
      <c r="E362" s="12"/>
      <c r="F362" s="12"/>
      <c r="G362" s="6"/>
      <c r="H362" s="15">
        <v>0</v>
      </c>
      <c r="I362" s="31"/>
    </row>
    <row r="363" spans="1:9" ht="14.25" customHeight="1" thickBot="1">
      <c r="A363" s="16"/>
      <c r="B363" s="17" t="s">
        <v>129</v>
      </c>
      <c r="C363" s="236" t="s">
        <v>139</v>
      </c>
      <c r="D363" s="17"/>
      <c r="E363" s="17"/>
      <c r="F363" s="17"/>
      <c r="G363" s="18"/>
      <c r="H363" s="237">
        <f>H361-H362</f>
        <v>1</v>
      </c>
      <c r="I363" s="32"/>
    </row>
    <row r="364" spans="1:9" ht="14.25" customHeight="1">
      <c r="A364" s="223"/>
      <c r="B364" s="224"/>
      <c r="C364" s="225"/>
      <c r="D364" s="226"/>
      <c r="E364" s="238"/>
      <c r="F364" s="228"/>
      <c r="G364" s="228"/>
      <c r="H364" s="228"/>
      <c r="I364" s="229"/>
    </row>
    <row r="365" spans="1:9" ht="42">
      <c r="A365" s="154">
        <v>42</v>
      </c>
      <c r="B365" s="137" t="s">
        <v>92</v>
      </c>
      <c r="C365" s="21"/>
      <c r="D365" s="25"/>
      <c r="E365" s="22"/>
      <c r="F365" s="6"/>
      <c r="G365" s="6"/>
      <c r="H365" s="6"/>
      <c r="I365" s="31"/>
    </row>
    <row r="366" spans="1:9" ht="14.5">
      <c r="A366" s="154"/>
      <c r="B366" s="166" t="s">
        <v>213</v>
      </c>
      <c r="C366" s="9" t="s">
        <v>125</v>
      </c>
      <c r="D366" s="9">
        <v>1</v>
      </c>
      <c r="E366" s="10">
        <v>3.05</v>
      </c>
      <c r="F366" s="9">
        <v>3.59</v>
      </c>
      <c r="G366" s="6"/>
      <c r="H366" s="10">
        <f>PRODUCT(D366:G366)</f>
        <v>10.949499999999999</v>
      </c>
      <c r="I366" s="31"/>
    </row>
    <row r="367" spans="1:9" ht="16.25" customHeight="1">
      <c r="A367" s="154"/>
      <c r="B367" s="166" t="s">
        <v>208</v>
      </c>
      <c r="C367" s="156" t="s">
        <v>125</v>
      </c>
      <c r="D367" s="9">
        <v>1</v>
      </c>
      <c r="E367" s="157">
        <v>7.73</v>
      </c>
      <c r="F367" s="164">
        <v>13.59</v>
      </c>
      <c r="G367" s="6"/>
      <c r="H367" s="10">
        <f>PRODUCT(D367:G367)</f>
        <v>105.05070000000001</v>
      </c>
      <c r="I367" s="31"/>
    </row>
    <row r="368" spans="1:9" ht="16.25" customHeight="1">
      <c r="A368" s="154"/>
      <c r="B368" s="166"/>
      <c r="C368" s="156" t="s">
        <v>125</v>
      </c>
      <c r="D368" s="9">
        <v>1</v>
      </c>
      <c r="E368" s="157">
        <v>4.26</v>
      </c>
      <c r="F368" s="164">
        <v>2.91</v>
      </c>
      <c r="G368" s="6"/>
      <c r="H368" s="10">
        <f>PRODUCT(D368:G368)</f>
        <v>12.396599999999999</v>
      </c>
      <c r="I368" s="31"/>
    </row>
    <row r="369" spans="1:9" ht="16.25" customHeight="1">
      <c r="A369" s="154"/>
      <c r="B369" s="166" t="s">
        <v>205</v>
      </c>
      <c r="C369" s="156" t="s">
        <v>125</v>
      </c>
      <c r="D369" s="9">
        <v>1</v>
      </c>
      <c r="E369" s="157">
        <v>12.51</v>
      </c>
      <c r="F369" s="9">
        <v>1.175</v>
      </c>
      <c r="G369" s="6"/>
      <c r="H369" s="10">
        <f>PRODUCT(D369:G369)</f>
        <v>14.699250000000001</v>
      </c>
      <c r="I369" s="31"/>
    </row>
    <row r="370" spans="1:9" ht="16.25" customHeight="1">
      <c r="A370" s="154"/>
      <c r="B370" s="166"/>
      <c r="C370" s="9"/>
      <c r="D370" s="9"/>
      <c r="E370" s="157">
        <v>18.164999999999999</v>
      </c>
      <c r="F370" s="9">
        <v>1.6</v>
      </c>
      <c r="G370" s="6"/>
      <c r="H370" s="10">
        <f>PRODUCT(D370:G370)</f>
        <v>29.064</v>
      </c>
      <c r="I370" s="31"/>
    </row>
    <row r="371" spans="1:9" ht="16.25" customHeight="1" thickBot="1">
      <c r="A371" s="264"/>
      <c r="B371" s="245"/>
      <c r="C371" s="293"/>
      <c r="D371" s="219"/>
      <c r="E371" s="247"/>
      <c r="F371" s="248"/>
      <c r="G371" s="221"/>
      <c r="H371" s="220"/>
      <c r="I371" s="222"/>
    </row>
    <row r="372" spans="1:9" ht="14.5">
      <c r="A372" s="230"/>
      <c r="B372" s="231" t="s">
        <v>127</v>
      </c>
      <c r="C372" s="232" t="s">
        <v>125</v>
      </c>
      <c r="D372" s="231"/>
      <c r="E372" s="231"/>
      <c r="F372" s="231"/>
      <c r="G372" s="233"/>
      <c r="H372" s="234">
        <f>SUM(H366:H370)</f>
        <v>172.16005000000001</v>
      </c>
      <c r="I372" s="235"/>
    </row>
    <row r="373" spans="1:9" ht="20.149999999999999" customHeight="1">
      <c r="A373" s="11"/>
      <c r="B373" s="12" t="s">
        <v>143</v>
      </c>
      <c r="C373" s="13" t="s">
        <v>115</v>
      </c>
      <c r="D373" s="12"/>
      <c r="E373" s="12"/>
      <c r="F373" s="12"/>
      <c r="G373" s="14">
        <v>10.763999999999999</v>
      </c>
      <c r="H373" s="15">
        <f>H372*G373</f>
        <v>1853.1307782000001</v>
      </c>
      <c r="I373" s="31"/>
    </row>
    <row r="374" spans="1:9" ht="20.149999999999999" customHeight="1">
      <c r="A374" s="11"/>
      <c r="B374" s="12" t="s">
        <v>128</v>
      </c>
      <c r="C374" s="13" t="s">
        <v>115</v>
      </c>
      <c r="D374" s="12"/>
      <c r="E374" s="12"/>
      <c r="F374" s="12"/>
      <c r="G374" s="6"/>
      <c r="H374" s="15">
        <v>1664.2516410000001</v>
      </c>
      <c r="I374" s="31"/>
    </row>
    <row r="375" spans="1:9" ht="20.149999999999999" customHeight="1" thickBot="1">
      <c r="A375" s="16"/>
      <c r="B375" s="17" t="s">
        <v>129</v>
      </c>
      <c r="C375" s="236" t="s">
        <v>115</v>
      </c>
      <c r="D375" s="17"/>
      <c r="E375" s="17"/>
      <c r="F375" s="17"/>
      <c r="G375" s="18"/>
      <c r="H375" s="237">
        <f>H373-H374</f>
        <v>188.87913720000006</v>
      </c>
      <c r="I375" s="32"/>
    </row>
    <row r="376" spans="1:9" ht="20.149999999999999" customHeight="1">
      <c r="A376" s="223"/>
      <c r="B376" s="224"/>
      <c r="C376" s="225"/>
      <c r="D376" s="226"/>
      <c r="E376" s="227"/>
      <c r="F376" s="228"/>
      <c r="G376" s="228"/>
      <c r="H376" s="228"/>
      <c r="I376" s="229"/>
    </row>
    <row r="377" spans="1:9" ht="42">
      <c r="A377" s="212">
        <v>43</v>
      </c>
      <c r="B377" s="204" t="s">
        <v>93</v>
      </c>
      <c r="C377" s="34"/>
      <c r="D377" s="35"/>
      <c r="E377" s="26"/>
      <c r="F377" s="6"/>
      <c r="G377" s="6"/>
      <c r="H377" s="6"/>
      <c r="I377" s="31"/>
    </row>
    <row r="378" spans="1:9" ht="13.5" customHeight="1" thickBot="1">
      <c r="A378" s="264"/>
      <c r="B378" s="245" t="s">
        <v>230</v>
      </c>
      <c r="C378" s="294" t="s">
        <v>139</v>
      </c>
      <c r="D378" s="337">
        <v>12</v>
      </c>
      <c r="E378" s="247"/>
      <c r="F378" s="248"/>
      <c r="G378" s="221"/>
      <c r="H378" s="342"/>
      <c r="I378" s="222"/>
    </row>
    <row r="379" spans="1:9" ht="14.5">
      <c r="A379" s="230"/>
      <c r="B379" s="231" t="s">
        <v>127</v>
      </c>
      <c r="C379" s="232" t="s">
        <v>139</v>
      </c>
      <c r="D379" s="231"/>
      <c r="E379" s="231"/>
      <c r="F379" s="231"/>
      <c r="G379" s="233"/>
      <c r="H379" s="234">
        <f>SUM(H377:H378)</f>
        <v>0</v>
      </c>
      <c r="I379" s="235"/>
    </row>
    <row r="380" spans="1:9" ht="16.5" customHeight="1">
      <c r="A380" s="11"/>
      <c r="B380" s="12" t="s">
        <v>128</v>
      </c>
      <c r="C380" s="13" t="s">
        <v>115</v>
      </c>
      <c r="D380" s="12"/>
      <c r="E380" s="12"/>
      <c r="F380" s="12"/>
      <c r="G380" s="6"/>
      <c r="H380" s="15">
        <v>0</v>
      </c>
      <c r="I380" s="31"/>
    </row>
    <row r="381" spans="1:9" ht="16.5" customHeight="1" thickBot="1">
      <c r="A381" s="16"/>
      <c r="B381" s="17" t="s">
        <v>129</v>
      </c>
      <c r="C381" s="236" t="s">
        <v>115</v>
      </c>
      <c r="D381" s="17"/>
      <c r="E381" s="17"/>
      <c r="F381" s="17"/>
      <c r="G381" s="18"/>
      <c r="H381" s="237">
        <f>H379-H380</f>
        <v>0</v>
      </c>
      <c r="I381" s="32"/>
    </row>
    <row r="382" spans="1:9" ht="16.5" customHeight="1">
      <c r="A382" s="268"/>
      <c r="B382" s="296"/>
      <c r="C382" s="269"/>
      <c r="D382" s="270"/>
      <c r="E382" s="238"/>
      <c r="F382" s="228"/>
      <c r="G382" s="228"/>
      <c r="H382" s="228"/>
      <c r="I382" s="229"/>
    </row>
    <row r="383" spans="1:9" ht="16.5" customHeight="1">
      <c r="A383" s="154">
        <v>44</v>
      </c>
      <c r="B383" s="137" t="s">
        <v>94</v>
      </c>
      <c r="C383" s="21"/>
      <c r="D383" s="25"/>
      <c r="E383" s="26"/>
      <c r="F383" s="6"/>
      <c r="G383" s="6"/>
      <c r="H383" s="6"/>
      <c r="I383" s="31"/>
    </row>
    <row r="384" spans="1:9" ht="16.5" customHeight="1">
      <c r="A384" s="154"/>
      <c r="B384" s="166" t="s">
        <v>230</v>
      </c>
      <c r="C384" s="172" t="s">
        <v>139</v>
      </c>
      <c r="D384" s="9">
        <v>6</v>
      </c>
      <c r="E384" s="157"/>
      <c r="F384" s="164"/>
      <c r="G384" s="6"/>
      <c r="H384" s="10">
        <f>PRODUCT(D384:G384)</f>
        <v>6</v>
      </c>
      <c r="I384" s="31"/>
    </row>
    <row r="385" spans="1:9" ht="16.5" customHeight="1" thickBot="1">
      <c r="A385" s="264"/>
      <c r="B385" s="245" t="s">
        <v>256</v>
      </c>
      <c r="C385" s="294" t="s">
        <v>139</v>
      </c>
      <c r="D385" s="219">
        <v>11</v>
      </c>
      <c r="E385" s="247"/>
      <c r="F385" s="248"/>
      <c r="G385" s="221"/>
      <c r="H385" s="10">
        <f>PRODUCT(D385:G385)</f>
        <v>11</v>
      </c>
      <c r="I385" s="239"/>
    </row>
    <row r="386" spans="1:9" ht="14.4" customHeight="1">
      <c r="A386" s="230"/>
      <c r="B386" s="231" t="s">
        <v>127</v>
      </c>
      <c r="C386" s="232" t="s">
        <v>139</v>
      </c>
      <c r="D386" s="231"/>
      <c r="E386" s="231"/>
      <c r="F386" s="231"/>
      <c r="G386" s="233"/>
      <c r="H386" s="234">
        <f>SUM(H384:H385)</f>
        <v>17</v>
      </c>
      <c r="I386" s="235"/>
    </row>
    <row r="387" spans="1:9" ht="14.5">
      <c r="A387" s="11"/>
      <c r="B387" s="12" t="s">
        <v>128</v>
      </c>
      <c r="C387" s="13" t="s">
        <v>139</v>
      </c>
      <c r="D387" s="12"/>
      <c r="E387" s="12"/>
      <c r="F387" s="12"/>
      <c r="G387" s="6"/>
      <c r="H387" s="15">
        <v>6</v>
      </c>
      <c r="I387" s="31"/>
    </row>
    <row r="388" spans="1:9" ht="17.399999999999999" customHeight="1" thickBot="1">
      <c r="A388" s="16"/>
      <c r="B388" s="17" t="s">
        <v>129</v>
      </c>
      <c r="C388" s="236" t="s">
        <v>139</v>
      </c>
      <c r="D388" s="17"/>
      <c r="E388" s="17"/>
      <c r="F388" s="17"/>
      <c r="G388" s="18"/>
      <c r="H388" s="237">
        <f>H386-H387</f>
        <v>11</v>
      </c>
      <c r="I388" s="32"/>
    </row>
    <row r="389" spans="1:9" ht="17.399999999999999" customHeight="1">
      <c r="A389" s="223"/>
      <c r="B389" s="224"/>
      <c r="C389" s="225"/>
      <c r="D389" s="226"/>
      <c r="E389" s="238"/>
      <c r="F389" s="228"/>
      <c r="G389" s="228"/>
      <c r="H389" s="228"/>
      <c r="I389" s="229"/>
    </row>
    <row r="390" spans="1:9" ht="17.399999999999999" customHeight="1">
      <c r="A390" s="154">
        <v>45</v>
      </c>
      <c r="B390" s="137" t="s">
        <v>95</v>
      </c>
      <c r="C390" s="21"/>
      <c r="D390" s="25"/>
      <c r="E390" s="26"/>
      <c r="F390" s="6"/>
      <c r="G390" s="6"/>
      <c r="H390" s="6"/>
      <c r="I390" s="31"/>
    </row>
    <row r="391" spans="1:9" ht="17.399999999999999" customHeight="1">
      <c r="A391" s="154"/>
      <c r="B391" s="166" t="s">
        <v>238</v>
      </c>
      <c r="C391" s="177" t="s">
        <v>131</v>
      </c>
      <c r="D391" s="9">
        <v>1</v>
      </c>
      <c r="E391" s="157">
        <v>14.8</v>
      </c>
      <c r="F391" s="164"/>
      <c r="G391" s="6"/>
      <c r="H391" s="10">
        <f>PRODUCT(D391:G391)</f>
        <v>14.8</v>
      </c>
      <c r="I391" s="31"/>
    </row>
    <row r="392" spans="1:9" ht="17.399999999999999" customHeight="1" thickBot="1">
      <c r="A392" s="264"/>
      <c r="B392" s="245" t="s">
        <v>257</v>
      </c>
      <c r="C392" s="295" t="s">
        <v>131</v>
      </c>
      <c r="D392" s="219">
        <v>1</v>
      </c>
      <c r="E392" s="247">
        <v>1.31</v>
      </c>
      <c r="F392" s="248"/>
      <c r="G392" s="221"/>
      <c r="H392" s="220">
        <f>PRODUCT(D392:G392)</f>
        <v>1.31</v>
      </c>
      <c r="I392" s="266">
        <v>1</v>
      </c>
    </row>
    <row r="393" spans="1:9" ht="17.399999999999999" customHeight="1">
      <c r="A393" s="230"/>
      <c r="B393" s="231" t="s">
        <v>197</v>
      </c>
      <c r="C393" s="232" t="s">
        <v>131</v>
      </c>
      <c r="D393" s="231"/>
      <c r="E393" s="231"/>
      <c r="F393" s="231"/>
      <c r="G393" s="233"/>
      <c r="H393" s="234">
        <f>SUM(H391:H392)*I392</f>
        <v>16.11</v>
      </c>
      <c r="I393" s="235"/>
    </row>
    <row r="394" spans="1:9" ht="17.399999999999999" customHeight="1">
      <c r="A394" s="11"/>
      <c r="B394" s="12" t="s">
        <v>198</v>
      </c>
      <c r="C394" s="13" t="s">
        <v>133</v>
      </c>
      <c r="D394" s="12"/>
      <c r="E394" s="12"/>
      <c r="F394" s="12"/>
      <c r="G394" s="6">
        <v>3.2839999999999998</v>
      </c>
      <c r="H394" s="15">
        <f>H393*G394</f>
        <v>52.905239999999992</v>
      </c>
      <c r="I394" s="31"/>
    </row>
    <row r="395" spans="1:9" ht="17.399999999999999" customHeight="1">
      <c r="A395" s="11"/>
      <c r="B395" s="12" t="s">
        <v>128</v>
      </c>
      <c r="C395" s="13" t="s">
        <v>133</v>
      </c>
      <c r="D395" s="12"/>
      <c r="E395" s="12"/>
      <c r="F395" s="12"/>
      <c r="G395" s="6"/>
      <c r="H395" s="15">
        <v>48.603200000000001</v>
      </c>
      <c r="I395" s="31"/>
    </row>
    <row r="396" spans="1:9" ht="17.399999999999999" customHeight="1" thickBot="1">
      <c r="A396" s="16"/>
      <c r="B396" s="17" t="s">
        <v>129</v>
      </c>
      <c r="C396" s="236" t="s">
        <v>133</v>
      </c>
      <c r="D396" s="17"/>
      <c r="E396" s="17"/>
      <c r="F396" s="17"/>
      <c r="G396" s="18"/>
      <c r="H396" s="237">
        <f>H394-H395</f>
        <v>4.302039999999991</v>
      </c>
      <c r="I396" s="32"/>
    </row>
    <row r="397" spans="1:9" ht="17.399999999999999" customHeight="1">
      <c r="A397" s="223"/>
      <c r="B397" s="224"/>
      <c r="C397" s="225"/>
      <c r="D397" s="226"/>
      <c r="E397" s="238"/>
      <c r="F397" s="228"/>
      <c r="G397" s="228"/>
      <c r="H397" s="228"/>
      <c r="I397" s="229"/>
    </row>
    <row r="398" spans="1:9" ht="18" customHeight="1">
      <c r="A398" s="212">
        <v>46</v>
      </c>
      <c r="B398" s="137" t="s">
        <v>96</v>
      </c>
      <c r="C398" s="34"/>
      <c r="D398" s="35"/>
      <c r="E398" s="22"/>
      <c r="F398" s="6"/>
      <c r="G398" s="6"/>
      <c r="H398" s="6"/>
      <c r="I398" s="31"/>
    </row>
    <row r="399" spans="1:9" ht="18" customHeight="1">
      <c r="A399" s="8"/>
      <c r="B399" s="19" t="s">
        <v>130</v>
      </c>
      <c r="C399" s="9" t="s">
        <v>131</v>
      </c>
      <c r="D399" s="9">
        <v>1</v>
      </c>
      <c r="E399" s="10">
        <v>20.079999999999998</v>
      </c>
      <c r="F399" s="9"/>
      <c r="G399" s="6"/>
      <c r="H399" s="157">
        <f>PRODUCT(D399:G399)</f>
        <v>20.079999999999998</v>
      </c>
      <c r="I399" s="33"/>
    </row>
    <row r="400" spans="1:9" ht="18" customHeight="1">
      <c r="A400" s="8"/>
      <c r="B400" s="19" t="s">
        <v>132</v>
      </c>
      <c r="C400" s="9" t="s">
        <v>131</v>
      </c>
      <c r="D400" s="9">
        <v>1</v>
      </c>
      <c r="E400" s="10">
        <v>9.4499999999999993</v>
      </c>
      <c r="F400" s="9"/>
      <c r="G400" s="6"/>
      <c r="H400" s="157">
        <f>PRODUCT(D400:G400)</f>
        <v>9.4499999999999993</v>
      </c>
      <c r="I400" s="33"/>
    </row>
    <row r="401" spans="1:9" ht="18" customHeight="1">
      <c r="A401" s="8"/>
      <c r="B401" s="19" t="s">
        <v>258</v>
      </c>
      <c r="C401" s="9" t="s">
        <v>131</v>
      </c>
      <c r="D401" s="9">
        <v>3</v>
      </c>
      <c r="E401" s="10">
        <v>4.8949999999999996</v>
      </c>
      <c r="F401" s="9"/>
      <c r="G401" s="6"/>
      <c r="H401" s="157">
        <v>14.684999999999999</v>
      </c>
      <c r="I401" s="33"/>
    </row>
    <row r="402" spans="1:9" ht="11" customHeight="1">
      <c r="A402" s="8"/>
      <c r="B402" s="19" t="s">
        <v>259</v>
      </c>
      <c r="C402" s="9" t="s">
        <v>131</v>
      </c>
      <c r="D402" s="9">
        <v>6</v>
      </c>
      <c r="E402" s="10">
        <v>2.73</v>
      </c>
      <c r="F402" s="9"/>
      <c r="G402" s="6"/>
      <c r="H402" s="157">
        <v>16.38</v>
      </c>
      <c r="I402" s="33"/>
    </row>
    <row r="403" spans="1:9" ht="14.5">
      <c r="A403" s="8"/>
      <c r="B403" s="19" t="s">
        <v>260</v>
      </c>
      <c r="C403" s="9" t="s">
        <v>131</v>
      </c>
      <c r="D403" s="9">
        <v>3</v>
      </c>
      <c r="E403" s="10">
        <v>4.5250000000000004</v>
      </c>
      <c r="F403" s="9"/>
      <c r="G403" s="6"/>
      <c r="H403" s="157">
        <v>13.575000000000001</v>
      </c>
      <c r="I403" s="33"/>
    </row>
    <row r="404" spans="1:9" ht="20.149999999999999" customHeight="1">
      <c r="A404" s="8"/>
      <c r="B404" s="19" t="s">
        <v>259</v>
      </c>
      <c r="C404" s="9" t="s">
        <v>131</v>
      </c>
      <c r="D404" s="9">
        <v>5</v>
      </c>
      <c r="E404" s="10">
        <v>2.73</v>
      </c>
      <c r="F404" s="9"/>
      <c r="G404" s="6"/>
      <c r="H404" s="157">
        <v>13.65</v>
      </c>
      <c r="I404" s="33"/>
    </row>
    <row r="405" spans="1:9" ht="20.149999999999999" customHeight="1">
      <c r="A405" s="8"/>
      <c r="B405" s="19" t="s">
        <v>261</v>
      </c>
      <c r="C405" s="9" t="s">
        <v>131</v>
      </c>
      <c r="D405" s="9">
        <v>3</v>
      </c>
      <c r="E405" s="10">
        <v>1.78</v>
      </c>
      <c r="F405" s="9"/>
      <c r="G405" s="6"/>
      <c r="H405" s="157">
        <v>5.34</v>
      </c>
      <c r="I405" s="33"/>
    </row>
    <row r="406" spans="1:9" ht="14.4" customHeight="1">
      <c r="A406" s="8"/>
      <c r="B406" s="19" t="s">
        <v>259</v>
      </c>
      <c r="C406" s="9" t="s">
        <v>131</v>
      </c>
      <c r="D406" s="9">
        <v>3</v>
      </c>
      <c r="E406" s="10">
        <v>2.73</v>
      </c>
      <c r="F406" s="9"/>
      <c r="G406" s="6"/>
      <c r="H406" s="157">
        <v>8.19</v>
      </c>
      <c r="I406" s="33"/>
    </row>
    <row r="407" spans="1:9" ht="20.149999999999999" customHeight="1">
      <c r="A407" s="8"/>
      <c r="B407" s="19" t="s">
        <v>262</v>
      </c>
      <c r="C407" s="9" t="s">
        <v>131</v>
      </c>
      <c r="D407" s="9">
        <v>3</v>
      </c>
      <c r="E407" s="10">
        <v>4.0750000000000002</v>
      </c>
      <c r="F407" s="9"/>
      <c r="G407" s="6"/>
      <c r="H407" s="157">
        <v>12.225000000000001</v>
      </c>
      <c r="I407" s="33"/>
    </row>
    <row r="408" spans="1:9" ht="20.149999999999999" customHeight="1" thickBot="1">
      <c r="A408" s="217"/>
      <c r="B408" s="218" t="s">
        <v>259</v>
      </c>
      <c r="C408" s="219" t="s">
        <v>131</v>
      </c>
      <c r="D408" s="219">
        <v>5</v>
      </c>
      <c r="E408" s="220">
        <v>2.73</v>
      </c>
      <c r="F408" s="219"/>
      <c r="G408" s="221"/>
      <c r="H408" s="247">
        <v>13.65</v>
      </c>
      <c r="I408" s="343">
        <v>0.76176999999999995</v>
      </c>
    </row>
    <row r="409" spans="1:9" ht="20.149999999999999" customHeight="1">
      <c r="A409" s="230"/>
      <c r="B409" s="231" t="s">
        <v>127</v>
      </c>
      <c r="C409" s="232" t="s">
        <v>131</v>
      </c>
      <c r="D409" s="231"/>
      <c r="E409" s="231"/>
      <c r="F409" s="231"/>
      <c r="G409" s="233"/>
      <c r="H409" s="234">
        <f>SUM(H399:H408)*I408</f>
        <v>96.916188250000005</v>
      </c>
      <c r="I409" s="235"/>
    </row>
    <row r="410" spans="1:9" ht="20.149999999999999" customHeight="1">
      <c r="A410" s="11"/>
      <c r="B410" s="12" t="s">
        <v>143</v>
      </c>
      <c r="C410" s="13" t="s">
        <v>133</v>
      </c>
      <c r="D410" s="12"/>
      <c r="E410" s="12"/>
      <c r="F410" s="12"/>
      <c r="G410" s="6">
        <v>3.2839999999999998</v>
      </c>
      <c r="H410" s="15">
        <f>H409*G410</f>
        <v>318.27276221300002</v>
      </c>
      <c r="I410" s="31"/>
    </row>
    <row r="411" spans="1:9" ht="20.149999999999999" customHeight="1">
      <c r="A411" s="11"/>
      <c r="B411" s="12" t="s">
        <v>128</v>
      </c>
      <c r="C411" s="13" t="s">
        <v>133</v>
      </c>
      <c r="D411" s="12"/>
      <c r="E411" s="12"/>
      <c r="F411" s="12"/>
      <c r="G411" s="6"/>
      <c r="H411" s="15">
        <v>96.976519999999979</v>
      </c>
      <c r="I411" s="31"/>
    </row>
    <row r="412" spans="1:9" ht="15" thickBot="1">
      <c r="A412" s="16"/>
      <c r="B412" s="17" t="s">
        <v>129</v>
      </c>
      <c r="C412" s="236" t="s">
        <v>133</v>
      </c>
      <c r="D412" s="17"/>
      <c r="E412" s="17"/>
      <c r="F412" s="17"/>
      <c r="G412" s="18"/>
      <c r="H412" s="237">
        <f>H410-H411</f>
        <v>221.29624221300003</v>
      </c>
      <c r="I412" s="32"/>
    </row>
    <row r="413" spans="1:9">
      <c r="A413" s="268"/>
      <c r="B413" s="224"/>
      <c r="C413" s="269"/>
      <c r="D413" s="270"/>
      <c r="E413" s="227"/>
      <c r="F413" s="228"/>
      <c r="G413" s="228"/>
      <c r="H413" s="228"/>
      <c r="I413" s="229"/>
    </row>
    <row r="414" spans="1:9" ht="24" customHeight="1">
      <c r="A414" s="154">
        <v>47</v>
      </c>
      <c r="B414" s="137" t="s">
        <v>97</v>
      </c>
      <c r="C414" s="21"/>
      <c r="D414" s="25"/>
      <c r="E414" s="22"/>
      <c r="F414" s="6"/>
      <c r="G414" s="6"/>
      <c r="H414" s="6"/>
      <c r="I414" s="31"/>
    </row>
    <row r="415" spans="1:9" ht="14.5">
      <c r="A415" s="8"/>
      <c r="B415" s="19" t="s">
        <v>130</v>
      </c>
      <c r="C415" s="9" t="s">
        <v>147</v>
      </c>
      <c r="D415" s="9">
        <v>1</v>
      </c>
      <c r="E415" s="10">
        <v>20.079999999999998</v>
      </c>
      <c r="F415" s="9"/>
      <c r="G415" s="6">
        <v>1</v>
      </c>
      <c r="H415" s="10">
        <f>PRODUCT(D415:G415)</f>
        <v>20.079999999999998</v>
      </c>
      <c r="I415" s="33"/>
    </row>
    <row r="416" spans="1:9" ht="19.25" customHeight="1">
      <c r="A416" s="8"/>
      <c r="B416" s="19" t="s">
        <v>132</v>
      </c>
      <c r="C416" s="9" t="s">
        <v>147</v>
      </c>
      <c r="D416" s="9">
        <v>1</v>
      </c>
      <c r="E416" s="10">
        <v>9.4499999999999993</v>
      </c>
      <c r="F416" s="9"/>
      <c r="G416" s="6">
        <v>1</v>
      </c>
      <c r="H416" s="10">
        <f>PRODUCT(D416:G416)</f>
        <v>9.4499999999999993</v>
      </c>
      <c r="I416" s="33"/>
    </row>
    <row r="417" spans="1:9" ht="19.25" customHeight="1" thickBot="1">
      <c r="A417" s="217"/>
      <c r="B417" s="218"/>
      <c r="C417" s="219"/>
      <c r="D417" s="219"/>
      <c r="E417" s="220"/>
      <c r="F417" s="219"/>
      <c r="G417" s="221"/>
      <c r="H417" s="221"/>
      <c r="I417" s="222"/>
    </row>
    <row r="418" spans="1:9" ht="19.25" customHeight="1">
      <c r="A418" s="230"/>
      <c r="B418" s="231" t="s">
        <v>127</v>
      </c>
      <c r="C418" s="232" t="s">
        <v>147</v>
      </c>
      <c r="D418" s="231"/>
      <c r="E418" s="231"/>
      <c r="F418" s="231"/>
      <c r="G418" s="233"/>
      <c r="H418" s="234">
        <f>SUM(H415:H417)</f>
        <v>29.529999999999998</v>
      </c>
      <c r="I418" s="235"/>
    </row>
    <row r="419" spans="1:9" ht="19.25" customHeight="1">
      <c r="A419" s="11"/>
      <c r="B419" s="12" t="s">
        <v>127</v>
      </c>
      <c r="C419" s="13" t="s">
        <v>151</v>
      </c>
      <c r="D419" s="12"/>
      <c r="E419" s="12"/>
      <c r="F419" s="12"/>
      <c r="G419" s="14">
        <v>10.763999999999999</v>
      </c>
      <c r="H419" s="15">
        <f>H418*G419</f>
        <v>317.86091999999996</v>
      </c>
      <c r="I419" s="31"/>
    </row>
    <row r="420" spans="1:9" ht="19.25" customHeight="1">
      <c r="A420" s="11"/>
      <c r="B420" s="12" t="s">
        <v>128</v>
      </c>
      <c r="C420" s="13" t="s">
        <v>151</v>
      </c>
      <c r="D420" s="12"/>
      <c r="E420" s="12"/>
      <c r="F420" s="12"/>
      <c r="G420" s="6"/>
      <c r="H420" s="15">
        <v>317.86091999999996</v>
      </c>
      <c r="I420" s="31"/>
    </row>
    <row r="421" spans="1:9" ht="19.25" customHeight="1" thickBot="1">
      <c r="A421" s="16"/>
      <c r="B421" s="17" t="s">
        <v>129</v>
      </c>
      <c r="C421" s="236" t="s">
        <v>151</v>
      </c>
      <c r="D421" s="17"/>
      <c r="E421" s="17"/>
      <c r="F421" s="17"/>
      <c r="G421" s="18"/>
      <c r="H421" s="237">
        <f>H419-H420</f>
        <v>0</v>
      </c>
      <c r="I421" s="32"/>
    </row>
    <row r="422" spans="1:9" ht="19.25" customHeight="1">
      <c r="A422" s="223"/>
      <c r="B422" s="224"/>
      <c r="C422" s="225"/>
      <c r="D422" s="226"/>
      <c r="E422" s="227"/>
      <c r="F422" s="228"/>
      <c r="G422" s="228"/>
      <c r="H422" s="228"/>
      <c r="I422" s="229"/>
    </row>
    <row r="423" spans="1:9" ht="19.25" customHeight="1">
      <c r="A423" s="154">
        <v>48</v>
      </c>
      <c r="B423" s="204" t="s">
        <v>98</v>
      </c>
      <c r="C423" s="21"/>
      <c r="D423" s="25"/>
      <c r="E423" s="26"/>
      <c r="F423" s="6"/>
      <c r="G423" s="6"/>
      <c r="H423" s="6"/>
      <c r="I423" s="31"/>
    </row>
    <row r="424" spans="1:9" ht="52.5">
      <c r="A424" s="212">
        <v>49</v>
      </c>
      <c r="B424" s="137" t="s">
        <v>99</v>
      </c>
      <c r="C424" s="34"/>
      <c r="D424" s="35"/>
      <c r="E424" s="22"/>
      <c r="F424" s="6"/>
      <c r="G424" s="6"/>
      <c r="H424" s="6"/>
      <c r="I424" s="31"/>
    </row>
    <row r="425" spans="1:9" ht="14.5">
      <c r="A425" s="8"/>
      <c r="B425" s="19" t="s">
        <v>130</v>
      </c>
      <c r="C425" s="9" t="s">
        <v>147</v>
      </c>
      <c r="D425" s="9">
        <v>1</v>
      </c>
      <c r="E425" s="10">
        <v>21</v>
      </c>
      <c r="F425" s="9"/>
      <c r="G425" s="6">
        <v>1</v>
      </c>
      <c r="H425" s="10">
        <f>PRODUCT(D425:G425)</f>
        <v>21</v>
      </c>
      <c r="I425" s="33"/>
    </row>
    <row r="426" spans="1:9" ht="14.5">
      <c r="A426" s="8"/>
      <c r="B426" s="19" t="s">
        <v>132</v>
      </c>
      <c r="C426" s="9" t="s">
        <v>147</v>
      </c>
      <c r="D426" s="9">
        <v>1</v>
      </c>
      <c r="E426" s="10">
        <v>10</v>
      </c>
      <c r="F426" s="9"/>
      <c r="G426" s="6">
        <v>1</v>
      </c>
      <c r="H426" s="10">
        <f>PRODUCT(D426:G426)</f>
        <v>10</v>
      </c>
      <c r="I426" s="33">
        <v>0.8</v>
      </c>
    </row>
    <row r="427" spans="1:9" ht="15" thickBot="1">
      <c r="A427" s="217"/>
      <c r="B427" s="218"/>
      <c r="C427" s="219"/>
      <c r="D427" s="219"/>
      <c r="E427" s="220"/>
      <c r="F427" s="219"/>
      <c r="G427" s="221"/>
      <c r="H427" s="221"/>
      <c r="I427" s="222"/>
    </row>
    <row r="428" spans="1:9" ht="14.5">
      <c r="A428" s="230"/>
      <c r="B428" s="231" t="s">
        <v>127</v>
      </c>
      <c r="C428" s="232" t="s">
        <v>147</v>
      </c>
      <c r="D428" s="231"/>
      <c r="E428" s="231"/>
      <c r="F428" s="231"/>
      <c r="G428" s="233"/>
      <c r="H428" s="234">
        <f>SUM(H425:H427)*I426</f>
        <v>24.8</v>
      </c>
      <c r="I428" s="235"/>
    </row>
    <row r="429" spans="1:9" ht="14.5">
      <c r="A429" s="11"/>
      <c r="B429" s="12" t="s">
        <v>127</v>
      </c>
      <c r="C429" s="13" t="s">
        <v>151</v>
      </c>
      <c r="D429" s="12"/>
      <c r="E429" s="12"/>
      <c r="F429" s="12"/>
      <c r="G429" s="14">
        <v>3.2839999999999998</v>
      </c>
      <c r="H429" s="15">
        <f>H428*G429</f>
        <v>81.443200000000004</v>
      </c>
      <c r="I429" s="31"/>
    </row>
    <row r="430" spans="1:9" ht="14.5">
      <c r="A430" s="11"/>
      <c r="B430" s="12" t="s">
        <v>128</v>
      </c>
      <c r="C430" s="13" t="s">
        <v>151</v>
      </c>
      <c r="D430" s="12"/>
      <c r="E430" s="12"/>
      <c r="F430" s="12"/>
      <c r="G430" s="6"/>
      <c r="H430" s="15"/>
      <c r="I430" s="31"/>
    </row>
    <row r="431" spans="1:9" ht="15" thickBot="1">
      <c r="A431" s="16"/>
      <c r="B431" s="17" t="s">
        <v>129</v>
      </c>
      <c r="C431" s="236" t="s">
        <v>151</v>
      </c>
      <c r="D431" s="17"/>
      <c r="E431" s="17"/>
      <c r="F431" s="17"/>
      <c r="G431" s="18"/>
      <c r="H431" s="237">
        <f>H429-H430</f>
        <v>81.443200000000004</v>
      </c>
      <c r="I431" s="32"/>
    </row>
    <row r="432" spans="1:9">
      <c r="A432" s="212"/>
      <c r="B432" s="137"/>
      <c r="C432" s="34"/>
      <c r="D432" s="35"/>
      <c r="E432" s="22"/>
      <c r="F432" s="6"/>
      <c r="G432" s="6"/>
      <c r="H432" s="6"/>
      <c r="I432" s="31"/>
    </row>
    <row r="433" spans="1:9" ht="19.25" customHeight="1">
      <c r="A433" s="212">
        <v>50</v>
      </c>
      <c r="B433" s="137" t="s">
        <v>100</v>
      </c>
      <c r="C433" s="34"/>
      <c r="D433" s="35"/>
      <c r="E433" s="26"/>
      <c r="F433" s="6"/>
      <c r="G433" s="6"/>
      <c r="H433" s="6"/>
      <c r="I433" s="31"/>
    </row>
    <row r="434" spans="1:9" ht="19.25" customHeight="1">
      <c r="A434" s="154">
        <v>51</v>
      </c>
      <c r="B434" s="204" t="s">
        <v>101</v>
      </c>
      <c r="C434" s="21"/>
      <c r="D434" s="25"/>
      <c r="E434" s="22"/>
      <c r="F434" s="6"/>
      <c r="G434" s="6"/>
      <c r="H434" s="6"/>
      <c r="I434" s="31"/>
    </row>
    <row r="435" spans="1:9" ht="19.25" customHeight="1">
      <c r="A435" s="135"/>
      <c r="B435" s="134" t="s">
        <v>185</v>
      </c>
      <c r="C435" s="132" t="s">
        <v>147</v>
      </c>
      <c r="D435" s="9">
        <v>2</v>
      </c>
      <c r="E435" s="10">
        <v>0.2</v>
      </c>
      <c r="F435" s="9"/>
      <c r="G435" s="6">
        <v>2.4500000000000002</v>
      </c>
      <c r="H435" s="10">
        <f t="shared" ref="H435:H442" si="9">PRODUCT(D435:G435)</f>
        <v>0.98000000000000009</v>
      </c>
      <c r="I435" s="33"/>
    </row>
    <row r="436" spans="1:9" ht="19.25" customHeight="1">
      <c r="A436" s="8"/>
      <c r="B436" s="19"/>
      <c r="C436" s="132" t="s">
        <v>147</v>
      </c>
      <c r="D436" s="9">
        <v>2</v>
      </c>
      <c r="E436" s="157">
        <v>0.23</v>
      </c>
      <c r="F436" s="164"/>
      <c r="G436" s="167">
        <v>2.4500000000000002</v>
      </c>
      <c r="H436" s="10">
        <f t="shared" si="9"/>
        <v>1.1270000000000002</v>
      </c>
      <c r="I436" s="33"/>
    </row>
    <row r="437" spans="1:9" ht="19.25" customHeight="1">
      <c r="A437" s="135"/>
      <c r="B437" s="134" t="s">
        <v>186</v>
      </c>
      <c r="C437" s="132" t="s">
        <v>147</v>
      </c>
      <c r="D437" s="9">
        <v>2</v>
      </c>
      <c r="E437" s="157">
        <v>0.2</v>
      </c>
      <c r="F437" s="164"/>
      <c r="G437" s="167">
        <v>2.4500000000000002</v>
      </c>
      <c r="H437" s="10">
        <f t="shared" si="9"/>
        <v>0.98000000000000009</v>
      </c>
      <c r="I437" s="33"/>
    </row>
    <row r="438" spans="1:9" ht="16.75" customHeight="1">
      <c r="A438" s="8"/>
      <c r="B438" s="19"/>
      <c r="C438" s="132" t="s">
        <v>147</v>
      </c>
      <c r="D438" s="9">
        <v>2</v>
      </c>
      <c r="E438" s="157">
        <v>0.23</v>
      </c>
      <c r="F438" s="164"/>
      <c r="G438" s="167">
        <v>2.4500000000000002</v>
      </c>
      <c r="H438" s="10">
        <f t="shared" si="9"/>
        <v>1.1270000000000002</v>
      </c>
      <c r="I438" s="33"/>
    </row>
    <row r="439" spans="1:9" ht="15" customHeight="1">
      <c r="A439" s="135"/>
      <c r="B439" s="134" t="s">
        <v>187</v>
      </c>
      <c r="C439" s="132" t="s">
        <v>147</v>
      </c>
      <c r="D439" s="9">
        <v>1</v>
      </c>
      <c r="E439" s="157">
        <v>0.22500000000000001</v>
      </c>
      <c r="F439" s="164"/>
      <c r="G439" s="167">
        <v>3.5</v>
      </c>
      <c r="H439" s="10">
        <f t="shared" si="9"/>
        <v>0.78749999999999998</v>
      </c>
      <c r="I439" s="33"/>
    </row>
    <row r="440" spans="1:9" ht="14.4" customHeight="1">
      <c r="A440" s="8"/>
      <c r="B440" s="134" t="s">
        <v>188</v>
      </c>
      <c r="C440" s="132" t="s">
        <v>147</v>
      </c>
      <c r="D440" s="9">
        <v>2</v>
      </c>
      <c r="E440" s="157">
        <v>0.27</v>
      </c>
      <c r="F440" s="164"/>
      <c r="G440" s="167">
        <v>3.5</v>
      </c>
      <c r="H440" s="10">
        <f t="shared" si="9"/>
        <v>1.8900000000000001</v>
      </c>
      <c r="I440" s="33"/>
    </row>
    <row r="441" spans="1:9" ht="14.4" customHeight="1">
      <c r="A441" s="135"/>
      <c r="B441" s="134" t="s">
        <v>189</v>
      </c>
      <c r="C441" s="132" t="s">
        <v>147</v>
      </c>
      <c r="D441" s="9">
        <v>1</v>
      </c>
      <c r="E441" s="157">
        <v>0.22500000000000001</v>
      </c>
      <c r="F441" s="164"/>
      <c r="G441" s="167">
        <v>3.5</v>
      </c>
      <c r="H441" s="10">
        <f t="shared" si="9"/>
        <v>0.78749999999999998</v>
      </c>
      <c r="I441" s="33"/>
    </row>
    <row r="442" spans="1:9" ht="14.4" customHeight="1">
      <c r="A442" s="8"/>
      <c r="B442" s="134" t="s">
        <v>190</v>
      </c>
      <c r="C442" s="132" t="s">
        <v>147</v>
      </c>
      <c r="D442" s="9">
        <v>2</v>
      </c>
      <c r="E442" s="157">
        <v>0.24</v>
      </c>
      <c r="F442" s="164"/>
      <c r="G442" s="167">
        <v>3.5</v>
      </c>
      <c r="H442" s="10">
        <f t="shared" si="9"/>
        <v>1.68</v>
      </c>
      <c r="I442" s="272">
        <v>1</v>
      </c>
    </row>
    <row r="443" spans="1:9" ht="12" customHeight="1" thickBot="1">
      <c r="A443" s="217"/>
      <c r="B443" s="218"/>
      <c r="C443" s="219"/>
      <c r="D443" s="219"/>
      <c r="E443" s="220"/>
      <c r="F443" s="219"/>
      <c r="G443" s="221"/>
      <c r="H443" s="221"/>
      <c r="I443" s="222"/>
    </row>
    <row r="444" spans="1:9" ht="18.649999999999999" customHeight="1">
      <c r="A444" s="230"/>
      <c r="B444" s="231" t="s">
        <v>127</v>
      </c>
      <c r="C444" s="243" t="s">
        <v>147</v>
      </c>
      <c r="D444" s="231"/>
      <c r="E444" s="231"/>
      <c r="F444" s="231"/>
      <c r="G444" s="233"/>
      <c r="H444" s="234">
        <f>SUM(H435:H442)*I442</f>
        <v>9.359</v>
      </c>
      <c r="I444" s="235"/>
    </row>
    <row r="445" spans="1:9" ht="18.649999999999999" customHeight="1">
      <c r="A445" s="11"/>
      <c r="B445" s="12" t="s">
        <v>143</v>
      </c>
      <c r="C445" s="133" t="s">
        <v>151</v>
      </c>
      <c r="D445" s="12"/>
      <c r="E445" s="12"/>
      <c r="F445" s="12"/>
      <c r="G445" s="6">
        <v>10.763999999999999</v>
      </c>
      <c r="H445" s="15">
        <f>H444*G445</f>
        <v>100.74027599999999</v>
      </c>
      <c r="I445" s="31"/>
    </row>
    <row r="446" spans="1:9" ht="18.649999999999999" customHeight="1">
      <c r="A446" s="11"/>
      <c r="B446" s="12" t="s">
        <v>128</v>
      </c>
      <c r="C446" s="133" t="s">
        <v>151</v>
      </c>
      <c r="D446" s="12"/>
      <c r="E446" s="12"/>
      <c r="F446" s="12"/>
      <c r="G446" s="6"/>
      <c r="H446" s="15">
        <v>100.74027599999999</v>
      </c>
      <c r="I446" s="31"/>
    </row>
    <row r="447" spans="1:9" ht="18.649999999999999" customHeight="1" thickBot="1">
      <c r="A447" s="16"/>
      <c r="B447" s="17" t="s">
        <v>129</v>
      </c>
      <c r="C447" s="244" t="s">
        <v>151</v>
      </c>
      <c r="D447" s="17"/>
      <c r="E447" s="17"/>
      <c r="F447" s="17"/>
      <c r="G447" s="18"/>
      <c r="H447" s="237">
        <f>H445-H446</f>
        <v>0</v>
      </c>
      <c r="I447" s="32"/>
    </row>
    <row r="448" spans="1:9" ht="18.649999999999999" customHeight="1">
      <c r="A448" s="223"/>
      <c r="B448" s="296"/>
      <c r="C448" s="225"/>
      <c r="D448" s="226"/>
      <c r="E448" s="227"/>
      <c r="F448" s="228"/>
      <c r="G448" s="228"/>
      <c r="H448" s="228"/>
      <c r="I448" s="229"/>
    </row>
    <row r="449" spans="1:9" ht="12" customHeight="1">
      <c r="A449" s="212">
        <v>52</v>
      </c>
      <c r="B449" s="204" t="s">
        <v>102</v>
      </c>
      <c r="C449" s="34"/>
      <c r="D449" s="35"/>
      <c r="E449" s="26"/>
      <c r="F449" s="6"/>
      <c r="G449" s="6"/>
      <c r="H449" s="6"/>
      <c r="I449" s="31"/>
    </row>
    <row r="450" spans="1:9" ht="12" customHeight="1">
      <c r="A450" s="154"/>
      <c r="B450" s="166" t="s">
        <v>263</v>
      </c>
      <c r="C450" s="172" t="s">
        <v>139</v>
      </c>
      <c r="D450" s="9">
        <v>1</v>
      </c>
      <c r="E450" s="157"/>
      <c r="F450" s="164"/>
      <c r="G450" s="6"/>
      <c r="H450" s="10">
        <f>PRODUCT(D450:G450)</f>
        <v>1</v>
      </c>
      <c r="I450" s="239">
        <v>0.8</v>
      </c>
    </row>
    <row r="451" spans="1:9" ht="12" customHeight="1">
      <c r="A451" s="11"/>
      <c r="B451" s="12" t="s">
        <v>127</v>
      </c>
      <c r="C451" s="13" t="s">
        <v>139</v>
      </c>
      <c r="D451" s="12"/>
      <c r="E451" s="12"/>
      <c r="F451" s="12"/>
      <c r="G451" s="6"/>
      <c r="H451" s="15">
        <f>SUM(H449:H450)*I450</f>
        <v>0.8</v>
      </c>
      <c r="I451" s="31"/>
    </row>
    <row r="452" spans="1:9" ht="14.5">
      <c r="A452" s="11"/>
      <c r="B452" s="12" t="s">
        <v>128</v>
      </c>
      <c r="C452" s="13" t="s">
        <v>115</v>
      </c>
      <c r="D452" s="12"/>
      <c r="E452" s="12"/>
      <c r="F452" s="12"/>
      <c r="G452" s="6"/>
      <c r="H452" s="15">
        <v>0</v>
      </c>
      <c r="I452" s="31"/>
    </row>
    <row r="453" spans="1:9" ht="15" customHeight="1">
      <c r="A453" s="11"/>
      <c r="B453" s="12" t="s">
        <v>129</v>
      </c>
      <c r="C453" s="13" t="s">
        <v>115</v>
      </c>
      <c r="D453" s="12"/>
      <c r="E453" s="12"/>
      <c r="F453" s="12"/>
      <c r="G453" s="6"/>
      <c r="H453" s="15">
        <f>H451-H452</f>
        <v>0.8</v>
      </c>
      <c r="I453" s="31"/>
    </row>
    <row r="454" spans="1:9" ht="15" customHeight="1">
      <c r="A454" s="212"/>
      <c r="B454" s="204"/>
      <c r="C454" s="34"/>
      <c r="D454" s="35"/>
      <c r="E454" s="26"/>
      <c r="F454" s="6"/>
      <c r="G454" s="6"/>
      <c r="H454" s="6"/>
      <c r="I454" s="31"/>
    </row>
    <row r="455" spans="1:9" ht="15" customHeight="1">
      <c r="A455" s="212">
        <v>53</v>
      </c>
      <c r="B455" s="204" t="s">
        <v>104</v>
      </c>
      <c r="C455" s="34"/>
      <c r="D455" s="35"/>
      <c r="E455" s="26"/>
      <c r="F455" s="6"/>
      <c r="G455" s="6"/>
      <c r="H455" s="6"/>
      <c r="I455" s="31"/>
    </row>
    <row r="456" spans="1:9" ht="15" customHeight="1" thickBot="1">
      <c r="A456" s="264"/>
      <c r="B456" s="245" t="s">
        <v>264</v>
      </c>
      <c r="C456" s="294" t="s">
        <v>139</v>
      </c>
      <c r="D456" s="219">
        <v>6</v>
      </c>
      <c r="E456" s="247"/>
      <c r="F456" s="248"/>
      <c r="G456" s="221"/>
      <c r="H456" s="220">
        <f>PRODUCT(D456:G456)</f>
        <v>6</v>
      </c>
      <c r="I456" s="239">
        <v>0.8</v>
      </c>
    </row>
    <row r="457" spans="1:9" ht="15" customHeight="1">
      <c r="A457" s="230"/>
      <c r="B457" s="231" t="s">
        <v>127</v>
      </c>
      <c r="C457" s="232" t="s">
        <v>139</v>
      </c>
      <c r="D457" s="231"/>
      <c r="E457" s="231"/>
      <c r="F457" s="231"/>
      <c r="G457" s="233"/>
      <c r="H457" s="234">
        <f>SUM(H455:H456)*I456</f>
        <v>4.8000000000000007</v>
      </c>
      <c r="I457" s="235"/>
    </row>
    <row r="458" spans="1:9" ht="15" customHeight="1">
      <c r="A458" s="11"/>
      <c r="B458" s="12" t="s">
        <v>128</v>
      </c>
      <c r="C458" s="13" t="s">
        <v>115</v>
      </c>
      <c r="D458" s="12"/>
      <c r="E458" s="12"/>
      <c r="F458" s="12"/>
      <c r="G458" s="6"/>
      <c r="H458" s="15">
        <v>0</v>
      </c>
      <c r="I458" s="31"/>
    </row>
    <row r="459" spans="1:9" ht="15" thickBot="1">
      <c r="A459" s="16"/>
      <c r="B459" s="17" t="s">
        <v>129</v>
      </c>
      <c r="C459" s="236" t="s">
        <v>115</v>
      </c>
      <c r="D459" s="17"/>
      <c r="E459" s="17"/>
      <c r="F459" s="17"/>
      <c r="G459" s="18"/>
      <c r="H459" s="237">
        <f>H457-H458</f>
        <v>4.8000000000000007</v>
      </c>
      <c r="I459" s="32"/>
    </row>
    <row r="460" spans="1:9" ht="15.5" customHeight="1">
      <c r="A460" s="268"/>
      <c r="B460" s="296"/>
      <c r="C460" s="269"/>
      <c r="D460" s="270"/>
      <c r="E460" s="238"/>
      <c r="F460" s="228"/>
      <c r="G460" s="228"/>
      <c r="H460" s="228"/>
      <c r="I460" s="229"/>
    </row>
    <row r="461" spans="1:9" ht="15.5" customHeight="1">
      <c r="A461" s="212">
        <v>54</v>
      </c>
      <c r="B461" s="204" t="s">
        <v>105</v>
      </c>
      <c r="C461" s="34"/>
      <c r="D461" s="35"/>
      <c r="E461" s="26"/>
      <c r="F461" s="6"/>
      <c r="G461" s="6"/>
      <c r="H461" s="6"/>
      <c r="I461" s="31"/>
    </row>
    <row r="462" spans="1:9" ht="15.5" customHeight="1">
      <c r="A462" s="212">
        <v>55</v>
      </c>
      <c r="B462" s="204" t="s">
        <v>106</v>
      </c>
      <c r="C462" s="34"/>
      <c r="D462" s="35"/>
      <c r="E462" s="36"/>
      <c r="F462" s="6"/>
      <c r="G462" s="6"/>
      <c r="H462" s="6"/>
      <c r="I462" s="31"/>
    </row>
    <row r="463" spans="1:9" ht="15.5" customHeight="1" thickBot="1">
      <c r="A463" s="264"/>
      <c r="B463" s="332" t="s">
        <v>278</v>
      </c>
      <c r="C463" s="318" t="s">
        <v>245</v>
      </c>
      <c r="D463" s="318">
        <v>1</v>
      </c>
      <c r="E463" s="322"/>
      <c r="F463" s="323"/>
      <c r="G463" s="221"/>
      <c r="H463" s="319">
        <f>PRODUCT(D463:G463)</f>
        <v>1</v>
      </c>
      <c r="I463" s="239">
        <v>0.8</v>
      </c>
    </row>
    <row r="464" spans="1:9" ht="15.5" customHeight="1">
      <c r="A464" s="230"/>
      <c r="B464" s="231" t="s">
        <v>127</v>
      </c>
      <c r="C464" s="232" t="s">
        <v>245</v>
      </c>
      <c r="D464" s="231"/>
      <c r="E464" s="231"/>
      <c r="F464" s="231"/>
      <c r="G464" s="233"/>
      <c r="H464" s="234">
        <f>SUM(H462:H463)*I463</f>
        <v>0.8</v>
      </c>
      <c r="I464" s="235"/>
    </row>
    <row r="465" spans="1:9" ht="15.5" customHeight="1">
      <c r="A465" s="11"/>
      <c r="B465" s="12" t="s">
        <v>128</v>
      </c>
      <c r="C465" s="13" t="s">
        <v>245</v>
      </c>
      <c r="D465" s="12"/>
      <c r="E465" s="12"/>
      <c r="F465" s="12"/>
      <c r="G465" s="6"/>
      <c r="H465" s="15">
        <v>0</v>
      </c>
      <c r="I465" s="31"/>
    </row>
    <row r="466" spans="1:9" ht="15.5" customHeight="1" thickBot="1">
      <c r="A466" s="16"/>
      <c r="B466" s="17" t="s">
        <v>129</v>
      </c>
      <c r="C466" s="236" t="s">
        <v>245</v>
      </c>
      <c r="D466" s="17"/>
      <c r="E466" s="17"/>
      <c r="F466" s="17"/>
      <c r="G466" s="18"/>
      <c r="H466" s="237">
        <f>H464-H465</f>
        <v>0.8</v>
      </c>
      <c r="I466" s="32"/>
    </row>
    <row r="467" spans="1:9" ht="15.5" customHeight="1">
      <c r="A467" s="212"/>
      <c r="B467" s="204"/>
      <c r="C467" s="34"/>
      <c r="D467" s="35"/>
      <c r="E467" s="36"/>
      <c r="F467" s="6"/>
      <c r="G467" s="6"/>
      <c r="H467" s="6"/>
      <c r="I467" s="31"/>
    </row>
    <row r="468" spans="1:9" ht="15.5" customHeight="1">
      <c r="A468" s="212">
        <v>56</v>
      </c>
      <c r="B468" s="137" t="s">
        <v>107</v>
      </c>
      <c r="C468" s="34"/>
      <c r="D468" s="35"/>
      <c r="E468" s="26"/>
      <c r="F468" s="6"/>
      <c r="G468" s="6"/>
      <c r="H468" s="6"/>
      <c r="I468" s="31"/>
    </row>
    <row r="469" spans="1:9" ht="15.5" customHeight="1">
      <c r="A469" s="212">
        <v>57</v>
      </c>
      <c r="B469" s="137" t="s">
        <v>108</v>
      </c>
      <c r="C469" s="34"/>
      <c r="D469" s="35"/>
      <c r="E469" s="26"/>
      <c r="F469" s="6"/>
      <c r="G469" s="6"/>
      <c r="H469" s="6"/>
      <c r="I469" s="31"/>
    </row>
    <row r="470" spans="1:9" ht="15.5" customHeight="1" thickBot="1">
      <c r="A470" s="264"/>
      <c r="B470" s="245" t="s">
        <v>265</v>
      </c>
      <c r="C470" s="294" t="s">
        <v>139</v>
      </c>
      <c r="D470" s="219">
        <v>1</v>
      </c>
      <c r="E470" s="247"/>
      <c r="F470" s="248"/>
      <c r="G470" s="221"/>
      <c r="H470" s="220">
        <f>PRODUCT(D470:G470)</f>
        <v>1</v>
      </c>
      <c r="I470" s="239">
        <v>0.8</v>
      </c>
    </row>
    <row r="471" spans="1:9" ht="19.5" customHeight="1">
      <c r="A471" s="230"/>
      <c r="B471" s="231" t="s">
        <v>127</v>
      </c>
      <c r="C471" s="232" t="s">
        <v>139</v>
      </c>
      <c r="D471" s="231"/>
      <c r="E471" s="231"/>
      <c r="F471" s="231"/>
      <c r="G471" s="233"/>
      <c r="H471" s="234">
        <f>SUM(H469:H470)*I470</f>
        <v>0.8</v>
      </c>
      <c r="I471" s="235"/>
    </row>
    <row r="472" spans="1:9" ht="14.5">
      <c r="A472" s="11"/>
      <c r="B472" s="12" t="s">
        <v>128</v>
      </c>
      <c r="C472" s="13" t="s">
        <v>139</v>
      </c>
      <c r="D472" s="12"/>
      <c r="E472" s="12"/>
      <c r="F472" s="12"/>
      <c r="G472" s="6"/>
      <c r="H472" s="15">
        <v>0</v>
      </c>
      <c r="I472" s="31"/>
    </row>
    <row r="473" spans="1:9" ht="19.75" customHeight="1" thickBot="1">
      <c r="A473" s="16"/>
      <c r="B473" s="17" t="s">
        <v>129</v>
      </c>
      <c r="C473" s="236" t="s">
        <v>139</v>
      </c>
      <c r="D473" s="17"/>
      <c r="E473" s="17"/>
      <c r="F473" s="17"/>
      <c r="G473" s="18"/>
      <c r="H473" s="237">
        <f>H471-H472</f>
        <v>0.8</v>
      </c>
      <c r="I473" s="32"/>
    </row>
    <row r="474" spans="1:9" ht="19.75" customHeight="1">
      <c r="A474" s="268"/>
      <c r="B474" s="224"/>
      <c r="C474" s="269"/>
      <c r="D474" s="270"/>
      <c r="E474" s="238"/>
      <c r="F474" s="228"/>
      <c r="G474" s="228"/>
      <c r="H474" s="228"/>
      <c r="I474" s="229"/>
    </row>
    <row r="475" spans="1:9" ht="19.75" customHeight="1">
      <c r="A475" s="154">
        <v>58</v>
      </c>
      <c r="B475" s="137" t="s">
        <v>109</v>
      </c>
      <c r="C475" s="21"/>
      <c r="D475" s="25"/>
      <c r="E475" s="22"/>
      <c r="F475" s="6"/>
      <c r="G475" s="6"/>
      <c r="H475" s="6"/>
      <c r="I475" s="31"/>
    </row>
    <row r="476" spans="1:9" ht="19.75" customHeight="1">
      <c r="A476" s="154"/>
      <c r="B476" s="206" t="s">
        <v>193</v>
      </c>
      <c r="C476" s="132" t="s">
        <v>131</v>
      </c>
      <c r="D476" s="9">
        <v>4</v>
      </c>
      <c r="E476" s="10">
        <v>5.0199999999999996</v>
      </c>
      <c r="F476" s="9"/>
      <c r="G476" s="6"/>
      <c r="H476" s="10">
        <f t="shared" ref="H476:H482" si="10">PRODUCT(D476:G476)</f>
        <v>20.079999999999998</v>
      </c>
      <c r="I476" s="31"/>
    </row>
    <row r="477" spans="1:9" ht="11.4" customHeight="1">
      <c r="A477" s="154"/>
      <c r="B477" s="206" t="s">
        <v>192</v>
      </c>
      <c r="C477" s="132" t="s">
        <v>131</v>
      </c>
      <c r="D477" s="9">
        <v>9</v>
      </c>
      <c r="E477" s="10">
        <v>0.78</v>
      </c>
      <c r="F477" s="9"/>
      <c r="G477" s="6"/>
      <c r="H477" s="10">
        <f t="shared" si="10"/>
        <v>7.0200000000000005</v>
      </c>
      <c r="I477" s="31"/>
    </row>
    <row r="478" spans="1:9" ht="14.5">
      <c r="A478" s="154"/>
      <c r="B478" s="206" t="s">
        <v>194</v>
      </c>
      <c r="C478" s="132" t="s">
        <v>131</v>
      </c>
      <c r="D478" s="9">
        <v>9</v>
      </c>
      <c r="E478" s="10">
        <v>0.78</v>
      </c>
      <c r="F478" s="9"/>
      <c r="G478" s="6"/>
      <c r="H478" s="10">
        <f t="shared" ref="H478" si="11">PRODUCT(D478:G478)</f>
        <v>7.0200000000000005</v>
      </c>
      <c r="I478" s="31"/>
    </row>
    <row r="479" spans="1:9" ht="20.399999999999999" customHeight="1">
      <c r="A479" s="154"/>
      <c r="B479" s="206" t="s">
        <v>195</v>
      </c>
      <c r="C479" s="132" t="s">
        <v>131</v>
      </c>
      <c r="D479" s="9">
        <v>5</v>
      </c>
      <c r="E479" s="10">
        <v>1.1200000000000001</v>
      </c>
      <c r="F479" s="9"/>
      <c r="G479" s="6"/>
      <c r="H479" s="10">
        <f t="shared" si="10"/>
        <v>5.6000000000000005</v>
      </c>
      <c r="I479" s="31"/>
    </row>
    <row r="480" spans="1:9" ht="20.399999999999999" customHeight="1">
      <c r="A480" s="154"/>
      <c r="B480" s="206" t="s">
        <v>195</v>
      </c>
      <c r="C480" s="132" t="s">
        <v>131</v>
      </c>
      <c r="D480" s="9">
        <v>5</v>
      </c>
      <c r="E480" s="10">
        <v>1.1200000000000001</v>
      </c>
      <c r="F480" s="9"/>
      <c r="G480" s="6"/>
      <c r="H480" s="10">
        <f t="shared" si="10"/>
        <v>5.6000000000000005</v>
      </c>
      <c r="I480" s="31"/>
    </row>
    <row r="481" spans="1:9" ht="20.399999999999999" customHeight="1">
      <c r="A481" s="154"/>
      <c r="B481" s="206" t="s">
        <v>196</v>
      </c>
      <c r="C481" s="132" t="s">
        <v>131</v>
      </c>
      <c r="D481" s="9">
        <v>4</v>
      </c>
      <c r="E481" s="10">
        <v>1.5</v>
      </c>
      <c r="F481" s="9"/>
      <c r="G481" s="6"/>
      <c r="H481" s="10">
        <f t="shared" si="10"/>
        <v>6</v>
      </c>
      <c r="I481" s="171"/>
    </row>
    <row r="482" spans="1:9" ht="20.399999999999999" customHeight="1">
      <c r="A482" s="264"/>
      <c r="B482" s="265" t="s">
        <v>279</v>
      </c>
      <c r="C482" s="315" t="s">
        <v>131</v>
      </c>
      <c r="D482" s="315">
        <v>4</v>
      </c>
      <c r="E482" s="316">
        <v>1</v>
      </c>
      <c r="F482" s="315"/>
      <c r="G482" s="6"/>
      <c r="H482" s="316">
        <f t="shared" si="10"/>
        <v>4</v>
      </c>
      <c r="I482" s="272">
        <v>0.95</v>
      </c>
    </row>
    <row r="483" spans="1:9" ht="20.399999999999999" customHeight="1" thickBot="1">
      <c r="A483" s="217"/>
      <c r="B483" s="218"/>
      <c r="C483" s="219"/>
      <c r="D483" s="219"/>
      <c r="E483" s="220"/>
      <c r="F483" s="219"/>
      <c r="G483" s="221"/>
      <c r="H483" s="221"/>
      <c r="I483" s="222"/>
    </row>
    <row r="484" spans="1:9" ht="20.399999999999999" customHeight="1">
      <c r="A484" s="230"/>
      <c r="B484" s="297" t="s">
        <v>197</v>
      </c>
      <c r="C484" s="243" t="s">
        <v>131</v>
      </c>
      <c r="D484" s="231"/>
      <c r="E484" s="231"/>
      <c r="F484" s="231"/>
      <c r="G484" s="233"/>
      <c r="H484" s="234">
        <f>SUM(H476:H482)*I482</f>
        <v>52.553999999999995</v>
      </c>
      <c r="I484" s="235"/>
    </row>
    <row r="485" spans="1:9" ht="14.5">
      <c r="A485" s="11"/>
      <c r="B485" s="136" t="s">
        <v>198</v>
      </c>
      <c r="C485" s="133" t="s">
        <v>133</v>
      </c>
      <c r="D485" s="12"/>
      <c r="E485" s="12"/>
      <c r="F485" s="12"/>
      <c r="G485" s="6">
        <v>3.2839999999999998</v>
      </c>
      <c r="H485" s="15">
        <f>H484*G485</f>
        <v>172.58733599999996</v>
      </c>
      <c r="I485" s="31"/>
    </row>
    <row r="486" spans="1:9" ht="14.5">
      <c r="A486" s="11"/>
      <c r="B486" s="12" t="s">
        <v>128</v>
      </c>
      <c r="C486" s="133" t="s">
        <v>133</v>
      </c>
      <c r="D486" s="12"/>
      <c r="E486" s="12"/>
      <c r="F486" s="12"/>
      <c r="G486" s="6"/>
      <c r="H486" s="15">
        <v>168.53487999999999</v>
      </c>
      <c r="I486" s="31"/>
    </row>
    <row r="487" spans="1:9" ht="14.4" customHeight="1" thickBot="1">
      <c r="A487" s="16"/>
      <c r="B487" s="17" t="s">
        <v>129</v>
      </c>
      <c r="C487" s="244" t="s">
        <v>170</v>
      </c>
      <c r="D487" s="17"/>
      <c r="E487" s="17"/>
      <c r="F487" s="17"/>
      <c r="G487" s="18"/>
      <c r="H487" s="237">
        <f>H485-H486</f>
        <v>4.0524559999999781</v>
      </c>
      <c r="I487" s="32"/>
    </row>
    <row r="488" spans="1:9" ht="16.5" customHeight="1">
      <c r="A488" s="223"/>
      <c r="B488" s="224"/>
      <c r="C488" s="225"/>
      <c r="D488" s="226"/>
      <c r="E488" s="227"/>
      <c r="F488" s="228"/>
      <c r="G488" s="228"/>
      <c r="H488" s="228"/>
      <c r="I488" s="229"/>
    </row>
    <row r="489" spans="1:9" ht="16.5" customHeight="1">
      <c r="A489" s="154">
        <v>59</v>
      </c>
      <c r="B489" s="137" t="s">
        <v>110</v>
      </c>
      <c r="C489" s="21"/>
      <c r="D489" s="25"/>
      <c r="E489" s="26"/>
      <c r="F489" s="6"/>
      <c r="G489" s="6"/>
      <c r="H489" s="6"/>
      <c r="I489" s="31"/>
    </row>
    <row r="490" spans="1:9" ht="16.5" customHeight="1" thickBot="1">
      <c r="A490" s="16"/>
      <c r="B490" s="17"/>
      <c r="C490" s="236"/>
      <c r="D490" s="17"/>
      <c r="E490" s="17"/>
      <c r="F490" s="17"/>
      <c r="G490" s="18"/>
      <c r="H490" s="237"/>
      <c r="I490" s="32"/>
    </row>
    <row r="491" spans="1:9" ht="16.5" customHeight="1">
      <c r="A491" s="154">
        <v>60</v>
      </c>
      <c r="B491" s="137" t="s">
        <v>111</v>
      </c>
      <c r="C491" s="21"/>
      <c r="D491" s="25"/>
      <c r="E491" s="26"/>
      <c r="F491" s="6"/>
      <c r="G491" s="6"/>
      <c r="H491" s="6"/>
      <c r="I491" s="31"/>
    </row>
    <row r="492" spans="1:9" ht="16.5" customHeight="1" thickBot="1">
      <c r="A492" s="264"/>
      <c r="B492" s="245" t="s">
        <v>266</v>
      </c>
      <c r="C492" s="294" t="s">
        <v>139</v>
      </c>
      <c r="D492" s="219">
        <v>2</v>
      </c>
      <c r="E492" s="247"/>
      <c r="F492" s="248"/>
      <c r="G492" s="221"/>
      <c r="H492" s="220">
        <f>PRODUCT(D492:G492)</f>
        <v>2</v>
      </c>
      <c r="I492" s="222"/>
    </row>
    <row r="493" spans="1:9" ht="16.5" customHeight="1">
      <c r="A493" s="230"/>
      <c r="B493" s="231" t="s">
        <v>127</v>
      </c>
      <c r="C493" s="232" t="s">
        <v>139</v>
      </c>
      <c r="D493" s="231"/>
      <c r="E493" s="231"/>
      <c r="F493" s="231"/>
      <c r="G493" s="233"/>
      <c r="H493" s="234">
        <f>SUM(H491:H492)</f>
        <v>2</v>
      </c>
      <c r="I493" s="235"/>
    </row>
    <row r="494" spans="1:9" ht="14.5">
      <c r="A494" s="11"/>
      <c r="B494" s="12" t="s">
        <v>128</v>
      </c>
      <c r="C494" s="13" t="s">
        <v>139</v>
      </c>
      <c r="D494" s="12"/>
      <c r="E494" s="12"/>
      <c r="F494" s="12"/>
      <c r="G494" s="6"/>
      <c r="H494" s="15">
        <v>0</v>
      </c>
      <c r="I494" s="31"/>
    </row>
    <row r="495" spans="1:9" ht="15" thickBot="1">
      <c r="A495" s="16"/>
      <c r="B495" s="17" t="s">
        <v>129</v>
      </c>
      <c r="C495" s="236" t="s">
        <v>139</v>
      </c>
      <c r="D495" s="17"/>
      <c r="E495" s="17"/>
      <c r="F495" s="17"/>
      <c r="G495" s="18"/>
      <c r="H495" s="237">
        <f>H493-H494</f>
        <v>2</v>
      </c>
      <c r="I495" s="32"/>
    </row>
    <row r="496" spans="1:9">
      <c r="A496" s="223"/>
      <c r="B496" s="224"/>
      <c r="C496" s="225"/>
      <c r="D496" s="226"/>
      <c r="E496" s="238"/>
      <c r="F496" s="228"/>
      <c r="G496" s="228"/>
      <c r="H496" s="228"/>
      <c r="I496" s="229"/>
    </row>
    <row r="497" spans="1:9" ht="31.5">
      <c r="A497" s="154">
        <v>61</v>
      </c>
      <c r="B497" s="204" t="s">
        <v>112</v>
      </c>
      <c r="C497" s="21"/>
      <c r="D497" s="25"/>
      <c r="E497" s="26"/>
      <c r="F497" s="6"/>
      <c r="G497" s="6"/>
      <c r="H497" s="6"/>
      <c r="I497" s="31"/>
    </row>
    <row r="498" spans="1:9" ht="147">
      <c r="A498" s="154">
        <v>62</v>
      </c>
      <c r="B498" s="137" t="s">
        <v>113</v>
      </c>
      <c r="C498" s="21"/>
      <c r="D498" s="25"/>
      <c r="E498" s="26"/>
      <c r="F498" s="6"/>
      <c r="G498" s="6"/>
      <c r="H498" s="6"/>
      <c r="I498" s="31"/>
    </row>
    <row r="499" spans="1:9">
      <c r="A499" s="154"/>
      <c r="B499" s="137"/>
      <c r="C499" s="21"/>
      <c r="D499" s="25"/>
      <c r="E499" s="26"/>
      <c r="F499" s="6"/>
      <c r="G499" s="6"/>
      <c r="H499" s="6"/>
      <c r="I499" s="31"/>
    </row>
    <row r="500" spans="1:9" ht="14.5">
      <c r="A500" s="154"/>
      <c r="B500" s="206" t="s">
        <v>196</v>
      </c>
      <c r="C500" s="132" t="s">
        <v>137</v>
      </c>
      <c r="D500" s="9">
        <v>1</v>
      </c>
      <c r="E500" s="10"/>
      <c r="F500" s="9"/>
      <c r="G500" s="6"/>
      <c r="H500" s="10">
        <f t="shared" ref="H500" si="12">PRODUCT(D500:G500)</f>
        <v>1</v>
      </c>
      <c r="I500" s="272">
        <v>1</v>
      </c>
    </row>
    <row r="501" spans="1:9" ht="15" thickBot="1">
      <c r="A501" s="217"/>
      <c r="B501" s="218"/>
      <c r="C501" s="219"/>
      <c r="D501" s="219"/>
      <c r="E501" s="220"/>
      <c r="F501" s="219"/>
      <c r="G501" s="221"/>
      <c r="H501" s="221"/>
      <c r="I501" s="222"/>
    </row>
    <row r="502" spans="1:9" ht="14.5">
      <c r="A502" s="230"/>
      <c r="B502" s="297" t="s">
        <v>145</v>
      </c>
      <c r="C502" s="243" t="s">
        <v>137</v>
      </c>
      <c r="D502" s="231"/>
      <c r="E502" s="231"/>
      <c r="F502" s="231"/>
      <c r="G502" s="233"/>
      <c r="H502" s="234">
        <f>SUM(H499:H500)*I500</f>
        <v>1</v>
      </c>
      <c r="I502" s="235"/>
    </row>
    <row r="503" spans="1:9" ht="14.5">
      <c r="A503" s="11"/>
      <c r="B503" s="136" t="s">
        <v>199</v>
      </c>
      <c r="C503" s="133" t="s">
        <v>137</v>
      </c>
      <c r="D503" s="12"/>
      <c r="E503" s="12"/>
      <c r="F503" s="12"/>
      <c r="G503" s="6"/>
      <c r="H503" s="15">
        <v>1</v>
      </c>
      <c r="I503" s="31"/>
    </row>
    <row r="504" spans="1:9" ht="15" thickBot="1">
      <c r="A504" s="16"/>
      <c r="B504" s="17" t="s">
        <v>129</v>
      </c>
      <c r="C504" s="244" t="s">
        <v>137</v>
      </c>
      <c r="D504" s="17"/>
      <c r="E504" s="17"/>
      <c r="F504" s="17"/>
      <c r="G504" s="18"/>
      <c r="H504" s="237">
        <f>H502-H503</f>
        <v>0</v>
      </c>
      <c r="I504" s="32"/>
    </row>
    <row r="505" spans="1:9" ht="14.5">
      <c r="A505" s="257"/>
      <c r="B505" s="258"/>
      <c r="C505" s="298"/>
      <c r="D505" s="258"/>
      <c r="E505" s="258"/>
      <c r="F505" s="258"/>
      <c r="G505" s="228"/>
      <c r="H505" s="259"/>
      <c r="I505" s="229"/>
    </row>
    <row r="506" spans="1:9">
      <c r="A506" s="216"/>
      <c r="B506" s="6" t="s">
        <v>242</v>
      </c>
      <c r="C506" s="6"/>
      <c r="D506" s="6"/>
      <c r="E506" s="37"/>
      <c r="F506" s="6"/>
      <c r="G506" s="6"/>
      <c r="H506" s="6"/>
      <c r="I506" s="31"/>
    </row>
    <row r="507" spans="1:9" ht="112">
      <c r="A507" s="304">
        <v>1</v>
      </c>
      <c r="B507" s="305" t="s">
        <v>116</v>
      </c>
      <c r="C507" s="6"/>
      <c r="D507" s="6"/>
      <c r="E507" s="37"/>
      <c r="F507" s="6"/>
      <c r="G507" s="6"/>
      <c r="H507" s="6"/>
      <c r="I507" s="31"/>
    </row>
    <row r="508" spans="1:9">
      <c r="A508" s="306"/>
      <c r="B508" s="38" t="s">
        <v>146</v>
      </c>
      <c r="C508" s="39" t="s">
        <v>125</v>
      </c>
      <c r="D508" s="39">
        <v>1</v>
      </c>
      <c r="E508" s="40">
        <v>18.7</v>
      </c>
      <c r="F508" s="39"/>
      <c r="G508" s="40">
        <v>0.96</v>
      </c>
      <c r="H508" s="40">
        <f>PRODUCT(D508:G508)</f>
        <v>17.951999999999998</v>
      </c>
      <c r="I508" s="31"/>
    </row>
    <row r="509" spans="1:9">
      <c r="A509" s="306"/>
      <c r="B509" s="178" t="s">
        <v>191</v>
      </c>
      <c r="C509" s="39" t="s">
        <v>125</v>
      </c>
      <c r="D509" s="39">
        <v>2</v>
      </c>
      <c r="E509" s="40">
        <v>0.43</v>
      </c>
      <c r="F509" s="39"/>
      <c r="G509" s="40">
        <v>2.77</v>
      </c>
      <c r="H509" s="40">
        <f>PRODUCT(D509:G509)</f>
        <v>2.3822000000000001</v>
      </c>
      <c r="I509" s="31"/>
    </row>
    <row r="510" spans="1:9" ht="13.5" thickBot="1">
      <c r="A510" s="306"/>
      <c r="B510" s="38"/>
      <c r="C510" s="39"/>
      <c r="D510" s="39"/>
      <c r="E510" s="40"/>
      <c r="F510" s="39"/>
      <c r="G510" s="40"/>
      <c r="H510" s="40"/>
      <c r="I510" s="31"/>
    </row>
    <row r="511" spans="1:9" ht="14.5">
      <c r="A511" s="230"/>
      <c r="B511" s="231" t="s">
        <v>127</v>
      </c>
      <c r="C511" s="232" t="s">
        <v>125</v>
      </c>
      <c r="D511" s="231"/>
      <c r="E511" s="231"/>
      <c r="F511" s="231"/>
      <c r="G511" s="233"/>
      <c r="H511" s="234">
        <f>SUM(H508:H510)</f>
        <v>20.334199999999999</v>
      </c>
      <c r="I511" s="235"/>
    </row>
    <row r="512" spans="1:9" ht="14.5">
      <c r="A512" s="11"/>
      <c r="B512" s="12" t="s">
        <v>143</v>
      </c>
      <c r="C512" s="13" t="s">
        <v>115</v>
      </c>
      <c r="D512" s="12"/>
      <c r="E512" s="12"/>
      <c r="F512" s="12"/>
      <c r="G512" s="6">
        <v>10.763999999999999</v>
      </c>
      <c r="H512" s="15">
        <f>H511*G512</f>
        <v>218.87732879999999</v>
      </c>
      <c r="I512" s="31"/>
    </row>
    <row r="513" spans="1:9" ht="14.5">
      <c r="A513" s="11"/>
      <c r="B513" s="12" t="s">
        <v>128</v>
      </c>
      <c r="C513" s="13" t="s">
        <v>115</v>
      </c>
      <c r="D513" s="12"/>
      <c r="E513" s="12"/>
      <c r="F513" s="12"/>
      <c r="G513" s="6"/>
      <c r="H513" s="15">
        <v>218.87732879999999</v>
      </c>
      <c r="I513" s="31"/>
    </row>
    <row r="514" spans="1:9" ht="15" thickBot="1">
      <c r="A514" s="16"/>
      <c r="B514" s="17" t="s">
        <v>129</v>
      </c>
      <c r="C514" s="236" t="s">
        <v>115</v>
      </c>
      <c r="D514" s="17"/>
      <c r="E514" s="17"/>
      <c r="F514" s="17"/>
      <c r="G514" s="18"/>
      <c r="H514" s="237">
        <f>H512-H513</f>
        <v>0</v>
      </c>
      <c r="I514" s="32"/>
    </row>
    <row r="515" spans="1:9" ht="14.5">
      <c r="A515" s="307"/>
      <c r="B515" s="308"/>
      <c r="C515" s="309"/>
      <c r="D515" s="310"/>
      <c r="E515" s="310"/>
      <c r="F515" s="310"/>
      <c r="G515" s="221"/>
      <c r="H515" s="311"/>
      <c r="I515" s="222"/>
    </row>
  </sheetData>
  <mergeCells count="2">
    <mergeCell ref="A1:I1"/>
    <mergeCell ref="A2:I2"/>
  </mergeCells>
  <pageMargins left="0.25" right="0.25" top="0.5" bottom="0.5" header="0.3" footer="0.3"/>
  <pageSetup scale="9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4bbc83bb-f4ba-4c36-bab3-5589d9d2bde5" xsi:nil="true"/>
    <_Flow_SignoffStatus xmlns="f8ff5d5a-8ee0-4304-8e65-845a62f84fb6" xsi:nil="true"/>
    <_ip_UnifiedCompliancePolicyProperties xmlns="http://schemas.microsoft.com/sharepoint/v3" xsi:nil="true"/>
    <lcf76f155ced4ddcb4097134ff3c332f xmlns="f8ff5d5a-8ee0-4304-8e65-845a62f84fb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3EA1B17-1388-4334-8581-9F39EB9088CA}"/>
</file>

<file path=customXml/itemProps2.xml><?xml version="1.0" encoding="utf-8"?>
<ds:datastoreItem xmlns:ds="http://schemas.openxmlformats.org/officeDocument/2006/customXml" ds:itemID="{84185B32-D486-42C2-827B-AD3E7DE47C60}">
  <ds:schemaRefs>
    <ds:schemaRef ds:uri="http://schemas.microsoft.com/sharepoint/v3/contenttype/forms"/>
  </ds:schemaRefs>
</ds:datastoreItem>
</file>

<file path=customXml/itemProps3.xml><?xml version="1.0" encoding="utf-8"?>
<ds:datastoreItem xmlns:ds="http://schemas.openxmlformats.org/officeDocument/2006/customXml" ds:itemID="{9F2EC624-75FA-4B10-A708-9912946E3BC1}">
  <ds:schemaRefs>
    <ds:schemaRef ds:uri="72b43016-16a7-42f7-bc1a-063c27e5d515"/>
    <ds:schemaRef ds:uri="http://www.w3.org/XML/1998/namespace"/>
    <ds:schemaRef ds:uri="7326994b-23a0-4b5e-a973-7b87443abe0a"/>
    <ds:schemaRef ds:uri="http://schemas.microsoft.com/office/2006/documentManagement/types"/>
    <ds:schemaRef ds:uri="http://purl.org/dc/dcmitype/"/>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PI</vt:lpstr>
      <vt:lpstr>Summary</vt:lpstr>
      <vt:lpstr>Abstract</vt:lpstr>
      <vt:lpstr>MB Sheet</vt:lpstr>
      <vt:lpstr>'MB Sheet'!Print_Area</vt:lpstr>
      <vt:lpstr>'MB Sheet'!Print_Titles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Purchase Order</dc:title>
  <dc:creator>1020052</dc:creator>
  <cp:lastModifiedBy>Urmila Jadhav</cp:lastModifiedBy>
  <cp:lastPrinted>2024-08-15T04:58:50Z</cp:lastPrinted>
  <dcterms:created xsi:type="dcterms:W3CDTF">2023-11-25T08:04:00Z</dcterms:created>
  <dcterms:modified xsi:type="dcterms:W3CDTF">2024-11-07T07:20:11Z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2023-10-19T00:00:00Z</vt:filetime>
  </property>
  <property fmtid="{D5CDD505-2E9C-101B-9397-08002B2CF9AE}" pid="3" name="LastSaved">
    <vt:filetime>2023-11-25T00:00:00Z</vt:filetime>
  </property>
  <property fmtid="{D5CDD505-2E9C-101B-9397-08002B2CF9AE}" pid="4" name="Producer">
    <vt:lpwstr>Microsoft: Print To PDF</vt:lpwstr>
  </property>
  <property fmtid="{D5CDD505-2E9C-101B-9397-08002B2CF9AE}" pid="5" name="ICV">
    <vt:lpwstr>13C12F30B12E48B1A3BC3354F1DD4A1E</vt:lpwstr>
  </property>
  <property fmtid="{D5CDD505-2E9C-101B-9397-08002B2CF9AE}" pid="6" name="KSOProductBuildVer">
    <vt:lpwstr>1033-11.2.0.11225</vt:lpwstr>
  </property>
  <property fmtid="{D5CDD505-2E9C-101B-9397-08002B2CF9AE}" pid="7" name="ContentTypeId">
    <vt:lpwstr>0x010100B2607D605F803F429EC742EC90162634</vt:lpwstr>
  </property>
</Properties>
</file>